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bookViews>
    <workbookView xWindow="0" yWindow="0" windowWidth="20400" windowHeight="7755" activeTab="2"/>
  </bookViews>
  <sheets>
    <sheet name="Dados_Jales-SET9" sheetId="1" r:id="rId1"/>
    <sheet name="Só SET9" sheetId="8" r:id="rId2"/>
    <sheet name="Resumo_Jales" sheetId="4" r:id="rId3"/>
    <sheet name="Planilha1" sheetId="6" r:id="rId4"/>
    <sheet name="Parametros" sheetId="2" r:id="rId5"/>
    <sheet name="Setores" sheetId="3" r:id="rId6"/>
    <sheet name="Planilha2" sheetId="7" r:id="rId7"/>
    <sheet name="9_BkUp" sheetId="5" state="hidden" r:id="rId8"/>
  </sheets>
  <definedNames>
    <definedName name="_xlnm._FilterDatabase" localSheetId="0" hidden="1">'Dados_Jales-SET9'!$A$10:$DP$248</definedName>
    <definedName name="_xlnm._FilterDatabase" localSheetId="3" hidden="1">Planilha1!$A$10:$G$44</definedName>
    <definedName name="_xlnm._FilterDatabase" localSheetId="6" hidden="1">Planilha2!$A$1:$Z$164</definedName>
    <definedName name="_xlnm._FilterDatabase" localSheetId="2" hidden="1">Resumo_Jales!$B$3:$R$3</definedName>
    <definedName name="_xlnm._FilterDatabase" localSheetId="1" hidden="1">'Só SET9'!$A$10:$DP$36</definedName>
    <definedName name="Z_8F7094D2_473B_4767_8BEF_CD311C0EAC8F_.wvu.FilterData" localSheetId="2" hidden="1">Resumo_Jales!#REF!</definedName>
  </definedNames>
  <calcPr calcId="152511"/>
  <customWorkbookViews>
    <customWorkbookView name="Filtro 1" guid="{8F7094D2-473B-4767-8BEF-CD311C0EAC8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G36" i="8" l="1"/>
  <c r="CY36" i="8"/>
  <c r="CX36" i="8"/>
  <c r="CW36" i="8"/>
  <c r="CV36" i="8"/>
  <c r="CU36" i="8"/>
  <c r="CT36" i="8"/>
  <c r="CS36" i="8"/>
  <c r="CR36" i="8"/>
  <c r="CQ36" i="8"/>
  <c r="DE36" i="8" s="1"/>
  <c r="CP36" i="8"/>
  <c r="CO36" i="8"/>
  <c r="CN36" i="8"/>
  <c r="CM36" i="8"/>
  <c r="CL36" i="8"/>
  <c r="CK36" i="8"/>
  <c r="CJ36" i="8"/>
  <c r="CI36" i="8"/>
  <c r="DA36" i="8" s="1"/>
  <c r="CH36" i="8"/>
  <c r="CZ36" i="8" s="1"/>
  <c r="CE36" i="8"/>
  <c r="CD36" i="8"/>
  <c r="DG35" i="8"/>
  <c r="CY35" i="8"/>
  <c r="CX35" i="8"/>
  <c r="CW35" i="8"/>
  <c r="CV35" i="8"/>
  <c r="CU35" i="8"/>
  <c r="CT35" i="8"/>
  <c r="CS35" i="8"/>
  <c r="CR35" i="8"/>
  <c r="CQ35" i="8"/>
  <c r="DE35" i="8" s="1"/>
  <c r="CP35" i="8"/>
  <c r="CO35" i="8"/>
  <c r="CN35" i="8"/>
  <c r="CM35" i="8"/>
  <c r="CL35" i="8"/>
  <c r="CK35" i="8"/>
  <c r="CJ35" i="8"/>
  <c r="CI35" i="8"/>
  <c r="DA35" i="8" s="1"/>
  <c r="CH35" i="8"/>
  <c r="CZ35" i="8" s="1"/>
  <c r="CE35" i="8"/>
  <c r="CD35" i="8"/>
  <c r="DP34" i="8"/>
  <c r="DO34" i="8"/>
  <c r="DG34" i="8"/>
  <c r="CY34" i="8"/>
  <c r="CX34" i="8"/>
  <c r="CW34" i="8"/>
  <c r="CV34" i="8"/>
  <c r="CU34" i="8"/>
  <c r="CT34" i="8"/>
  <c r="CS34" i="8"/>
  <c r="CR34" i="8"/>
  <c r="CQ34" i="8"/>
  <c r="DE34" i="8" s="1"/>
  <c r="CP34" i="8"/>
  <c r="CO34" i="8"/>
  <c r="CN34" i="8"/>
  <c r="CM34" i="8"/>
  <c r="CL34" i="8"/>
  <c r="CK34" i="8"/>
  <c r="CJ34" i="8"/>
  <c r="CI34" i="8"/>
  <c r="DA34" i="8" s="1"/>
  <c r="CH34" i="8"/>
  <c r="CZ34" i="8" s="1"/>
  <c r="CE34" i="8"/>
  <c r="CD34" i="8"/>
  <c r="DP33" i="8"/>
  <c r="DO33" i="8"/>
  <c r="DG33" i="8"/>
  <c r="CY33" i="8"/>
  <c r="CX33" i="8"/>
  <c r="CW33" i="8"/>
  <c r="CV33" i="8"/>
  <c r="CU33" i="8"/>
  <c r="CT33" i="8"/>
  <c r="CS33" i="8"/>
  <c r="CR33" i="8"/>
  <c r="CQ33" i="8"/>
  <c r="DE33" i="8" s="1"/>
  <c r="CP33" i="8"/>
  <c r="CO33" i="8"/>
  <c r="CN33" i="8"/>
  <c r="CM33" i="8"/>
  <c r="CL33" i="8"/>
  <c r="CK33" i="8"/>
  <c r="CJ33" i="8"/>
  <c r="CI33" i="8"/>
  <c r="DA33" i="8" s="1"/>
  <c r="CH33" i="8"/>
  <c r="CZ33" i="8" s="1"/>
  <c r="CE33" i="8"/>
  <c r="CD33" i="8"/>
  <c r="DP32" i="8"/>
  <c r="DO32" i="8"/>
  <c r="DG32" i="8"/>
  <c r="CY32" i="8"/>
  <c r="CX32" i="8"/>
  <c r="CW32" i="8"/>
  <c r="CV32" i="8"/>
  <c r="CU32" i="8"/>
  <c r="CT32" i="8"/>
  <c r="CS32" i="8"/>
  <c r="CR32" i="8"/>
  <c r="CQ32" i="8"/>
  <c r="DE32" i="8" s="1"/>
  <c r="CP32" i="8"/>
  <c r="CO32" i="8"/>
  <c r="CN32" i="8"/>
  <c r="CM32" i="8"/>
  <c r="CL32" i="8"/>
  <c r="CK32" i="8"/>
  <c r="CJ32" i="8"/>
  <c r="CI32" i="8"/>
  <c r="DA32" i="8" s="1"/>
  <c r="CH32" i="8"/>
  <c r="CZ32" i="8" s="1"/>
  <c r="CE32" i="8"/>
  <c r="CD32" i="8"/>
  <c r="DP31" i="8"/>
  <c r="DO31" i="8"/>
  <c r="DG31" i="8"/>
  <c r="CY31" i="8"/>
  <c r="CX31" i="8"/>
  <c r="CW31" i="8"/>
  <c r="CV31" i="8"/>
  <c r="CU31" i="8"/>
  <c r="CT31" i="8"/>
  <c r="CS31" i="8"/>
  <c r="CR31" i="8"/>
  <c r="CQ31" i="8"/>
  <c r="DE31" i="8" s="1"/>
  <c r="CP31" i="8"/>
  <c r="CO31" i="8"/>
  <c r="CN31" i="8"/>
  <c r="CM31" i="8"/>
  <c r="CL31" i="8"/>
  <c r="CK31" i="8"/>
  <c r="CJ31" i="8"/>
  <c r="CI31" i="8"/>
  <c r="DA31" i="8" s="1"/>
  <c r="CH31" i="8"/>
  <c r="CZ31" i="8" s="1"/>
  <c r="CE31" i="8"/>
  <c r="CD31" i="8"/>
  <c r="DP30" i="8"/>
  <c r="DO30" i="8"/>
  <c r="DG30" i="8"/>
  <c r="CY30" i="8"/>
  <c r="CX30" i="8"/>
  <c r="CW30" i="8"/>
  <c r="CV30" i="8"/>
  <c r="CU30" i="8"/>
  <c r="CT30" i="8"/>
  <c r="CS30" i="8"/>
  <c r="CR30" i="8"/>
  <c r="CQ30" i="8"/>
  <c r="DE30" i="8" s="1"/>
  <c r="CP30" i="8"/>
  <c r="CO30" i="8"/>
  <c r="CN30" i="8"/>
  <c r="CM30" i="8"/>
  <c r="CL30" i="8"/>
  <c r="CK30" i="8"/>
  <c r="CJ30" i="8"/>
  <c r="CI30" i="8"/>
  <c r="DA30" i="8" s="1"/>
  <c r="CH30" i="8"/>
  <c r="CZ30" i="8" s="1"/>
  <c r="CE30" i="8"/>
  <c r="CD30" i="8"/>
  <c r="DP29" i="8"/>
  <c r="DO29" i="8"/>
  <c r="DG29" i="8"/>
  <c r="CY29" i="8"/>
  <c r="CX29" i="8"/>
  <c r="CW29" i="8"/>
  <c r="CV29" i="8"/>
  <c r="CU29" i="8"/>
  <c r="CT29" i="8"/>
  <c r="CS29" i="8"/>
  <c r="CR29" i="8"/>
  <c r="CQ29" i="8"/>
  <c r="DE29" i="8" s="1"/>
  <c r="CP29" i="8"/>
  <c r="CO29" i="8"/>
  <c r="CN29" i="8"/>
  <c r="CM29" i="8"/>
  <c r="CL29" i="8"/>
  <c r="CK29" i="8"/>
  <c r="CJ29" i="8"/>
  <c r="CI29" i="8"/>
  <c r="DA29" i="8" s="1"/>
  <c r="CH29" i="8"/>
  <c r="CZ29" i="8" s="1"/>
  <c r="CE29" i="8"/>
  <c r="CD29" i="8"/>
  <c r="DP28" i="8"/>
  <c r="DO28" i="8"/>
  <c r="DG28" i="8"/>
  <c r="CY28" i="8"/>
  <c r="CX28" i="8"/>
  <c r="CW28" i="8"/>
  <c r="CV28" i="8"/>
  <c r="CU28" i="8"/>
  <c r="CT28" i="8"/>
  <c r="CS28" i="8"/>
  <c r="CR28" i="8"/>
  <c r="CQ28" i="8"/>
  <c r="DE28" i="8" s="1"/>
  <c r="CP28" i="8"/>
  <c r="CO28" i="8"/>
  <c r="CN28" i="8"/>
  <c r="CM28" i="8"/>
  <c r="CL28" i="8"/>
  <c r="CK28" i="8"/>
  <c r="CJ28" i="8"/>
  <c r="CI28" i="8"/>
  <c r="DA28" i="8" s="1"/>
  <c r="CH28" i="8"/>
  <c r="CZ28" i="8" s="1"/>
  <c r="CE28" i="8"/>
  <c r="CD28" i="8"/>
  <c r="DP27" i="8"/>
  <c r="DO27" i="8"/>
  <c r="DG27" i="8"/>
  <c r="CY27" i="8"/>
  <c r="CX27" i="8"/>
  <c r="CW27" i="8"/>
  <c r="CV27" i="8"/>
  <c r="CU27" i="8"/>
  <c r="CT27" i="8"/>
  <c r="CS27" i="8"/>
  <c r="CR27" i="8"/>
  <c r="CQ27" i="8"/>
  <c r="DE27" i="8" s="1"/>
  <c r="CP27" i="8"/>
  <c r="CO27" i="8"/>
  <c r="CN27" i="8"/>
  <c r="CM27" i="8"/>
  <c r="CL27" i="8"/>
  <c r="CK27" i="8"/>
  <c r="CJ27" i="8"/>
  <c r="CI27" i="8"/>
  <c r="DA27" i="8" s="1"/>
  <c r="CH27" i="8"/>
  <c r="CZ27" i="8" s="1"/>
  <c r="CE27" i="8"/>
  <c r="CD27" i="8"/>
  <c r="DP26" i="8"/>
  <c r="DO26" i="8"/>
  <c r="DG26" i="8"/>
  <c r="CY26" i="8"/>
  <c r="CX26" i="8"/>
  <c r="CW26" i="8"/>
  <c r="CV26" i="8"/>
  <c r="CU26" i="8"/>
  <c r="CT26" i="8"/>
  <c r="CS26" i="8"/>
  <c r="CR26" i="8"/>
  <c r="CQ26" i="8"/>
  <c r="DE26" i="8" s="1"/>
  <c r="CP26" i="8"/>
  <c r="CO26" i="8"/>
  <c r="CN26" i="8"/>
  <c r="CM26" i="8"/>
  <c r="CL26" i="8"/>
  <c r="CK26" i="8"/>
  <c r="CJ26" i="8"/>
  <c r="CI26" i="8"/>
  <c r="DA26" i="8" s="1"/>
  <c r="CH26" i="8"/>
  <c r="CZ26" i="8" s="1"/>
  <c r="CE26" i="8"/>
  <c r="CD26" i="8"/>
  <c r="DP25" i="8"/>
  <c r="DO25" i="8"/>
  <c r="DG25" i="8"/>
  <c r="CY25" i="8"/>
  <c r="CX25" i="8"/>
  <c r="CW25" i="8"/>
  <c r="CV25" i="8"/>
  <c r="CU25" i="8"/>
  <c r="CT25" i="8"/>
  <c r="CS25" i="8"/>
  <c r="CR25" i="8"/>
  <c r="CQ25" i="8"/>
  <c r="DE25" i="8" s="1"/>
  <c r="CP25" i="8"/>
  <c r="CO25" i="8"/>
  <c r="CN25" i="8"/>
  <c r="CM25" i="8"/>
  <c r="CL25" i="8"/>
  <c r="CK25" i="8"/>
  <c r="CJ25" i="8"/>
  <c r="CI25" i="8"/>
  <c r="DA25" i="8" s="1"/>
  <c r="CH25" i="8"/>
  <c r="CZ25" i="8" s="1"/>
  <c r="CE25" i="8"/>
  <c r="CD25" i="8"/>
  <c r="DP24" i="8"/>
  <c r="DO24" i="8"/>
  <c r="DG24" i="8"/>
  <c r="CY24" i="8"/>
  <c r="CX24" i="8"/>
  <c r="CW24" i="8"/>
  <c r="CV24" i="8"/>
  <c r="CU24" i="8"/>
  <c r="CT24" i="8"/>
  <c r="CS24" i="8"/>
  <c r="CR24" i="8"/>
  <c r="CQ24" i="8"/>
  <c r="DE24" i="8" s="1"/>
  <c r="CP24" i="8"/>
  <c r="CO24" i="8"/>
  <c r="CN24" i="8"/>
  <c r="CM24" i="8"/>
  <c r="CL24" i="8"/>
  <c r="CK24" i="8"/>
  <c r="CJ24" i="8"/>
  <c r="CI24" i="8"/>
  <c r="DA24" i="8" s="1"/>
  <c r="CH24" i="8"/>
  <c r="CZ24" i="8" s="1"/>
  <c r="CE24" i="8"/>
  <c r="CD24" i="8"/>
  <c r="DP23" i="8"/>
  <c r="DO23" i="8"/>
  <c r="DG23" i="8"/>
  <c r="CY23" i="8"/>
  <c r="CX23" i="8"/>
  <c r="CW23" i="8"/>
  <c r="CV23" i="8"/>
  <c r="CU23" i="8"/>
  <c r="CT23" i="8"/>
  <c r="CS23" i="8"/>
  <c r="CR23" i="8"/>
  <c r="CQ23" i="8"/>
  <c r="DE23" i="8" s="1"/>
  <c r="CP23" i="8"/>
  <c r="CO23" i="8"/>
  <c r="CN23" i="8"/>
  <c r="CM23" i="8"/>
  <c r="CL23" i="8"/>
  <c r="CK23" i="8"/>
  <c r="CJ23" i="8"/>
  <c r="CI23" i="8"/>
  <c r="DA23" i="8" s="1"/>
  <c r="CH23" i="8"/>
  <c r="CZ23" i="8" s="1"/>
  <c r="CE23" i="8"/>
  <c r="CD23" i="8"/>
  <c r="DP22" i="8"/>
  <c r="DO22" i="8"/>
  <c r="DG22" i="8"/>
  <c r="CY22" i="8"/>
  <c r="CX22" i="8"/>
  <c r="CW22" i="8"/>
  <c r="CV22" i="8"/>
  <c r="CU22" i="8"/>
  <c r="CT22" i="8"/>
  <c r="CS22" i="8"/>
  <c r="CR22" i="8"/>
  <c r="CQ22" i="8"/>
  <c r="DE22" i="8" s="1"/>
  <c r="CP22" i="8"/>
  <c r="CO22" i="8"/>
  <c r="CN22" i="8"/>
  <c r="CM22" i="8"/>
  <c r="CL22" i="8"/>
  <c r="CK22" i="8"/>
  <c r="CJ22" i="8"/>
  <c r="CI22" i="8"/>
  <c r="DA22" i="8" s="1"/>
  <c r="CH22" i="8"/>
  <c r="CZ22" i="8" s="1"/>
  <c r="CE22" i="8"/>
  <c r="CD22" i="8"/>
  <c r="DP21" i="8"/>
  <c r="DO21" i="8"/>
  <c r="DG21" i="8"/>
  <c r="CY21" i="8"/>
  <c r="CX21" i="8"/>
  <c r="CW21" i="8"/>
  <c r="CV21" i="8"/>
  <c r="CU21" i="8"/>
  <c r="CT21" i="8"/>
  <c r="CS21" i="8"/>
  <c r="CR21" i="8"/>
  <c r="CQ21" i="8"/>
  <c r="DE21" i="8" s="1"/>
  <c r="CP21" i="8"/>
  <c r="CO21" i="8"/>
  <c r="CN21" i="8"/>
  <c r="CM21" i="8"/>
  <c r="CL21" i="8"/>
  <c r="CK21" i="8"/>
  <c r="CJ21" i="8"/>
  <c r="CI21" i="8"/>
  <c r="DA21" i="8" s="1"/>
  <c r="CH21" i="8"/>
  <c r="CZ21" i="8" s="1"/>
  <c r="CE21" i="8"/>
  <c r="CD21" i="8"/>
  <c r="DP20" i="8"/>
  <c r="DO20" i="8"/>
  <c r="DG20" i="8"/>
  <c r="CY20" i="8"/>
  <c r="CX20" i="8"/>
  <c r="CW20" i="8"/>
  <c r="CV20" i="8"/>
  <c r="CU20" i="8"/>
  <c r="CT20" i="8"/>
  <c r="CS20" i="8"/>
  <c r="CR20" i="8"/>
  <c r="CQ20" i="8"/>
  <c r="DE20" i="8" s="1"/>
  <c r="CP20" i="8"/>
  <c r="CO20" i="8"/>
  <c r="CN20" i="8"/>
  <c r="CM20" i="8"/>
  <c r="CL20" i="8"/>
  <c r="CK20" i="8"/>
  <c r="CJ20" i="8"/>
  <c r="CI20" i="8"/>
  <c r="DA20" i="8" s="1"/>
  <c r="CH20" i="8"/>
  <c r="CZ20" i="8" s="1"/>
  <c r="CE20" i="8"/>
  <c r="CD20" i="8"/>
  <c r="DP19" i="8"/>
  <c r="DO19" i="8"/>
  <c r="DG19" i="8"/>
  <c r="CY19" i="8"/>
  <c r="CX19" i="8"/>
  <c r="CW19" i="8"/>
  <c r="CV19" i="8"/>
  <c r="CU19" i="8"/>
  <c r="CT19" i="8"/>
  <c r="CS19" i="8"/>
  <c r="CR19" i="8"/>
  <c r="CQ19" i="8"/>
  <c r="DE19" i="8" s="1"/>
  <c r="CP19" i="8"/>
  <c r="CO19" i="8"/>
  <c r="CN19" i="8"/>
  <c r="CM19" i="8"/>
  <c r="CL19" i="8"/>
  <c r="CK19" i="8"/>
  <c r="CJ19" i="8"/>
  <c r="CI19" i="8"/>
  <c r="DA19" i="8" s="1"/>
  <c r="CH19" i="8"/>
  <c r="CZ19" i="8" s="1"/>
  <c r="CE19" i="8"/>
  <c r="CD19" i="8"/>
  <c r="DP18" i="8"/>
  <c r="DO18" i="8"/>
  <c r="DG18" i="8"/>
  <c r="CY18" i="8"/>
  <c r="CX18" i="8"/>
  <c r="CW18" i="8"/>
  <c r="CV18" i="8"/>
  <c r="CU18" i="8"/>
  <c r="CT18" i="8"/>
  <c r="CS18" i="8"/>
  <c r="CR18" i="8"/>
  <c r="CQ18" i="8"/>
  <c r="DE18" i="8" s="1"/>
  <c r="CP18" i="8"/>
  <c r="CO18" i="8"/>
  <c r="CN18" i="8"/>
  <c r="CM18" i="8"/>
  <c r="CL18" i="8"/>
  <c r="CK18" i="8"/>
  <c r="CJ18" i="8"/>
  <c r="CI18" i="8"/>
  <c r="DA18" i="8" s="1"/>
  <c r="CH18" i="8"/>
  <c r="CZ18" i="8" s="1"/>
  <c r="CE18" i="8"/>
  <c r="CD18" i="8"/>
  <c r="DP17" i="8"/>
  <c r="DO17" i="8"/>
  <c r="DG17" i="8"/>
  <c r="CY17" i="8"/>
  <c r="CX17" i="8"/>
  <c r="CW17" i="8"/>
  <c r="CV17" i="8"/>
  <c r="CU17" i="8"/>
  <c r="CT17" i="8"/>
  <c r="CS17" i="8"/>
  <c r="CR17" i="8"/>
  <c r="CQ17" i="8"/>
  <c r="DE17" i="8" s="1"/>
  <c r="CP17" i="8"/>
  <c r="CO17" i="8"/>
  <c r="CN17" i="8"/>
  <c r="CM17" i="8"/>
  <c r="CL17" i="8"/>
  <c r="CK17" i="8"/>
  <c r="CJ17" i="8"/>
  <c r="CI17" i="8"/>
  <c r="DA17" i="8" s="1"/>
  <c r="CH17" i="8"/>
  <c r="CZ17" i="8" s="1"/>
  <c r="CE17" i="8"/>
  <c r="CD17" i="8"/>
  <c r="DP16" i="8"/>
  <c r="DO16" i="8"/>
  <c r="DG16" i="8"/>
  <c r="CY16" i="8"/>
  <c r="CX16" i="8"/>
  <c r="CW16" i="8"/>
  <c r="CV16" i="8"/>
  <c r="CU16" i="8"/>
  <c r="CT16" i="8"/>
  <c r="CS16" i="8"/>
  <c r="CR16" i="8"/>
  <c r="CQ16" i="8"/>
  <c r="DE16" i="8" s="1"/>
  <c r="CP16" i="8"/>
  <c r="CO16" i="8"/>
  <c r="CN16" i="8"/>
  <c r="CM16" i="8"/>
  <c r="CL16" i="8"/>
  <c r="CK16" i="8"/>
  <c r="CJ16" i="8"/>
  <c r="CI16" i="8"/>
  <c r="DA16" i="8" s="1"/>
  <c r="CH16" i="8"/>
  <c r="CZ16" i="8" s="1"/>
  <c r="CE16" i="8"/>
  <c r="CD16" i="8"/>
  <c r="DP15" i="8"/>
  <c r="DO15" i="8"/>
  <c r="DG15" i="8"/>
  <c r="CY15" i="8"/>
  <c r="CX15" i="8"/>
  <c r="CW15" i="8"/>
  <c r="CV15" i="8"/>
  <c r="CU15" i="8"/>
  <c r="CT15" i="8"/>
  <c r="CS15" i="8"/>
  <c r="CR15" i="8"/>
  <c r="CQ15" i="8"/>
  <c r="DE15" i="8" s="1"/>
  <c r="CP15" i="8"/>
  <c r="CO15" i="8"/>
  <c r="CN15" i="8"/>
  <c r="CM15" i="8"/>
  <c r="CL15" i="8"/>
  <c r="CK15" i="8"/>
  <c r="CJ15" i="8"/>
  <c r="CI15" i="8"/>
  <c r="DA15" i="8" s="1"/>
  <c r="CH15" i="8"/>
  <c r="CZ15" i="8" s="1"/>
  <c r="CE15" i="8"/>
  <c r="CD15" i="8"/>
  <c r="DP14" i="8"/>
  <c r="DO14" i="8"/>
  <c r="DG14" i="8"/>
  <c r="CY14" i="8"/>
  <c r="CX14" i="8"/>
  <c r="CW14" i="8"/>
  <c r="CV14" i="8"/>
  <c r="CU14" i="8"/>
  <c r="CT14" i="8"/>
  <c r="CS14" i="8"/>
  <c r="CR14" i="8"/>
  <c r="CQ14" i="8"/>
  <c r="DE14" i="8" s="1"/>
  <c r="CP14" i="8"/>
  <c r="CO14" i="8"/>
  <c r="CN14" i="8"/>
  <c r="CM14" i="8"/>
  <c r="CL14" i="8"/>
  <c r="CK14" i="8"/>
  <c r="CJ14" i="8"/>
  <c r="CI14" i="8"/>
  <c r="DA14" i="8" s="1"/>
  <c r="CH14" i="8"/>
  <c r="CZ14" i="8" s="1"/>
  <c r="CE14" i="8"/>
  <c r="CD14" i="8"/>
  <c r="DP13" i="8"/>
  <c r="DO13" i="8"/>
  <c r="DG13" i="8"/>
  <c r="CY13" i="8"/>
  <c r="CX13" i="8"/>
  <c r="CW13" i="8"/>
  <c r="CV13" i="8"/>
  <c r="CU13" i="8"/>
  <c r="CT13" i="8"/>
  <c r="CS13" i="8"/>
  <c r="CR13" i="8"/>
  <c r="CQ13" i="8"/>
  <c r="DE13" i="8" s="1"/>
  <c r="CP13" i="8"/>
  <c r="CO13" i="8"/>
  <c r="CN13" i="8"/>
  <c r="CM13" i="8"/>
  <c r="CL13" i="8"/>
  <c r="CK13" i="8"/>
  <c r="CJ13" i="8"/>
  <c r="CI13" i="8"/>
  <c r="DA13" i="8" s="1"/>
  <c r="CH13" i="8"/>
  <c r="CZ13" i="8" s="1"/>
  <c r="CE13" i="8"/>
  <c r="CD13" i="8"/>
  <c r="DP12" i="8"/>
  <c r="DO12" i="8"/>
  <c r="DG12" i="8"/>
  <c r="CY12" i="8"/>
  <c r="CX12" i="8"/>
  <c r="CW12" i="8"/>
  <c r="CV12" i="8"/>
  <c r="CU12" i="8"/>
  <c r="CT12" i="8"/>
  <c r="CS12" i="8"/>
  <c r="CR12" i="8"/>
  <c r="CQ12" i="8"/>
  <c r="DE12" i="8" s="1"/>
  <c r="CP12" i="8"/>
  <c r="CO12" i="8"/>
  <c r="CN12" i="8"/>
  <c r="CM12" i="8"/>
  <c r="CL12" i="8"/>
  <c r="CK12" i="8"/>
  <c r="CJ12" i="8"/>
  <c r="CI12" i="8"/>
  <c r="DA12" i="8" s="1"/>
  <c r="CH12" i="8"/>
  <c r="CZ12" i="8" s="1"/>
  <c r="CE12" i="8"/>
  <c r="CD12" i="8"/>
  <c r="DP11" i="8"/>
  <c r="DO11" i="8"/>
  <c r="DG11" i="8"/>
  <c r="CY11" i="8"/>
  <c r="CX11" i="8"/>
  <c r="CW11" i="8"/>
  <c r="CV11" i="8"/>
  <c r="CU11" i="8"/>
  <c r="CT11" i="8"/>
  <c r="CS11" i="8"/>
  <c r="CR11" i="8"/>
  <c r="CQ11" i="8"/>
  <c r="DE11" i="8" s="1"/>
  <c r="CP11" i="8"/>
  <c r="CO11" i="8"/>
  <c r="CN11" i="8"/>
  <c r="CM11" i="8"/>
  <c r="CL11" i="8"/>
  <c r="CK11" i="8"/>
  <c r="CJ11" i="8"/>
  <c r="CI11" i="8"/>
  <c r="DA11" i="8" s="1"/>
  <c r="CH11" i="8"/>
  <c r="CZ11" i="8" s="1"/>
  <c r="CE11" i="8"/>
  <c r="CD11" i="8"/>
  <c r="D9" i="8"/>
  <c r="DP7" i="8" a="1"/>
  <c r="DP7" i="8" s="1"/>
  <c r="DO7" i="8" a="1"/>
  <c r="DO7" i="8" s="1"/>
  <c r="DG7" i="8" a="1"/>
  <c r="DG7" i="8" s="1"/>
  <c r="DE7" i="8" a="1"/>
  <c r="DE7" i="8" s="1"/>
  <c r="DA7" i="8" a="1"/>
  <c r="DA7" i="8" s="1"/>
  <c r="CZ7" i="8" a="1"/>
  <c r="CZ7" i="8" s="1"/>
  <c r="CY7" i="8" a="1"/>
  <c r="CY7" i="8" s="1"/>
  <c r="CX7" i="8" a="1"/>
  <c r="CX7" i="8" s="1"/>
  <c r="CW7" i="8" a="1"/>
  <c r="CW7" i="8" s="1"/>
  <c r="CV7" i="8" a="1"/>
  <c r="CV7" i="8" s="1"/>
  <c r="CU7" i="8" a="1"/>
  <c r="CU7" i="8" s="1"/>
  <c r="CT7" i="8" a="1"/>
  <c r="CT7" i="8" s="1"/>
  <c r="CS7" i="8" a="1"/>
  <c r="CS7" i="8" s="1"/>
  <c r="CR7" i="8" a="1"/>
  <c r="CR7" i="8" s="1"/>
  <c r="CQ7" i="8" a="1"/>
  <c r="CQ7" i="8" s="1"/>
  <c r="CP7" i="8" a="1"/>
  <c r="CP7" i="8" s="1"/>
  <c r="CO7" i="8" a="1"/>
  <c r="CO7" i="8" s="1"/>
  <c r="CN7" i="8" a="1"/>
  <c r="CN7" i="8" s="1"/>
  <c r="CM7" i="8" a="1"/>
  <c r="CM7" i="8" s="1"/>
  <c r="CL7" i="8" a="1"/>
  <c r="CL7" i="8" s="1"/>
  <c r="CK7" i="8" a="1"/>
  <c r="CK7" i="8" s="1"/>
  <c r="CJ7" i="8" a="1"/>
  <c r="CJ7" i="8" s="1"/>
  <c r="CI7" i="8" a="1"/>
  <c r="CI7" i="8" s="1"/>
  <c r="CH7" i="8" a="1"/>
  <c r="CH7" i="8" s="1"/>
  <c r="CE7" i="8" a="1"/>
  <c r="CE7" i="8" s="1"/>
  <c r="CD7" i="8" a="1"/>
  <c r="CD7" i="8" s="1"/>
  <c r="K7" i="8" a="1"/>
  <c r="K7" i="8" s="1"/>
  <c r="C7" i="8"/>
  <c r="DP6" i="8"/>
  <c r="DO6" i="8"/>
  <c r="DG6" i="8"/>
  <c r="DE6" i="8"/>
  <c r="DA6" i="8"/>
  <c r="CZ6" i="8"/>
  <c r="CY6" i="8"/>
  <c r="CX6" i="8"/>
  <c r="CW6" i="8"/>
  <c r="CV6" i="8"/>
  <c r="CU6" i="8"/>
  <c r="CT6" i="8"/>
  <c r="CS6" i="8"/>
  <c r="CR6" i="8"/>
  <c r="CQ6" i="8"/>
  <c r="CP6" i="8"/>
  <c r="CO6" i="8"/>
  <c r="CN6" i="8"/>
  <c r="CM6" i="8"/>
  <c r="CL6" i="8"/>
  <c r="CK6" i="8"/>
  <c r="CJ6" i="8"/>
  <c r="CI6" i="8"/>
  <c r="CH6" i="8"/>
  <c r="CE6" i="8"/>
  <c r="CD6" i="8"/>
  <c r="K6" i="8"/>
  <c r="C6" i="8"/>
  <c r="DP5" i="8"/>
  <c r="DO5" i="8"/>
  <c r="DG5" i="8"/>
  <c r="DE5" i="8"/>
  <c r="DA5" i="8"/>
  <c r="CZ5" i="8"/>
  <c r="CY5" i="8"/>
  <c r="CX5" i="8"/>
  <c r="CW5" i="8"/>
  <c r="CV5" i="8"/>
  <c r="CU5" i="8"/>
  <c r="CT5" i="8"/>
  <c r="CS5" i="8"/>
  <c r="CR5" i="8"/>
  <c r="CQ5" i="8"/>
  <c r="CP5" i="8"/>
  <c r="CO5" i="8"/>
  <c r="CN5" i="8"/>
  <c r="CM5" i="8"/>
  <c r="CL5" i="8"/>
  <c r="CK5" i="8"/>
  <c r="CJ5" i="8"/>
  <c r="CI5" i="8"/>
  <c r="CH5" i="8"/>
  <c r="CE5" i="8"/>
  <c r="CD5" i="8"/>
  <c r="K5" i="8"/>
  <c r="C5" i="8"/>
  <c r="DP3" i="8" a="1"/>
  <c r="DP3" i="8" s="1"/>
  <c r="DO3" i="8" a="1"/>
  <c r="DO3" i="8" s="1"/>
  <c r="DG3" i="8" a="1"/>
  <c r="DG3" i="8" s="1"/>
  <c r="DE3" i="8" a="1"/>
  <c r="DE3" i="8" s="1"/>
  <c r="DA3" i="8" a="1"/>
  <c r="DA3" i="8" s="1"/>
  <c r="CZ3" i="8" a="1"/>
  <c r="CZ3" i="8" s="1"/>
  <c r="CY3" i="8" a="1"/>
  <c r="CY3" i="8" s="1"/>
  <c r="CX3" i="8" a="1"/>
  <c r="CX3" i="8" s="1"/>
  <c r="CW3" i="8" a="1"/>
  <c r="CW3" i="8" s="1"/>
  <c r="CV3" i="8" a="1"/>
  <c r="CV3" i="8" s="1"/>
  <c r="CU3" i="8" a="1"/>
  <c r="CU3" i="8" s="1"/>
  <c r="CT3" i="8" a="1"/>
  <c r="CT3" i="8" s="1"/>
  <c r="CS3" i="8" a="1"/>
  <c r="CS3" i="8" s="1"/>
  <c r="CR3" i="8" a="1"/>
  <c r="CR3" i="8" s="1"/>
  <c r="CQ3" i="8" a="1"/>
  <c r="CQ3" i="8" s="1"/>
  <c r="CP3" i="8" a="1"/>
  <c r="CP3" i="8" s="1"/>
  <c r="CO3" i="8" a="1"/>
  <c r="CO3" i="8" s="1"/>
  <c r="CN3" i="8" a="1"/>
  <c r="CN3" i="8" s="1"/>
  <c r="CM3" i="8" a="1"/>
  <c r="CM3" i="8" s="1"/>
  <c r="CL3" i="8" a="1"/>
  <c r="CL3" i="8" s="1"/>
  <c r="CK3" i="8" a="1"/>
  <c r="CK3" i="8" s="1"/>
  <c r="CJ3" i="8" a="1"/>
  <c r="CJ3" i="8" s="1"/>
  <c r="CI3" i="8" a="1"/>
  <c r="CI3" i="8" s="1"/>
  <c r="CH3" i="8" a="1"/>
  <c r="CH3" i="8" s="1"/>
  <c r="CE3" i="8" a="1"/>
  <c r="CE3" i="8" s="1"/>
  <c r="CD3" i="8" a="1"/>
  <c r="CD3" i="8" s="1"/>
  <c r="K3" i="8" a="1"/>
  <c r="K3" i="8" s="1"/>
  <c r="C3" i="8"/>
  <c r="DP1" i="8"/>
  <c r="DP2" i="8" s="1"/>
  <c r="DP4" i="8" s="1"/>
  <c r="DO1" i="8"/>
  <c r="DO2" i="8" s="1"/>
  <c r="DO4" i="8" s="1"/>
  <c r="DG1" i="8"/>
  <c r="DE1" i="8"/>
  <c r="DA1" i="8"/>
  <c r="CZ1" i="8"/>
  <c r="CY1" i="8"/>
  <c r="CY2" i="8" s="1"/>
  <c r="CY4" i="8" s="1"/>
  <c r="CX1" i="8"/>
  <c r="CX2" i="8" s="1"/>
  <c r="CX4" i="8" s="1"/>
  <c r="CW1" i="8"/>
  <c r="CW2" i="8" s="1"/>
  <c r="CW4" i="8" s="1"/>
  <c r="CV1" i="8"/>
  <c r="CV2" i="8" s="1"/>
  <c r="CV4" i="8" s="1"/>
  <c r="CU1" i="8"/>
  <c r="CU2" i="8" s="1"/>
  <c r="CU4" i="8" s="1"/>
  <c r="CT1" i="8"/>
  <c r="CT2" i="8" s="1"/>
  <c r="CT4" i="8" s="1"/>
  <c r="CS1" i="8"/>
  <c r="CS2" i="8" s="1"/>
  <c r="CS4" i="8" s="1"/>
  <c r="CR1" i="8"/>
  <c r="CR2" i="8" s="1"/>
  <c r="CR4" i="8" s="1"/>
  <c r="CQ1" i="8"/>
  <c r="CP1" i="8"/>
  <c r="CO1" i="8"/>
  <c r="CN1" i="8"/>
  <c r="CM1" i="8"/>
  <c r="CM2" i="8" s="1"/>
  <c r="CM4" i="8" s="1"/>
  <c r="CL1" i="8"/>
  <c r="CL2" i="8" s="1"/>
  <c r="CL4" i="8" s="1"/>
  <c r="CK1" i="8"/>
  <c r="CK2" i="8" s="1"/>
  <c r="CK4" i="8" s="1"/>
  <c r="CJ1" i="8"/>
  <c r="CJ2" i="8" s="1"/>
  <c r="CJ4" i="8" s="1"/>
  <c r="CI1" i="8"/>
  <c r="CI2" i="8" s="1"/>
  <c r="CI4" i="8" s="1"/>
  <c r="CH1" i="8"/>
  <c r="CH2" i="8" s="1"/>
  <c r="CH4" i="8" s="1"/>
  <c r="CE1" i="8"/>
  <c r="CE2" i="8" s="1"/>
  <c r="CE4" i="8" s="1"/>
  <c r="CD1" i="8"/>
  <c r="CD2" i="8" s="1"/>
  <c r="CD4" i="8" s="1"/>
  <c r="K1" i="8"/>
  <c r="C1" i="8"/>
  <c r="D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8" i="4"/>
  <c r="DG248" i="1"/>
  <c r="CY248" i="1"/>
  <c r="CX248" i="1"/>
  <c r="CW248" i="1"/>
  <c r="CV248" i="1"/>
  <c r="CU248" i="1"/>
  <c r="CT248" i="1"/>
  <c r="CS248" i="1"/>
  <c r="CR248" i="1"/>
  <c r="CQ248" i="1"/>
  <c r="DE248" i="1" s="1"/>
  <c r="CP248" i="1"/>
  <c r="CO248" i="1"/>
  <c r="CN248" i="1"/>
  <c r="CM248" i="1"/>
  <c r="CL248" i="1"/>
  <c r="CK248" i="1"/>
  <c r="CJ248" i="1"/>
  <c r="CI248" i="1"/>
  <c r="DA248" i="1" s="1"/>
  <c r="CH248" i="1"/>
  <c r="CZ248" i="1" s="1"/>
  <c r="CE248" i="1"/>
  <c r="CD248" i="1"/>
  <c r="DG247" i="1"/>
  <c r="CY247" i="1"/>
  <c r="CX247" i="1"/>
  <c r="CW247" i="1"/>
  <c r="CV247" i="1"/>
  <c r="CU247" i="1"/>
  <c r="CT247" i="1"/>
  <c r="CS247" i="1"/>
  <c r="CR247" i="1"/>
  <c r="CQ247" i="1"/>
  <c r="DE247" i="1" s="1"/>
  <c r="CP247" i="1"/>
  <c r="CO247" i="1"/>
  <c r="CN247" i="1"/>
  <c r="CM247" i="1"/>
  <c r="CL247" i="1"/>
  <c r="CK247" i="1"/>
  <c r="CJ247" i="1"/>
  <c r="CI247" i="1"/>
  <c r="DA247" i="1" s="1"/>
  <c r="CH247" i="1"/>
  <c r="CZ247" i="1" s="1"/>
  <c r="CE247" i="1"/>
  <c r="CD247" i="1"/>
  <c r="DG246" i="1"/>
  <c r="CY246" i="1"/>
  <c r="CX246" i="1"/>
  <c r="CW246" i="1"/>
  <c r="CV246" i="1"/>
  <c r="CU246" i="1"/>
  <c r="CT246" i="1"/>
  <c r="CS246" i="1"/>
  <c r="CR246" i="1"/>
  <c r="CQ246" i="1"/>
  <c r="DE246" i="1" s="1"/>
  <c r="CP246" i="1"/>
  <c r="CO246" i="1"/>
  <c r="CN246" i="1"/>
  <c r="CM246" i="1"/>
  <c r="CL246" i="1"/>
  <c r="CK246" i="1"/>
  <c r="CJ246" i="1"/>
  <c r="CI246" i="1"/>
  <c r="DA246" i="1" s="1"/>
  <c r="CH246" i="1"/>
  <c r="CZ246" i="1" s="1"/>
  <c r="CE246" i="1"/>
  <c r="CD246" i="1"/>
  <c r="DG245" i="1"/>
  <c r="CY245" i="1"/>
  <c r="CX245" i="1"/>
  <c r="CW245" i="1"/>
  <c r="CV245" i="1"/>
  <c r="CU245" i="1"/>
  <c r="CT245" i="1"/>
  <c r="CS245" i="1"/>
  <c r="CR245" i="1"/>
  <c r="CQ245" i="1"/>
  <c r="DE245" i="1" s="1"/>
  <c r="CP245" i="1"/>
  <c r="CO245" i="1"/>
  <c r="CN245" i="1"/>
  <c r="CM245" i="1"/>
  <c r="CL245" i="1"/>
  <c r="CK245" i="1"/>
  <c r="CJ245" i="1"/>
  <c r="CI245" i="1"/>
  <c r="DA245" i="1" s="1"/>
  <c r="CH245" i="1"/>
  <c r="CZ245" i="1" s="1"/>
  <c r="CE245" i="1"/>
  <c r="CD245" i="1"/>
  <c r="DG244" i="1"/>
  <c r="CY244" i="1"/>
  <c r="CX244" i="1"/>
  <c r="CW244" i="1"/>
  <c r="CV244" i="1"/>
  <c r="CU244" i="1"/>
  <c r="CT244" i="1"/>
  <c r="CS244" i="1"/>
  <c r="CR244" i="1"/>
  <c r="CQ244" i="1"/>
  <c r="DE244" i="1" s="1"/>
  <c r="CP244" i="1"/>
  <c r="CO244" i="1"/>
  <c r="CN244" i="1"/>
  <c r="CM244" i="1"/>
  <c r="CL244" i="1"/>
  <c r="CK244" i="1"/>
  <c r="CJ244" i="1"/>
  <c r="CI244" i="1"/>
  <c r="DA244" i="1" s="1"/>
  <c r="CH244" i="1"/>
  <c r="CZ244" i="1" s="1"/>
  <c r="CE244" i="1"/>
  <c r="CD244" i="1"/>
  <c r="DG243" i="1"/>
  <c r="CY243" i="1"/>
  <c r="CX243" i="1"/>
  <c r="CW243" i="1"/>
  <c r="CV243" i="1"/>
  <c r="CU243" i="1"/>
  <c r="CT243" i="1"/>
  <c r="CS243" i="1"/>
  <c r="CR243" i="1"/>
  <c r="CQ243" i="1"/>
  <c r="DE243" i="1" s="1"/>
  <c r="CP243" i="1"/>
  <c r="CO243" i="1"/>
  <c r="CN243" i="1"/>
  <c r="CM243" i="1"/>
  <c r="CL243" i="1"/>
  <c r="CK243" i="1"/>
  <c r="CJ243" i="1"/>
  <c r="CI243" i="1"/>
  <c r="DA243" i="1" s="1"/>
  <c r="CH243" i="1"/>
  <c r="CZ243" i="1" s="1"/>
  <c r="CE243" i="1"/>
  <c r="CD243" i="1"/>
  <c r="DG242" i="1"/>
  <c r="CY242" i="1"/>
  <c r="CX242" i="1"/>
  <c r="CW242" i="1"/>
  <c r="CV242" i="1"/>
  <c r="CU242" i="1"/>
  <c r="CT242" i="1"/>
  <c r="CS242" i="1"/>
  <c r="CR242" i="1"/>
  <c r="CQ242" i="1"/>
  <c r="DE242" i="1" s="1"/>
  <c r="CP242" i="1"/>
  <c r="CO242" i="1"/>
  <c r="CN242" i="1"/>
  <c r="CM242" i="1"/>
  <c r="CL242" i="1"/>
  <c r="CK242" i="1"/>
  <c r="CJ242" i="1"/>
  <c r="CI242" i="1"/>
  <c r="DA242" i="1" s="1"/>
  <c r="CH242" i="1"/>
  <c r="CZ242" i="1" s="1"/>
  <c r="CE242" i="1"/>
  <c r="CD242" i="1"/>
  <c r="DG241" i="1"/>
  <c r="CY241" i="1"/>
  <c r="CX241" i="1"/>
  <c r="CW241" i="1"/>
  <c r="CV241" i="1"/>
  <c r="CU241" i="1"/>
  <c r="CT241" i="1"/>
  <c r="CS241" i="1"/>
  <c r="CR241" i="1"/>
  <c r="CQ241" i="1"/>
  <c r="DE241" i="1" s="1"/>
  <c r="CP241" i="1"/>
  <c r="CO241" i="1"/>
  <c r="CN241" i="1"/>
  <c r="CM241" i="1"/>
  <c r="CL241" i="1"/>
  <c r="CK241" i="1"/>
  <c r="CJ241" i="1"/>
  <c r="CI241" i="1"/>
  <c r="DA241" i="1" s="1"/>
  <c r="CH241" i="1"/>
  <c r="CZ241" i="1" s="1"/>
  <c r="CE241" i="1"/>
  <c r="CD241" i="1"/>
  <c r="K7" i="1" a="1"/>
  <c r="K7" i="1" s="1"/>
  <c r="C7" i="1" s="1"/>
  <c r="DP240" i="1"/>
  <c r="DO240" i="1"/>
  <c r="DG240" i="1"/>
  <c r="CY240" i="1"/>
  <c r="CX240" i="1"/>
  <c r="CW240" i="1"/>
  <c r="CV240" i="1"/>
  <c r="CU240" i="1"/>
  <c r="CT240" i="1"/>
  <c r="CS240" i="1"/>
  <c r="CR240" i="1"/>
  <c r="CQ240" i="1"/>
  <c r="DE240" i="1" s="1"/>
  <c r="CP240" i="1"/>
  <c r="CO240" i="1"/>
  <c r="CN240" i="1"/>
  <c r="CM240" i="1"/>
  <c r="CL240" i="1"/>
  <c r="CK240" i="1"/>
  <c r="CJ240" i="1"/>
  <c r="CI240" i="1"/>
  <c r="DA240" i="1" s="1"/>
  <c r="CH240" i="1"/>
  <c r="CZ240" i="1" s="1"/>
  <c r="CE240" i="1"/>
  <c r="CD240" i="1"/>
  <c r="DP238" i="1"/>
  <c r="DO238" i="1"/>
  <c r="DG238" i="1"/>
  <c r="CY238" i="1"/>
  <c r="CX238" i="1"/>
  <c r="CW238" i="1"/>
  <c r="CV238" i="1"/>
  <c r="CU238" i="1"/>
  <c r="CT238" i="1"/>
  <c r="CS238" i="1"/>
  <c r="CR238" i="1"/>
  <c r="CQ238" i="1"/>
  <c r="DE238" i="1" s="1"/>
  <c r="CP238" i="1"/>
  <c r="CO238" i="1"/>
  <c r="CN238" i="1"/>
  <c r="CM238" i="1"/>
  <c r="CL238" i="1"/>
  <c r="CK238" i="1"/>
  <c r="CJ238" i="1"/>
  <c r="CI238" i="1"/>
  <c r="DA238" i="1" s="1"/>
  <c r="CH238" i="1"/>
  <c r="CZ238" i="1" s="1"/>
  <c r="CE238" i="1"/>
  <c r="CD238" i="1"/>
  <c r="DP239" i="1"/>
  <c r="DO239" i="1"/>
  <c r="DG239" i="1"/>
  <c r="CY239" i="1"/>
  <c r="CX239" i="1"/>
  <c r="CW239" i="1"/>
  <c r="CV239" i="1"/>
  <c r="CU239" i="1"/>
  <c r="CT239" i="1"/>
  <c r="CS239" i="1"/>
  <c r="CR239" i="1"/>
  <c r="CQ239" i="1"/>
  <c r="DE239" i="1" s="1"/>
  <c r="CP239" i="1"/>
  <c r="CO239" i="1"/>
  <c r="CN239" i="1"/>
  <c r="CM239" i="1"/>
  <c r="CL239" i="1"/>
  <c r="CK239" i="1"/>
  <c r="CJ239" i="1"/>
  <c r="CI239" i="1"/>
  <c r="DA239" i="1" s="1"/>
  <c r="CH239" i="1"/>
  <c r="CZ239" i="1" s="1"/>
  <c r="CE239" i="1"/>
  <c r="CD239" i="1"/>
  <c r="DP237" i="1"/>
  <c r="DO237" i="1"/>
  <c r="DG237" i="1"/>
  <c r="CY237" i="1"/>
  <c r="CX237" i="1"/>
  <c r="CW237" i="1"/>
  <c r="CV237" i="1"/>
  <c r="CU237" i="1"/>
  <c r="CT237" i="1"/>
  <c r="CS237" i="1"/>
  <c r="CR237" i="1"/>
  <c r="CQ237" i="1"/>
  <c r="DE237" i="1" s="1"/>
  <c r="CP237" i="1"/>
  <c r="CO237" i="1"/>
  <c r="CN237" i="1"/>
  <c r="CM237" i="1"/>
  <c r="CL237" i="1"/>
  <c r="CK237" i="1"/>
  <c r="CJ237" i="1"/>
  <c r="CI237" i="1"/>
  <c r="DA237" i="1" s="1"/>
  <c r="CH237" i="1"/>
  <c r="CZ237" i="1" s="1"/>
  <c r="CE237" i="1"/>
  <c r="CD237" i="1"/>
  <c r="DP236" i="1"/>
  <c r="DO236" i="1"/>
  <c r="DG236" i="1"/>
  <c r="CY236" i="1"/>
  <c r="CX236" i="1"/>
  <c r="CW236" i="1"/>
  <c r="CV236" i="1"/>
  <c r="CU236" i="1"/>
  <c r="CT236" i="1"/>
  <c r="CS236" i="1"/>
  <c r="CR236" i="1"/>
  <c r="CQ236" i="1"/>
  <c r="DE236" i="1" s="1"/>
  <c r="CP236" i="1"/>
  <c r="CO236" i="1"/>
  <c r="CN236" i="1"/>
  <c r="CM236" i="1"/>
  <c r="CL236" i="1"/>
  <c r="CK236" i="1"/>
  <c r="CJ236" i="1"/>
  <c r="CI236" i="1"/>
  <c r="DA236" i="1" s="1"/>
  <c r="CH236" i="1"/>
  <c r="CZ236" i="1" s="1"/>
  <c r="CE236" i="1"/>
  <c r="CD236" i="1"/>
  <c r="DP234" i="1"/>
  <c r="DO234" i="1"/>
  <c r="DG234" i="1"/>
  <c r="CY234" i="1"/>
  <c r="CX234" i="1"/>
  <c r="CW234" i="1"/>
  <c r="CV234" i="1"/>
  <c r="CU234" i="1"/>
  <c r="CT234" i="1"/>
  <c r="CS234" i="1"/>
  <c r="CR234" i="1"/>
  <c r="CQ234" i="1"/>
  <c r="DE234" i="1" s="1"/>
  <c r="CP234" i="1"/>
  <c r="CO234" i="1"/>
  <c r="CN234" i="1"/>
  <c r="CM234" i="1"/>
  <c r="CL234" i="1"/>
  <c r="CK234" i="1"/>
  <c r="CJ234" i="1"/>
  <c r="CI234" i="1"/>
  <c r="DA234" i="1" s="1"/>
  <c r="CH234" i="1"/>
  <c r="CZ234" i="1" s="1"/>
  <c r="CE234" i="1"/>
  <c r="CD234" i="1"/>
  <c r="DP230" i="1"/>
  <c r="DO230" i="1"/>
  <c r="DG230" i="1"/>
  <c r="CY230" i="1"/>
  <c r="CX230" i="1"/>
  <c r="CW230" i="1"/>
  <c r="CV230" i="1"/>
  <c r="CU230" i="1"/>
  <c r="CT230" i="1"/>
  <c r="CS230" i="1"/>
  <c r="CR230" i="1"/>
  <c r="CQ230" i="1"/>
  <c r="DE230" i="1" s="1"/>
  <c r="CP230" i="1"/>
  <c r="CO230" i="1"/>
  <c r="CN230" i="1"/>
  <c r="CM230" i="1"/>
  <c r="CL230" i="1"/>
  <c r="CK230" i="1"/>
  <c r="CJ230" i="1"/>
  <c r="CI230" i="1"/>
  <c r="DA230" i="1" s="1"/>
  <c r="CH230" i="1"/>
  <c r="CZ230" i="1" s="1"/>
  <c r="CE230" i="1"/>
  <c r="CD230" i="1"/>
  <c r="DP235" i="1"/>
  <c r="DO235" i="1"/>
  <c r="DG235" i="1"/>
  <c r="CY235" i="1"/>
  <c r="CX235" i="1"/>
  <c r="CW235" i="1"/>
  <c r="CV235" i="1"/>
  <c r="CU235" i="1"/>
  <c r="CT235" i="1"/>
  <c r="CS235" i="1"/>
  <c r="CR235" i="1"/>
  <c r="CQ235" i="1"/>
  <c r="DE235" i="1" s="1"/>
  <c r="CP235" i="1"/>
  <c r="CO235" i="1"/>
  <c r="CN235" i="1"/>
  <c r="CM235" i="1"/>
  <c r="CL235" i="1"/>
  <c r="CK235" i="1"/>
  <c r="CJ235" i="1"/>
  <c r="CI235" i="1"/>
  <c r="DA235" i="1" s="1"/>
  <c r="CH235" i="1"/>
  <c r="CZ235" i="1" s="1"/>
  <c r="CE235" i="1"/>
  <c r="CD235" i="1"/>
  <c r="DP233" i="1"/>
  <c r="DO233" i="1"/>
  <c r="DG233" i="1"/>
  <c r="CY233" i="1"/>
  <c r="CX233" i="1"/>
  <c r="CW233" i="1"/>
  <c r="CV233" i="1"/>
  <c r="CU233" i="1"/>
  <c r="CT233" i="1"/>
  <c r="CS233" i="1"/>
  <c r="CR233" i="1"/>
  <c r="CQ233" i="1"/>
  <c r="DE233" i="1" s="1"/>
  <c r="CP233" i="1"/>
  <c r="CO233" i="1"/>
  <c r="CN233" i="1"/>
  <c r="CM233" i="1"/>
  <c r="CL233" i="1"/>
  <c r="CK233" i="1"/>
  <c r="CJ233" i="1"/>
  <c r="CI233" i="1"/>
  <c r="DA233" i="1" s="1"/>
  <c r="CH233" i="1"/>
  <c r="CZ233" i="1" s="1"/>
  <c r="CE233" i="1"/>
  <c r="CD233" i="1"/>
  <c r="DP232" i="1"/>
  <c r="DO232" i="1"/>
  <c r="DG232" i="1"/>
  <c r="CY232" i="1"/>
  <c r="CX232" i="1"/>
  <c r="CW232" i="1"/>
  <c r="CV232" i="1"/>
  <c r="CU232" i="1"/>
  <c r="CT232" i="1"/>
  <c r="CS232" i="1"/>
  <c r="CR232" i="1"/>
  <c r="CQ232" i="1"/>
  <c r="DE232" i="1" s="1"/>
  <c r="CP232" i="1"/>
  <c r="CO232" i="1"/>
  <c r="CN232" i="1"/>
  <c r="CM232" i="1"/>
  <c r="CL232" i="1"/>
  <c r="CK232" i="1"/>
  <c r="CJ232" i="1"/>
  <c r="CI232" i="1"/>
  <c r="DA232" i="1" s="1"/>
  <c r="CH232" i="1"/>
  <c r="CZ232" i="1" s="1"/>
  <c r="CE232" i="1"/>
  <c r="CD232" i="1"/>
  <c r="DP231" i="1"/>
  <c r="DO231" i="1"/>
  <c r="DG231" i="1"/>
  <c r="CY231" i="1"/>
  <c r="CX231" i="1"/>
  <c r="CW231" i="1"/>
  <c r="CV231" i="1"/>
  <c r="CU231" i="1"/>
  <c r="CT231" i="1"/>
  <c r="CS231" i="1"/>
  <c r="CR231" i="1"/>
  <c r="CQ231" i="1"/>
  <c r="DE231" i="1" s="1"/>
  <c r="CP231" i="1"/>
  <c r="CO231" i="1"/>
  <c r="CN231" i="1"/>
  <c r="CM231" i="1"/>
  <c r="CL231" i="1"/>
  <c r="CK231" i="1"/>
  <c r="CJ231" i="1"/>
  <c r="CI231" i="1"/>
  <c r="DA231" i="1" s="1"/>
  <c r="CH231" i="1"/>
  <c r="CZ231" i="1" s="1"/>
  <c r="CE231" i="1"/>
  <c r="CD231" i="1"/>
  <c r="DP229" i="1"/>
  <c r="DO229" i="1"/>
  <c r="DG229" i="1"/>
  <c r="CY229" i="1"/>
  <c r="CX229" i="1"/>
  <c r="CW229" i="1"/>
  <c r="CV229" i="1"/>
  <c r="CU229" i="1"/>
  <c r="CT229" i="1"/>
  <c r="CS229" i="1"/>
  <c r="CR229" i="1"/>
  <c r="CQ229" i="1"/>
  <c r="DE229" i="1" s="1"/>
  <c r="CP229" i="1"/>
  <c r="CO229" i="1"/>
  <c r="CN229" i="1"/>
  <c r="CM229" i="1"/>
  <c r="CL229" i="1"/>
  <c r="CK229" i="1"/>
  <c r="CJ229" i="1"/>
  <c r="CI229" i="1"/>
  <c r="DA229" i="1" s="1"/>
  <c r="CH229" i="1"/>
  <c r="CZ229" i="1" s="1"/>
  <c r="CE229" i="1"/>
  <c r="CD229" i="1"/>
  <c r="DP228" i="1"/>
  <c r="DO228" i="1"/>
  <c r="DG228" i="1"/>
  <c r="CY228" i="1"/>
  <c r="CX228" i="1"/>
  <c r="CW228" i="1"/>
  <c r="CV228" i="1"/>
  <c r="CU228" i="1"/>
  <c r="CT228" i="1"/>
  <c r="CS228" i="1"/>
  <c r="CR228" i="1"/>
  <c r="CQ228" i="1"/>
  <c r="DE228" i="1" s="1"/>
  <c r="CP228" i="1"/>
  <c r="CO228" i="1"/>
  <c r="CN228" i="1"/>
  <c r="CM228" i="1"/>
  <c r="CL228" i="1"/>
  <c r="CK228" i="1"/>
  <c r="CJ228" i="1"/>
  <c r="CI228" i="1"/>
  <c r="DA228" i="1" s="1"/>
  <c r="CH228" i="1"/>
  <c r="CZ228" i="1" s="1"/>
  <c r="CE228" i="1"/>
  <c r="CD228" i="1"/>
  <c r="DP226" i="1"/>
  <c r="DO226" i="1"/>
  <c r="DG226" i="1"/>
  <c r="CY226" i="1"/>
  <c r="CX226" i="1"/>
  <c r="CW226" i="1"/>
  <c r="CV226" i="1"/>
  <c r="CU226" i="1"/>
  <c r="CT226" i="1"/>
  <c r="CS226" i="1"/>
  <c r="CR226" i="1"/>
  <c r="CQ226" i="1"/>
  <c r="DE226" i="1" s="1"/>
  <c r="CP226" i="1"/>
  <c r="CO226" i="1"/>
  <c r="CN226" i="1"/>
  <c r="CM226" i="1"/>
  <c r="CL226" i="1"/>
  <c r="CK226" i="1"/>
  <c r="CJ226" i="1"/>
  <c r="CI226" i="1"/>
  <c r="DA226" i="1" s="1"/>
  <c r="CH226" i="1"/>
  <c r="CZ226" i="1" s="1"/>
  <c r="CE226" i="1"/>
  <c r="CD226" i="1"/>
  <c r="DP227" i="1"/>
  <c r="DO227" i="1"/>
  <c r="DG227" i="1"/>
  <c r="CY227" i="1"/>
  <c r="CX227" i="1"/>
  <c r="CW227" i="1"/>
  <c r="CV227" i="1"/>
  <c r="CU227" i="1"/>
  <c r="CT227" i="1"/>
  <c r="CS227" i="1"/>
  <c r="CR227" i="1"/>
  <c r="CQ227" i="1"/>
  <c r="DE227" i="1" s="1"/>
  <c r="CP227" i="1"/>
  <c r="CO227" i="1"/>
  <c r="CN227" i="1"/>
  <c r="CM227" i="1"/>
  <c r="CL227" i="1"/>
  <c r="CK227" i="1"/>
  <c r="CJ227" i="1"/>
  <c r="CI227" i="1"/>
  <c r="DA227" i="1" s="1"/>
  <c r="CH227" i="1"/>
  <c r="CZ227" i="1" s="1"/>
  <c r="CE227" i="1"/>
  <c r="CD227" i="1"/>
  <c r="DP225" i="1"/>
  <c r="DO225" i="1"/>
  <c r="DG225" i="1"/>
  <c r="CY225" i="1"/>
  <c r="CX225" i="1"/>
  <c r="CW225" i="1"/>
  <c r="CV225" i="1"/>
  <c r="CU225" i="1"/>
  <c r="CT225" i="1"/>
  <c r="CS225" i="1"/>
  <c r="CR225" i="1"/>
  <c r="CQ225" i="1"/>
  <c r="DE225" i="1" s="1"/>
  <c r="CP225" i="1"/>
  <c r="CO225" i="1"/>
  <c r="CN225" i="1"/>
  <c r="CM225" i="1"/>
  <c r="CL225" i="1"/>
  <c r="CK225" i="1"/>
  <c r="CJ225" i="1"/>
  <c r="CI225" i="1"/>
  <c r="DA225" i="1" s="1"/>
  <c r="CH225" i="1"/>
  <c r="CZ225" i="1" s="1"/>
  <c r="CE225" i="1"/>
  <c r="CD225" i="1"/>
  <c r="DP224" i="1"/>
  <c r="DO224" i="1"/>
  <c r="DG224" i="1"/>
  <c r="CY224" i="1"/>
  <c r="CX224" i="1"/>
  <c r="CW224" i="1"/>
  <c r="CV224" i="1"/>
  <c r="CU224" i="1"/>
  <c r="CT224" i="1"/>
  <c r="CS224" i="1"/>
  <c r="CR224" i="1"/>
  <c r="CQ224" i="1"/>
  <c r="DE224" i="1" s="1"/>
  <c r="CP224" i="1"/>
  <c r="CO224" i="1"/>
  <c r="CN224" i="1"/>
  <c r="CM224" i="1"/>
  <c r="CL224" i="1"/>
  <c r="CK224" i="1"/>
  <c r="CJ224" i="1"/>
  <c r="CI224" i="1"/>
  <c r="DA224" i="1" s="1"/>
  <c r="CH224" i="1"/>
  <c r="CZ224" i="1" s="1"/>
  <c r="CE224" i="1"/>
  <c r="CD224" i="1"/>
  <c r="DP222" i="1"/>
  <c r="DO222" i="1"/>
  <c r="DG222" i="1"/>
  <c r="CY222" i="1"/>
  <c r="CX222" i="1"/>
  <c r="CW222" i="1"/>
  <c r="CV222" i="1"/>
  <c r="CU222" i="1"/>
  <c r="CT222" i="1"/>
  <c r="CS222" i="1"/>
  <c r="CR222" i="1"/>
  <c r="CQ222" i="1"/>
  <c r="DE222" i="1" s="1"/>
  <c r="CP222" i="1"/>
  <c r="CO222" i="1"/>
  <c r="CN222" i="1"/>
  <c r="CM222" i="1"/>
  <c r="CL222" i="1"/>
  <c r="CK222" i="1"/>
  <c r="CJ222" i="1"/>
  <c r="CI222" i="1"/>
  <c r="DA222" i="1" s="1"/>
  <c r="CH222" i="1"/>
  <c r="CZ222" i="1" s="1"/>
  <c r="CE222" i="1"/>
  <c r="CD222" i="1"/>
  <c r="DP223" i="1"/>
  <c r="DO223" i="1"/>
  <c r="DG223" i="1"/>
  <c r="CY223" i="1"/>
  <c r="CX223" i="1"/>
  <c r="CW223" i="1"/>
  <c r="CV223" i="1"/>
  <c r="CU223" i="1"/>
  <c r="CT223" i="1"/>
  <c r="CS223" i="1"/>
  <c r="CR223" i="1"/>
  <c r="CQ223" i="1"/>
  <c r="DE223" i="1" s="1"/>
  <c r="CP223" i="1"/>
  <c r="CO223" i="1"/>
  <c r="CN223" i="1"/>
  <c r="CM223" i="1"/>
  <c r="CL223" i="1"/>
  <c r="CK223" i="1"/>
  <c r="CJ223" i="1"/>
  <c r="CI223" i="1"/>
  <c r="DA223" i="1" s="1"/>
  <c r="CH223" i="1"/>
  <c r="CZ223" i="1" s="1"/>
  <c r="CE223" i="1"/>
  <c r="CD223" i="1"/>
  <c r="DP221" i="1"/>
  <c r="DO221" i="1"/>
  <c r="DG221" i="1"/>
  <c r="CY221" i="1"/>
  <c r="CX221" i="1"/>
  <c r="CW221" i="1"/>
  <c r="CV221" i="1"/>
  <c r="CU221" i="1"/>
  <c r="CT221" i="1"/>
  <c r="CS221" i="1"/>
  <c r="CR221" i="1"/>
  <c r="CQ221" i="1"/>
  <c r="DE221" i="1" s="1"/>
  <c r="CP221" i="1"/>
  <c r="CO221" i="1"/>
  <c r="CN221" i="1"/>
  <c r="CM221" i="1"/>
  <c r="CL221" i="1"/>
  <c r="CK221" i="1"/>
  <c r="CJ221" i="1"/>
  <c r="CI221" i="1"/>
  <c r="DA221" i="1" s="1"/>
  <c r="CH221" i="1"/>
  <c r="CZ221" i="1" s="1"/>
  <c r="CE221" i="1"/>
  <c r="CD221" i="1"/>
  <c r="DP219" i="1"/>
  <c r="DO219" i="1"/>
  <c r="DG219" i="1"/>
  <c r="CY219" i="1"/>
  <c r="CX219" i="1"/>
  <c r="CW219" i="1"/>
  <c r="CV219" i="1"/>
  <c r="CU219" i="1"/>
  <c r="CT219" i="1"/>
  <c r="CS219" i="1"/>
  <c r="CR219" i="1"/>
  <c r="CQ219" i="1"/>
  <c r="DE219" i="1" s="1"/>
  <c r="CP219" i="1"/>
  <c r="CO219" i="1"/>
  <c r="CN219" i="1"/>
  <c r="CM219" i="1"/>
  <c r="CL219" i="1"/>
  <c r="CK219" i="1"/>
  <c r="CJ219" i="1"/>
  <c r="CI219" i="1"/>
  <c r="DA219" i="1" s="1"/>
  <c r="CH219" i="1"/>
  <c r="CZ219" i="1" s="1"/>
  <c r="CE219" i="1"/>
  <c r="CD219" i="1"/>
  <c r="DP220" i="1"/>
  <c r="DO220" i="1"/>
  <c r="DG220" i="1"/>
  <c r="CY220" i="1"/>
  <c r="CX220" i="1"/>
  <c r="CW220" i="1"/>
  <c r="CV220" i="1"/>
  <c r="CU220" i="1"/>
  <c r="CT220" i="1"/>
  <c r="CS220" i="1"/>
  <c r="CR220" i="1"/>
  <c r="CQ220" i="1"/>
  <c r="DE220" i="1" s="1"/>
  <c r="CP220" i="1"/>
  <c r="CO220" i="1"/>
  <c r="CN220" i="1"/>
  <c r="CM220" i="1"/>
  <c r="CL220" i="1"/>
  <c r="CK220" i="1"/>
  <c r="CJ220" i="1"/>
  <c r="CI220" i="1"/>
  <c r="DA220" i="1" s="1"/>
  <c r="CH220" i="1"/>
  <c r="CZ220" i="1" s="1"/>
  <c r="CE220" i="1"/>
  <c r="CD220" i="1"/>
  <c r="DP218" i="1"/>
  <c r="DO218" i="1"/>
  <c r="DG218" i="1"/>
  <c r="CY218" i="1"/>
  <c r="CX218" i="1"/>
  <c r="CW218" i="1"/>
  <c r="CV218" i="1"/>
  <c r="CU218" i="1"/>
  <c r="CT218" i="1"/>
  <c r="CS218" i="1"/>
  <c r="CR218" i="1"/>
  <c r="CQ218" i="1"/>
  <c r="DE218" i="1" s="1"/>
  <c r="CP218" i="1"/>
  <c r="CO218" i="1"/>
  <c r="CN218" i="1"/>
  <c r="CM218" i="1"/>
  <c r="CL218" i="1"/>
  <c r="CK218" i="1"/>
  <c r="CJ218" i="1"/>
  <c r="CI218" i="1"/>
  <c r="DA218" i="1" s="1"/>
  <c r="CH218" i="1"/>
  <c r="CZ218" i="1" s="1"/>
  <c r="CE218" i="1"/>
  <c r="CD218" i="1"/>
  <c r="DP217" i="1"/>
  <c r="DO217" i="1"/>
  <c r="DG217" i="1"/>
  <c r="CY217" i="1"/>
  <c r="CX217" i="1"/>
  <c r="CW217" i="1"/>
  <c r="CV217" i="1"/>
  <c r="CU217" i="1"/>
  <c r="CT217" i="1"/>
  <c r="CS217" i="1"/>
  <c r="CR217" i="1"/>
  <c r="CQ217" i="1"/>
  <c r="DE217" i="1" s="1"/>
  <c r="CP217" i="1"/>
  <c r="CO217" i="1"/>
  <c r="CN217" i="1"/>
  <c r="CM217" i="1"/>
  <c r="CL217" i="1"/>
  <c r="CK217" i="1"/>
  <c r="CJ217" i="1"/>
  <c r="CI217" i="1"/>
  <c r="DA217" i="1" s="1"/>
  <c r="CH217" i="1"/>
  <c r="CZ217" i="1" s="1"/>
  <c r="CE217" i="1"/>
  <c r="CD217" i="1"/>
  <c r="DP215" i="1"/>
  <c r="DO215" i="1"/>
  <c r="DG215" i="1"/>
  <c r="CY215" i="1"/>
  <c r="CX215" i="1"/>
  <c r="CW215" i="1"/>
  <c r="CV215" i="1"/>
  <c r="CU215" i="1"/>
  <c r="CT215" i="1"/>
  <c r="CS215" i="1"/>
  <c r="CR215" i="1"/>
  <c r="CQ215" i="1"/>
  <c r="DE215" i="1" s="1"/>
  <c r="CP215" i="1"/>
  <c r="CO215" i="1"/>
  <c r="CN215" i="1"/>
  <c r="CM215" i="1"/>
  <c r="CL215" i="1"/>
  <c r="CK215" i="1"/>
  <c r="CJ215" i="1"/>
  <c r="CI215" i="1"/>
  <c r="DA215" i="1" s="1"/>
  <c r="CH215" i="1"/>
  <c r="CZ215" i="1" s="1"/>
  <c r="CE215" i="1"/>
  <c r="CD215" i="1"/>
  <c r="DP216" i="1"/>
  <c r="DO216" i="1"/>
  <c r="DG216" i="1"/>
  <c r="CY216" i="1"/>
  <c r="CX216" i="1"/>
  <c r="CW216" i="1"/>
  <c r="CV216" i="1"/>
  <c r="CU216" i="1"/>
  <c r="CT216" i="1"/>
  <c r="CS216" i="1"/>
  <c r="CR216" i="1"/>
  <c r="CQ216" i="1"/>
  <c r="DE216" i="1" s="1"/>
  <c r="CP216" i="1"/>
  <c r="CO216" i="1"/>
  <c r="CN216" i="1"/>
  <c r="CM216" i="1"/>
  <c r="CL216" i="1"/>
  <c r="CK216" i="1"/>
  <c r="CJ216" i="1"/>
  <c r="CI216" i="1"/>
  <c r="DA216" i="1" s="1"/>
  <c r="CH216" i="1"/>
  <c r="CZ216" i="1" s="1"/>
  <c r="CE216" i="1"/>
  <c r="CD216" i="1"/>
  <c r="DP214" i="1"/>
  <c r="DO214" i="1"/>
  <c r="DG214" i="1"/>
  <c r="CY214" i="1"/>
  <c r="CX214" i="1"/>
  <c r="CW214" i="1"/>
  <c r="CV214" i="1"/>
  <c r="CU214" i="1"/>
  <c r="CT214" i="1"/>
  <c r="CS214" i="1"/>
  <c r="CR214" i="1"/>
  <c r="CQ214" i="1"/>
  <c r="DE214" i="1" s="1"/>
  <c r="CP214" i="1"/>
  <c r="CO214" i="1"/>
  <c r="CN214" i="1"/>
  <c r="CM214" i="1"/>
  <c r="CL214" i="1"/>
  <c r="CK214" i="1"/>
  <c r="CJ214" i="1"/>
  <c r="CI214" i="1"/>
  <c r="DA214" i="1" s="1"/>
  <c r="CH214" i="1"/>
  <c r="CZ214" i="1" s="1"/>
  <c r="CE214" i="1"/>
  <c r="CD214" i="1"/>
  <c r="DP213" i="1"/>
  <c r="DO213" i="1"/>
  <c r="DG213" i="1"/>
  <c r="CY213" i="1"/>
  <c r="CX213" i="1"/>
  <c r="CW213" i="1"/>
  <c r="CV213" i="1"/>
  <c r="CU213" i="1"/>
  <c r="CT213" i="1"/>
  <c r="CS213" i="1"/>
  <c r="CR213" i="1"/>
  <c r="CQ213" i="1"/>
  <c r="DE213" i="1" s="1"/>
  <c r="CP213" i="1"/>
  <c r="CO213" i="1"/>
  <c r="CN213" i="1"/>
  <c r="CM213" i="1"/>
  <c r="CL213" i="1"/>
  <c r="CK213" i="1"/>
  <c r="CJ213" i="1"/>
  <c r="CI213" i="1"/>
  <c r="DA213" i="1" s="1"/>
  <c r="CH213" i="1"/>
  <c r="CZ213" i="1" s="1"/>
  <c r="CE213" i="1"/>
  <c r="CD213" i="1"/>
  <c r="DP211" i="1"/>
  <c r="DO211" i="1"/>
  <c r="DG211" i="1"/>
  <c r="CY211" i="1"/>
  <c r="CX211" i="1"/>
  <c r="CW211" i="1"/>
  <c r="CV211" i="1"/>
  <c r="CU211" i="1"/>
  <c r="CT211" i="1"/>
  <c r="CS211" i="1"/>
  <c r="CR211" i="1"/>
  <c r="CQ211" i="1"/>
  <c r="DE211" i="1" s="1"/>
  <c r="CP211" i="1"/>
  <c r="CO211" i="1"/>
  <c r="CN211" i="1"/>
  <c r="CM211" i="1"/>
  <c r="CL211" i="1"/>
  <c r="CK211" i="1"/>
  <c r="CJ211" i="1"/>
  <c r="CI211" i="1"/>
  <c r="DA211" i="1" s="1"/>
  <c r="CH211" i="1"/>
  <c r="CZ211" i="1" s="1"/>
  <c r="CE211" i="1"/>
  <c r="CD211" i="1"/>
  <c r="DP212" i="1"/>
  <c r="DO212" i="1"/>
  <c r="DG212" i="1"/>
  <c r="CY212" i="1"/>
  <c r="CX212" i="1"/>
  <c r="CW212" i="1"/>
  <c r="CV212" i="1"/>
  <c r="CU212" i="1"/>
  <c r="CT212" i="1"/>
  <c r="CS212" i="1"/>
  <c r="CR212" i="1"/>
  <c r="CQ212" i="1"/>
  <c r="DE212" i="1" s="1"/>
  <c r="CP212" i="1"/>
  <c r="CO212" i="1"/>
  <c r="CN212" i="1"/>
  <c r="CM212" i="1"/>
  <c r="CL212" i="1"/>
  <c r="CK212" i="1"/>
  <c r="CJ212" i="1"/>
  <c r="CI212" i="1"/>
  <c r="DA212" i="1" s="1"/>
  <c r="CH212" i="1"/>
  <c r="CZ212" i="1" s="1"/>
  <c r="CE212" i="1"/>
  <c r="CD212" i="1"/>
  <c r="DP210" i="1"/>
  <c r="DO210" i="1"/>
  <c r="DG210" i="1"/>
  <c r="CY210" i="1"/>
  <c r="CX210" i="1"/>
  <c r="CW210" i="1"/>
  <c r="CV210" i="1"/>
  <c r="CU210" i="1"/>
  <c r="CT210" i="1"/>
  <c r="CS210" i="1"/>
  <c r="CR210" i="1"/>
  <c r="CQ210" i="1"/>
  <c r="DE210" i="1" s="1"/>
  <c r="CP210" i="1"/>
  <c r="CO210" i="1"/>
  <c r="CN210" i="1"/>
  <c r="CM210" i="1"/>
  <c r="CL210" i="1"/>
  <c r="CK210" i="1"/>
  <c r="CJ210" i="1"/>
  <c r="CI210" i="1"/>
  <c r="DA210" i="1" s="1"/>
  <c r="CH210" i="1"/>
  <c r="CZ210" i="1" s="1"/>
  <c r="DB210" i="1" s="1"/>
  <c r="CE210" i="1"/>
  <c r="CD210" i="1"/>
  <c r="DP207" i="1"/>
  <c r="DO207" i="1"/>
  <c r="DG207" i="1"/>
  <c r="CY207" i="1"/>
  <c r="CX207" i="1"/>
  <c r="CW207" i="1"/>
  <c r="CV207" i="1"/>
  <c r="CU207" i="1"/>
  <c r="CT207" i="1"/>
  <c r="CS207" i="1"/>
  <c r="CR207" i="1"/>
  <c r="CQ207" i="1"/>
  <c r="DE207" i="1" s="1"/>
  <c r="CP207" i="1"/>
  <c r="CO207" i="1"/>
  <c r="CN207" i="1"/>
  <c r="CM207" i="1"/>
  <c r="CL207" i="1"/>
  <c r="CK207" i="1"/>
  <c r="CJ207" i="1"/>
  <c r="CI207" i="1"/>
  <c r="DA207" i="1" s="1"/>
  <c r="CH207" i="1"/>
  <c r="CZ207" i="1" s="1"/>
  <c r="CE207" i="1"/>
  <c r="CD207" i="1"/>
  <c r="DP209" i="1"/>
  <c r="DO209" i="1"/>
  <c r="DG209" i="1"/>
  <c r="CY209" i="1"/>
  <c r="CX209" i="1"/>
  <c r="CW209" i="1"/>
  <c r="CV209" i="1"/>
  <c r="CU209" i="1"/>
  <c r="CT209" i="1"/>
  <c r="CS209" i="1"/>
  <c r="CR209" i="1"/>
  <c r="CQ209" i="1"/>
  <c r="DE209" i="1" s="1"/>
  <c r="CP209" i="1"/>
  <c r="CO209" i="1"/>
  <c r="CN209" i="1"/>
  <c r="CM209" i="1"/>
  <c r="CL209" i="1"/>
  <c r="CK209" i="1"/>
  <c r="CJ209" i="1"/>
  <c r="CI209" i="1"/>
  <c r="DA209" i="1" s="1"/>
  <c r="CH209" i="1"/>
  <c r="CZ209" i="1" s="1"/>
  <c r="CE209" i="1"/>
  <c r="CD209" i="1"/>
  <c r="DP208" i="1"/>
  <c r="DO208" i="1"/>
  <c r="DG208" i="1"/>
  <c r="CY208" i="1"/>
  <c r="CX208" i="1"/>
  <c r="CW208" i="1"/>
  <c r="CV208" i="1"/>
  <c r="CU208" i="1"/>
  <c r="CT208" i="1"/>
  <c r="CS208" i="1"/>
  <c r="CR208" i="1"/>
  <c r="CQ208" i="1"/>
  <c r="DE208" i="1" s="1"/>
  <c r="CP208" i="1"/>
  <c r="CO208" i="1"/>
  <c r="CN208" i="1"/>
  <c r="CM208" i="1"/>
  <c r="CL208" i="1"/>
  <c r="CK208" i="1"/>
  <c r="CJ208" i="1"/>
  <c r="CI208" i="1"/>
  <c r="DA208" i="1" s="1"/>
  <c r="CH208" i="1"/>
  <c r="CZ208" i="1" s="1"/>
  <c r="CE208" i="1"/>
  <c r="CD208" i="1"/>
  <c r="DP206" i="1"/>
  <c r="DO206" i="1"/>
  <c r="DG206" i="1"/>
  <c r="CY206" i="1"/>
  <c r="CX206" i="1"/>
  <c r="CW206" i="1"/>
  <c r="CV206" i="1"/>
  <c r="CU206" i="1"/>
  <c r="CT206" i="1"/>
  <c r="CS206" i="1"/>
  <c r="CR206" i="1"/>
  <c r="CQ206" i="1"/>
  <c r="DE206" i="1" s="1"/>
  <c r="CP206" i="1"/>
  <c r="CO206" i="1"/>
  <c r="CN206" i="1"/>
  <c r="CM206" i="1"/>
  <c r="CL206" i="1"/>
  <c r="CK206" i="1"/>
  <c r="CJ206" i="1"/>
  <c r="CI206" i="1"/>
  <c r="DA206" i="1" s="1"/>
  <c r="CH206" i="1"/>
  <c r="CZ206" i="1" s="1"/>
  <c r="CE206" i="1"/>
  <c r="CD206" i="1"/>
  <c r="DP205" i="1"/>
  <c r="DO205" i="1"/>
  <c r="DG205" i="1"/>
  <c r="CY205" i="1"/>
  <c r="CX205" i="1"/>
  <c r="CW205" i="1"/>
  <c r="CV205" i="1"/>
  <c r="CU205" i="1"/>
  <c r="CT205" i="1"/>
  <c r="CS205" i="1"/>
  <c r="CR205" i="1"/>
  <c r="CQ205" i="1"/>
  <c r="DE205" i="1" s="1"/>
  <c r="CP205" i="1"/>
  <c r="CO205" i="1"/>
  <c r="CN205" i="1"/>
  <c r="CM205" i="1"/>
  <c r="CL205" i="1"/>
  <c r="CK205" i="1"/>
  <c r="CJ205" i="1"/>
  <c r="CI205" i="1"/>
  <c r="DA205" i="1" s="1"/>
  <c r="CH205" i="1"/>
  <c r="CZ205" i="1" s="1"/>
  <c r="CE205" i="1"/>
  <c r="CD205" i="1"/>
  <c r="DP203" i="1"/>
  <c r="DO203" i="1"/>
  <c r="DG203" i="1"/>
  <c r="CY203" i="1"/>
  <c r="CX203" i="1"/>
  <c r="CW203" i="1"/>
  <c r="CV203" i="1"/>
  <c r="CU203" i="1"/>
  <c r="CT203" i="1"/>
  <c r="CS203" i="1"/>
  <c r="CR203" i="1"/>
  <c r="CQ203" i="1"/>
  <c r="DE203" i="1" s="1"/>
  <c r="CP203" i="1"/>
  <c r="CO203" i="1"/>
  <c r="CN203" i="1"/>
  <c r="CM203" i="1"/>
  <c r="CL203" i="1"/>
  <c r="CK203" i="1"/>
  <c r="CJ203" i="1"/>
  <c r="CI203" i="1"/>
  <c r="DA203" i="1" s="1"/>
  <c r="CH203" i="1"/>
  <c r="CZ203" i="1" s="1"/>
  <c r="CE203" i="1"/>
  <c r="CD203" i="1"/>
  <c r="DP204" i="1"/>
  <c r="DO204" i="1"/>
  <c r="DG204" i="1"/>
  <c r="CY204" i="1"/>
  <c r="CX204" i="1"/>
  <c r="CW204" i="1"/>
  <c r="CV204" i="1"/>
  <c r="CU204" i="1"/>
  <c r="CT204" i="1"/>
  <c r="CS204" i="1"/>
  <c r="CR204" i="1"/>
  <c r="CQ204" i="1"/>
  <c r="DE204" i="1" s="1"/>
  <c r="CP204" i="1"/>
  <c r="CO204" i="1"/>
  <c r="CN204" i="1"/>
  <c r="CM204" i="1"/>
  <c r="CL204" i="1"/>
  <c r="CK204" i="1"/>
  <c r="CJ204" i="1"/>
  <c r="CI204" i="1"/>
  <c r="DA204" i="1" s="1"/>
  <c r="CH204" i="1"/>
  <c r="CZ204" i="1" s="1"/>
  <c r="CE204" i="1"/>
  <c r="CD204" i="1"/>
  <c r="DP202" i="1"/>
  <c r="DO202" i="1"/>
  <c r="DG202" i="1"/>
  <c r="CY202" i="1"/>
  <c r="CX202" i="1"/>
  <c r="CW202" i="1"/>
  <c r="CV202" i="1"/>
  <c r="CU202" i="1"/>
  <c r="CT202" i="1"/>
  <c r="CS202" i="1"/>
  <c r="CR202" i="1"/>
  <c r="CQ202" i="1"/>
  <c r="DE202" i="1" s="1"/>
  <c r="CP202" i="1"/>
  <c r="CO202" i="1"/>
  <c r="CN202" i="1"/>
  <c r="CM202" i="1"/>
  <c r="CL202" i="1"/>
  <c r="CK202" i="1"/>
  <c r="CJ202" i="1"/>
  <c r="CI202" i="1"/>
  <c r="DA202" i="1" s="1"/>
  <c r="CH202" i="1"/>
  <c r="CZ202" i="1" s="1"/>
  <c r="CE202" i="1"/>
  <c r="CD202" i="1"/>
  <c r="DP199" i="1"/>
  <c r="DO199" i="1"/>
  <c r="DG199" i="1"/>
  <c r="CY199" i="1"/>
  <c r="CX199" i="1"/>
  <c r="CW199" i="1"/>
  <c r="CV199" i="1"/>
  <c r="CU199" i="1"/>
  <c r="CT199" i="1"/>
  <c r="CS199" i="1"/>
  <c r="CR199" i="1"/>
  <c r="CQ199" i="1"/>
  <c r="DE199" i="1" s="1"/>
  <c r="CP199" i="1"/>
  <c r="CO199" i="1"/>
  <c r="CN199" i="1"/>
  <c r="CM199" i="1"/>
  <c r="CL199" i="1"/>
  <c r="CK199" i="1"/>
  <c r="CJ199" i="1"/>
  <c r="CI199" i="1"/>
  <c r="DA199" i="1" s="1"/>
  <c r="CH199" i="1"/>
  <c r="CZ199" i="1" s="1"/>
  <c r="CE199" i="1"/>
  <c r="CD199" i="1"/>
  <c r="DP201" i="1"/>
  <c r="DO201" i="1"/>
  <c r="DG201" i="1"/>
  <c r="CY201" i="1"/>
  <c r="CX201" i="1"/>
  <c r="CW201" i="1"/>
  <c r="CV201" i="1"/>
  <c r="CU201" i="1"/>
  <c r="CT201" i="1"/>
  <c r="CS201" i="1"/>
  <c r="CR201" i="1"/>
  <c r="CQ201" i="1"/>
  <c r="DE201" i="1" s="1"/>
  <c r="CP201" i="1"/>
  <c r="CO201" i="1"/>
  <c r="CN201" i="1"/>
  <c r="CM201" i="1"/>
  <c r="CL201" i="1"/>
  <c r="CK201" i="1"/>
  <c r="CJ201" i="1"/>
  <c r="CI201" i="1"/>
  <c r="DA201" i="1" s="1"/>
  <c r="CH201" i="1"/>
  <c r="CZ201" i="1" s="1"/>
  <c r="CE201" i="1"/>
  <c r="CD201" i="1"/>
  <c r="DP200" i="1"/>
  <c r="DO200" i="1"/>
  <c r="DG200" i="1"/>
  <c r="CY200" i="1"/>
  <c r="CX200" i="1"/>
  <c r="CW200" i="1"/>
  <c r="CV200" i="1"/>
  <c r="CU200" i="1"/>
  <c r="CT200" i="1"/>
  <c r="CS200" i="1"/>
  <c r="CR200" i="1"/>
  <c r="CQ200" i="1"/>
  <c r="DE200" i="1" s="1"/>
  <c r="CP200" i="1"/>
  <c r="CO200" i="1"/>
  <c r="CN200" i="1"/>
  <c r="CM200" i="1"/>
  <c r="CL200" i="1"/>
  <c r="CK200" i="1"/>
  <c r="CJ200" i="1"/>
  <c r="CI200" i="1"/>
  <c r="DA200" i="1" s="1"/>
  <c r="CH200" i="1"/>
  <c r="CZ200" i="1" s="1"/>
  <c r="CE200" i="1"/>
  <c r="CD200" i="1"/>
  <c r="DP198" i="1"/>
  <c r="DO198" i="1"/>
  <c r="DG198" i="1"/>
  <c r="CY198" i="1"/>
  <c r="CX198" i="1"/>
  <c r="CW198" i="1"/>
  <c r="CV198" i="1"/>
  <c r="CU198" i="1"/>
  <c r="CT198" i="1"/>
  <c r="CS198" i="1"/>
  <c r="CR198" i="1"/>
  <c r="CQ198" i="1"/>
  <c r="DE198" i="1" s="1"/>
  <c r="CP198" i="1"/>
  <c r="CO198" i="1"/>
  <c r="CN198" i="1"/>
  <c r="CM198" i="1"/>
  <c r="CL198" i="1"/>
  <c r="CK198" i="1"/>
  <c r="CJ198" i="1"/>
  <c r="CI198" i="1"/>
  <c r="DA198" i="1" s="1"/>
  <c r="CH198" i="1"/>
  <c r="CZ198" i="1" s="1"/>
  <c r="CE198" i="1"/>
  <c r="CD198" i="1"/>
  <c r="DP197" i="1"/>
  <c r="DO197" i="1"/>
  <c r="DG197" i="1"/>
  <c r="CY197" i="1"/>
  <c r="CX197" i="1"/>
  <c r="CW197" i="1"/>
  <c r="CV197" i="1"/>
  <c r="CU197" i="1"/>
  <c r="CT197" i="1"/>
  <c r="CS197" i="1"/>
  <c r="CR197" i="1"/>
  <c r="CQ197" i="1"/>
  <c r="DE197" i="1" s="1"/>
  <c r="CP197" i="1"/>
  <c r="CO197" i="1"/>
  <c r="CN197" i="1"/>
  <c r="CM197" i="1"/>
  <c r="CL197" i="1"/>
  <c r="CK197" i="1"/>
  <c r="CJ197" i="1"/>
  <c r="CI197" i="1"/>
  <c r="DA197" i="1" s="1"/>
  <c r="CH197" i="1"/>
  <c r="CZ197" i="1" s="1"/>
  <c r="CE197" i="1"/>
  <c r="CD197" i="1"/>
  <c r="DP195" i="1"/>
  <c r="DO195" i="1"/>
  <c r="DG195" i="1"/>
  <c r="CY195" i="1"/>
  <c r="CX195" i="1"/>
  <c r="CW195" i="1"/>
  <c r="CV195" i="1"/>
  <c r="CU195" i="1"/>
  <c r="CT195" i="1"/>
  <c r="CS195" i="1"/>
  <c r="CR195" i="1"/>
  <c r="CQ195" i="1"/>
  <c r="DE195" i="1" s="1"/>
  <c r="CP195" i="1"/>
  <c r="CO195" i="1"/>
  <c r="CN195" i="1"/>
  <c r="CM195" i="1"/>
  <c r="CL195" i="1"/>
  <c r="CK195" i="1"/>
  <c r="CJ195" i="1"/>
  <c r="CI195" i="1"/>
  <c r="DA195" i="1" s="1"/>
  <c r="CH195" i="1"/>
  <c r="CZ195" i="1" s="1"/>
  <c r="CE195" i="1"/>
  <c r="CD195" i="1"/>
  <c r="DP196" i="1"/>
  <c r="DO196" i="1"/>
  <c r="DG196" i="1"/>
  <c r="CY196" i="1"/>
  <c r="CX196" i="1"/>
  <c r="CW196" i="1"/>
  <c r="CV196" i="1"/>
  <c r="CU196" i="1"/>
  <c r="CT196" i="1"/>
  <c r="CS196" i="1"/>
  <c r="CR196" i="1"/>
  <c r="CQ196" i="1"/>
  <c r="DE196" i="1" s="1"/>
  <c r="CP196" i="1"/>
  <c r="CO196" i="1"/>
  <c r="CN196" i="1"/>
  <c r="CM196" i="1"/>
  <c r="CL196" i="1"/>
  <c r="CK196" i="1"/>
  <c r="CJ196" i="1"/>
  <c r="CI196" i="1"/>
  <c r="DA196" i="1" s="1"/>
  <c r="CH196" i="1"/>
  <c r="CZ196" i="1" s="1"/>
  <c r="CE196" i="1"/>
  <c r="CD196" i="1"/>
  <c r="DP194" i="1"/>
  <c r="DO194" i="1"/>
  <c r="DG194" i="1"/>
  <c r="CY194" i="1"/>
  <c r="CX194" i="1"/>
  <c r="CW194" i="1"/>
  <c r="CV194" i="1"/>
  <c r="CU194" i="1"/>
  <c r="CT194" i="1"/>
  <c r="CS194" i="1"/>
  <c r="CR194" i="1"/>
  <c r="CQ194" i="1"/>
  <c r="DE194" i="1" s="1"/>
  <c r="CP194" i="1"/>
  <c r="CO194" i="1"/>
  <c r="CN194" i="1"/>
  <c r="CM194" i="1"/>
  <c r="CL194" i="1"/>
  <c r="CK194" i="1"/>
  <c r="CJ194" i="1"/>
  <c r="CI194" i="1"/>
  <c r="DA194" i="1" s="1"/>
  <c r="CH194" i="1"/>
  <c r="CZ194" i="1" s="1"/>
  <c r="CE194" i="1"/>
  <c r="CD194" i="1"/>
  <c r="DP193" i="1"/>
  <c r="DO193" i="1"/>
  <c r="DG193" i="1"/>
  <c r="CY193" i="1"/>
  <c r="CX193" i="1"/>
  <c r="CW193" i="1"/>
  <c r="CV193" i="1"/>
  <c r="CU193" i="1"/>
  <c r="CT193" i="1"/>
  <c r="CS193" i="1"/>
  <c r="CR193" i="1"/>
  <c r="CQ193" i="1"/>
  <c r="DE193" i="1" s="1"/>
  <c r="CP193" i="1"/>
  <c r="CO193" i="1"/>
  <c r="CN193" i="1"/>
  <c r="CM193" i="1"/>
  <c r="CL193" i="1"/>
  <c r="CK193" i="1"/>
  <c r="CJ193" i="1"/>
  <c r="CI193" i="1"/>
  <c r="DA193" i="1" s="1"/>
  <c r="CH193" i="1"/>
  <c r="CZ193" i="1" s="1"/>
  <c r="CE193" i="1"/>
  <c r="CD193" i="1"/>
  <c r="DP192" i="1"/>
  <c r="DO192" i="1"/>
  <c r="DG192" i="1"/>
  <c r="CY192" i="1"/>
  <c r="CX192" i="1"/>
  <c r="CW192" i="1"/>
  <c r="CV192" i="1"/>
  <c r="CU192" i="1"/>
  <c r="CT192" i="1"/>
  <c r="CS192" i="1"/>
  <c r="CR192" i="1"/>
  <c r="CQ192" i="1"/>
  <c r="DE192" i="1" s="1"/>
  <c r="CP192" i="1"/>
  <c r="CO192" i="1"/>
  <c r="CN192" i="1"/>
  <c r="CM192" i="1"/>
  <c r="CL192" i="1"/>
  <c r="CK192" i="1"/>
  <c r="CJ192" i="1"/>
  <c r="CI192" i="1"/>
  <c r="DA192" i="1" s="1"/>
  <c r="CH192" i="1"/>
  <c r="CZ192" i="1" s="1"/>
  <c r="CE192" i="1"/>
  <c r="CD192" i="1"/>
  <c r="DP191" i="1"/>
  <c r="DO191" i="1"/>
  <c r="DG191" i="1"/>
  <c r="CY191" i="1"/>
  <c r="CX191" i="1"/>
  <c r="CW191" i="1"/>
  <c r="CV191" i="1"/>
  <c r="CU191" i="1"/>
  <c r="CT191" i="1"/>
  <c r="CS191" i="1"/>
  <c r="CR191" i="1"/>
  <c r="CQ191" i="1"/>
  <c r="DE191" i="1" s="1"/>
  <c r="CP191" i="1"/>
  <c r="CO191" i="1"/>
  <c r="CN191" i="1"/>
  <c r="CM191" i="1"/>
  <c r="CL191" i="1"/>
  <c r="CK191" i="1"/>
  <c r="CJ191" i="1"/>
  <c r="CI191" i="1"/>
  <c r="DA191" i="1" s="1"/>
  <c r="CH191" i="1"/>
  <c r="CZ191" i="1" s="1"/>
  <c r="CE191" i="1"/>
  <c r="CD191" i="1"/>
  <c r="DP190" i="1"/>
  <c r="DO190" i="1"/>
  <c r="DG190" i="1"/>
  <c r="CY190" i="1"/>
  <c r="CX190" i="1"/>
  <c r="CW190" i="1"/>
  <c r="CV190" i="1"/>
  <c r="CU190" i="1"/>
  <c r="CT190" i="1"/>
  <c r="CS190" i="1"/>
  <c r="CR190" i="1"/>
  <c r="CQ190" i="1"/>
  <c r="DE190" i="1" s="1"/>
  <c r="CP190" i="1"/>
  <c r="CO190" i="1"/>
  <c r="CN190" i="1"/>
  <c r="CM190" i="1"/>
  <c r="CL190" i="1"/>
  <c r="CK190" i="1"/>
  <c r="CJ190" i="1"/>
  <c r="CI190" i="1"/>
  <c r="DA190" i="1" s="1"/>
  <c r="CH190" i="1"/>
  <c r="CZ190" i="1" s="1"/>
  <c r="CE190" i="1"/>
  <c r="CD190" i="1"/>
  <c r="DP189" i="1"/>
  <c r="DO189" i="1"/>
  <c r="DG189" i="1"/>
  <c r="CY189" i="1"/>
  <c r="CX189" i="1"/>
  <c r="CW189" i="1"/>
  <c r="CV189" i="1"/>
  <c r="CU189" i="1"/>
  <c r="CT189" i="1"/>
  <c r="CS189" i="1"/>
  <c r="CR189" i="1"/>
  <c r="CQ189" i="1"/>
  <c r="DE189" i="1" s="1"/>
  <c r="CP189" i="1"/>
  <c r="CO189" i="1"/>
  <c r="CN189" i="1"/>
  <c r="CM189" i="1"/>
  <c r="CL189" i="1"/>
  <c r="CK189" i="1"/>
  <c r="CJ189" i="1"/>
  <c r="CI189" i="1"/>
  <c r="DA189" i="1" s="1"/>
  <c r="CH189" i="1"/>
  <c r="CZ189" i="1" s="1"/>
  <c r="CE189" i="1"/>
  <c r="CD189" i="1"/>
  <c r="DP187" i="1"/>
  <c r="DO187" i="1"/>
  <c r="DG187" i="1"/>
  <c r="CY187" i="1"/>
  <c r="CX187" i="1"/>
  <c r="CW187" i="1"/>
  <c r="CV187" i="1"/>
  <c r="CU187" i="1"/>
  <c r="CT187" i="1"/>
  <c r="CS187" i="1"/>
  <c r="CR187" i="1"/>
  <c r="CQ187" i="1"/>
  <c r="DE187" i="1" s="1"/>
  <c r="CP187" i="1"/>
  <c r="CO187" i="1"/>
  <c r="CN187" i="1"/>
  <c r="CM187" i="1"/>
  <c r="CL187" i="1"/>
  <c r="CK187" i="1"/>
  <c r="CJ187" i="1"/>
  <c r="CI187" i="1"/>
  <c r="DA187" i="1" s="1"/>
  <c r="CH187" i="1"/>
  <c r="CZ187" i="1" s="1"/>
  <c r="CE187" i="1"/>
  <c r="CD187" i="1"/>
  <c r="DP186" i="1"/>
  <c r="DO186" i="1"/>
  <c r="DG186" i="1"/>
  <c r="CY186" i="1"/>
  <c r="CX186" i="1"/>
  <c r="CW186" i="1"/>
  <c r="CV186" i="1"/>
  <c r="CU186" i="1"/>
  <c r="CT186" i="1"/>
  <c r="CS186" i="1"/>
  <c r="CR186" i="1"/>
  <c r="CQ186" i="1"/>
  <c r="DE186" i="1" s="1"/>
  <c r="CP186" i="1"/>
  <c r="CO186" i="1"/>
  <c r="CN186" i="1"/>
  <c r="CM186" i="1"/>
  <c r="CL186" i="1"/>
  <c r="CK186" i="1"/>
  <c r="CJ186" i="1"/>
  <c r="CI186" i="1"/>
  <c r="DA186" i="1" s="1"/>
  <c r="CH186" i="1"/>
  <c r="CZ186" i="1" s="1"/>
  <c r="CE186" i="1"/>
  <c r="CD186" i="1"/>
  <c r="DP188" i="1"/>
  <c r="DO188" i="1"/>
  <c r="DG188" i="1"/>
  <c r="CY188" i="1"/>
  <c r="CX188" i="1"/>
  <c r="CW188" i="1"/>
  <c r="CV188" i="1"/>
  <c r="CU188" i="1"/>
  <c r="CT188" i="1"/>
  <c r="CS188" i="1"/>
  <c r="CR188" i="1"/>
  <c r="CQ188" i="1"/>
  <c r="DE188" i="1" s="1"/>
  <c r="CP188" i="1"/>
  <c r="CO188" i="1"/>
  <c r="CN188" i="1"/>
  <c r="CM188" i="1"/>
  <c r="CL188" i="1"/>
  <c r="CK188" i="1"/>
  <c r="CJ188" i="1"/>
  <c r="CI188" i="1"/>
  <c r="DA188" i="1" s="1"/>
  <c r="CH188" i="1"/>
  <c r="CZ188" i="1" s="1"/>
  <c r="CE188" i="1"/>
  <c r="CD188" i="1"/>
  <c r="DP185" i="1"/>
  <c r="DO185" i="1"/>
  <c r="DG185" i="1"/>
  <c r="CY185" i="1"/>
  <c r="CX185" i="1"/>
  <c r="CW185" i="1"/>
  <c r="CV185" i="1"/>
  <c r="CU185" i="1"/>
  <c r="CT185" i="1"/>
  <c r="CS185" i="1"/>
  <c r="CR185" i="1"/>
  <c r="CQ185" i="1"/>
  <c r="DE185" i="1" s="1"/>
  <c r="CP185" i="1"/>
  <c r="CO185" i="1"/>
  <c r="CN185" i="1"/>
  <c r="CM185" i="1"/>
  <c r="CL185" i="1"/>
  <c r="CK185" i="1"/>
  <c r="CJ185" i="1"/>
  <c r="CI185" i="1"/>
  <c r="DA185" i="1" s="1"/>
  <c r="CH185" i="1"/>
  <c r="CZ185" i="1" s="1"/>
  <c r="CE185" i="1"/>
  <c r="CD185" i="1"/>
  <c r="DP183" i="1"/>
  <c r="DO183" i="1"/>
  <c r="DG183" i="1"/>
  <c r="CY183" i="1"/>
  <c r="CX183" i="1"/>
  <c r="CW183" i="1"/>
  <c r="CV183" i="1"/>
  <c r="CU183" i="1"/>
  <c r="CT183" i="1"/>
  <c r="CS183" i="1"/>
  <c r="CR183" i="1"/>
  <c r="CQ183" i="1"/>
  <c r="DE183" i="1" s="1"/>
  <c r="CP183" i="1"/>
  <c r="CO183" i="1"/>
  <c r="CN183" i="1"/>
  <c r="CM183" i="1"/>
  <c r="CL183" i="1"/>
  <c r="CK183" i="1"/>
  <c r="CJ183" i="1"/>
  <c r="CI183" i="1"/>
  <c r="DA183" i="1" s="1"/>
  <c r="CH183" i="1"/>
  <c r="CZ183" i="1" s="1"/>
  <c r="CE183" i="1"/>
  <c r="CD183" i="1"/>
  <c r="DP184" i="1"/>
  <c r="DO184" i="1"/>
  <c r="DG184" i="1"/>
  <c r="CY184" i="1"/>
  <c r="CX184" i="1"/>
  <c r="CW184" i="1"/>
  <c r="CV184" i="1"/>
  <c r="CU184" i="1"/>
  <c r="CT184" i="1"/>
  <c r="CS184" i="1"/>
  <c r="CR184" i="1"/>
  <c r="CQ184" i="1"/>
  <c r="DE184" i="1" s="1"/>
  <c r="CP184" i="1"/>
  <c r="CO184" i="1"/>
  <c r="CN184" i="1"/>
  <c r="CM184" i="1"/>
  <c r="CL184" i="1"/>
  <c r="CK184" i="1"/>
  <c r="CJ184" i="1"/>
  <c r="CI184" i="1"/>
  <c r="DA184" i="1" s="1"/>
  <c r="CH184" i="1"/>
  <c r="CZ184" i="1" s="1"/>
  <c r="CE184" i="1"/>
  <c r="CD184" i="1"/>
  <c r="DP182" i="1"/>
  <c r="DO182" i="1"/>
  <c r="DG182" i="1"/>
  <c r="CY182" i="1"/>
  <c r="CX182" i="1"/>
  <c r="CW182" i="1"/>
  <c r="CV182" i="1"/>
  <c r="CU182" i="1"/>
  <c r="CT182" i="1"/>
  <c r="CS182" i="1"/>
  <c r="CR182" i="1"/>
  <c r="CQ182" i="1"/>
  <c r="DE182" i="1" s="1"/>
  <c r="CP182" i="1"/>
  <c r="CO182" i="1"/>
  <c r="CN182" i="1"/>
  <c r="CM182" i="1"/>
  <c r="CL182" i="1"/>
  <c r="CK182" i="1"/>
  <c r="CJ182" i="1"/>
  <c r="CI182" i="1"/>
  <c r="DA182" i="1" s="1"/>
  <c r="CH182" i="1"/>
  <c r="CZ182" i="1" s="1"/>
  <c r="CE182" i="1"/>
  <c r="CD182" i="1"/>
  <c r="DP181" i="1"/>
  <c r="DO181" i="1"/>
  <c r="DG181" i="1"/>
  <c r="CY181" i="1"/>
  <c r="CX181" i="1"/>
  <c r="CW181" i="1"/>
  <c r="CV181" i="1"/>
  <c r="CU181" i="1"/>
  <c r="CT181" i="1"/>
  <c r="CS181" i="1"/>
  <c r="CR181" i="1"/>
  <c r="CQ181" i="1"/>
  <c r="DE181" i="1" s="1"/>
  <c r="CP181" i="1"/>
  <c r="CO181" i="1"/>
  <c r="CN181" i="1"/>
  <c r="CM181" i="1"/>
  <c r="CL181" i="1"/>
  <c r="CK181" i="1"/>
  <c r="CJ181" i="1"/>
  <c r="CI181" i="1"/>
  <c r="DA181" i="1" s="1"/>
  <c r="CH181" i="1"/>
  <c r="CZ181" i="1" s="1"/>
  <c r="CE181" i="1"/>
  <c r="CD181" i="1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R17" i="4"/>
  <c r="S23" i="4" a="1"/>
  <c r="S23" i="4" s="1"/>
  <c r="R23" i="4" a="1"/>
  <c r="R23" i="4" s="1"/>
  <c r="R18" i="4" s="1"/>
  <c r="Q23" i="4" a="1"/>
  <c r="Q23" i="4" s="1"/>
  <c r="P23" i="4" a="1"/>
  <c r="P23" i="4" s="1"/>
  <c r="O23" i="4" a="1"/>
  <c r="O23" i="4" s="1"/>
  <c r="N23" i="4" a="1"/>
  <c r="N23" i="4" s="1"/>
  <c r="M23" i="4" a="1"/>
  <c r="M23" i="4" s="1"/>
  <c r="L23" i="4" a="1"/>
  <c r="L23" i="4" s="1"/>
  <c r="K23" i="4" a="1"/>
  <c r="K23" i="4" s="1"/>
  <c r="J23" i="4" a="1"/>
  <c r="J23" i="4" s="1"/>
  <c r="I23" i="4" a="1"/>
  <c r="I23" i="4" s="1"/>
  <c r="H23" i="4" a="1"/>
  <c r="H23" i="4" s="1"/>
  <c r="G23" i="4" a="1"/>
  <c r="G23" i="4" s="1"/>
  <c r="F23" i="4" a="1"/>
  <c r="F23" i="4" s="1"/>
  <c r="E23" i="4" a="1"/>
  <c r="E23" i="4" s="1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S19" i="4" a="1"/>
  <c r="S19" i="4" s="1"/>
  <c r="R19" i="4" a="1"/>
  <c r="R19" i="4" s="1"/>
  <c r="R20" i="4" s="1"/>
  <c r="Q19" i="4" a="1"/>
  <c r="Q19" i="4" s="1"/>
  <c r="P19" i="4" a="1"/>
  <c r="P19" i="4" s="1"/>
  <c r="O19" i="4" a="1"/>
  <c r="O19" i="4" s="1"/>
  <c r="N19" i="4" a="1"/>
  <c r="N19" i="4" s="1"/>
  <c r="M19" i="4" a="1"/>
  <c r="M19" i="4" s="1"/>
  <c r="L19" i="4" a="1"/>
  <c r="L19" i="4" s="1"/>
  <c r="K19" i="4" a="1"/>
  <c r="K19" i="4" s="1"/>
  <c r="J19" i="4" a="1"/>
  <c r="J19" i="4" s="1"/>
  <c r="I19" i="4" a="1"/>
  <c r="I19" i="4" s="1"/>
  <c r="H19" i="4" a="1"/>
  <c r="H19" i="4" s="1"/>
  <c r="G19" i="4" a="1"/>
  <c r="G19" i="4" s="1"/>
  <c r="F19" i="4" a="1"/>
  <c r="F19" i="4" s="1"/>
  <c r="E19" i="4" a="1"/>
  <c r="E19" i="4" s="1"/>
  <c r="S17" i="4"/>
  <c r="S18" i="4" s="1"/>
  <c r="Q17" i="4"/>
  <c r="Q18" i="4" s="1"/>
  <c r="Q20" i="4" s="1"/>
  <c r="P17" i="4"/>
  <c r="O17" i="4"/>
  <c r="O18" i="4" s="1"/>
  <c r="O20" i="4" s="1"/>
  <c r="N17" i="4"/>
  <c r="N18" i="4" s="1"/>
  <c r="N20" i="4" s="1"/>
  <c r="M17" i="4"/>
  <c r="M18" i="4" s="1"/>
  <c r="L17" i="4"/>
  <c r="K17" i="4"/>
  <c r="K18" i="4" s="1"/>
  <c r="K20" i="4" s="1"/>
  <c r="J17" i="4"/>
  <c r="I17" i="4"/>
  <c r="I18" i="4" s="1"/>
  <c r="H17" i="4"/>
  <c r="H18" i="4" s="1"/>
  <c r="G17" i="4"/>
  <c r="G18" i="4" s="1"/>
  <c r="F17" i="4"/>
  <c r="F18" i="4" s="1"/>
  <c r="E17" i="4"/>
  <c r="E18" i="4" s="1"/>
  <c r="G25" i="4"/>
  <c r="D23" i="4" a="1"/>
  <c r="D23" i="4" s="1"/>
  <c r="D18" i="4" s="1"/>
  <c r="D22" i="4"/>
  <c r="D21" i="4"/>
  <c r="D19" i="4" a="1"/>
  <c r="D19" i="4"/>
  <c r="D17" i="4"/>
  <c r="DP180" i="1"/>
  <c r="DO180" i="1"/>
  <c r="DG180" i="1"/>
  <c r="CY180" i="1"/>
  <c r="CX180" i="1"/>
  <c r="CW180" i="1"/>
  <c r="CV180" i="1"/>
  <c r="CU180" i="1"/>
  <c r="CT180" i="1"/>
  <c r="CS180" i="1"/>
  <c r="CR180" i="1"/>
  <c r="CQ180" i="1"/>
  <c r="DE180" i="1" s="1"/>
  <c r="CP180" i="1"/>
  <c r="CO180" i="1"/>
  <c r="CN180" i="1"/>
  <c r="CM180" i="1"/>
  <c r="CL180" i="1"/>
  <c r="CK180" i="1"/>
  <c r="CJ180" i="1"/>
  <c r="CI180" i="1"/>
  <c r="DA180" i="1" s="1"/>
  <c r="CH180" i="1"/>
  <c r="CZ180" i="1" s="1"/>
  <c r="CE180" i="1"/>
  <c r="CD180" i="1"/>
  <c r="DP179" i="1"/>
  <c r="DO179" i="1"/>
  <c r="DG179" i="1"/>
  <c r="CY179" i="1"/>
  <c r="CX179" i="1"/>
  <c r="CW179" i="1"/>
  <c r="CV179" i="1"/>
  <c r="CU179" i="1"/>
  <c r="CT179" i="1"/>
  <c r="CS179" i="1"/>
  <c r="CR179" i="1"/>
  <c r="CQ179" i="1"/>
  <c r="DE179" i="1" s="1"/>
  <c r="CP179" i="1"/>
  <c r="CO179" i="1"/>
  <c r="CN179" i="1"/>
  <c r="CM179" i="1"/>
  <c r="CL179" i="1"/>
  <c r="CK179" i="1"/>
  <c r="CJ179" i="1"/>
  <c r="CI179" i="1"/>
  <c r="DA179" i="1" s="1"/>
  <c r="CH179" i="1"/>
  <c r="CZ179" i="1" s="1"/>
  <c r="CE179" i="1"/>
  <c r="CD179" i="1"/>
  <c r="DP178" i="1"/>
  <c r="DO178" i="1"/>
  <c r="DG178" i="1"/>
  <c r="CY178" i="1"/>
  <c r="CX178" i="1"/>
  <c r="CW178" i="1"/>
  <c r="CV178" i="1"/>
  <c r="CU178" i="1"/>
  <c r="CT178" i="1"/>
  <c r="CS178" i="1"/>
  <c r="CR178" i="1"/>
  <c r="CQ178" i="1"/>
  <c r="DE178" i="1" s="1"/>
  <c r="CP178" i="1"/>
  <c r="CO178" i="1"/>
  <c r="CN178" i="1"/>
  <c r="CM178" i="1"/>
  <c r="CL178" i="1"/>
  <c r="CK178" i="1"/>
  <c r="CJ178" i="1"/>
  <c r="CI178" i="1"/>
  <c r="DA178" i="1" s="1"/>
  <c r="CH178" i="1"/>
  <c r="CZ178" i="1" s="1"/>
  <c r="CE178" i="1"/>
  <c r="CD178" i="1"/>
  <c r="DP177" i="1"/>
  <c r="DO177" i="1"/>
  <c r="DG177" i="1"/>
  <c r="CY177" i="1"/>
  <c r="CX177" i="1"/>
  <c r="CW177" i="1"/>
  <c r="CV177" i="1"/>
  <c r="CU177" i="1"/>
  <c r="CT177" i="1"/>
  <c r="CS177" i="1"/>
  <c r="CR177" i="1"/>
  <c r="CQ177" i="1"/>
  <c r="DE177" i="1" s="1"/>
  <c r="CP177" i="1"/>
  <c r="CO177" i="1"/>
  <c r="CN177" i="1"/>
  <c r="CM177" i="1"/>
  <c r="CL177" i="1"/>
  <c r="CK177" i="1"/>
  <c r="CJ177" i="1"/>
  <c r="CI177" i="1"/>
  <c r="DA177" i="1" s="1"/>
  <c r="CH177" i="1"/>
  <c r="CZ177" i="1" s="1"/>
  <c r="CE177" i="1"/>
  <c r="CD177" i="1"/>
  <c r="DP176" i="1"/>
  <c r="DO176" i="1"/>
  <c r="DG176" i="1"/>
  <c r="CY176" i="1"/>
  <c r="CX176" i="1"/>
  <c r="CW176" i="1"/>
  <c r="CV176" i="1"/>
  <c r="CU176" i="1"/>
  <c r="CT176" i="1"/>
  <c r="CS176" i="1"/>
  <c r="CR176" i="1"/>
  <c r="CQ176" i="1"/>
  <c r="DE176" i="1" s="1"/>
  <c r="CP176" i="1"/>
  <c r="CO176" i="1"/>
  <c r="CN176" i="1"/>
  <c r="CM176" i="1"/>
  <c r="CL176" i="1"/>
  <c r="CK176" i="1"/>
  <c r="CJ176" i="1"/>
  <c r="CI176" i="1"/>
  <c r="DA176" i="1" s="1"/>
  <c r="CH176" i="1"/>
  <c r="CZ176" i="1" s="1"/>
  <c r="CE176" i="1"/>
  <c r="CD176" i="1"/>
  <c r="DP175" i="1"/>
  <c r="DO175" i="1"/>
  <c r="DG175" i="1"/>
  <c r="CY175" i="1"/>
  <c r="CX175" i="1"/>
  <c r="CW175" i="1"/>
  <c r="CV175" i="1"/>
  <c r="CU175" i="1"/>
  <c r="CT175" i="1"/>
  <c r="CS175" i="1"/>
  <c r="CR175" i="1"/>
  <c r="CQ175" i="1"/>
  <c r="DE175" i="1" s="1"/>
  <c r="CP175" i="1"/>
  <c r="CO175" i="1"/>
  <c r="CN175" i="1"/>
  <c r="CM175" i="1"/>
  <c r="CL175" i="1"/>
  <c r="CK175" i="1"/>
  <c r="CJ175" i="1"/>
  <c r="CI175" i="1"/>
  <c r="DA175" i="1" s="1"/>
  <c r="CH175" i="1"/>
  <c r="CZ175" i="1" s="1"/>
  <c r="CE175" i="1"/>
  <c r="CD175" i="1"/>
  <c r="DP174" i="1"/>
  <c r="DO174" i="1"/>
  <c r="DG174" i="1"/>
  <c r="CY174" i="1"/>
  <c r="CX174" i="1"/>
  <c r="CW174" i="1"/>
  <c r="CV174" i="1"/>
  <c r="CU174" i="1"/>
  <c r="CT174" i="1"/>
  <c r="CS174" i="1"/>
  <c r="CR174" i="1"/>
  <c r="CQ174" i="1"/>
  <c r="DE174" i="1" s="1"/>
  <c r="CP174" i="1"/>
  <c r="CO174" i="1"/>
  <c r="CN174" i="1"/>
  <c r="CM174" i="1"/>
  <c r="CL174" i="1"/>
  <c r="CK174" i="1"/>
  <c r="CJ174" i="1"/>
  <c r="CI174" i="1"/>
  <c r="DA174" i="1" s="1"/>
  <c r="CH174" i="1"/>
  <c r="CZ174" i="1" s="1"/>
  <c r="CE174" i="1"/>
  <c r="CD174" i="1"/>
  <c r="DP173" i="1"/>
  <c r="DO173" i="1"/>
  <c r="DG173" i="1"/>
  <c r="CY173" i="1"/>
  <c r="CX173" i="1"/>
  <c r="CW173" i="1"/>
  <c r="CV173" i="1"/>
  <c r="CU173" i="1"/>
  <c r="CT173" i="1"/>
  <c r="CS173" i="1"/>
  <c r="CR173" i="1"/>
  <c r="CQ173" i="1"/>
  <c r="DE173" i="1" s="1"/>
  <c r="CP173" i="1"/>
  <c r="CO173" i="1"/>
  <c r="CN173" i="1"/>
  <c r="CM173" i="1"/>
  <c r="CL173" i="1"/>
  <c r="CK173" i="1"/>
  <c r="CJ173" i="1"/>
  <c r="CI173" i="1"/>
  <c r="DA173" i="1" s="1"/>
  <c r="CH173" i="1"/>
  <c r="CZ173" i="1" s="1"/>
  <c r="CE173" i="1"/>
  <c r="CD173" i="1"/>
  <c r="DP172" i="1"/>
  <c r="DO172" i="1"/>
  <c r="DG172" i="1"/>
  <c r="CY172" i="1"/>
  <c r="CX172" i="1"/>
  <c r="CW172" i="1"/>
  <c r="CV172" i="1"/>
  <c r="CU172" i="1"/>
  <c r="CT172" i="1"/>
  <c r="CS172" i="1"/>
  <c r="CR172" i="1"/>
  <c r="CQ172" i="1"/>
  <c r="DE172" i="1" s="1"/>
  <c r="CP172" i="1"/>
  <c r="CO172" i="1"/>
  <c r="CN172" i="1"/>
  <c r="CM172" i="1"/>
  <c r="CL172" i="1"/>
  <c r="CK172" i="1"/>
  <c r="CJ172" i="1"/>
  <c r="CI172" i="1"/>
  <c r="DA172" i="1" s="1"/>
  <c r="CH172" i="1"/>
  <c r="CZ172" i="1" s="1"/>
  <c r="CE172" i="1"/>
  <c r="CD172" i="1"/>
  <c r="DP171" i="1"/>
  <c r="DO171" i="1"/>
  <c r="DG171" i="1"/>
  <c r="CY171" i="1"/>
  <c r="CX171" i="1"/>
  <c r="CW171" i="1"/>
  <c r="CV171" i="1"/>
  <c r="CU171" i="1"/>
  <c r="CT171" i="1"/>
  <c r="CS171" i="1"/>
  <c r="CR171" i="1"/>
  <c r="CQ171" i="1"/>
  <c r="DE171" i="1" s="1"/>
  <c r="CP171" i="1"/>
  <c r="CO171" i="1"/>
  <c r="CN171" i="1"/>
  <c r="CM171" i="1"/>
  <c r="CL171" i="1"/>
  <c r="CK171" i="1"/>
  <c r="CJ171" i="1"/>
  <c r="CI171" i="1"/>
  <c r="DA171" i="1" s="1"/>
  <c r="CH171" i="1"/>
  <c r="CZ171" i="1" s="1"/>
  <c r="CE171" i="1"/>
  <c r="CD171" i="1"/>
  <c r="Z165" i="7"/>
  <c r="Y165" i="7"/>
  <c r="X165" i="7"/>
  <c r="W165" i="7"/>
  <c r="V165" i="7"/>
  <c r="U165" i="7"/>
  <c r="T165" i="7"/>
  <c r="S165" i="7"/>
  <c r="R165" i="7"/>
  <c r="Q165" i="7"/>
  <c r="P165" i="7"/>
  <c r="O165" i="7"/>
  <c r="N165" i="7"/>
  <c r="M165" i="7"/>
  <c r="L165" i="7"/>
  <c r="K165" i="7"/>
  <c r="Z130" i="7"/>
  <c r="Y130" i="7"/>
  <c r="X130" i="7"/>
  <c r="W130" i="7"/>
  <c r="V130" i="7"/>
  <c r="U130" i="7"/>
  <c r="T130" i="7"/>
  <c r="S130" i="7"/>
  <c r="R130" i="7"/>
  <c r="Q130" i="7"/>
  <c r="P130" i="7"/>
  <c r="O130" i="7"/>
  <c r="N130" i="7"/>
  <c r="M130" i="7"/>
  <c r="L130" i="7"/>
  <c r="K130" i="7"/>
  <c r="Z36" i="7"/>
  <c r="Z166" i="7" s="1"/>
  <c r="Y36" i="7"/>
  <c r="Y166" i="7" s="1"/>
  <c r="X36" i="7"/>
  <c r="X166" i="7" s="1"/>
  <c r="W36" i="7"/>
  <c r="W166" i="7" s="1"/>
  <c r="V36" i="7"/>
  <c r="V166" i="7" s="1"/>
  <c r="U36" i="7"/>
  <c r="U166" i="7" s="1"/>
  <c r="T36" i="7"/>
  <c r="T166" i="7" s="1"/>
  <c r="S36" i="7"/>
  <c r="S166" i="7" s="1"/>
  <c r="R36" i="7"/>
  <c r="R166" i="7" s="1"/>
  <c r="Q36" i="7"/>
  <c r="Q166" i="7" s="1"/>
  <c r="P36" i="7"/>
  <c r="P166" i="7" s="1"/>
  <c r="O36" i="7"/>
  <c r="O166" i="7" s="1"/>
  <c r="N36" i="7"/>
  <c r="N166" i="7" s="1"/>
  <c r="M36" i="7"/>
  <c r="M166" i="7" s="1"/>
  <c r="L36" i="7"/>
  <c r="L166" i="7" s="1"/>
  <c r="K36" i="7"/>
  <c r="K166" i="7" s="1"/>
  <c r="DP170" i="1"/>
  <c r="DO170" i="1"/>
  <c r="DG170" i="1"/>
  <c r="CY170" i="1"/>
  <c r="CX170" i="1"/>
  <c r="CW170" i="1"/>
  <c r="CV170" i="1"/>
  <c r="CU170" i="1"/>
  <c r="CT170" i="1"/>
  <c r="CS170" i="1"/>
  <c r="CR170" i="1"/>
  <c r="CQ170" i="1"/>
  <c r="DE170" i="1" s="1"/>
  <c r="CP170" i="1"/>
  <c r="CO170" i="1"/>
  <c r="CN170" i="1"/>
  <c r="CM170" i="1"/>
  <c r="CL170" i="1"/>
  <c r="CK170" i="1"/>
  <c r="CJ170" i="1"/>
  <c r="CI170" i="1"/>
  <c r="DA170" i="1" s="1"/>
  <c r="CH170" i="1"/>
  <c r="CZ170" i="1" s="1"/>
  <c r="CE170" i="1"/>
  <c r="CD170" i="1"/>
  <c r="DP169" i="1"/>
  <c r="DO169" i="1"/>
  <c r="DG169" i="1"/>
  <c r="CY169" i="1"/>
  <c r="CX169" i="1"/>
  <c r="CW169" i="1"/>
  <c r="CV169" i="1"/>
  <c r="CU169" i="1"/>
  <c r="CT169" i="1"/>
  <c r="CS169" i="1"/>
  <c r="CR169" i="1"/>
  <c r="CQ169" i="1"/>
  <c r="DE169" i="1" s="1"/>
  <c r="CP169" i="1"/>
  <c r="CO169" i="1"/>
  <c r="CN169" i="1"/>
  <c r="CM169" i="1"/>
  <c r="CL169" i="1"/>
  <c r="CK169" i="1"/>
  <c r="CJ169" i="1"/>
  <c r="CI169" i="1"/>
  <c r="DA169" i="1" s="1"/>
  <c r="CH169" i="1"/>
  <c r="CZ169" i="1" s="1"/>
  <c r="CE169" i="1"/>
  <c r="CD169" i="1"/>
  <c r="DP168" i="1"/>
  <c r="DO168" i="1"/>
  <c r="DG168" i="1"/>
  <c r="CY168" i="1"/>
  <c r="CX168" i="1"/>
  <c r="CW168" i="1"/>
  <c r="CV168" i="1"/>
  <c r="CU168" i="1"/>
  <c r="CT168" i="1"/>
  <c r="CS168" i="1"/>
  <c r="CR168" i="1"/>
  <c r="CQ168" i="1"/>
  <c r="DE168" i="1" s="1"/>
  <c r="CP168" i="1"/>
  <c r="CO168" i="1"/>
  <c r="CN168" i="1"/>
  <c r="CM168" i="1"/>
  <c r="CL168" i="1"/>
  <c r="CK168" i="1"/>
  <c r="CJ168" i="1"/>
  <c r="CI168" i="1"/>
  <c r="DA168" i="1" s="1"/>
  <c r="CH168" i="1"/>
  <c r="CZ168" i="1" s="1"/>
  <c r="CE168" i="1"/>
  <c r="CD168" i="1"/>
  <c r="DP167" i="1"/>
  <c r="DO167" i="1"/>
  <c r="DG167" i="1"/>
  <c r="CY167" i="1"/>
  <c r="CX167" i="1"/>
  <c r="CW167" i="1"/>
  <c r="CV167" i="1"/>
  <c r="CU167" i="1"/>
  <c r="CT167" i="1"/>
  <c r="CS167" i="1"/>
  <c r="CR167" i="1"/>
  <c r="CQ167" i="1"/>
  <c r="DE167" i="1" s="1"/>
  <c r="CP167" i="1"/>
  <c r="CO167" i="1"/>
  <c r="CN167" i="1"/>
  <c r="CM167" i="1"/>
  <c r="CL167" i="1"/>
  <c r="CK167" i="1"/>
  <c r="CJ167" i="1"/>
  <c r="CI167" i="1"/>
  <c r="DA167" i="1" s="1"/>
  <c r="CH167" i="1"/>
  <c r="CZ167" i="1" s="1"/>
  <c r="CE167" i="1"/>
  <c r="CD167" i="1"/>
  <c r="DP166" i="1"/>
  <c r="DO166" i="1"/>
  <c r="DG166" i="1"/>
  <c r="CY166" i="1"/>
  <c r="CX166" i="1"/>
  <c r="CW166" i="1"/>
  <c r="CV166" i="1"/>
  <c r="CU166" i="1"/>
  <c r="CT166" i="1"/>
  <c r="CS166" i="1"/>
  <c r="CR166" i="1"/>
  <c r="CQ166" i="1"/>
  <c r="DE166" i="1" s="1"/>
  <c r="CP166" i="1"/>
  <c r="CO166" i="1"/>
  <c r="CN166" i="1"/>
  <c r="CM166" i="1"/>
  <c r="CL166" i="1"/>
  <c r="CK166" i="1"/>
  <c r="CJ166" i="1"/>
  <c r="CI166" i="1"/>
  <c r="DA166" i="1" s="1"/>
  <c r="CH166" i="1"/>
  <c r="CZ166" i="1" s="1"/>
  <c r="CE166" i="1"/>
  <c r="CD166" i="1"/>
  <c r="DP165" i="1"/>
  <c r="DO165" i="1"/>
  <c r="DG165" i="1"/>
  <c r="CY165" i="1"/>
  <c r="CX165" i="1"/>
  <c r="CW165" i="1"/>
  <c r="CV165" i="1"/>
  <c r="CU165" i="1"/>
  <c r="CT165" i="1"/>
  <c r="CS165" i="1"/>
  <c r="CR165" i="1"/>
  <c r="CQ165" i="1"/>
  <c r="DE165" i="1" s="1"/>
  <c r="CP165" i="1"/>
  <c r="CO165" i="1"/>
  <c r="CN165" i="1"/>
  <c r="CM165" i="1"/>
  <c r="CL165" i="1"/>
  <c r="CK165" i="1"/>
  <c r="CJ165" i="1"/>
  <c r="CI165" i="1"/>
  <c r="DA165" i="1" s="1"/>
  <c r="CH165" i="1"/>
  <c r="CZ165" i="1" s="1"/>
  <c r="CE165" i="1"/>
  <c r="CD165" i="1"/>
  <c r="H25" i="4"/>
  <c r="J25" i="4" s="1"/>
  <c r="I25" i="4"/>
  <c r="K6" i="1"/>
  <c r="K5" i="1"/>
  <c r="K3" i="1" a="1"/>
  <c r="K3" i="1" s="1"/>
  <c r="C3" i="1" s="1"/>
  <c r="K1" i="1"/>
  <c r="C6" i="1"/>
  <c r="C5" i="1"/>
  <c r="DP164" i="1"/>
  <c r="DO164" i="1"/>
  <c r="DG164" i="1"/>
  <c r="CY164" i="1"/>
  <c r="CX164" i="1"/>
  <c r="CW164" i="1"/>
  <c r="CV164" i="1"/>
  <c r="CU164" i="1"/>
  <c r="CT164" i="1"/>
  <c r="CS164" i="1"/>
  <c r="CR164" i="1"/>
  <c r="CQ164" i="1"/>
  <c r="DE164" i="1" s="1"/>
  <c r="CP164" i="1"/>
  <c r="DF164" i="1" s="1"/>
  <c r="CO164" i="1"/>
  <c r="CN164" i="1"/>
  <c r="CM164" i="1"/>
  <c r="CL164" i="1"/>
  <c r="CK164" i="1"/>
  <c r="CJ164" i="1"/>
  <c r="CI164" i="1"/>
  <c r="DA164" i="1" s="1"/>
  <c r="CH164" i="1"/>
  <c r="CZ164" i="1" s="1"/>
  <c r="CE164" i="1"/>
  <c r="CD164" i="1"/>
  <c r="DP163" i="1"/>
  <c r="DO163" i="1"/>
  <c r="DG163" i="1"/>
  <c r="CY163" i="1"/>
  <c r="CX163" i="1"/>
  <c r="CW163" i="1"/>
  <c r="CV163" i="1"/>
  <c r="CU163" i="1"/>
  <c r="CT163" i="1"/>
  <c r="CS163" i="1"/>
  <c r="CR163" i="1"/>
  <c r="CQ163" i="1"/>
  <c r="DE163" i="1" s="1"/>
  <c r="CP163" i="1"/>
  <c r="DF163" i="1" s="1"/>
  <c r="CO163" i="1"/>
  <c r="CN163" i="1"/>
  <c r="CM163" i="1"/>
  <c r="CL163" i="1"/>
  <c r="CK163" i="1"/>
  <c r="CJ163" i="1"/>
  <c r="CI163" i="1"/>
  <c r="DA163" i="1" s="1"/>
  <c r="CH163" i="1"/>
  <c r="CZ163" i="1" s="1"/>
  <c r="CE163" i="1"/>
  <c r="CD163" i="1"/>
  <c r="DP162" i="1"/>
  <c r="DO162" i="1"/>
  <c r="DG162" i="1"/>
  <c r="CY162" i="1"/>
  <c r="CX162" i="1"/>
  <c r="CW162" i="1"/>
  <c r="CV162" i="1"/>
  <c r="CU162" i="1"/>
  <c r="CT162" i="1"/>
  <c r="CS162" i="1"/>
  <c r="CR162" i="1"/>
  <c r="CQ162" i="1"/>
  <c r="DE162" i="1" s="1"/>
  <c r="CP162" i="1"/>
  <c r="DF162" i="1" s="1"/>
  <c r="CO162" i="1"/>
  <c r="CN162" i="1"/>
  <c r="CM162" i="1"/>
  <c r="CL162" i="1"/>
  <c r="CK162" i="1"/>
  <c r="CJ162" i="1"/>
  <c r="CI162" i="1"/>
  <c r="DA162" i="1" s="1"/>
  <c r="CH162" i="1"/>
  <c r="CZ162" i="1" s="1"/>
  <c r="CE162" i="1"/>
  <c r="CD162" i="1"/>
  <c r="DP161" i="1"/>
  <c r="DO161" i="1"/>
  <c r="DG161" i="1"/>
  <c r="CY161" i="1"/>
  <c r="CX161" i="1"/>
  <c r="CW161" i="1"/>
  <c r="CV161" i="1"/>
  <c r="CU161" i="1"/>
  <c r="CT161" i="1"/>
  <c r="CS161" i="1"/>
  <c r="CR161" i="1"/>
  <c r="CQ161" i="1"/>
  <c r="DE161" i="1" s="1"/>
  <c r="CP161" i="1"/>
  <c r="DF161" i="1" s="1"/>
  <c r="CO161" i="1"/>
  <c r="CN161" i="1"/>
  <c r="CM161" i="1"/>
  <c r="CL161" i="1"/>
  <c r="CK161" i="1"/>
  <c r="CJ161" i="1"/>
  <c r="CI161" i="1"/>
  <c r="DA161" i="1" s="1"/>
  <c r="CH161" i="1"/>
  <c r="CZ161" i="1" s="1"/>
  <c r="CE161" i="1"/>
  <c r="CD161" i="1"/>
  <c r="D9" i="1"/>
  <c r="CX145" i="1"/>
  <c r="CY158" i="1"/>
  <c r="J18" i="4" l="1"/>
  <c r="J20" i="4" s="1"/>
  <c r="L18" i="4"/>
  <c r="L20" i="4" s="1"/>
  <c r="M20" i="4"/>
  <c r="P18" i="4"/>
  <c r="P20" i="4" s="1"/>
  <c r="I20" i="4"/>
  <c r="E20" i="4"/>
  <c r="D20" i="4"/>
  <c r="CN2" i="8"/>
  <c r="CN4" i="8" s="1"/>
  <c r="CZ2" i="8"/>
  <c r="CZ4" i="8" s="1"/>
  <c r="F20" i="4"/>
  <c r="CO2" i="8"/>
  <c r="CO4" i="8" s="1"/>
  <c r="DA2" i="8"/>
  <c r="DA4" i="8" s="1"/>
  <c r="G20" i="4"/>
  <c r="S20" i="4"/>
  <c r="CP2" i="8"/>
  <c r="CP4" i="8" s="1"/>
  <c r="DE2" i="8"/>
  <c r="DE4" i="8" s="1"/>
  <c r="H20" i="4"/>
  <c r="K2" i="8"/>
  <c r="C2" i="8" s="1"/>
  <c r="CQ2" i="8"/>
  <c r="CQ4" i="8" s="1"/>
  <c r="DG2" i="8"/>
  <c r="DG4" i="8" s="1"/>
  <c r="K4" i="8"/>
  <c r="C4" i="8" s="1"/>
  <c r="DJ11" i="8"/>
  <c r="DK11" i="8"/>
  <c r="DF11" i="8"/>
  <c r="DD11" i="8"/>
  <c r="DB11" i="8"/>
  <c r="CF11" i="8" s="1"/>
  <c r="DC11" i="8"/>
  <c r="CG11" i="8" s="1"/>
  <c r="DL11" i="8" s="1"/>
  <c r="DI11" i="8"/>
  <c r="DH11" i="8"/>
  <c r="DJ12" i="8"/>
  <c r="DK12" i="8"/>
  <c r="DF12" i="8"/>
  <c r="DD12" i="8"/>
  <c r="DB12" i="8"/>
  <c r="CF12" i="8" s="1"/>
  <c r="DC12" i="8"/>
  <c r="CG12" i="8" s="1"/>
  <c r="DL12" i="8" s="1"/>
  <c r="DI12" i="8"/>
  <c r="DH12" i="8"/>
  <c r="DJ13" i="8"/>
  <c r="DK13" i="8"/>
  <c r="DF13" i="8"/>
  <c r="DD13" i="8"/>
  <c r="DB13" i="8"/>
  <c r="CF13" i="8" s="1"/>
  <c r="DC13" i="8"/>
  <c r="CG13" i="8" s="1"/>
  <c r="DL13" i="8" s="1"/>
  <c r="DI13" i="8"/>
  <c r="DH13" i="8"/>
  <c r="DJ14" i="8"/>
  <c r="DK14" i="8"/>
  <c r="DF14" i="8"/>
  <c r="DD14" i="8"/>
  <c r="DB14" i="8"/>
  <c r="CF14" i="8" s="1"/>
  <c r="DC14" i="8"/>
  <c r="CG14" i="8" s="1"/>
  <c r="DL14" i="8" s="1"/>
  <c r="DI14" i="8"/>
  <c r="DH14" i="8"/>
  <c r="DJ15" i="8"/>
  <c r="DK15" i="8"/>
  <c r="DF15" i="8"/>
  <c r="DD15" i="8"/>
  <c r="DB15" i="8"/>
  <c r="CF15" i="8" s="1"/>
  <c r="DC15" i="8"/>
  <c r="CG15" i="8" s="1"/>
  <c r="DL15" i="8" s="1"/>
  <c r="DI15" i="8"/>
  <c r="DH15" i="8"/>
  <c r="DJ16" i="8"/>
  <c r="DK16" i="8"/>
  <c r="DF16" i="8"/>
  <c r="DD16" i="8"/>
  <c r="DB16" i="8"/>
  <c r="CF16" i="8" s="1"/>
  <c r="DC16" i="8"/>
  <c r="CG16" i="8" s="1"/>
  <c r="DL16" i="8" s="1"/>
  <c r="DI16" i="8"/>
  <c r="DH16" i="8"/>
  <c r="DJ17" i="8"/>
  <c r="DK17" i="8"/>
  <c r="DF17" i="8"/>
  <c r="DD17" i="8"/>
  <c r="DB17" i="8"/>
  <c r="CF17" i="8" s="1"/>
  <c r="DC17" i="8"/>
  <c r="CG17" i="8" s="1"/>
  <c r="DL17" i="8" s="1"/>
  <c r="DI17" i="8"/>
  <c r="DH17" i="8"/>
  <c r="DJ18" i="8"/>
  <c r="DK18" i="8"/>
  <c r="DF18" i="8"/>
  <c r="DD18" i="8"/>
  <c r="DB18" i="8"/>
  <c r="CF18" i="8" s="1"/>
  <c r="DC18" i="8"/>
  <c r="CG18" i="8" s="1"/>
  <c r="DL18" i="8" s="1"/>
  <c r="DI18" i="8"/>
  <c r="DH18" i="8"/>
  <c r="DJ19" i="8"/>
  <c r="DK19" i="8"/>
  <c r="DF19" i="8"/>
  <c r="DD19" i="8"/>
  <c r="DB19" i="8"/>
  <c r="CF19" i="8" s="1"/>
  <c r="DC19" i="8"/>
  <c r="CG19" i="8" s="1"/>
  <c r="DL19" i="8" s="1"/>
  <c r="DI19" i="8"/>
  <c r="DH19" i="8"/>
  <c r="DJ20" i="8"/>
  <c r="DK20" i="8"/>
  <c r="DF20" i="8"/>
  <c r="DD20" i="8"/>
  <c r="DB20" i="8"/>
  <c r="CF20" i="8" s="1"/>
  <c r="DC20" i="8"/>
  <c r="CG20" i="8" s="1"/>
  <c r="DL20" i="8" s="1"/>
  <c r="DI20" i="8"/>
  <c r="DH20" i="8"/>
  <c r="DJ21" i="8"/>
  <c r="DK21" i="8"/>
  <c r="DF21" i="8"/>
  <c r="DD21" i="8"/>
  <c r="DB21" i="8"/>
  <c r="CF21" i="8" s="1"/>
  <c r="DC21" i="8"/>
  <c r="CG21" i="8" s="1"/>
  <c r="DL21" i="8" s="1"/>
  <c r="DI21" i="8"/>
  <c r="DH21" i="8"/>
  <c r="DJ22" i="8"/>
  <c r="DK22" i="8"/>
  <c r="DF22" i="8"/>
  <c r="DD22" i="8"/>
  <c r="DB22" i="8"/>
  <c r="CF22" i="8" s="1"/>
  <c r="DC22" i="8"/>
  <c r="CG22" i="8" s="1"/>
  <c r="DL22" i="8" s="1"/>
  <c r="DI22" i="8"/>
  <c r="DH22" i="8"/>
  <c r="DJ23" i="8"/>
  <c r="DK23" i="8"/>
  <c r="DF23" i="8"/>
  <c r="DD23" i="8"/>
  <c r="DB23" i="8"/>
  <c r="CF23" i="8" s="1"/>
  <c r="DC23" i="8"/>
  <c r="CG23" i="8" s="1"/>
  <c r="DL23" i="8" s="1"/>
  <c r="DI23" i="8"/>
  <c r="DH23" i="8"/>
  <c r="DJ24" i="8"/>
  <c r="DK24" i="8"/>
  <c r="DF24" i="8"/>
  <c r="DD24" i="8"/>
  <c r="DB24" i="8"/>
  <c r="CF24" i="8" s="1"/>
  <c r="DC24" i="8"/>
  <c r="CG24" i="8" s="1"/>
  <c r="DL24" i="8" s="1"/>
  <c r="DI24" i="8"/>
  <c r="DH24" i="8"/>
  <c r="DJ25" i="8"/>
  <c r="DK25" i="8"/>
  <c r="DF25" i="8"/>
  <c r="DD25" i="8"/>
  <c r="DB25" i="8"/>
  <c r="CF25" i="8" s="1"/>
  <c r="DC25" i="8"/>
  <c r="CG25" i="8" s="1"/>
  <c r="DL25" i="8" s="1"/>
  <c r="DI25" i="8"/>
  <c r="DH25" i="8"/>
  <c r="DJ26" i="8"/>
  <c r="DK26" i="8"/>
  <c r="DF26" i="8"/>
  <c r="DD26" i="8"/>
  <c r="DB26" i="8"/>
  <c r="CF26" i="8" s="1"/>
  <c r="DC26" i="8"/>
  <c r="CG26" i="8" s="1"/>
  <c r="DL26" i="8" s="1"/>
  <c r="DI26" i="8"/>
  <c r="DH26" i="8"/>
  <c r="DJ27" i="8"/>
  <c r="DK27" i="8"/>
  <c r="DF27" i="8"/>
  <c r="DD27" i="8"/>
  <c r="DB27" i="8"/>
  <c r="CF27" i="8" s="1"/>
  <c r="DC27" i="8"/>
  <c r="CG27" i="8" s="1"/>
  <c r="DL27" i="8" s="1"/>
  <c r="DI27" i="8"/>
  <c r="DH27" i="8"/>
  <c r="DJ28" i="8"/>
  <c r="DK28" i="8"/>
  <c r="DF28" i="8"/>
  <c r="DD28" i="8"/>
  <c r="DB28" i="8"/>
  <c r="CF28" i="8" s="1"/>
  <c r="DC28" i="8"/>
  <c r="CG28" i="8" s="1"/>
  <c r="DL28" i="8" s="1"/>
  <c r="DI28" i="8"/>
  <c r="DH28" i="8"/>
  <c r="DJ29" i="8"/>
  <c r="DK29" i="8"/>
  <c r="DF29" i="8"/>
  <c r="DD29" i="8"/>
  <c r="DB29" i="8"/>
  <c r="CF29" i="8" s="1"/>
  <c r="DC29" i="8"/>
  <c r="CG29" i="8" s="1"/>
  <c r="DL29" i="8" s="1"/>
  <c r="DI29" i="8"/>
  <c r="DH29" i="8"/>
  <c r="DJ30" i="8"/>
  <c r="DK30" i="8"/>
  <c r="DF30" i="8"/>
  <c r="DD30" i="8"/>
  <c r="DB30" i="8"/>
  <c r="CF30" i="8" s="1"/>
  <c r="DC30" i="8"/>
  <c r="CG30" i="8" s="1"/>
  <c r="DL30" i="8" s="1"/>
  <c r="DI30" i="8"/>
  <c r="DH30" i="8"/>
  <c r="DJ31" i="8"/>
  <c r="DK31" i="8"/>
  <c r="DF31" i="8"/>
  <c r="DD31" i="8"/>
  <c r="DB31" i="8"/>
  <c r="CF31" i="8" s="1"/>
  <c r="DC31" i="8"/>
  <c r="CG31" i="8" s="1"/>
  <c r="DL31" i="8" s="1"/>
  <c r="DI31" i="8"/>
  <c r="DH31" i="8"/>
  <c r="DJ32" i="8"/>
  <c r="DK32" i="8"/>
  <c r="DF32" i="8"/>
  <c r="DD32" i="8"/>
  <c r="DB32" i="8"/>
  <c r="CF32" i="8" s="1"/>
  <c r="DC32" i="8"/>
  <c r="CG32" i="8" s="1"/>
  <c r="DL32" i="8" s="1"/>
  <c r="DI32" i="8"/>
  <c r="DH32" i="8"/>
  <c r="DJ33" i="8"/>
  <c r="DK33" i="8"/>
  <c r="DF33" i="8"/>
  <c r="DD33" i="8"/>
  <c r="DB33" i="8"/>
  <c r="CF33" i="8" s="1"/>
  <c r="DC33" i="8"/>
  <c r="CG33" i="8" s="1"/>
  <c r="DL33" i="8" s="1"/>
  <c r="DI33" i="8"/>
  <c r="DH33" i="8"/>
  <c r="DJ34" i="8"/>
  <c r="DK34" i="8"/>
  <c r="DF34" i="8"/>
  <c r="DD34" i="8"/>
  <c r="DB34" i="8"/>
  <c r="CF34" i="8" s="1"/>
  <c r="DC34" i="8"/>
  <c r="CG34" i="8" s="1"/>
  <c r="DL34" i="8" s="1"/>
  <c r="DI34" i="8"/>
  <c r="DH34" i="8"/>
  <c r="DJ35" i="8"/>
  <c r="DK35" i="8"/>
  <c r="DF35" i="8"/>
  <c r="DD35" i="8"/>
  <c r="DB35" i="8"/>
  <c r="CF35" i="8" s="1"/>
  <c r="DC35" i="8"/>
  <c r="CG35" i="8" s="1"/>
  <c r="DL35" i="8" s="1"/>
  <c r="DI35" i="8"/>
  <c r="DH35" i="8"/>
  <c r="DJ36" i="8"/>
  <c r="DK36" i="8"/>
  <c r="DF36" i="8"/>
  <c r="DD36" i="8"/>
  <c r="DB36" i="8"/>
  <c r="CF36" i="8" s="1"/>
  <c r="DC36" i="8"/>
  <c r="CG36" i="8" s="1"/>
  <c r="DL36" i="8" s="1"/>
  <c r="DI36" i="8"/>
  <c r="DH36" i="8"/>
  <c r="DJ241" i="1"/>
  <c r="DK241" i="1"/>
  <c r="DF241" i="1"/>
  <c r="DD241" i="1"/>
  <c r="DB241" i="1"/>
  <c r="CF241" i="1" s="1"/>
  <c r="DC241" i="1"/>
  <c r="CG241" i="1" s="1"/>
  <c r="DL241" i="1" s="1"/>
  <c r="DI241" i="1"/>
  <c r="DH241" i="1"/>
  <c r="DJ242" i="1"/>
  <c r="DK242" i="1"/>
  <c r="DF242" i="1"/>
  <c r="DD242" i="1"/>
  <c r="DB242" i="1"/>
  <c r="CF242" i="1" s="1"/>
  <c r="DC242" i="1"/>
  <c r="CG242" i="1" s="1"/>
  <c r="DL242" i="1" s="1"/>
  <c r="DI242" i="1"/>
  <c r="DH242" i="1"/>
  <c r="DJ243" i="1"/>
  <c r="DK243" i="1"/>
  <c r="DF243" i="1"/>
  <c r="DD243" i="1"/>
  <c r="DB243" i="1"/>
  <c r="CF243" i="1" s="1"/>
  <c r="DC243" i="1"/>
  <c r="CG243" i="1" s="1"/>
  <c r="DL243" i="1" s="1"/>
  <c r="DI243" i="1"/>
  <c r="DH243" i="1"/>
  <c r="DJ244" i="1"/>
  <c r="DK244" i="1"/>
  <c r="DF244" i="1"/>
  <c r="DD244" i="1"/>
  <c r="DB244" i="1"/>
  <c r="CF244" i="1" s="1"/>
  <c r="DC244" i="1"/>
  <c r="CG244" i="1" s="1"/>
  <c r="DL244" i="1" s="1"/>
  <c r="DI244" i="1"/>
  <c r="DH244" i="1"/>
  <c r="DJ245" i="1"/>
  <c r="DK245" i="1"/>
  <c r="DF245" i="1"/>
  <c r="DD245" i="1"/>
  <c r="DB245" i="1"/>
  <c r="CF245" i="1" s="1"/>
  <c r="DC245" i="1"/>
  <c r="CG245" i="1" s="1"/>
  <c r="DL245" i="1" s="1"/>
  <c r="DI245" i="1"/>
  <c r="DH245" i="1"/>
  <c r="DJ246" i="1"/>
  <c r="DK246" i="1"/>
  <c r="DF246" i="1"/>
  <c r="DD246" i="1"/>
  <c r="DB246" i="1"/>
  <c r="CF246" i="1" s="1"/>
  <c r="DC246" i="1"/>
  <c r="CG246" i="1" s="1"/>
  <c r="DL246" i="1" s="1"/>
  <c r="DI246" i="1"/>
  <c r="DH246" i="1"/>
  <c r="DJ247" i="1"/>
  <c r="DK247" i="1"/>
  <c r="DF247" i="1"/>
  <c r="DD247" i="1"/>
  <c r="DB247" i="1"/>
  <c r="CF247" i="1" s="1"/>
  <c r="DC247" i="1"/>
  <c r="CG247" i="1" s="1"/>
  <c r="DL247" i="1" s="1"/>
  <c r="DI247" i="1"/>
  <c r="DH247" i="1"/>
  <c r="DJ248" i="1"/>
  <c r="DK248" i="1"/>
  <c r="DF248" i="1"/>
  <c r="DD248" i="1"/>
  <c r="DB248" i="1"/>
  <c r="CF248" i="1" s="1"/>
  <c r="DC248" i="1"/>
  <c r="CG248" i="1" s="1"/>
  <c r="DL248" i="1" s="1"/>
  <c r="DI248" i="1"/>
  <c r="DH248" i="1"/>
  <c r="DJ240" i="1"/>
  <c r="DK240" i="1"/>
  <c r="DF240" i="1"/>
  <c r="DD240" i="1"/>
  <c r="DB240" i="1"/>
  <c r="CF240" i="1" s="1"/>
  <c r="DC240" i="1"/>
  <c r="CG240" i="1" s="1"/>
  <c r="DL240" i="1" s="1"/>
  <c r="DI240" i="1"/>
  <c r="DH240" i="1"/>
  <c r="DJ182" i="1"/>
  <c r="DK182" i="1"/>
  <c r="DF182" i="1"/>
  <c r="DD182" i="1"/>
  <c r="DB182" i="1"/>
  <c r="CF182" i="1" s="1"/>
  <c r="DC182" i="1"/>
  <c r="CG182" i="1" s="1"/>
  <c r="DL182" i="1" s="1"/>
  <c r="DI182" i="1"/>
  <c r="DH182" i="1"/>
  <c r="DJ184" i="1"/>
  <c r="DK184" i="1"/>
  <c r="DF184" i="1"/>
  <c r="DD184" i="1"/>
  <c r="DB184" i="1"/>
  <c r="CF184" i="1" s="1"/>
  <c r="DC184" i="1"/>
  <c r="CG184" i="1" s="1"/>
  <c r="DL184" i="1" s="1"/>
  <c r="DI184" i="1"/>
  <c r="DH184" i="1"/>
  <c r="DJ183" i="1"/>
  <c r="DK183" i="1"/>
  <c r="DF183" i="1"/>
  <c r="DD183" i="1"/>
  <c r="DB183" i="1"/>
  <c r="CF183" i="1" s="1"/>
  <c r="DC183" i="1"/>
  <c r="CG183" i="1" s="1"/>
  <c r="DL183" i="1" s="1"/>
  <c r="DI183" i="1"/>
  <c r="DH183" i="1"/>
  <c r="DJ185" i="1"/>
  <c r="DK185" i="1"/>
  <c r="DF185" i="1"/>
  <c r="DD185" i="1"/>
  <c r="DB185" i="1"/>
  <c r="CF185" i="1" s="1"/>
  <c r="DC185" i="1"/>
  <c r="CG185" i="1" s="1"/>
  <c r="DL185" i="1" s="1"/>
  <c r="DI185" i="1"/>
  <c r="DH185" i="1"/>
  <c r="DJ188" i="1"/>
  <c r="DK188" i="1"/>
  <c r="DF188" i="1"/>
  <c r="DD188" i="1"/>
  <c r="DB188" i="1"/>
  <c r="CF188" i="1" s="1"/>
  <c r="DC188" i="1"/>
  <c r="CG188" i="1" s="1"/>
  <c r="DL188" i="1" s="1"/>
  <c r="DI188" i="1"/>
  <c r="DH188" i="1"/>
  <c r="DJ186" i="1"/>
  <c r="DK186" i="1"/>
  <c r="DF186" i="1"/>
  <c r="DD186" i="1"/>
  <c r="DB186" i="1"/>
  <c r="CF186" i="1" s="1"/>
  <c r="DC186" i="1"/>
  <c r="CG186" i="1" s="1"/>
  <c r="DL186" i="1" s="1"/>
  <c r="DI186" i="1"/>
  <c r="DH186" i="1"/>
  <c r="DJ187" i="1"/>
  <c r="DK187" i="1"/>
  <c r="DF187" i="1"/>
  <c r="DD187" i="1"/>
  <c r="DB187" i="1"/>
  <c r="CF187" i="1" s="1"/>
  <c r="DC187" i="1"/>
  <c r="CG187" i="1" s="1"/>
  <c r="DL187" i="1" s="1"/>
  <c r="DI187" i="1"/>
  <c r="DH187" i="1"/>
  <c r="DJ189" i="1"/>
  <c r="DK189" i="1"/>
  <c r="DF189" i="1"/>
  <c r="DD189" i="1"/>
  <c r="DB189" i="1"/>
  <c r="CF189" i="1" s="1"/>
  <c r="DC189" i="1"/>
  <c r="CG189" i="1" s="1"/>
  <c r="DL189" i="1" s="1"/>
  <c r="DI189" i="1"/>
  <c r="DH189" i="1"/>
  <c r="DJ190" i="1"/>
  <c r="DK190" i="1"/>
  <c r="DF190" i="1"/>
  <c r="DD190" i="1"/>
  <c r="DB190" i="1"/>
  <c r="CF190" i="1" s="1"/>
  <c r="DC190" i="1"/>
  <c r="CG190" i="1" s="1"/>
  <c r="DL190" i="1" s="1"/>
  <c r="DI190" i="1"/>
  <c r="DH190" i="1"/>
  <c r="DJ191" i="1"/>
  <c r="DK191" i="1"/>
  <c r="DF191" i="1"/>
  <c r="DD191" i="1"/>
  <c r="DB191" i="1"/>
  <c r="CF191" i="1" s="1"/>
  <c r="DC191" i="1"/>
  <c r="CG191" i="1" s="1"/>
  <c r="DL191" i="1" s="1"/>
  <c r="DI191" i="1"/>
  <c r="DH191" i="1"/>
  <c r="DJ192" i="1"/>
  <c r="DK192" i="1"/>
  <c r="DF192" i="1"/>
  <c r="DD192" i="1"/>
  <c r="DB192" i="1"/>
  <c r="CF192" i="1" s="1"/>
  <c r="DC192" i="1"/>
  <c r="CG192" i="1" s="1"/>
  <c r="DL192" i="1" s="1"/>
  <c r="DI192" i="1"/>
  <c r="DH192" i="1"/>
  <c r="DJ193" i="1"/>
  <c r="DK193" i="1"/>
  <c r="DF193" i="1"/>
  <c r="DD193" i="1"/>
  <c r="DB193" i="1"/>
  <c r="CF193" i="1" s="1"/>
  <c r="DC193" i="1"/>
  <c r="CG193" i="1" s="1"/>
  <c r="DL193" i="1" s="1"/>
  <c r="DI193" i="1"/>
  <c r="DH193" i="1"/>
  <c r="DJ194" i="1"/>
  <c r="DK194" i="1"/>
  <c r="DF194" i="1"/>
  <c r="DD194" i="1"/>
  <c r="DB194" i="1"/>
  <c r="CF194" i="1" s="1"/>
  <c r="DC194" i="1"/>
  <c r="CG194" i="1" s="1"/>
  <c r="DL194" i="1" s="1"/>
  <c r="DI194" i="1"/>
  <c r="DH194" i="1"/>
  <c r="DJ196" i="1"/>
  <c r="DK196" i="1"/>
  <c r="DF196" i="1"/>
  <c r="DD196" i="1"/>
  <c r="DB196" i="1"/>
  <c r="CF196" i="1" s="1"/>
  <c r="DC196" i="1"/>
  <c r="CG196" i="1" s="1"/>
  <c r="DL196" i="1" s="1"/>
  <c r="DI196" i="1"/>
  <c r="DH196" i="1"/>
  <c r="DJ195" i="1"/>
  <c r="DK195" i="1"/>
  <c r="DF195" i="1"/>
  <c r="DD195" i="1"/>
  <c r="DB195" i="1"/>
  <c r="CF195" i="1" s="1"/>
  <c r="DC195" i="1"/>
  <c r="CG195" i="1" s="1"/>
  <c r="DL195" i="1" s="1"/>
  <c r="DI195" i="1"/>
  <c r="DH195" i="1"/>
  <c r="DJ197" i="1"/>
  <c r="DK197" i="1"/>
  <c r="DF197" i="1"/>
  <c r="DD197" i="1"/>
  <c r="DB197" i="1"/>
  <c r="CF197" i="1" s="1"/>
  <c r="DC197" i="1"/>
  <c r="CG197" i="1" s="1"/>
  <c r="DL197" i="1" s="1"/>
  <c r="DI197" i="1"/>
  <c r="DH197" i="1"/>
  <c r="DJ198" i="1"/>
  <c r="DK198" i="1"/>
  <c r="DF198" i="1"/>
  <c r="DD198" i="1"/>
  <c r="DB198" i="1"/>
  <c r="CF198" i="1" s="1"/>
  <c r="DC198" i="1"/>
  <c r="CG198" i="1" s="1"/>
  <c r="DL198" i="1" s="1"/>
  <c r="DI198" i="1"/>
  <c r="DH198" i="1"/>
  <c r="DJ200" i="1"/>
  <c r="DK200" i="1"/>
  <c r="DF200" i="1"/>
  <c r="DD200" i="1"/>
  <c r="DB200" i="1"/>
  <c r="CF200" i="1" s="1"/>
  <c r="DC200" i="1"/>
  <c r="CG200" i="1" s="1"/>
  <c r="DL200" i="1" s="1"/>
  <c r="DI200" i="1"/>
  <c r="DH200" i="1"/>
  <c r="DJ201" i="1"/>
  <c r="DK201" i="1"/>
  <c r="DF201" i="1"/>
  <c r="DD201" i="1"/>
  <c r="DB201" i="1"/>
  <c r="CF201" i="1" s="1"/>
  <c r="DC201" i="1"/>
  <c r="CG201" i="1" s="1"/>
  <c r="DL201" i="1" s="1"/>
  <c r="DI201" i="1"/>
  <c r="DH201" i="1"/>
  <c r="DJ199" i="1"/>
  <c r="DK199" i="1"/>
  <c r="DF199" i="1"/>
  <c r="DD199" i="1"/>
  <c r="DB199" i="1"/>
  <c r="CF199" i="1" s="1"/>
  <c r="DC199" i="1"/>
  <c r="CG199" i="1" s="1"/>
  <c r="DL199" i="1" s="1"/>
  <c r="DI199" i="1"/>
  <c r="DH199" i="1"/>
  <c r="DJ202" i="1"/>
  <c r="DK202" i="1"/>
  <c r="DF202" i="1"/>
  <c r="DD202" i="1"/>
  <c r="DB202" i="1"/>
  <c r="CF202" i="1" s="1"/>
  <c r="DC202" i="1"/>
  <c r="CG202" i="1" s="1"/>
  <c r="DL202" i="1" s="1"/>
  <c r="DI202" i="1"/>
  <c r="DH202" i="1"/>
  <c r="DJ204" i="1"/>
  <c r="DK204" i="1"/>
  <c r="DF204" i="1"/>
  <c r="DD204" i="1"/>
  <c r="DB204" i="1"/>
  <c r="CF204" i="1" s="1"/>
  <c r="DC204" i="1"/>
  <c r="CG204" i="1" s="1"/>
  <c r="DL204" i="1" s="1"/>
  <c r="DI204" i="1"/>
  <c r="DH204" i="1"/>
  <c r="DJ203" i="1"/>
  <c r="DK203" i="1"/>
  <c r="DF203" i="1"/>
  <c r="DD203" i="1"/>
  <c r="DB203" i="1"/>
  <c r="CF203" i="1" s="1"/>
  <c r="DC203" i="1"/>
  <c r="CG203" i="1" s="1"/>
  <c r="DL203" i="1" s="1"/>
  <c r="DI203" i="1"/>
  <c r="DH203" i="1"/>
  <c r="DJ205" i="1"/>
  <c r="DK205" i="1"/>
  <c r="DF205" i="1"/>
  <c r="DD205" i="1"/>
  <c r="DB205" i="1"/>
  <c r="CF205" i="1" s="1"/>
  <c r="DC205" i="1"/>
  <c r="CG205" i="1" s="1"/>
  <c r="DL205" i="1" s="1"/>
  <c r="DI205" i="1"/>
  <c r="DH205" i="1"/>
  <c r="DJ206" i="1"/>
  <c r="DK206" i="1"/>
  <c r="DF206" i="1"/>
  <c r="DD206" i="1"/>
  <c r="DB206" i="1"/>
  <c r="CF206" i="1" s="1"/>
  <c r="DC206" i="1"/>
  <c r="CG206" i="1" s="1"/>
  <c r="DL206" i="1" s="1"/>
  <c r="DI206" i="1"/>
  <c r="DH206" i="1"/>
  <c r="DJ208" i="1"/>
  <c r="DK208" i="1"/>
  <c r="DF208" i="1"/>
  <c r="DD208" i="1"/>
  <c r="DB208" i="1"/>
  <c r="CF208" i="1" s="1"/>
  <c r="DC208" i="1"/>
  <c r="CG208" i="1" s="1"/>
  <c r="DL208" i="1" s="1"/>
  <c r="DI208" i="1"/>
  <c r="DH208" i="1"/>
  <c r="DJ209" i="1"/>
  <c r="DK209" i="1"/>
  <c r="DF209" i="1"/>
  <c r="DD209" i="1"/>
  <c r="DB209" i="1"/>
  <c r="CF209" i="1" s="1"/>
  <c r="DC209" i="1"/>
  <c r="CG209" i="1" s="1"/>
  <c r="DL209" i="1" s="1"/>
  <c r="DI209" i="1"/>
  <c r="DH209" i="1"/>
  <c r="DJ207" i="1"/>
  <c r="DK207" i="1"/>
  <c r="DF207" i="1"/>
  <c r="DD207" i="1"/>
  <c r="DB207" i="1"/>
  <c r="CF207" i="1" s="1"/>
  <c r="DC207" i="1"/>
  <c r="CG207" i="1" s="1"/>
  <c r="DL207" i="1" s="1"/>
  <c r="DI207" i="1"/>
  <c r="DH207" i="1"/>
  <c r="DJ210" i="1"/>
  <c r="DK210" i="1"/>
  <c r="DF210" i="1"/>
  <c r="DD210" i="1"/>
  <c r="CF210" i="1"/>
  <c r="DC210" i="1"/>
  <c r="CG210" i="1" s="1"/>
  <c r="DL210" i="1" s="1"/>
  <c r="DI210" i="1"/>
  <c r="DH210" i="1"/>
  <c r="DJ212" i="1"/>
  <c r="DK212" i="1"/>
  <c r="DF212" i="1"/>
  <c r="DD212" i="1"/>
  <c r="DB212" i="1"/>
  <c r="CF212" i="1" s="1"/>
  <c r="DC212" i="1"/>
  <c r="CG212" i="1" s="1"/>
  <c r="DL212" i="1" s="1"/>
  <c r="DI212" i="1"/>
  <c r="DH212" i="1"/>
  <c r="DJ211" i="1"/>
  <c r="DK211" i="1"/>
  <c r="DF211" i="1"/>
  <c r="DD211" i="1"/>
  <c r="DB211" i="1"/>
  <c r="CF211" i="1" s="1"/>
  <c r="DC211" i="1"/>
  <c r="CG211" i="1" s="1"/>
  <c r="DL211" i="1" s="1"/>
  <c r="DI211" i="1"/>
  <c r="DH211" i="1"/>
  <c r="DJ213" i="1"/>
  <c r="DK213" i="1"/>
  <c r="DF213" i="1"/>
  <c r="DD213" i="1"/>
  <c r="DB213" i="1"/>
  <c r="CF213" i="1" s="1"/>
  <c r="DC213" i="1"/>
  <c r="CG213" i="1" s="1"/>
  <c r="DL213" i="1" s="1"/>
  <c r="DI213" i="1"/>
  <c r="DH213" i="1"/>
  <c r="DJ214" i="1"/>
  <c r="DK214" i="1"/>
  <c r="DF214" i="1"/>
  <c r="DD214" i="1"/>
  <c r="DB214" i="1"/>
  <c r="CF214" i="1" s="1"/>
  <c r="DC214" i="1"/>
  <c r="CG214" i="1" s="1"/>
  <c r="DL214" i="1" s="1"/>
  <c r="DI214" i="1"/>
  <c r="DH214" i="1"/>
  <c r="DJ216" i="1"/>
  <c r="DK216" i="1"/>
  <c r="DF216" i="1"/>
  <c r="DD216" i="1"/>
  <c r="DB216" i="1"/>
  <c r="CF216" i="1" s="1"/>
  <c r="DC216" i="1"/>
  <c r="CG216" i="1" s="1"/>
  <c r="DL216" i="1" s="1"/>
  <c r="DI216" i="1"/>
  <c r="DH216" i="1"/>
  <c r="DJ215" i="1"/>
  <c r="DK215" i="1"/>
  <c r="DF215" i="1"/>
  <c r="DD215" i="1"/>
  <c r="DB215" i="1"/>
  <c r="CF215" i="1" s="1"/>
  <c r="DC215" i="1"/>
  <c r="CG215" i="1" s="1"/>
  <c r="DL215" i="1" s="1"/>
  <c r="DI215" i="1"/>
  <c r="DH215" i="1"/>
  <c r="DJ217" i="1"/>
  <c r="DK217" i="1"/>
  <c r="DF217" i="1"/>
  <c r="DD217" i="1"/>
  <c r="DB217" i="1"/>
  <c r="CF217" i="1" s="1"/>
  <c r="DC217" i="1"/>
  <c r="CG217" i="1" s="1"/>
  <c r="DL217" i="1" s="1"/>
  <c r="DI217" i="1"/>
  <c r="DH217" i="1"/>
  <c r="DJ218" i="1"/>
  <c r="DK218" i="1"/>
  <c r="DF218" i="1"/>
  <c r="DD218" i="1"/>
  <c r="DB218" i="1"/>
  <c r="CF218" i="1" s="1"/>
  <c r="DC218" i="1"/>
  <c r="CG218" i="1" s="1"/>
  <c r="DL218" i="1" s="1"/>
  <c r="DI218" i="1"/>
  <c r="DH218" i="1"/>
  <c r="DJ220" i="1"/>
  <c r="DK220" i="1"/>
  <c r="DF220" i="1"/>
  <c r="DD220" i="1"/>
  <c r="DB220" i="1"/>
  <c r="CF220" i="1" s="1"/>
  <c r="DC220" i="1"/>
  <c r="CG220" i="1" s="1"/>
  <c r="DL220" i="1" s="1"/>
  <c r="DI220" i="1"/>
  <c r="DH220" i="1"/>
  <c r="DJ219" i="1"/>
  <c r="DK219" i="1"/>
  <c r="DF219" i="1"/>
  <c r="DD219" i="1"/>
  <c r="DB219" i="1"/>
  <c r="CF219" i="1" s="1"/>
  <c r="DC219" i="1"/>
  <c r="CG219" i="1" s="1"/>
  <c r="DL219" i="1" s="1"/>
  <c r="DI219" i="1"/>
  <c r="DH219" i="1"/>
  <c r="DJ221" i="1"/>
  <c r="DK221" i="1"/>
  <c r="DF221" i="1"/>
  <c r="DD221" i="1"/>
  <c r="DB221" i="1"/>
  <c r="CF221" i="1" s="1"/>
  <c r="DC221" i="1"/>
  <c r="CG221" i="1" s="1"/>
  <c r="DL221" i="1" s="1"/>
  <c r="DI221" i="1"/>
  <c r="DH221" i="1"/>
  <c r="DJ223" i="1"/>
  <c r="DK223" i="1"/>
  <c r="DF223" i="1"/>
  <c r="DD223" i="1"/>
  <c r="DB223" i="1"/>
  <c r="CF223" i="1" s="1"/>
  <c r="DC223" i="1"/>
  <c r="CG223" i="1" s="1"/>
  <c r="DL223" i="1" s="1"/>
  <c r="DI223" i="1"/>
  <c r="DH223" i="1"/>
  <c r="DJ222" i="1"/>
  <c r="DK222" i="1"/>
  <c r="DF222" i="1"/>
  <c r="DD222" i="1"/>
  <c r="DB222" i="1"/>
  <c r="CF222" i="1" s="1"/>
  <c r="DC222" i="1"/>
  <c r="CG222" i="1" s="1"/>
  <c r="DL222" i="1" s="1"/>
  <c r="DI222" i="1"/>
  <c r="DH222" i="1"/>
  <c r="DJ224" i="1"/>
  <c r="DK224" i="1"/>
  <c r="DF224" i="1"/>
  <c r="DD224" i="1"/>
  <c r="DB224" i="1"/>
  <c r="CF224" i="1" s="1"/>
  <c r="DC224" i="1"/>
  <c r="CG224" i="1" s="1"/>
  <c r="DL224" i="1" s="1"/>
  <c r="DI224" i="1"/>
  <c r="DH224" i="1"/>
  <c r="DJ225" i="1"/>
  <c r="DK225" i="1"/>
  <c r="DF225" i="1"/>
  <c r="DD225" i="1"/>
  <c r="DB225" i="1"/>
  <c r="CF225" i="1" s="1"/>
  <c r="DC225" i="1"/>
  <c r="CG225" i="1" s="1"/>
  <c r="DL225" i="1" s="1"/>
  <c r="DI225" i="1"/>
  <c r="DH225" i="1"/>
  <c r="DJ227" i="1"/>
  <c r="DK227" i="1"/>
  <c r="DF227" i="1"/>
  <c r="DD227" i="1"/>
  <c r="DB227" i="1"/>
  <c r="CF227" i="1" s="1"/>
  <c r="DC227" i="1"/>
  <c r="CG227" i="1" s="1"/>
  <c r="DL227" i="1" s="1"/>
  <c r="DI227" i="1"/>
  <c r="DH227" i="1"/>
  <c r="DJ226" i="1"/>
  <c r="DK226" i="1"/>
  <c r="DF226" i="1"/>
  <c r="DD226" i="1"/>
  <c r="DB226" i="1"/>
  <c r="CF226" i="1" s="1"/>
  <c r="DC226" i="1"/>
  <c r="CG226" i="1" s="1"/>
  <c r="DL226" i="1" s="1"/>
  <c r="DI226" i="1"/>
  <c r="DH226" i="1"/>
  <c r="DJ228" i="1"/>
  <c r="DK228" i="1"/>
  <c r="DF228" i="1"/>
  <c r="DD228" i="1"/>
  <c r="DB228" i="1"/>
  <c r="CF228" i="1" s="1"/>
  <c r="DC228" i="1"/>
  <c r="CG228" i="1" s="1"/>
  <c r="DL228" i="1" s="1"/>
  <c r="DI228" i="1"/>
  <c r="DH228" i="1"/>
  <c r="DJ229" i="1"/>
  <c r="DK229" i="1"/>
  <c r="DF229" i="1"/>
  <c r="DD229" i="1"/>
  <c r="DB229" i="1"/>
  <c r="CF229" i="1" s="1"/>
  <c r="DC229" i="1"/>
  <c r="CG229" i="1" s="1"/>
  <c r="DL229" i="1" s="1"/>
  <c r="DI229" i="1"/>
  <c r="DH229" i="1"/>
  <c r="DJ231" i="1"/>
  <c r="DK231" i="1"/>
  <c r="DF231" i="1"/>
  <c r="DD231" i="1"/>
  <c r="DB231" i="1"/>
  <c r="CF231" i="1" s="1"/>
  <c r="DC231" i="1"/>
  <c r="CG231" i="1" s="1"/>
  <c r="DL231" i="1" s="1"/>
  <c r="DI231" i="1"/>
  <c r="DH231" i="1"/>
  <c r="DJ232" i="1"/>
  <c r="DK232" i="1"/>
  <c r="DF232" i="1"/>
  <c r="DD232" i="1"/>
  <c r="DB232" i="1"/>
  <c r="CF232" i="1" s="1"/>
  <c r="DC232" i="1"/>
  <c r="CG232" i="1" s="1"/>
  <c r="DL232" i="1" s="1"/>
  <c r="DI232" i="1"/>
  <c r="DH232" i="1"/>
  <c r="DJ233" i="1"/>
  <c r="DK233" i="1"/>
  <c r="DF233" i="1"/>
  <c r="DD233" i="1"/>
  <c r="DB233" i="1"/>
  <c r="CF233" i="1" s="1"/>
  <c r="DC233" i="1"/>
  <c r="CG233" i="1" s="1"/>
  <c r="DL233" i="1" s="1"/>
  <c r="DI233" i="1"/>
  <c r="DH233" i="1"/>
  <c r="DJ235" i="1"/>
  <c r="DK235" i="1"/>
  <c r="DF235" i="1"/>
  <c r="DD235" i="1"/>
  <c r="DB235" i="1"/>
  <c r="CF235" i="1" s="1"/>
  <c r="DC235" i="1"/>
  <c r="CG235" i="1" s="1"/>
  <c r="DL235" i="1" s="1"/>
  <c r="DI235" i="1"/>
  <c r="DH235" i="1"/>
  <c r="DJ230" i="1"/>
  <c r="DK230" i="1"/>
  <c r="DF230" i="1"/>
  <c r="DD230" i="1"/>
  <c r="DB230" i="1"/>
  <c r="CF230" i="1" s="1"/>
  <c r="DC230" i="1"/>
  <c r="CG230" i="1" s="1"/>
  <c r="DL230" i="1" s="1"/>
  <c r="DI230" i="1"/>
  <c r="DH230" i="1"/>
  <c r="DJ234" i="1"/>
  <c r="DK234" i="1"/>
  <c r="DF234" i="1"/>
  <c r="DD234" i="1"/>
  <c r="DB234" i="1"/>
  <c r="CF234" i="1" s="1"/>
  <c r="DC234" i="1"/>
  <c r="CG234" i="1" s="1"/>
  <c r="DL234" i="1" s="1"/>
  <c r="DI234" i="1"/>
  <c r="DH234" i="1"/>
  <c r="DJ236" i="1"/>
  <c r="DK236" i="1"/>
  <c r="DF236" i="1"/>
  <c r="DD236" i="1"/>
  <c r="DB236" i="1"/>
  <c r="CF236" i="1" s="1"/>
  <c r="DC236" i="1"/>
  <c r="CG236" i="1" s="1"/>
  <c r="DL236" i="1" s="1"/>
  <c r="DI236" i="1"/>
  <c r="DH236" i="1"/>
  <c r="DJ237" i="1"/>
  <c r="DK237" i="1"/>
  <c r="DF237" i="1"/>
  <c r="DD237" i="1"/>
  <c r="DB237" i="1"/>
  <c r="CF237" i="1" s="1"/>
  <c r="DC237" i="1"/>
  <c r="CG237" i="1" s="1"/>
  <c r="DL237" i="1" s="1"/>
  <c r="DI237" i="1"/>
  <c r="DH237" i="1"/>
  <c r="DJ239" i="1"/>
  <c r="DK239" i="1"/>
  <c r="DF239" i="1"/>
  <c r="DD239" i="1"/>
  <c r="DB239" i="1"/>
  <c r="CF239" i="1" s="1"/>
  <c r="DC239" i="1"/>
  <c r="CG239" i="1" s="1"/>
  <c r="DL239" i="1" s="1"/>
  <c r="DI239" i="1"/>
  <c r="DH239" i="1"/>
  <c r="DJ238" i="1"/>
  <c r="DK238" i="1"/>
  <c r="DF238" i="1"/>
  <c r="DD238" i="1"/>
  <c r="DB238" i="1"/>
  <c r="CF238" i="1" s="1"/>
  <c r="DC238" i="1"/>
  <c r="CG238" i="1" s="1"/>
  <c r="DL238" i="1" s="1"/>
  <c r="DI238" i="1"/>
  <c r="DH238" i="1"/>
  <c r="DJ181" i="1"/>
  <c r="DK181" i="1"/>
  <c r="DF181" i="1"/>
  <c r="DD181" i="1"/>
  <c r="DB181" i="1"/>
  <c r="CF181" i="1" s="1"/>
  <c r="DC181" i="1"/>
  <c r="CG181" i="1" s="1"/>
  <c r="DL181" i="1" s="1"/>
  <c r="DI181" i="1"/>
  <c r="DH181" i="1"/>
  <c r="DJ171" i="1"/>
  <c r="DK171" i="1"/>
  <c r="DF171" i="1"/>
  <c r="DD171" i="1"/>
  <c r="DB171" i="1"/>
  <c r="CF171" i="1" s="1"/>
  <c r="DC171" i="1"/>
  <c r="CG171" i="1" s="1"/>
  <c r="DL171" i="1" s="1"/>
  <c r="DI171" i="1"/>
  <c r="DH171" i="1"/>
  <c r="DJ172" i="1"/>
  <c r="DK172" i="1"/>
  <c r="DF172" i="1"/>
  <c r="DD172" i="1"/>
  <c r="DB172" i="1"/>
  <c r="CF172" i="1" s="1"/>
  <c r="DC172" i="1"/>
  <c r="CG172" i="1" s="1"/>
  <c r="DL172" i="1" s="1"/>
  <c r="DI172" i="1"/>
  <c r="DH172" i="1"/>
  <c r="DJ173" i="1"/>
  <c r="DK173" i="1"/>
  <c r="DF173" i="1"/>
  <c r="DD173" i="1"/>
  <c r="DB173" i="1"/>
  <c r="CF173" i="1" s="1"/>
  <c r="DC173" i="1"/>
  <c r="CG173" i="1" s="1"/>
  <c r="DL173" i="1" s="1"/>
  <c r="DI173" i="1"/>
  <c r="DH173" i="1"/>
  <c r="DJ174" i="1"/>
  <c r="DK174" i="1"/>
  <c r="DF174" i="1"/>
  <c r="DD174" i="1"/>
  <c r="DB174" i="1"/>
  <c r="CF174" i="1" s="1"/>
  <c r="DC174" i="1"/>
  <c r="CG174" i="1" s="1"/>
  <c r="DL174" i="1" s="1"/>
  <c r="DI174" i="1"/>
  <c r="DH174" i="1"/>
  <c r="DJ175" i="1"/>
  <c r="DK175" i="1"/>
  <c r="DF175" i="1"/>
  <c r="DD175" i="1"/>
  <c r="DB175" i="1"/>
  <c r="CF175" i="1" s="1"/>
  <c r="DC175" i="1"/>
  <c r="CG175" i="1" s="1"/>
  <c r="DL175" i="1" s="1"/>
  <c r="DI175" i="1"/>
  <c r="DH175" i="1"/>
  <c r="DJ176" i="1"/>
  <c r="DK176" i="1"/>
  <c r="DF176" i="1"/>
  <c r="DD176" i="1"/>
  <c r="DB176" i="1"/>
  <c r="CF176" i="1" s="1"/>
  <c r="DC176" i="1"/>
  <c r="CG176" i="1" s="1"/>
  <c r="DL176" i="1" s="1"/>
  <c r="DI176" i="1"/>
  <c r="DH176" i="1"/>
  <c r="DJ177" i="1"/>
  <c r="DK177" i="1"/>
  <c r="DF177" i="1"/>
  <c r="DD177" i="1"/>
  <c r="DB177" i="1"/>
  <c r="CF177" i="1" s="1"/>
  <c r="DC177" i="1"/>
  <c r="CG177" i="1" s="1"/>
  <c r="DL177" i="1" s="1"/>
  <c r="DI177" i="1"/>
  <c r="DH177" i="1"/>
  <c r="DJ178" i="1"/>
  <c r="DK178" i="1"/>
  <c r="DF178" i="1"/>
  <c r="DD178" i="1"/>
  <c r="DB178" i="1"/>
  <c r="CF178" i="1" s="1"/>
  <c r="DC178" i="1"/>
  <c r="CG178" i="1" s="1"/>
  <c r="DL178" i="1" s="1"/>
  <c r="DI178" i="1"/>
  <c r="DH178" i="1"/>
  <c r="DJ179" i="1"/>
  <c r="DK179" i="1"/>
  <c r="DF179" i="1"/>
  <c r="DD179" i="1"/>
  <c r="DB179" i="1"/>
  <c r="CF179" i="1" s="1"/>
  <c r="DC179" i="1"/>
  <c r="CG179" i="1" s="1"/>
  <c r="DL179" i="1" s="1"/>
  <c r="DI179" i="1"/>
  <c r="DH179" i="1"/>
  <c r="DJ180" i="1"/>
  <c r="DK180" i="1"/>
  <c r="DF180" i="1"/>
  <c r="DD180" i="1"/>
  <c r="DB180" i="1"/>
  <c r="CF180" i="1" s="1"/>
  <c r="DC180" i="1"/>
  <c r="CG180" i="1" s="1"/>
  <c r="DL180" i="1" s="1"/>
  <c r="DI180" i="1"/>
  <c r="DH180" i="1"/>
  <c r="DJ166" i="1"/>
  <c r="DK166" i="1"/>
  <c r="DF166" i="1"/>
  <c r="DD166" i="1"/>
  <c r="DB166" i="1"/>
  <c r="CF166" i="1" s="1"/>
  <c r="DC166" i="1"/>
  <c r="CG166" i="1" s="1"/>
  <c r="DL166" i="1" s="1"/>
  <c r="DI166" i="1"/>
  <c r="DH166" i="1"/>
  <c r="DJ167" i="1"/>
  <c r="DK167" i="1"/>
  <c r="DF167" i="1"/>
  <c r="DD167" i="1"/>
  <c r="DB167" i="1"/>
  <c r="CF167" i="1" s="1"/>
  <c r="DC167" i="1"/>
  <c r="CG167" i="1" s="1"/>
  <c r="DL167" i="1" s="1"/>
  <c r="DI167" i="1"/>
  <c r="DH167" i="1"/>
  <c r="DJ168" i="1"/>
  <c r="DK168" i="1"/>
  <c r="DF168" i="1"/>
  <c r="DD168" i="1"/>
  <c r="DB168" i="1"/>
  <c r="CF168" i="1" s="1"/>
  <c r="DC168" i="1"/>
  <c r="CG168" i="1" s="1"/>
  <c r="DL168" i="1" s="1"/>
  <c r="DI168" i="1"/>
  <c r="DH168" i="1"/>
  <c r="DJ169" i="1"/>
  <c r="DK169" i="1"/>
  <c r="DF169" i="1"/>
  <c r="DD169" i="1"/>
  <c r="DB169" i="1"/>
  <c r="CF169" i="1" s="1"/>
  <c r="DC169" i="1"/>
  <c r="CG169" i="1" s="1"/>
  <c r="DL169" i="1" s="1"/>
  <c r="DI169" i="1"/>
  <c r="DH169" i="1"/>
  <c r="DJ170" i="1"/>
  <c r="DK170" i="1"/>
  <c r="DF170" i="1"/>
  <c r="DD170" i="1"/>
  <c r="DB170" i="1"/>
  <c r="CF170" i="1" s="1"/>
  <c r="DC170" i="1"/>
  <c r="CG170" i="1" s="1"/>
  <c r="DL170" i="1" s="1"/>
  <c r="DI170" i="1"/>
  <c r="DH170" i="1"/>
  <c r="DJ165" i="1"/>
  <c r="DK165" i="1"/>
  <c r="DF165" i="1"/>
  <c r="DD165" i="1"/>
  <c r="DB165" i="1"/>
  <c r="CF165" i="1" s="1"/>
  <c r="DC165" i="1"/>
  <c r="CG165" i="1" s="1"/>
  <c r="DL165" i="1" s="1"/>
  <c r="DI165" i="1"/>
  <c r="DH165" i="1"/>
  <c r="K2" i="1"/>
  <c r="K4" i="1" s="1"/>
  <c r="C4" i="1" s="1"/>
  <c r="C1" i="1"/>
  <c r="DJ162" i="1"/>
  <c r="DK162" i="1"/>
  <c r="DD162" i="1"/>
  <c r="DB162" i="1"/>
  <c r="CF162" i="1" s="1"/>
  <c r="DC162" i="1"/>
  <c r="CG162" i="1" s="1"/>
  <c r="DL162" i="1" s="1"/>
  <c r="DI162" i="1"/>
  <c r="DH162" i="1"/>
  <c r="DJ163" i="1"/>
  <c r="DK163" i="1"/>
  <c r="DD163" i="1"/>
  <c r="DB163" i="1"/>
  <c r="CF163" i="1" s="1"/>
  <c r="DC163" i="1"/>
  <c r="CG163" i="1" s="1"/>
  <c r="DL163" i="1" s="1"/>
  <c r="DI163" i="1"/>
  <c r="DH163" i="1"/>
  <c r="DJ164" i="1"/>
  <c r="DK164" i="1"/>
  <c r="DD164" i="1"/>
  <c r="DB164" i="1"/>
  <c r="CF164" i="1" s="1"/>
  <c r="DC164" i="1"/>
  <c r="CG164" i="1" s="1"/>
  <c r="DL164" i="1" s="1"/>
  <c r="DI164" i="1"/>
  <c r="DH164" i="1"/>
  <c r="DJ161" i="1"/>
  <c r="DK161" i="1"/>
  <c r="DD161" i="1"/>
  <c r="DB161" i="1"/>
  <c r="CF161" i="1" s="1"/>
  <c r="DC161" i="1"/>
  <c r="CG161" i="1" s="1"/>
  <c r="DL161" i="1" s="1"/>
  <c r="DI161" i="1"/>
  <c r="DH161" i="1"/>
  <c r="C2" i="1" l="1"/>
  <c r="DH7" i="8" a="1"/>
  <c r="DH7" i="8" s="1"/>
  <c r="DH6" i="8"/>
  <c r="DH5" i="8"/>
  <c r="DH3" i="8" a="1"/>
  <c r="DH3" i="8" s="1"/>
  <c r="DH1" i="8"/>
  <c r="DI7" i="8" a="1"/>
  <c r="DI7" i="8" s="1"/>
  <c r="DI6" i="8"/>
  <c r="DI5" i="8"/>
  <c r="DI3" i="8" a="1"/>
  <c r="DI3" i="8" s="1"/>
  <c r="DI1" i="8"/>
  <c r="DC7" i="8" a="1"/>
  <c r="DC7" i="8" s="1"/>
  <c r="DC6" i="8"/>
  <c r="DC5" i="8"/>
  <c r="DC3" i="8" a="1"/>
  <c r="DC3" i="8" s="1"/>
  <c r="DC1" i="8"/>
  <c r="DB7" i="8" a="1"/>
  <c r="DB7" i="8" s="1"/>
  <c r="DB6" i="8"/>
  <c r="DB5" i="8"/>
  <c r="DB3" i="8" a="1"/>
  <c r="DB3" i="8" s="1"/>
  <c r="DB1" i="8"/>
  <c r="DD7" i="8" a="1"/>
  <c r="DD7" i="8" s="1"/>
  <c r="DD6" i="8"/>
  <c r="DD5" i="8"/>
  <c r="DD3" i="8" a="1"/>
  <c r="DD3" i="8" s="1"/>
  <c r="DD1" i="8"/>
  <c r="DF7" i="8" a="1"/>
  <c r="DF7" i="8" s="1"/>
  <c r="DF6" i="8"/>
  <c r="DF5" i="8"/>
  <c r="DF3" i="8" a="1"/>
  <c r="DF3" i="8" s="1"/>
  <c r="DF1" i="8"/>
  <c r="DK7" i="8" a="1"/>
  <c r="DK7" i="8" s="1"/>
  <c r="DK6" i="8"/>
  <c r="DK5" i="8"/>
  <c r="DK3" i="8" a="1"/>
  <c r="DK3" i="8" s="1"/>
  <c r="DK1" i="8"/>
  <c r="DJ7" i="8" a="1"/>
  <c r="DJ7" i="8" s="1"/>
  <c r="DJ6" i="8"/>
  <c r="DJ5" i="8"/>
  <c r="DJ3" i="8" a="1"/>
  <c r="DJ3" i="8" s="1"/>
  <c r="DJ1" i="8"/>
  <c r="DP160" i="1"/>
  <c r="DO160" i="1"/>
  <c r="DG160" i="1"/>
  <c r="CY160" i="1"/>
  <c r="CX160" i="1"/>
  <c r="CW160" i="1"/>
  <c r="CV160" i="1"/>
  <c r="CU160" i="1"/>
  <c r="CT160" i="1"/>
  <c r="CS160" i="1"/>
  <c r="CR160" i="1"/>
  <c r="CQ160" i="1"/>
  <c r="DE160" i="1" s="1"/>
  <c r="CP160" i="1"/>
  <c r="DF160" i="1" s="1"/>
  <c r="CO160" i="1"/>
  <c r="CN160" i="1"/>
  <c r="CM160" i="1"/>
  <c r="CL160" i="1"/>
  <c r="CK160" i="1"/>
  <c r="CJ160" i="1"/>
  <c r="CI160" i="1"/>
  <c r="DA160" i="1" s="1"/>
  <c r="CH160" i="1"/>
  <c r="CZ160" i="1" s="1"/>
  <c r="CE160" i="1"/>
  <c r="CD160" i="1"/>
  <c r="DP159" i="1"/>
  <c r="DO159" i="1"/>
  <c r="DG159" i="1"/>
  <c r="CY159" i="1"/>
  <c r="CX159" i="1"/>
  <c r="CW159" i="1"/>
  <c r="CV159" i="1"/>
  <c r="CU159" i="1"/>
  <c r="CT159" i="1"/>
  <c r="CS159" i="1"/>
  <c r="CR159" i="1"/>
  <c r="CQ159" i="1"/>
  <c r="DE159" i="1" s="1"/>
  <c r="CP159" i="1"/>
  <c r="DF159" i="1" s="1"/>
  <c r="CO159" i="1"/>
  <c r="CN159" i="1"/>
  <c r="CM159" i="1"/>
  <c r="CL159" i="1"/>
  <c r="CK159" i="1"/>
  <c r="CJ159" i="1"/>
  <c r="CI159" i="1"/>
  <c r="DA159" i="1" s="1"/>
  <c r="CH159" i="1"/>
  <c r="CZ159" i="1" s="1"/>
  <c r="CE159" i="1"/>
  <c r="CD159" i="1"/>
  <c r="DP158" i="1"/>
  <c r="DO158" i="1"/>
  <c r="DG158" i="1"/>
  <c r="CX158" i="1"/>
  <c r="CW158" i="1"/>
  <c r="CV158" i="1"/>
  <c r="CU158" i="1"/>
  <c r="CT158" i="1"/>
  <c r="CS158" i="1"/>
  <c r="CR158" i="1"/>
  <c r="CQ158" i="1"/>
  <c r="CP158" i="1"/>
  <c r="DF158" i="1" s="1"/>
  <c r="CO158" i="1"/>
  <c r="CN158" i="1"/>
  <c r="CM158" i="1"/>
  <c r="CL158" i="1"/>
  <c r="CK158" i="1"/>
  <c r="CJ158" i="1"/>
  <c r="CI158" i="1"/>
  <c r="CH158" i="1"/>
  <c r="CE158" i="1"/>
  <c r="CD158" i="1"/>
  <c r="DP157" i="1"/>
  <c r="DO157" i="1"/>
  <c r="DG157" i="1"/>
  <c r="CY157" i="1"/>
  <c r="CX157" i="1"/>
  <c r="CW157" i="1"/>
  <c r="CV157" i="1"/>
  <c r="CU157" i="1"/>
  <c r="CT157" i="1"/>
  <c r="CS157" i="1"/>
  <c r="CR157" i="1"/>
  <c r="CQ157" i="1"/>
  <c r="DE157" i="1" s="1"/>
  <c r="CP157" i="1"/>
  <c r="DF157" i="1" s="1"/>
  <c r="CO157" i="1"/>
  <c r="CN157" i="1"/>
  <c r="CM157" i="1"/>
  <c r="CL157" i="1"/>
  <c r="CK157" i="1"/>
  <c r="CJ157" i="1"/>
  <c r="CI157" i="1"/>
  <c r="DA157" i="1" s="1"/>
  <c r="CH157" i="1"/>
  <c r="CZ157" i="1" s="1"/>
  <c r="CE157" i="1"/>
  <c r="CD157" i="1"/>
  <c r="DP156" i="1"/>
  <c r="DO156" i="1"/>
  <c r="DG156" i="1"/>
  <c r="CY156" i="1"/>
  <c r="CX156" i="1"/>
  <c r="CW156" i="1"/>
  <c r="CV156" i="1"/>
  <c r="CU156" i="1"/>
  <c r="CT156" i="1"/>
  <c r="CS156" i="1"/>
  <c r="CR156" i="1"/>
  <c r="CQ156" i="1"/>
  <c r="DE156" i="1" s="1"/>
  <c r="CP156" i="1"/>
  <c r="DF156" i="1" s="1"/>
  <c r="CO156" i="1"/>
  <c r="CN156" i="1"/>
  <c r="CM156" i="1"/>
  <c r="CL156" i="1"/>
  <c r="CK156" i="1"/>
  <c r="CJ156" i="1"/>
  <c r="CI156" i="1"/>
  <c r="DA156" i="1" s="1"/>
  <c r="CH156" i="1"/>
  <c r="CZ156" i="1" s="1"/>
  <c r="CE156" i="1"/>
  <c r="CD156" i="1"/>
  <c r="DP155" i="1"/>
  <c r="DO155" i="1"/>
  <c r="DG155" i="1"/>
  <c r="CY155" i="1"/>
  <c r="CX155" i="1"/>
  <c r="CW155" i="1"/>
  <c r="CV155" i="1"/>
  <c r="CU155" i="1"/>
  <c r="CT155" i="1"/>
  <c r="CS155" i="1"/>
  <c r="CR155" i="1"/>
  <c r="CQ155" i="1"/>
  <c r="DE155" i="1" s="1"/>
  <c r="CP155" i="1"/>
  <c r="DF155" i="1" s="1"/>
  <c r="CO155" i="1"/>
  <c r="CN155" i="1"/>
  <c r="CM155" i="1"/>
  <c r="CL155" i="1"/>
  <c r="CK155" i="1"/>
  <c r="CJ155" i="1"/>
  <c r="CI155" i="1"/>
  <c r="DA155" i="1" s="1"/>
  <c r="CH155" i="1"/>
  <c r="CZ155" i="1" s="1"/>
  <c r="CE155" i="1"/>
  <c r="CD155" i="1"/>
  <c r="DP154" i="1"/>
  <c r="DO154" i="1"/>
  <c r="DG154" i="1"/>
  <c r="CY154" i="1"/>
  <c r="CX154" i="1"/>
  <c r="CW154" i="1"/>
  <c r="CV154" i="1"/>
  <c r="CU154" i="1"/>
  <c r="CT154" i="1"/>
  <c r="CS154" i="1"/>
  <c r="CR154" i="1"/>
  <c r="CQ154" i="1"/>
  <c r="DE154" i="1" s="1"/>
  <c r="CP154" i="1"/>
  <c r="DF154" i="1" s="1"/>
  <c r="CO154" i="1"/>
  <c r="CN154" i="1"/>
  <c r="CM154" i="1"/>
  <c r="CL154" i="1"/>
  <c r="CK154" i="1"/>
  <c r="CJ154" i="1"/>
  <c r="CI154" i="1"/>
  <c r="DA154" i="1" s="1"/>
  <c r="CH154" i="1"/>
  <c r="CZ154" i="1" s="1"/>
  <c r="CE154" i="1"/>
  <c r="CD154" i="1"/>
  <c r="DP153" i="1"/>
  <c r="DO153" i="1"/>
  <c r="DG153" i="1"/>
  <c r="CY153" i="1"/>
  <c r="CX153" i="1"/>
  <c r="CW153" i="1"/>
  <c r="CV153" i="1"/>
  <c r="CU153" i="1"/>
  <c r="CT153" i="1"/>
  <c r="CS153" i="1"/>
  <c r="CR153" i="1"/>
  <c r="CQ153" i="1"/>
  <c r="DE153" i="1" s="1"/>
  <c r="CP153" i="1"/>
  <c r="DF153" i="1" s="1"/>
  <c r="CO153" i="1"/>
  <c r="CN153" i="1"/>
  <c r="CM153" i="1"/>
  <c r="CL153" i="1"/>
  <c r="CK153" i="1"/>
  <c r="CJ153" i="1"/>
  <c r="CI153" i="1"/>
  <c r="DA153" i="1" s="1"/>
  <c r="CH153" i="1"/>
  <c r="CZ153" i="1" s="1"/>
  <c r="CE153" i="1"/>
  <c r="CD153" i="1"/>
  <c r="DP152" i="1"/>
  <c r="DO152" i="1"/>
  <c r="DG152" i="1"/>
  <c r="CY152" i="1"/>
  <c r="CX152" i="1"/>
  <c r="CW152" i="1"/>
  <c r="CV152" i="1"/>
  <c r="CU152" i="1"/>
  <c r="CT152" i="1"/>
  <c r="CS152" i="1"/>
  <c r="CR152" i="1"/>
  <c r="CQ152" i="1"/>
  <c r="DE152" i="1" s="1"/>
  <c r="CP152" i="1"/>
  <c r="DF152" i="1" s="1"/>
  <c r="CO152" i="1"/>
  <c r="CN152" i="1"/>
  <c r="CM152" i="1"/>
  <c r="CL152" i="1"/>
  <c r="CK152" i="1"/>
  <c r="CJ152" i="1"/>
  <c r="CI152" i="1"/>
  <c r="DA152" i="1" s="1"/>
  <c r="CH152" i="1"/>
  <c r="CZ152" i="1" s="1"/>
  <c r="CE152" i="1"/>
  <c r="CD152" i="1"/>
  <c r="DP151" i="1"/>
  <c r="DO151" i="1"/>
  <c r="DG151" i="1"/>
  <c r="CY151" i="1"/>
  <c r="CX151" i="1"/>
  <c r="CW151" i="1"/>
  <c r="CV151" i="1"/>
  <c r="CU151" i="1"/>
  <c r="CT151" i="1"/>
  <c r="CS151" i="1"/>
  <c r="CR151" i="1"/>
  <c r="CQ151" i="1"/>
  <c r="DE151" i="1" s="1"/>
  <c r="CP151" i="1"/>
  <c r="DF151" i="1" s="1"/>
  <c r="CO151" i="1"/>
  <c r="CN151" i="1"/>
  <c r="CM151" i="1"/>
  <c r="CL151" i="1"/>
  <c r="CK151" i="1"/>
  <c r="CJ151" i="1"/>
  <c r="CI151" i="1"/>
  <c r="DA151" i="1" s="1"/>
  <c r="CH151" i="1"/>
  <c r="CZ151" i="1" s="1"/>
  <c r="CE151" i="1"/>
  <c r="CD151" i="1"/>
  <c r="DP150" i="1"/>
  <c r="DO150" i="1"/>
  <c r="DG150" i="1"/>
  <c r="CY150" i="1"/>
  <c r="CX150" i="1"/>
  <c r="CW150" i="1"/>
  <c r="CV150" i="1"/>
  <c r="CU150" i="1"/>
  <c r="CT150" i="1"/>
  <c r="CS150" i="1"/>
  <c r="CR150" i="1"/>
  <c r="CQ150" i="1"/>
  <c r="DE150" i="1" s="1"/>
  <c r="CP150" i="1"/>
  <c r="DF150" i="1" s="1"/>
  <c r="CO150" i="1"/>
  <c r="CN150" i="1"/>
  <c r="CM150" i="1"/>
  <c r="CL150" i="1"/>
  <c r="CK150" i="1"/>
  <c r="CJ150" i="1"/>
  <c r="CI150" i="1"/>
  <c r="DA150" i="1" s="1"/>
  <c r="CH150" i="1"/>
  <c r="CZ150" i="1" s="1"/>
  <c r="CE150" i="1"/>
  <c r="CD150" i="1"/>
  <c r="DP149" i="1"/>
  <c r="DO149" i="1"/>
  <c r="DG149" i="1"/>
  <c r="CY149" i="1"/>
  <c r="CX149" i="1"/>
  <c r="CW149" i="1"/>
  <c r="CV149" i="1"/>
  <c r="CU149" i="1"/>
  <c r="CT149" i="1"/>
  <c r="CS149" i="1"/>
  <c r="CR149" i="1"/>
  <c r="CQ149" i="1"/>
  <c r="DE149" i="1" s="1"/>
  <c r="CP149" i="1"/>
  <c r="DF149" i="1" s="1"/>
  <c r="CO149" i="1"/>
  <c r="CN149" i="1"/>
  <c r="CM149" i="1"/>
  <c r="CL149" i="1"/>
  <c r="CK149" i="1"/>
  <c r="CJ149" i="1"/>
  <c r="CI149" i="1"/>
  <c r="DA149" i="1" s="1"/>
  <c r="CH149" i="1"/>
  <c r="CZ149" i="1" s="1"/>
  <c r="CE149" i="1"/>
  <c r="CD149" i="1"/>
  <c r="DP148" i="1"/>
  <c r="DO148" i="1"/>
  <c r="DG148" i="1"/>
  <c r="CY148" i="1"/>
  <c r="CX148" i="1"/>
  <c r="CW148" i="1"/>
  <c r="CV148" i="1"/>
  <c r="CU148" i="1"/>
  <c r="CT148" i="1"/>
  <c r="CS148" i="1"/>
  <c r="CR148" i="1"/>
  <c r="CQ148" i="1"/>
  <c r="DE148" i="1" s="1"/>
  <c r="CP148" i="1"/>
  <c r="DF148" i="1" s="1"/>
  <c r="CO148" i="1"/>
  <c r="CN148" i="1"/>
  <c r="CM148" i="1"/>
  <c r="CL148" i="1"/>
  <c r="CK148" i="1"/>
  <c r="CJ148" i="1"/>
  <c r="CI148" i="1"/>
  <c r="DA148" i="1" s="1"/>
  <c r="CH148" i="1"/>
  <c r="CZ148" i="1" s="1"/>
  <c r="CE148" i="1"/>
  <c r="CD148" i="1"/>
  <c r="DP147" i="1"/>
  <c r="DO147" i="1"/>
  <c r="DG147" i="1"/>
  <c r="CY147" i="1"/>
  <c r="CX147" i="1"/>
  <c r="CW147" i="1"/>
  <c r="CV147" i="1"/>
  <c r="CU147" i="1"/>
  <c r="CT147" i="1"/>
  <c r="CS147" i="1"/>
  <c r="CR147" i="1"/>
  <c r="CQ147" i="1"/>
  <c r="DE147" i="1" s="1"/>
  <c r="CP147" i="1"/>
  <c r="DF147" i="1" s="1"/>
  <c r="CO147" i="1"/>
  <c r="CN147" i="1"/>
  <c r="CM147" i="1"/>
  <c r="CL147" i="1"/>
  <c r="CK147" i="1"/>
  <c r="CJ147" i="1"/>
  <c r="CI147" i="1"/>
  <c r="DA147" i="1" s="1"/>
  <c r="CH147" i="1"/>
  <c r="CZ147" i="1" s="1"/>
  <c r="CE147" i="1"/>
  <c r="CD147" i="1"/>
  <c r="DP146" i="1"/>
  <c r="DO146" i="1"/>
  <c r="DG146" i="1"/>
  <c r="CY146" i="1"/>
  <c r="CX146" i="1"/>
  <c r="CW146" i="1"/>
  <c r="CV146" i="1"/>
  <c r="CU146" i="1"/>
  <c r="CT146" i="1"/>
  <c r="CS146" i="1"/>
  <c r="CR146" i="1"/>
  <c r="CQ146" i="1"/>
  <c r="DE146" i="1" s="1"/>
  <c r="CP146" i="1"/>
  <c r="DF146" i="1" s="1"/>
  <c r="CO146" i="1"/>
  <c r="CN146" i="1"/>
  <c r="CM146" i="1"/>
  <c r="CL146" i="1"/>
  <c r="CK146" i="1"/>
  <c r="CJ146" i="1"/>
  <c r="CI146" i="1"/>
  <c r="DA146" i="1" s="1"/>
  <c r="CH146" i="1"/>
  <c r="CZ146" i="1" s="1"/>
  <c r="CE146" i="1"/>
  <c r="CD146" i="1"/>
  <c r="DP145" i="1"/>
  <c r="DO145" i="1"/>
  <c r="DG145" i="1"/>
  <c r="CY145" i="1"/>
  <c r="CW145" i="1"/>
  <c r="CV145" i="1"/>
  <c r="CU145" i="1"/>
  <c r="CT145" i="1"/>
  <c r="CS145" i="1"/>
  <c r="CR145" i="1"/>
  <c r="CQ145" i="1"/>
  <c r="DE145" i="1" s="1"/>
  <c r="CP145" i="1"/>
  <c r="DF145" i="1" s="1"/>
  <c r="CO145" i="1"/>
  <c r="CN145" i="1"/>
  <c r="CM145" i="1"/>
  <c r="CL145" i="1"/>
  <c r="CK145" i="1"/>
  <c r="CJ145" i="1"/>
  <c r="CI145" i="1"/>
  <c r="DA145" i="1" s="1"/>
  <c r="CH145" i="1"/>
  <c r="CZ145" i="1" s="1"/>
  <c r="DB145" i="1" s="1"/>
  <c r="CE145" i="1"/>
  <c r="CD145" i="1"/>
  <c r="DF2" i="8" l="1"/>
  <c r="DF4" i="8" s="1"/>
  <c r="DK2" i="8"/>
  <c r="DK4" i="8" s="1"/>
  <c r="DI2" i="8"/>
  <c r="DI4" i="8" s="1"/>
  <c r="DB2" i="8"/>
  <c r="DB4" i="8" s="1"/>
  <c r="DH2" i="8"/>
  <c r="DH4" i="8" s="1"/>
  <c r="DJ2" i="8"/>
  <c r="DJ4" i="8" s="1"/>
  <c r="DC2" i="8"/>
  <c r="DC4" i="8" s="1"/>
  <c r="DD2" i="8"/>
  <c r="DD4" i="8" s="1"/>
  <c r="CF7" i="8" a="1"/>
  <c r="CF7" i="8" s="1"/>
  <c r="CF6" i="8"/>
  <c r="CF5" i="8"/>
  <c r="CF3" i="8" a="1"/>
  <c r="CF3" i="8" s="1"/>
  <c r="CF1" i="8"/>
  <c r="CG7" i="8" a="1"/>
  <c r="CG7" i="8" s="1"/>
  <c r="CG6" i="8"/>
  <c r="CG5" i="8"/>
  <c r="CG3" i="8" a="1"/>
  <c r="CG3" i="8" s="1"/>
  <c r="CG1" i="8"/>
  <c r="CZ158" i="1"/>
  <c r="DA158" i="1"/>
  <c r="DC158" i="1" s="1"/>
  <c r="DE158" i="1"/>
  <c r="DJ145" i="1"/>
  <c r="DK145" i="1"/>
  <c r="DD145" i="1"/>
  <c r="CF145" i="1"/>
  <c r="DC145" i="1"/>
  <c r="CG145" i="1" s="1"/>
  <c r="DL145" i="1" s="1"/>
  <c r="DI145" i="1"/>
  <c r="DH145" i="1"/>
  <c r="DJ146" i="1"/>
  <c r="DK146" i="1"/>
  <c r="DD146" i="1"/>
  <c r="DB146" i="1"/>
  <c r="CF146" i="1" s="1"/>
  <c r="DC146" i="1"/>
  <c r="CG146" i="1" s="1"/>
  <c r="DL146" i="1" s="1"/>
  <c r="DI146" i="1"/>
  <c r="DH146" i="1"/>
  <c r="DJ147" i="1"/>
  <c r="DK147" i="1"/>
  <c r="DD147" i="1"/>
  <c r="DB147" i="1"/>
  <c r="CF147" i="1" s="1"/>
  <c r="DC147" i="1"/>
  <c r="CG147" i="1" s="1"/>
  <c r="DL147" i="1" s="1"/>
  <c r="DI147" i="1"/>
  <c r="DH147" i="1"/>
  <c r="DJ148" i="1"/>
  <c r="DK148" i="1"/>
  <c r="DD148" i="1"/>
  <c r="DB148" i="1"/>
  <c r="CF148" i="1" s="1"/>
  <c r="DC148" i="1"/>
  <c r="CG148" i="1" s="1"/>
  <c r="DL148" i="1" s="1"/>
  <c r="DI148" i="1"/>
  <c r="DH148" i="1"/>
  <c r="DJ149" i="1"/>
  <c r="DK149" i="1"/>
  <c r="DD149" i="1"/>
  <c r="DB149" i="1"/>
  <c r="CF149" i="1" s="1"/>
  <c r="DC149" i="1"/>
  <c r="CG149" i="1" s="1"/>
  <c r="DL149" i="1" s="1"/>
  <c r="DI149" i="1"/>
  <c r="DH149" i="1"/>
  <c r="DJ150" i="1"/>
  <c r="DK150" i="1"/>
  <c r="DD150" i="1"/>
  <c r="DB150" i="1"/>
  <c r="CF150" i="1" s="1"/>
  <c r="DC150" i="1"/>
  <c r="CG150" i="1" s="1"/>
  <c r="DL150" i="1" s="1"/>
  <c r="DI150" i="1"/>
  <c r="DH150" i="1"/>
  <c r="DJ151" i="1"/>
  <c r="DK151" i="1"/>
  <c r="DD151" i="1"/>
  <c r="DB151" i="1"/>
  <c r="CF151" i="1" s="1"/>
  <c r="DC151" i="1"/>
  <c r="CG151" i="1" s="1"/>
  <c r="DL151" i="1" s="1"/>
  <c r="DI151" i="1"/>
  <c r="DH151" i="1"/>
  <c r="DJ152" i="1"/>
  <c r="DK152" i="1"/>
  <c r="DD152" i="1"/>
  <c r="DB152" i="1"/>
  <c r="CF152" i="1" s="1"/>
  <c r="DC152" i="1"/>
  <c r="CG152" i="1" s="1"/>
  <c r="DL152" i="1" s="1"/>
  <c r="DI152" i="1"/>
  <c r="DH152" i="1"/>
  <c r="DJ153" i="1"/>
  <c r="DK153" i="1"/>
  <c r="DD153" i="1"/>
  <c r="DB153" i="1"/>
  <c r="CF153" i="1" s="1"/>
  <c r="DC153" i="1"/>
  <c r="CG153" i="1" s="1"/>
  <c r="DL153" i="1" s="1"/>
  <c r="DI153" i="1"/>
  <c r="DH153" i="1"/>
  <c r="DJ154" i="1"/>
  <c r="DK154" i="1"/>
  <c r="DD154" i="1"/>
  <c r="DB154" i="1"/>
  <c r="CF154" i="1" s="1"/>
  <c r="DC154" i="1"/>
  <c r="CG154" i="1" s="1"/>
  <c r="DL154" i="1" s="1"/>
  <c r="DI154" i="1"/>
  <c r="DH154" i="1"/>
  <c r="DJ155" i="1"/>
  <c r="DK155" i="1"/>
  <c r="DD155" i="1"/>
  <c r="DB155" i="1"/>
  <c r="CF155" i="1" s="1"/>
  <c r="DC155" i="1"/>
  <c r="CG155" i="1" s="1"/>
  <c r="DL155" i="1" s="1"/>
  <c r="DI155" i="1"/>
  <c r="DH155" i="1"/>
  <c r="DJ156" i="1"/>
  <c r="DK156" i="1"/>
  <c r="DD156" i="1"/>
  <c r="DB156" i="1"/>
  <c r="CF156" i="1" s="1"/>
  <c r="DC156" i="1"/>
  <c r="CG156" i="1" s="1"/>
  <c r="DL156" i="1" s="1"/>
  <c r="DI156" i="1"/>
  <c r="DH156" i="1"/>
  <c r="DJ157" i="1"/>
  <c r="DK157" i="1"/>
  <c r="DD157" i="1"/>
  <c r="DB157" i="1"/>
  <c r="CF157" i="1" s="1"/>
  <c r="DC157" i="1"/>
  <c r="CG157" i="1" s="1"/>
  <c r="DL157" i="1" s="1"/>
  <c r="DI157" i="1"/>
  <c r="DH157" i="1"/>
  <c r="DJ158" i="1"/>
  <c r="DK158" i="1"/>
  <c r="DD158" i="1"/>
  <c r="DB158" i="1"/>
  <c r="DI158" i="1"/>
  <c r="DH158" i="1"/>
  <c r="DJ159" i="1"/>
  <c r="DK159" i="1"/>
  <c r="DD159" i="1"/>
  <c r="DB159" i="1"/>
  <c r="CF159" i="1" s="1"/>
  <c r="DC159" i="1"/>
  <c r="CG159" i="1" s="1"/>
  <c r="DL159" i="1" s="1"/>
  <c r="DI159" i="1"/>
  <c r="DH159" i="1"/>
  <c r="DJ160" i="1"/>
  <c r="DK160" i="1"/>
  <c r="DD160" i="1"/>
  <c r="DB160" i="1"/>
  <c r="CF160" i="1" s="1"/>
  <c r="DC160" i="1"/>
  <c r="CG160" i="1" s="1"/>
  <c r="DL160" i="1" s="1"/>
  <c r="DI160" i="1"/>
  <c r="DH160" i="1"/>
  <c r="CJ144" i="1"/>
  <c r="CJ143" i="1"/>
  <c r="CJ142" i="1"/>
  <c r="CJ141" i="1"/>
  <c r="CJ140" i="1"/>
  <c r="CJ139" i="1"/>
  <c r="CJ138" i="1"/>
  <c r="CJ137" i="1"/>
  <c r="CJ135" i="1"/>
  <c r="CJ134" i="1"/>
  <c r="CJ136" i="1"/>
  <c r="CJ133" i="1"/>
  <c r="CJ132" i="1"/>
  <c r="CJ131" i="1"/>
  <c r="CJ130" i="1"/>
  <c r="CJ129" i="1"/>
  <c r="CJ128" i="1"/>
  <c r="CJ127" i="1"/>
  <c r="CJ126" i="1"/>
  <c r="CJ125" i="1"/>
  <c r="CJ124" i="1"/>
  <c r="CJ123" i="1"/>
  <c r="CJ122" i="1"/>
  <c r="CJ121" i="1"/>
  <c r="CJ120" i="1"/>
  <c r="CJ119" i="1"/>
  <c r="CJ118" i="1"/>
  <c r="CJ117" i="1"/>
  <c r="CJ116" i="1"/>
  <c r="CJ115" i="1"/>
  <c r="CJ114" i="1"/>
  <c r="CJ113" i="1"/>
  <c r="CJ112" i="1"/>
  <c r="CJ111" i="1"/>
  <c r="CJ110" i="1"/>
  <c r="CJ109" i="1"/>
  <c r="CJ108" i="1"/>
  <c r="CJ107" i="1"/>
  <c r="CJ106" i="1"/>
  <c r="CJ105" i="1"/>
  <c r="CJ104" i="1"/>
  <c r="CJ103" i="1"/>
  <c r="CJ102" i="1"/>
  <c r="CJ101" i="1"/>
  <c r="CJ100" i="1"/>
  <c r="CJ99" i="1"/>
  <c r="CJ98" i="1"/>
  <c r="CJ97" i="1"/>
  <c r="CJ96" i="1"/>
  <c r="CJ95" i="1"/>
  <c r="CJ94" i="1"/>
  <c r="CJ93" i="1"/>
  <c r="CJ92" i="1"/>
  <c r="CJ91" i="1"/>
  <c r="CJ90" i="1"/>
  <c r="CJ89" i="1"/>
  <c r="CJ88" i="1"/>
  <c r="CJ87" i="1"/>
  <c r="CJ86" i="1"/>
  <c r="CJ85" i="1"/>
  <c r="CJ84" i="1"/>
  <c r="CJ83" i="1"/>
  <c r="CJ82" i="1"/>
  <c r="CJ81" i="1"/>
  <c r="CJ80" i="1"/>
  <c r="CJ79" i="1"/>
  <c r="CJ78" i="1"/>
  <c r="CJ77" i="1"/>
  <c r="CJ76" i="1"/>
  <c r="CJ75" i="1"/>
  <c r="CJ74" i="1"/>
  <c r="CJ73" i="1"/>
  <c r="CJ72" i="1"/>
  <c r="CJ71" i="1"/>
  <c r="CJ70" i="1"/>
  <c r="CJ69" i="1"/>
  <c r="CJ68" i="1"/>
  <c r="CJ67" i="1"/>
  <c r="CJ66" i="1"/>
  <c r="CJ65" i="1"/>
  <c r="CJ64" i="1"/>
  <c r="CJ63" i="1"/>
  <c r="CJ62" i="1"/>
  <c r="CJ61" i="1"/>
  <c r="CJ60" i="1"/>
  <c r="CJ59" i="1"/>
  <c r="CJ58" i="1"/>
  <c r="CJ57" i="1"/>
  <c r="CJ56" i="1"/>
  <c r="CJ55" i="1"/>
  <c r="CJ54" i="1"/>
  <c r="CJ53" i="1"/>
  <c r="CJ52" i="1"/>
  <c r="CJ51" i="1"/>
  <c r="CJ50" i="1"/>
  <c r="CJ49" i="1"/>
  <c r="CJ48" i="1"/>
  <c r="CJ47" i="1"/>
  <c r="CJ46" i="1"/>
  <c r="CJ45" i="1"/>
  <c r="CJ44" i="1"/>
  <c r="CJ43" i="1"/>
  <c r="CJ42" i="1"/>
  <c r="CJ41" i="1"/>
  <c r="CJ40" i="1"/>
  <c r="CJ39" i="1"/>
  <c r="CJ38" i="1"/>
  <c r="CJ37" i="1"/>
  <c r="CJ36" i="1"/>
  <c r="CJ35" i="1"/>
  <c r="CJ34" i="1"/>
  <c r="CJ33" i="1"/>
  <c r="CJ32" i="1"/>
  <c r="CJ31" i="1"/>
  <c r="CJ30" i="1"/>
  <c r="CJ29" i="1"/>
  <c r="CJ28" i="1"/>
  <c r="CJ27" i="1"/>
  <c r="CJ26" i="1"/>
  <c r="CJ25" i="1"/>
  <c r="CJ24" i="1"/>
  <c r="CJ23" i="1"/>
  <c r="CJ22" i="1"/>
  <c r="CJ21" i="1"/>
  <c r="CJ20" i="1"/>
  <c r="CJ19" i="1"/>
  <c r="CJ18" i="1"/>
  <c r="CJ17" i="1"/>
  <c r="CJ16" i="1"/>
  <c r="CJ15" i="1"/>
  <c r="CJ14" i="1"/>
  <c r="CJ13" i="1"/>
  <c r="CJ12" i="1"/>
  <c r="CJ11" i="1"/>
  <c r="CH144" i="1"/>
  <c r="CH143" i="1"/>
  <c r="CH142" i="1"/>
  <c r="CH141" i="1"/>
  <c r="CH140" i="1"/>
  <c r="CH139" i="1"/>
  <c r="CH138" i="1"/>
  <c r="CH137" i="1"/>
  <c r="CH135" i="1"/>
  <c r="CH134" i="1"/>
  <c r="CH136" i="1"/>
  <c r="CH133" i="1"/>
  <c r="CH132" i="1"/>
  <c r="CH131" i="1"/>
  <c r="CH130" i="1"/>
  <c r="CH129" i="1"/>
  <c r="CH128" i="1"/>
  <c r="CH127" i="1"/>
  <c r="CH126" i="1"/>
  <c r="CH125" i="1"/>
  <c r="CH124" i="1"/>
  <c r="CH123" i="1"/>
  <c r="CH122" i="1"/>
  <c r="CH121" i="1"/>
  <c r="CH120" i="1"/>
  <c r="CH119" i="1"/>
  <c r="CH118" i="1"/>
  <c r="CH117" i="1"/>
  <c r="CH116" i="1"/>
  <c r="CH115" i="1"/>
  <c r="CH114" i="1"/>
  <c r="CH113" i="1"/>
  <c r="CH112" i="1"/>
  <c r="CH111" i="1"/>
  <c r="CH110" i="1"/>
  <c r="CH109" i="1"/>
  <c r="CH108" i="1"/>
  <c r="CH107" i="1"/>
  <c r="CH106" i="1"/>
  <c r="CH105" i="1"/>
  <c r="CH104" i="1"/>
  <c r="CH103" i="1"/>
  <c r="CH102" i="1"/>
  <c r="CH101" i="1"/>
  <c r="CH100" i="1"/>
  <c r="CH99" i="1"/>
  <c r="CH98" i="1"/>
  <c r="CH97" i="1"/>
  <c r="CH96" i="1"/>
  <c r="CH95" i="1"/>
  <c r="CH94" i="1"/>
  <c r="CH93" i="1"/>
  <c r="CH92" i="1"/>
  <c r="CH91" i="1"/>
  <c r="CH90" i="1"/>
  <c r="CH89" i="1"/>
  <c r="CH88" i="1"/>
  <c r="CH87" i="1"/>
  <c r="CH86" i="1"/>
  <c r="CH85" i="1"/>
  <c r="CH84" i="1"/>
  <c r="CH83" i="1"/>
  <c r="CH82" i="1"/>
  <c r="CH81" i="1"/>
  <c r="CH80" i="1"/>
  <c r="CH79" i="1"/>
  <c r="CH78" i="1"/>
  <c r="CH77" i="1"/>
  <c r="CH76" i="1"/>
  <c r="CH75" i="1"/>
  <c r="CH74" i="1"/>
  <c r="CH73" i="1"/>
  <c r="CH72" i="1"/>
  <c r="CH71" i="1"/>
  <c r="CH70" i="1"/>
  <c r="CH69" i="1"/>
  <c r="CH68" i="1"/>
  <c r="CH67" i="1"/>
  <c r="CH66" i="1"/>
  <c r="CH65" i="1"/>
  <c r="CH64" i="1"/>
  <c r="CH63" i="1"/>
  <c r="CH62" i="1"/>
  <c r="CH61" i="1"/>
  <c r="CH60" i="1"/>
  <c r="CH59" i="1"/>
  <c r="CH58" i="1"/>
  <c r="CH57" i="1"/>
  <c r="CH56" i="1"/>
  <c r="CH55" i="1"/>
  <c r="CH54" i="1"/>
  <c r="CH53" i="1"/>
  <c r="CH52" i="1"/>
  <c r="CH51" i="1"/>
  <c r="CH50" i="1"/>
  <c r="CH49" i="1"/>
  <c r="CH48" i="1"/>
  <c r="CH47" i="1"/>
  <c r="CH46" i="1"/>
  <c r="CH45" i="1"/>
  <c r="CH44" i="1"/>
  <c r="CH43" i="1"/>
  <c r="CH42" i="1"/>
  <c r="CH41" i="1"/>
  <c r="CH40" i="1"/>
  <c r="CH39" i="1"/>
  <c r="CH38" i="1"/>
  <c r="CH37" i="1"/>
  <c r="CH36" i="1"/>
  <c r="CH35" i="1"/>
  <c r="CH34" i="1"/>
  <c r="CH33" i="1"/>
  <c r="CH32" i="1"/>
  <c r="CH31" i="1"/>
  <c r="CH30" i="1"/>
  <c r="CH29" i="1"/>
  <c r="CH28" i="1"/>
  <c r="CH27" i="1"/>
  <c r="CH26" i="1"/>
  <c r="CH25" i="1"/>
  <c r="CH24" i="1"/>
  <c r="CH23" i="1"/>
  <c r="CH22" i="1"/>
  <c r="CH21" i="1"/>
  <c r="CH20" i="1"/>
  <c r="CH19" i="1"/>
  <c r="CH18" i="1"/>
  <c r="CH17" i="1"/>
  <c r="CH16" i="1"/>
  <c r="CH15" i="1"/>
  <c r="CH14" i="1"/>
  <c r="CH13" i="1"/>
  <c r="CH12" i="1"/>
  <c r="CH11" i="1"/>
  <c r="CL11" i="1"/>
  <c r="CL12" i="1"/>
  <c r="CL13" i="1"/>
  <c r="CL14" i="1"/>
  <c r="CL15" i="1"/>
  <c r="CL16" i="1"/>
  <c r="CL17" i="1"/>
  <c r="CL18" i="1"/>
  <c r="CD11" i="1"/>
  <c r="CP11" i="1"/>
  <c r="CR11" i="1"/>
  <c r="CT11" i="1"/>
  <c r="CV11" i="1"/>
  <c r="CX11" i="1"/>
  <c r="CT14" i="1"/>
  <c r="CU14" i="1"/>
  <c r="DP144" i="1"/>
  <c r="DO144" i="1"/>
  <c r="DG144" i="1"/>
  <c r="CY144" i="1"/>
  <c r="CX144" i="1"/>
  <c r="CW144" i="1"/>
  <c r="CV144" i="1"/>
  <c r="CU144" i="1"/>
  <c r="CT144" i="1"/>
  <c r="CS144" i="1"/>
  <c r="CR144" i="1"/>
  <c r="CQ144" i="1"/>
  <c r="DE144" i="1" s="1"/>
  <c r="CP144" i="1"/>
  <c r="DF144" i="1" s="1"/>
  <c r="CO144" i="1"/>
  <c r="CN144" i="1"/>
  <c r="CM144" i="1"/>
  <c r="CL144" i="1"/>
  <c r="CK144" i="1"/>
  <c r="CI144" i="1"/>
  <c r="DA144" i="1" s="1"/>
  <c r="CZ144" i="1"/>
  <c r="CE144" i="1"/>
  <c r="CD144" i="1"/>
  <c r="DP143" i="1"/>
  <c r="DO143" i="1"/>
  <c r="DG143" i="1"/>
  <c r="CY143" i="1"/>
  <c r="CX143" i="1"/>
  <c r="CW143" i="1"/>
  <c r="CV143" i="1"/>
  <c r="CU143" i="1"/>
  <c r="CT143" i="1"/>
  <c r="CS143" i="1"/>
  <c r="CR143" i="1"/>
  <c r="CQ143" i="1"/>
  <c r="DE143" i="1" s="1"/>
  <c r="CP143" i="1"/>
  <c r="DF143" i="1" s="1"/>
  <c r="CO143" i="1"/>
  <c r="CN143" i="1"/>
  <c r="CM143" i="1"/>
  <c r="CL143" i="1"/>
  <c r="CK143" i="1"/>
  <c r="CI143" i="1"/>
  <c r="DA143" i="1" s="1"/>
  <c r="CZ143" i="1"/>
  <c r="CE143" i="1"/>
  <c r="CD143" i="1"/>
  <c r="DP142" i="1"/>
  <c r="DO142" i="1"/>
  <c r="DG142" i="1"/>
  <c r="CY142" i="1"/>
  <c r="CX142" i="1"/>
  <c r="CW142" i="1"/>
  <c r="CV142" i="1"/>
  <c r="CU142" i="1"/>
  <c r="CT142" i="1"/>
  <c r="CS142" i="1"/>
  <c r="CR142" i="1"/>
  <c r="CQ142" i="1"/>
  <c r="DE142" i="1" s="1"/>
  <c r="CP142" i="1"/>
  <c r="DF142" i="1" s="1"/>
  <c r="CO142" i="1"/>
  <c r="CN142" i="1"/>
  <c r="CM142" i="1"/>
  <c r="CL142" i="1"/>
  <c r="CK142" i="1"/>
  <c r="CI142" i="1"/>
  <c r="DA142" i="1" s="1"/>
  <c r="CZ142" i="1"/>
  <c r="CE142" i="1"/>
  <c r="CD142" i="1"/>
  <c r="DP141" i="1"/>
  <c r="DO141" i="1"/>
  <c r="DG141" i="1"/>
  <c r="CY141" i="1"/>
  <c r="CX141" i="1"/>
  <c r="CW141" i="1"/>
  <c r="CV141" i="1"/>
  <c r="CU141" i="1"/>
  <c r="CT141" i="1"/>
  <c r="CS141" i="1"/>
  <c r="CR141" i="1"/>
  <c r="CQ141" i="1"/>
  <c r="DE141" i="1" s="1"/>
  <c r="CP141" i="1"/>
  <c r="DF141" i="1" s="1"/>
  <c r="CO141" i="1"/>
  <c r="CN141" i="1"/>
  <c r="CM141" i="1"/>
  <c r="CL141" i="1"/>
  <c r="CK141" i="1"/>
  <c r="CI141" i="1"/>
  <c r="DA141" i="1" s="1"/>
  <c r="CZ141" i="1"/>
  <c r="CE141" i="1"/>
  <c r="CD141" i="1"/>
  <c r="DP140" i="1"/>
  <c r="DO140" i="1"/>
  <c r="DG140" i="1"/>
  <c r="CY140" i="1"/>
  <c r="CX140" i="1"/>
  <c r="CW140" i="1"/>
  <c r="CV140" i="1"/>
  <c r="CU140" i="1"/>
  <c r="CT140" i="1"/>
  <c r="CS140" i="1"/>
  <c r="CR140" i="1"/>
  <c r="CQ140" i="1"/>
  <c r="DE140" i="1" s="1"/>
  <c r="CP140" i="1"/>
  <c r="DF140" i="1" s="1"/>
  <c r="CO140" i="1"/>
  <c r="CN140" i="1"/>
  <c r="CM140" i="1"/>
  <c r="CL140" i="1"/>
  <c r="CK140" i="1"/>
  <c r="CI140" i="1"/>
  <c r="DA140" i="1" s="1"/>
  <c r="CZ140" i="1"/>
  <c r="CE140" i="1"/>
  <c r="CD140" i="1"/>
  <c r="DP139" i="1"/>
  <c r="DO139" i="1"/>
  <c r="DG139" i="1"/>
  <c r="CY139" i="1"/>
  <c r="CX139" i="1"/>
  <c r="CW139" i="1"/>
  <c r="CV139" i="1"/>
  <c r="CU139" i="1"/>
  <c r="CT139" i="1"/>
  <c r="CS139" i="1"/>
  <c r="CR139" i="1"/>
  <c r="CQ139" i="1"/>
  <c r="DE139" i="1" s="1"/>
  <c r="CP139" i="1"/>
  <c r="DF139" i="1" s="1"/>
  <c r="CO139" i="1"/>
  <c r="CN139" i="1"/>
  <c r="CM139" i="1"/>
  <c r="CL139" i="1"/>
  <c r="CK139" i="1"/>
  <c r="CI139" i="1"/>
  <c r="DA139" i="1" s="1"/>
  <c r="CZ139" i="1"/>
  <c r="CE139" i="1"/>
  <c r="CD139" i="1"/>
  <c r="DP138" i="1"/>
  <c r="DO138" i="1"/>
  <c r="DG138" i="1"/>
  <c r="CY138" i="1"/>
  <c r="CX138" i="1"/>
  <c r="CW138" i="1"/>
  <c r="CV138" i="1"/>
  <c r="CU138" i="1"/>
  <c r="CT138" i="1"/>
  <c r="CS138" i="1"/>
  <c r="CR138" i="1"/>
  <c r="CQ138" i="1"/>
  <c r="DE138" i="1" s="1"/>
  <c r="CP138" i="1"/>
  <c r="DF138" i="1" s="1"/>
  <c r="CO138" i="1"/>
  <c r="CN138" i="1"/>
  <c r="CM138" i="1"/>
  <c r="CL138" i="1"/>
  <c r="CK138" i="1"/>
  <c r="CI138" i="1"/>
  <c r="DA138" i="1" s="1"/>
  <c r="CZ138" i="1"/>
  <c r="CE138" i="1"/>
  <c r="CD138" i="1"/>
  <c r="DP137" i="1"/>
  <c r="DO137" i="1"/>
  <c r="DG137" i="1"/>
  <c r="CY137" i="1"/>
  <c r="CX137" i="1"/>
  <c r="CW137" i="1"/>
  <c r="CV137" i="1"/>
  <c r="CU137" i="1"/>
  <c r="CT137" i="1"/>
  <c r="CS137" i="1"/>
  <c r="CR137" i="1"/>
  <c r="CQ137" i="1"/>
  <c r="DE137" i="1" s="1"/>
  <c r="CP137" i="1"/>
  <c r="DF137" i="1" s="1"/>
  <c r="CO137" i="1"/>
  <c r="CN137" i="1"/>
  <c r="CM137" i="1"/>
  <c r="CL137" i="1"/>
  <c r="CK137" i="1"/>
  <c r="CI137" i="1"/>
  <c r="DA137" i="1" s="1"/>
  <c r="CZ137" i="1"/>
  <c r="CE137" i="1"/>
  <c r="CD137" i="1"/>
  <c r="DP135" i="1"/>
  <c r="DO135" i="1"/>
  <c r="DG135" i="1"/>
  <c r="CY135" i="1"/>
  <c r="CX135" i="1"/>
  <c r="CW135" i="1"/>
  <c r="CV135" i="1"/>
  <c r="CU135" i="1"/>
  <c r="CT135" i="1"/>
  <c r="CS135" i="1"/>
  <c r="CR135" i="1"/>
  <c r="CQ135" i="1"/>
  <c r="DE135" i="1" s="1"/>
  <c r="CP135" i="1"/>
  <c r="DF135" i="1" s="1"/>
  <c r="CO135" i="1"/>
  <c r="CN135" i="1"/>
  <c r="CM135" i="1"/>
  <c r="CL135" i="1"/>
  <c r="CK135" i="1"/>
  <c r="CI135" i="1"/>
  <c r="DA135" i="1" s="1"/>
  <c r="CZ135" i="1"/>
  <c r="CE135" i="1"/>
  <c r="CD135" i="1"/>
  <c r="DP134" i="1"/>
  <c r="DO134" i="1"/>
  <c r="DG134" i="1"/>
  <c r="CY134" i="1"/>
  <c r="CX134" i="1"/>
  <c r="CW134" i="1"/>
  <c r="CV134" i="1"/>
  <c r="CU134" i="1"/>
  <c r="CT134" i="1"/>
  <c r="CS134" i="1"/>
  <c r="CR134" i="1"/>
  <c r="CQ134" i="1"/>
  <c r="DE134" i="1" s="1"/>
  <c r="CP134" i="1"/>
  <c r="DF134" i="1" s="1"/>
  <c r="CO134" i="1"/>
  <c r="CN134" i="1"/>
  <c r="CM134" i="1"/>
  <c r="CL134" i="1"/>
  <c r="CK134" i="1"/>
  <c r="CI134" i="1"/>
  <c r="DA134" i="1" s="1"/>
  <c r="CZ134" i="1"/>
  <c r="CE134" i="1"/>
  <c r="CD134" i="1"/>
  <c r="DP136" i="1"/>
  <c r="DO136" i="1"/>
  <c r="DG136" i="1"/>
  <c r="CY136" i="1"/>
  <c r="CX136" i="1"/>
  <c r="CW136" i="1"/>
  <c r="CV136" i="1"/>
  <c r="CU136" i="1"/>
  <c r="CT136" i="1"/>
  <c r="CS136" i="1"/>
  <c r="CR136" i="1"/>
  <c r="CQ136" i="1"/>
  <c r="DE136" i="1" s="1"/>
  <c r="CP136" i="1"/>
  <c r="DF136" i="1" s="1"/>
  <c r="CO136" i="1"/>
  <c r="CN136" i="1"/>
  <c r="CM136" i="1"/>
  <c r="CL136" i="1"/>
  <c r="CK136" i="1"/>
  <c r="CI136" i="1"/>
  <c r="DA136" i="1" s="1"/>
  <c r="CZ136" i="1"/>
  <c r="DB136" i="1" s="1"/>
  <c r="CE136" i="1"/>
  <c r="CD136" i="1"/>
  <c r="DP133" i="1"/>
  <c r="DO133" i="1"/>
  <c r="DG133" i="1"/>
  <c r="CY133" i="1"/>
  <c r="CX133" i="1"/>
  <c r="CW133" i="1"/>
  <c r="CV133" i="1"/>
  <c r="CU133" i="1"/>
  <c r="CT133" i="1"/>
  <c r="CS133" i="1"/>
  <c r="CR133" i="1"/>
  <c r="CQ133" i="1"/>
  <c r="DE133" i="1" s="1"/>
  <c r="CP133" i="1"/>
  <c r="DF133" i="1" s="1"/>
  <c r="CO133" i="1"/>
  <c r="CN133" i="1"/>
  <c r="CM133" i="1"/>
  <c r="CL133" i="1"/>
  <c r="CK133" i="1"/>
  <c r="CI133" i="1"/>
  <c r="DA133" i="1" s="1"/>
  <c r="CZ133" i="1"/>
  <c r="CE133" i="1"/>
  <c r="CD133" i="1"/>
  <c r="DP132" i="1"/>
  <c r="DO132" i="1"/>
  <c r="DG132" i="1"/>
  <c r="CY132" i="1"/>
  <c r="CX132" i="1"/>
  <c r="CW132" i="1"/>
  <c r="CV132" i="1"/>
  <c r="CU132" i="1"/>
  <c r="CT132" i="1"/>
  <c r="CS132" i="1"/>
  <c r="CR132" i="1"/>
  <c r="CQ132" i="1"/>
  <c r="DE132" i="1" s="1"/>
  <c r="CP132" i="1"/>
  <c r="DF132" i="1" s="1"/>
  <c r="CO132" i="1"/>
  <c r="CN132" i="1"/>
  <c r="CM132" i="1"/>
  <c r="CL132" i="1"/>
  <c r="CK132" i="1"/>
  <c r="CI132" i="1"/>
  <c r="DA132" i="1" s="1"/>
  <c r="CZ132" i="1"/>
  <c r="CE132" i="1"/>
  <c r="CD132" i="1"/>
  <c r="DP131" i="1"/>
  <c r="DO131" i="1"/>
  <c r="DG131" i="1"/>
  <c r="CY131" i="1"/>
  <c r="CX131" i="1"/>
  <c r="CW131" i="1"/>
  <c r="CV131" i="1"/>
  <c r="CU131" i="1"/>
  <c r="CT131" i="1"/>
  <c r="CS131" i="1"/>
  <c r="CR131" i="1"/>
  <c r="CQ131" i="1"/>
  <c r="DE131" i="1" s="1"/>
  <c r="CP131" i="1"/>
  <c r="DF131" i="1" s="1"/>
  <c r="CO131" i="1"/>
  <c r="CN131" i="1"/>
  <c r="CM131" i="1"/>
  <c r="CL131" i="1"/>
  <c r="CK131" i="1"/>
  <c r="CI131" i="1"/>
  <c r="DA131" i="1" s="1"/>
  <c r="CZ131" i="1"/>
  <c r="CE131" i="1"/>
  <c r="CD131" i="1"/>
  <c r="DP130" i="1"/>
  <c r="DO130" i="1"/>
  <c r="DG130" i="1"/>
  <c r="CY130" i="1"/>
  <c r="CX130" i="1"/>
  <c r="CW130" i="1"/>
  <c r="CV130" i="1"/>
  <c r="CU130" i="1"/>
  <c r="CT130" i="1"/>
  <c r="CS130" i="1"/>
  <c r="CR130" i="1"/>
  <c r="CQ130" i="1"/>
  <c r="DE130" i="1" s="1"/>
  <c r="CP130" i="1"/>
  <c r="DF130" i="1" s="1"/>
  <c r="CO130" i="1"/>
  <c r="CN130" i="1"/>
  <c r="CM130" i="1"/>
  <c r="CL130" i="1"/>
  <c r="CK130" i="1"/>
  <c r="CI130" i="1"/>
  <c r="DA130" i="1" s="1"/>
  <c r="CZ130" i="1"/>
  <c r="CE130" i="1"/>
  <c r="CD130" i="1"/>
  <c r="DP129" i="1"/>
  <c r="DO129" i="1"/>
  <c r="DG129" i="1"/>
  <c r="CY129" i="1"/>
  <c r="CX129" i="1"/>
  <c r="CW129" i="1"/>
  <c r="CV129" i="1"/>
  <c r="CU129" i="1"/>
  <c r="CT129" i="1"/>
  <c r="CS129" i="1"/>
  <c r="CR129" i="1"/>
  <c r="CQ129" i="1"/>
  <c r="DE129" i="1" s="1"/>
  <c r="CP129" i="1"/>
  <c r="DF129" i="1" s="1"/>
  <c r="CO129" i="1"/>
  <c r="CN129" i="1"/>
  <c r="CM129" i="1"/>
  <c r="CL129" i="1"/>
  <c r="CK129" i="1"/>
  <c r="CI129" i="1"/>
  <c r="DA129" i="1" s="1"/>
  <c r="CZ129" i="1"/>
  <c r="CE129" i="1"/>
  <c r="CD129" i="1"/>
  <c r="DP128" i="1"/>
  <c r="DO128" i="1"/>
  <c r="DG128" i="1"/>
  <c r="CY128" i="1"/>
  <c r="CX128" i="1"/>
  <c r="CW128" i="1"/>
  <c r="CV128" i="1"/>
  <c r="CU128" i="1"/>
  <c r="CT128" i="1"/>
  <c r="CS128" i="1"/>
  <c r="CR128" i="1"/>
  <c r="CQ128" i="1"/>
  <c r="DE128" i="1" s="1"/>
  <c r="CP128" i="1"/>
  <c r="DF128" i="1" s="1"/>
  <c r="CO128" i="1"/>
  <c r="CN128" i="1"/>
  <c r="CM128" i="1"/>
  <c r="CL128" i="1"/>
  <c r="CK128" i="1"/>
  <c r="CI128" i="1"/>
  <c r="DA128" i="1" s="1"/>
  <c r="CZ128" i="1"/>
  <c r="CE128" i="1"/>
  <c r="CD128" i="1"/>
  <c r="DP127" i="1"/>
  <c r="DO127" i="1"/>
  <c r="DG127" i="1"/>
  <c r="CY127" i="1"/>
  <c r="CX127" i="1"/>
  <c r="CW127" i="1"/>
  <c r="CV127" i="1"/>
  <c r="CU127" i="1"/>
  <c r="CT127" i="1"/>
  <c r="CS127" i="1"/>
  <c r="CR127" i="1"/>
  <c r="CQ127" i="1"/>
  <c r="DE127" i="1" s="1"/>
  <c r="CP127" i="1"/>
  <c r="DF127" i="1" s="1"/>
  <c r="CO127" i="1"/>
  <c r="CN127" i="1"/>
  <c r="CM127" i="1"/>
  <c r="CL127" i="1"/>
  <c r="CK127" i="1"/>
  <c r="CI127" i="1"/>
  <c r="DA127" i="1" s="1"/>
  <c r="CZ127" i="1"/>
  <c r="CE127" i="1"/>
  <c r="CD127" i="1"/>
  <c r="DP126" i="1"/>
  <c r="DO126" i="1"/>
  <c r="DG126" i="1"/>
  <c r="CY126" i="1"/>
  <c r="CX126" i="1"/>
  <c r="CW126" i="1"/>
  <c r="CV126" i="1"/>
  <c r="CU126" i="1"/>
  <c r="CT126" i="1"/>
  <c r="CS126" i="1"/>
  <c r="CR126" i="1"/>
  <c r="CQ126" i="1"/>
  <c r="DE126" i="1" s="1"/>
  <c r="CP126" i="1"/>
  <c r="DF126" i="1" s="1"/>
  <c r="CO126" i="1"/>
  <c r="CN126" i="1"/>
  <c r="CM126" i="1"/>
  <c r="CL126" i="1"/>
  <c r="CK126" i="1"/>
  <c r="CI126" i="1"/>
  <c r="DA126" i="1" s="1"/>
  <c r="CZ126" i="1"/>
  <c r="CE126" i="1"/>
  <c r="CD126" i="1"/>
  <c r="DP125" i="1"/>
  <c r="DO125" i="1"/>
  <c r="DG125" i="1"/>
  <c r="CY125" i="1"/>
  <c r="CX125" i="1"/>
  <c r="CW125" i="1"/>
  <c r="CV125" i="1"/>
  <c r="CU125" i="1"/>
  <c r="CT125" i="1"/>
  <c r="CS125" i="1"/>
  <c r="CR125" i="1"/>
  <c r="CQ125" i="1"/>
  <c r="DE125" i="1" s="1"/>
  <c r="CP125" i="1"/>
  <c r="DF125" i="1" s="1"/>
  <c r="CO125" i="1"/>
  <c r="CN125" i="1"/>
  <c r="CM125" i="1"/>
  <c r="CL125" i="1"/>
  <c r="CK125" i="1"/>
  <c r="CI125" i="1"/>
  <c r="DA125" i="1" s="1"/>
  <c r="CZ125" i="1"/>
  <c r="CE125" i="1"/>
  <c r="CD125" i="1"/>
  <c r="DP124" i="1"/>
  <c r="DO124" i="1"/>
  <c r="DG124" i="1"/>
  <c r="CY124" i="1"/>
  <c r="CX124" i="1"/>
  <c r="CW124" i="1"/>
  <c r="CV124" i="1"/>
  <c r="CU124" i="1"/>
  <c r="CT124" i="1"/>
  <c r="CS124" i="1"/>
  <c r="CR124" i="1"/>
  <c r="CQ124" i="1"/>
  <c r="DE124" i="1" s="1"/>
  <c r="CP124" i="1"/>
  <c r="DF124" i="1" s="1"/>
  <c r="CO124" i="1"/>
  <c r="CN124" i="1"/>
  <c r="CM124" i="1"/>
  <c r="CL124" i="1"/>
  <c r="CK124" i="1"/>
  <c r="CI124" i="1"/>
  <c r="DA124" i="1" s="1"/>
  <c r="CZ124" i="1"/>
  <c r="CE124" i="1"/>
  <c r="CD124" i="1"/>
  <c r="DP123" i="1"/>
  <c r="DO123" i="1"/>
  <c r="DG123" i="1"/>
  <c r="CY123" i="1"/>
  <c r="CX123" i="1"/>
  <c r="CW123" i="1"/>
  <c r="CV123" i="1"/>
  <c r="CU123" i="1"/>
  <c r="CT123" i="1"/>
  <c r="CS123" i="1"/>
  <c r="CR123" i="1"/>
  <c r="CQ123" i="1"/>
  <c r="DE123" i="1" s="1"/>
  <c r="CP123" i="1"/>
  <c r="DF123" i="1" s="1"/>
  <c r="CO123" i="1"/>
  <c r="CN123" i="1"/>
  <c r="CM123" i="1"/>
  <c r="CL123" i="1"/>
  <c r="CK123" i="1"/>
  <c r="CI123" i="1"/>
  <c r="DA123" i="1" s="1"/>
  <c r="CZ123" i="1"/>
  <c r="CE123" i="1"/>
  <c r="CD123" i="1"/>
  <c r="DP122" i="1"/>
  <c r="DO122" i="1"/>
  <c r="DG122" i="1"/>
  <c r="CY122" i="1"/>
  <c r="CX122" i="1"/>
  <c r="CW122" i="1"/>
  <c r="CV122" i="1"/>
  <c r="CU122" i="1"/>
  <c r="CT122" i="1"/>
  <c r="CS122" i="1"/>
  <c r="CR122" i="1"/>
  <c r="CQ122" i="1"/>
  <c r="DE122" i="1" s="1"/>
  <c r="CP122" i="1"/>
  <c r="DF122" i="1" s="1"/>
  <c r="CO122" i="1"/>
  <c r="CN122" i="1"/>
  <c r="CM122" i="1"/>
  <c r="CL122" i="1"/>
  <c r="CK122" i="1"/>
  <c r="CI122" i="1"/>
  <c r="DA122" i="1" s="1"/>
  <c r="CZ122" i="1"/>
  <c r="CE122" i="1"/>
  <c r="CD122" i="1"/>
  <c r="DP121" i="1"/>
  <c r="DO121" i="1"/>
  <c r="DG121" i="1"/>
  <c r="CY121" i="1"/>
  <c r="CX121" i="1"/>
  <c r="CW121" i="1"/>
  <c r="CV121" i="1"/>
  <c r="CU121" i="1"/>
  <c r="CT121" i="1"/>
  <c r="CS121" i="1"/>
  <c r="CR121" i="1"/>
  <c r="CQ121" i="1"/>
  <c r="DE121" i="1" s="1"/>
  <c r="CP121" i="1"/>
  <c r="DF121" i="1" s="1"/>
  <c r="CO121" i="1"/>
  <c r="CN121" i="1"/>
  <c r="CM121" i="1"/>
  <c r="CL121" i="1"/>
  <c r="CK121" i="1"/>
  <c r="CI121" i="1"/>
  <c r="DA121" i="1" s="1"/>
  <c r="CZ121" i="1"/>
  <c r="CE121" i="1"/>
  <c r="CD121" i="1"/>
  <c r="DP120" i="1"/>
  <c r="DO120" i="1"/>
  <c r="DG120" i="1"/>
  <c r="CY120" i="1"/>
  <c r="CX120" i="1"/>
  <c r="CW120" i="1"/>
  <c r="CV120" i="1"/>
  <c r="CU120" i="1"/>
  <c r="CT120" i="1"/>
  <c r="CS120" i="1"/>
  <c r="CR120" i="1"/>
  <c r="CQ120" i="1"/>
  <c r="DE120" i="1" s="1"/>
  <c r="CP120" i="1"/>
  <c r="DF120" i="1" s="1"/>
  <c r="CO120" i="1"/>
  <c r="CN120" i="1"/>
  <c r="CM120" i="1"/>
  <c r="CL120" i="1"/>
  <c r="CK120" i="1"/>
  <c r="CI120" i="1"/>
  <c r="DA120" i="1" s="1"/>
  <c r="CZ120" i="1"/>
  <c r="CE120" i="1"/>
  <c r="CD120" i="1"/>
  <c r="DP119" i="1"/>
  <c r="DO119" i="1"/>
  <c r="DG119" i="1"/>
  <c r="CY119" i="1"/>
  <c r="CX119" i="1"/>
  <c r="CW119" i="1"/>
  <c r="CV119" i="1"/>
  <c r="CU119" i="1"/>
  <c r="CT119" i="1"/>
  <c r="CS119" i="1"/>
  <c r="CR119" i="1"/>
  <c r="CQ119" i="1"/>
  <c r="DE119" i="1" s="1"/>
  <c r="CP119" i="1"/>
  <c r="DF119" i="1" s="1"/>
  <c r="CO119" i="1"/>
  <c r="CN119" i="1"/>
  <c r="CM119" i="1"/>
  <c r="CL119" i="1"/>
  <c r="CK119" i="1"/>
  <c r="CI119" i="1"/>
  <c r="DA119" i="1" s="1"/>
  <c r="CZ119" i="1"/>
  <c r="CE119" i="1"/>
  <c r="CD119" i="1"/>
  <c r="DP118" i="1"/>
  <c r="DO118" i="1"/>
  <c r="DG118" i="1"/>
  <c r="CY118" i="1"/>
  <c r="CX118" i="1"/>
  <c r="CW118" i="1"/>
  <c r="CV118" i="1"/>
  <c r="CU118" i="1"/>
  <c r="CT118" i="1"/>
  <c r="CS118" i="1"/>
  <c r="CR118" i="1"/>
  <c r="CQ118" i="1"/>
  <c r="DE118" i="1" s="1"/>
  <c r="CP118" i="1"/>
  <c r="DF118" i="1" s="1"/>
  <c r="CO118" i="1"/>
  <c r="CN118" i="1"/>
  <c r="CM118" i="1"/>
  <c r="CL118" i="1"/>
  <c r="CK118" i="1"/>
  <c r="CI118" i="1"/>
  <c r="DA118" i="1" s="1"/>
  <c r="CZ118" i="1"/>
  <c r="CE118" i="1"/>
  <c r="CD118" i="1"/>
  <c r="DP117" i="1"/>
  <c r="DO117" i="1"/>
  <c r="DG117" i="1"/>
  <c r="CY117" i="1"/>
  <c r="CX117" i="1"/>
  <c r="CW117" i="1"/>
  <c r="CV117" i="1"/>
  <c r="CU117" i="1"/>
  <c r="CT117" i="1"/>
  <c r="CS117" i="1"/>
  <c r="CR117" i="1"/>
  <c r="CQ117" i="1"/>
  <c r="DE117" i="1" s="1"/>
  <c r="CP117" i="1"/>
  <c r="DF117" i="1" s="1"/>
  <c r="CO117" i="1"/>
  <c r="CN117" i="1"/>
  <c r="CM117" i="1"/>
  <c r="CL117" i="1"/>
  <c r="CK117" i="1"/>
  <c r="CI117" i="1"/>
  <c r="DA117" i="1" s="1"/>
  <c r="CZ117" i="1"/>
  <c r="CE117" i="1"/>
  <c r="CD117" i="1"/>
  <c r="DP116" i="1"/>
  <c r="DO116" i="1"/>
  <c r="DG116" i="1"/>
  <c r="CY116" i="1"/>
  <c r="CX116" i="1"/>
  <c r="CW116" i="1"/>
  <c r="CV116" i="1"/>
  <c r="CU116" i="1"/>
  <c r="CT116" i="1"/>
  <c r="CS116" i="1"/>
  <c r="CR116" i="1"/>
  <c r="CQ116" i="1"/>
  <c r="DE116" i="1" s="1"/>
  <c r="CP116" i="1"/>
  <c r="DF116" i="1" s="1"/>
  <c r="CO116" i="1"/>
  <c r="CN116" i="1"/>
  <c r="CM116" i="1"/>
  <c r="CL116" i="1"/>
  <c r="CK116" i="1"/>
  <c r="CI116" i="1"/>
  <c r="DA116" i="1" s="1"/>
  <c r="CZ116" i="1"/>
  <c r="CE116" i="1"/>
  <c r="CD116" i="1"/>
  <c r="DP115" i="1"/>
  <c r="DO115" i="1"/>
  <c r="DG115" i="1"/>
  <c r="CY115" i="1"/>
  <c r="CX115" i="1"/>
  <c r="CW115" i="1"/>
  <c r="CV115" i="1"/>
  <c r="CU115" i="1"/>
  <c r="CT115" i="1"/>
  <c r="CS115" i="1"/>
  <c r="CR115" i="1"/>
  <c r="CQ115" i="1"/>
  <c r="DE115" i="1" s="1"/>
  <c r="CP115" i="1"/>
  <c r="DF115" i="1" s="1"/>
  <c r="CO115" i="1"/>
  <c r="CN115" i="1"/>
  <c r="CM115" i="1"/>
  <c r="CL115" i="1"/>
  <c r="CK115" i="1"/>
  <c r="CI115" i="1"/>
  <c r="DA115" i="1" s="1"/>
  <c r="CZ115" i="1"/>
  <c r="CE115" i="1"/>
  <c r="CD115" i="1"/>
  <c r="DP114" i="1"/>
  <c r="DO114" i="1"/>
  <c r="DG114" i="1"/>
  <c r="CY114" i="1"/>
  <c r="CX114" i="1"/>
  <c r="CW114" i="1"/>
  <c r="CV114" i="1"/>
  <c r="CU114" i="1"/>
  <c r="CT114" i="1"/>
  <c r="CS114" i="1"/>
  <c r="CR114" i="1"/>
  <c r="CQ114" i="1"/>
  <c r="DE114" i="1" s="1"/>
  <c r="CP114" i="1"/>
  <c r="DF114" i="1" s="1"/>
  <c r="CO114" i="1"/>
  <c r="CN114" i="1"/>
  <c r="CM114" i="1"/>
  <c r="CL114" i="1"/>
  <c r="CK114" i="1"/>
  <c r="CI114" i="1"/>
  <c r="DA114" i="1" s="1"/>
  <c r="CZ114" i="1"/>
  <c r="CE114" i="1"/>
  <c r="CD114" i="1"/>
  <c r="DP113" i="1"/>
  <c r="DO113" i="1"/>
  <c r="DG113" i="1"/>
  <c r="CY113" i="1"/>
  <c r="CX113" i="1"/>
  <c r="CW113" i="1"/>
  <c r="CV113" i="1"/>
  <c r="CU113" i="1"/>
  <c r="CT113" i="1"/>
  <c r="CS113" i="1"/>
  <c r="CR113" i="1"/>
  <c r="CQ113" i="1"/>
  <c r="DE113" i="1" s="1"/>
  <c r="CP113" i="1"/>
  <c r="DF113" i="1" s="1"/>
  <c r="CO113" i="1"/>
  <c r="CN113" i="1"/>
  <c r="CM113" i="1"/>
  <c r="CL113" i="1"/>
  <c r="CK113" i="1"/>
  <c r="CI113" i="1"/>
  <c r="DA113" i="1" s="1"/>
  <c r="CZ113" i="1"/>
  <c r="CE113" i="1"/>
  <c r="CD113" i="1"/>
  <c r="DP112" i="1"/>
  <c r="DO112" i="1"/>
  <c r="DG112" i="1"/>
  <c r="CY112" i="1"/>
  <c r="CX112" i="1"/>
  <c r="CW112" i="1"/>
  <c r="CV112" i="1"/>
  <c r="CU112" i="1"/>
  <c r="CT112" i="1"/>
  <c r="CS112" i="1"/>
  <c r="CR112" i="1"/>
  <c r="CQ112" i="1"/>
  <c r="DE112" i="1" s="1"/>
  <c r="CP112" i="1"/>
  <c r="DF112" i="1" s="1"/>
  <c r="CO112" i="1"/>
  <c r="CN112" i="1"/>
  <c r="CM112" i="1"/>
  <c r="CL112" i="1"/>
  <c r="CK112" i="1"/>
  <c r="CI112" i="1"/>
  <c r="DA112" i="1" s="1"/>
  <c r="CZ112" i="1"/>
  <c r="CE112" i="1"/>
  <c r="CD112" i="1"/>
  <c r="DP111" i="1"/>
  <c r="DO111" i="1"/>
  <c r="DG111" i="1"/>
  <c r="CY111" i="1"/>
  <c r="CX111" i="1"/>
  <c r="CW111" i="1"/>
  <c r="CV111" i="1"/>
  <c r="CU111" i="1"/>
  <c r="CT111" i="1"/>
  <c r="CS111" i="1"/>
  <c r="CR111" i="1"/>
  <c r="CQ111" i="1"/>
  <c r="DE111" i="1" s="1"/>
  <c r="CP111" i="1"/>
  <c r="DF111" i="1" s="1"/>
  <c r="CO111" i="1"/>
  <c r="CN111" i="1"/>
  <c r="CM111" i="1"/>
  <c r="CL111" i="1"/>
  <c r="CK111" i="1"/>
  <c r="CI111" i="1"/>
  <c r="DA111" i="1" s="1"/>
  <c r="CZ111" i="1"/>
  <c r="CE111" i="1"/>
  <c r="CD111" i="1"/>
  <c r="DP110" i="1"/>
  <c r="DO110" i="1"/>
  <c r="DG110" i="1"/>
  <c r="CY110" i="1"/>
  <c r="CX110" i="1"/>
  <c r="CW110" i="1"/>
  <c r="CV110" i="1"/>
  <c r="CU110" i="1"/>
  <c r="CT110" i="1"/>
  <c r="CS110" i="1"/>
  <c r="CR110" i="1"/>
  <c r="CQ110" i="1"/>
  <c r="DE110" i="1" s="1"/>
  <c r="CP110" i="1"/>
  <c r="DF110" i="1" s="1"/>
  <c r="CO110" i="1"/>
  <c r="CN110" i="1"/>
  <c r="CM110" i="1"/>
  <c r="CL110" i="1"/>
  <c r="CK110" i="1"/>
  <c r="CI110" i="1"/>
  <c r="DA110" i="1" s="1"/>
  <c r="CZ110" i="1"/>
  <c r="CE110" i="1"/>
  <c r="CD110" i="1"/>
  <c r="DP109" i="1"/>
  <c r="DO109" i="1"/>
  <c r="DG109" i="1"/>
  <c r="CY109" i="1"/>
  <c r="CX109" i="1"/>
  <c r="CW109" i="1"/>
  <c r="CV109" i="1"/>
  <c r="CU109" i="1"/>
  <c r="CT109" i="1"/>
  <c r="CS109" i="1"/>
  <c r="CR109" i="1"/>
  <c r="CQ109" i="1"/>
  <c r="DE109" i="1" s="1"/>
  <c r="CP109" i="1"/>
  <c r="DF109" i="1" s="1"/>
  <c r="CO109" i="1"/>
  <c r="CN109" i="1"/>
  <c r="CM109" i="1"/>
  <c r="CL109" i="1"/>
  <c r="CK109" i="1"/>
  <c r="CI109" i="1"/>
  <c r="DA109" i="1" s="1"/>
  <c r="CZ109" i="1"/>
  <c r="CE109" i="1"/>
  <c r="CD109" i="1"/>
  <c r="DP108" i="1"/>
  <c r="DO108" i="1"/>
  <c r="DG108" i="1"/>
  <c r="CY108" i="1"/>
  <c r="CX108" i="1"/>
  <c r="CW108" i="1"/>
  <c r="CV108" i="1"/>
  <c r="CU108" i="1"/>
  <c r="CT108" i="1"/>
  <c r="CS108" i="1"/>
  <c r="CR108" i="1"/>
  <c r="CQ108" i="1"/>
  <c r="DE108" i="1" s="1"/>
  <c r="CP108" i="1"/>
  <c r="DF108" i="1" s="1"/>
  <c r="CO108" i="1"/>
  <c r="CN108" i="1"/>
  <c r="CM108" i="1"/>
  <c r="CL108" i="1"/>
  <c r="CK108" i="1"/>
  <c r="CI108" i="1"/>
  <c r="DA108" i="1" s="1"/>
  <c r="CZ108" i="1"/>
  <c r="CE108" i="1"/>
  <c r="CD108" i="1"/>
  <c r="DP107" i="1"/>
  <c r="DO107" i="1"/>
  <c r="DG107" i="1"/>
  <c r="CY107" i="1"/>
  <c r="CX107" i="1"/>
  <c r="CW107" i="1"/>
  <c r="CV107" i="1"/>
  <c r="CU107" i="1"/>
  <c r="CT107" i="1"/>
  <c r="CS107" i="1"/>
  <c r="CR107" i="1"/>
  <c r="CQ107" i="1"/>
  <c r="DE107" i="1" s="1"/>
  <c r="CP107" i="1"/>
  <c r="DF107" i="1" s="1"/>
  <c r="CO107" i="1"/>
  <c r="CN107" i="1"/>
  <c r="CM107" i="1"/>
  <c r="CL107" i="1"/>
  <c r="CK107" i="1"/>
  <c r="CI107" i="1"/>
  <c r="DA107" i="1" s="1"/>
  <c r="CZ107" i="1"/>
  <c r="CE107" i="1"/>
  <c r="CD107" i="1"/>
  <c r="DP106" i="1"/>
  <c r="DO106" i="1"/>
  <c r="DG106" i="1"/>
  <c r="CY106" i="1"/>
  <c r="CX106" i="1"/>
  <c r="CW106" i="1"/>
  <c r="CV106" i="1"/>
  <c r="CU106" i="1"/>
  <c r="CT106" i="1"/>
  <c r="CS106" i="1"/>
  <c r="CR106" i="1"/>
  <c r="CQ106" i="1"/>
  <c r="DE106" i="1" s="1"/>
  <c r="CP106" i="1"/>
  <c r="DF106" i="1" s="1"/>
  <c r="CO106" i="1"/>
  <c r="CN106" i="1"/>
  <c r="CM106" i="1"/>
  <c r="CL106" i="1"/>
  <c r="CK106" i="1"/>
  <c r="CI106" i="1"/>
  <c r="DA106" i="1" s="1"/>
  <c r="CZ106" i="1"/>
  <c r="CE106" i="1"/>
  <c r="CD106" i="1"/>
  <c r="DP105" i="1"/>
  <c r="DO105" i="1"/>
  <c r="DG105" i="1"/>
  <c r="CY105" i="1"/>
  <c r="CX105" i="1"/>
  <c r="CW105" i="1"/>
  <c r="CV105" i="1"/>
  <c r="CU105" i="1"/>
  <c r="CT105" i="1"/>
  <c r="CS105" i="1"/>
  <c r="CR105" i="1"/>
  <c r="CQ105" i="1"/>
  <c r="DE105" i="1" s="1"/>
  <c r="CP105" i="1"/>
  <c r="DF105" i="1" s="1"/>
  <c r="CO105" i="1"/>
  <c r="CN105" i="1"/>
  <c r="CM105" i="1"/>
  <c r="CL105" i="1"/>
  <c r="CK105" i="1"/>
  <c r="CI105" i="1"/>
  <c r="DA105" i="1" s="1"/>
  <c r="CZ105" i="1"/>
  <c r="CE105" i="1"/>
  <c r="CD105" i="1"/>
  <c r="DP104" i="1"/>
  <c r="DO104" i="1"/>
  <c r="DG104" i="1"/>
  <c r="CY104" i="1"/>
  <c r="CX104" i="1"/>
  <c r="CW104" i="1"/>
  <c r="CV104" i="1"/>
  <c r="CU104" i="1"/>
  <c r="CT104" i="1"/>
  <c r="CS104" i="1"/>
  <c r="CR104" i="1"/>
  <c r="CQ104" i="1"/>
  <c r="DE104" i="1" s="1"/>
  <c r="CP104" i="1"/>
  <c r="DF104" i="1" s="1"/>
  <c r="CO104" i="1"/>
  <c r="CN104" i="1"/>
  <c r="CM104" i="1"/>
  <c r="CL104" i="1"/>
  <c r="CK104" i="1"/>
  <c r="CI104" i="1"/>
  <c r="DA104" i="1" s="1"/>
  <c r="CZ104" i="1"/>
  <c r="CE104" i="1"/>
  <c r="CD104" i="1"/>
  <c r="DP103" i="1"/>
  <c r="DO103" i="1"/>
  <c r="DG103" i="1"/>
  <c r="CY103" i="1"/>
  <c r="CX103" i="1"/>
  <c r="CW103" i="1"/>
  <c r="CV103" i="1"/>
  <c r="CU103" i="1"/>
  <c r="CT103" i="1"/>
  <c r="CS103" i="1"/>
  <c r="CR103" i="1"/>
  <c r="CQ103" i="1"/>
  <c r="DE103" i="1" s="1"/>
  <c r="CP103" i="1"/>
  <c r="DF103" i="1" s="1"/>
  <c r="CO103" i="1"/>
  <c r="CN103" i="1"/>
  <c r="CM103" i="1"/>
  <c r="CL103" i="1"/>
  <c r="CK103" i="1"/>
  <c r="CI103" i="1"/>
  <c r="DA103" i="1" s="1"/>
  <c r="CZ103" i="1"/>
  <c r="CE103" i="1"/>
  <c r="CD103" i="1"/>
  <c r="DP102" i="1"/>
  <c r="DO102" i="1"/>
  <c r="DG102" i="1"/>
  <c r="CY102" i="1"/>
  <c r="CX102" i="1"/>
  <c r="CW102" i="1"/>
  <c r="CV102" i="1"/>
  <c r="CU102" i="1"/>
  <c r="CT102" i="1"/>
  <c r="CS102" i="1"/>
  <c r="CR102" i="1"/>
  <c r="CQ102" i="1"/>
  <c r="DE102" i="1" s="1"/>
  <c r="CP102" i="1"/>
  <c r="DF102" i="1" s="1"/>
  <c r="CO102" i="1"/>
  <c r="CN102" i="1"/>
  <c r="CM102" i="1"/>
  <c r="CL102" i="1"/>
  <c r="CK102" i="1"/>
  <c r="CI102" i="1"/>
  <c r="DA102" i="1" s="1"/>
  <c r="CZ102" i="1"/>
  <c r="CE102" i="1"/>
  <c r="CD102" i="1"/>
  <c r="DP101" i="1"/>
  <c r="DO101" i="1"/>
  <c r="DG101" i="1"/>
  <c r="CY101" i="1"/>
  <c r="CX101" i="1"/>
  <c r="CW101" i="1"/>
  <c r="CV101" i="1"/>
  <c r="CU101" i="1"/>
  <c r="CT101" i="1"/>
  <c r="CS101" i="1"/>
  <c r="CR101" i="1"/>
  <c r="CQ101" i="1"/>
  <c r="DE101" i="1" s="1"/>
  <c r="CP101" i="1"/>
  <c r="DF101" i="1" s="1"/>
  <c r="CO101" i="1"/>
  <c r="CN101" i="1"/>
  <c r="CM101" i="1"/>
  <c r="CL101" i="1"/>
  <c r="CK101" i="1"/>
  <c r="CI101" i="1"/>
  <c r="DA101" i="1" s="1"/>
  <c r="CZ101" i="1"/>
  <c r="CE101" i="1"/>
  <c r="CD101" i="1"/>
  <c r="DP100" i="1"/>
  <c r="DO100" i="1"/>
  <c r="DG100" i="1"/>
  <c r="CY100" i="1"/>
  <c r="CX100" i="1"/>
  <c r="CW100" i="1"/>
  <c r="CV100" i="1"/>
  <c r="CU100" i="1"/>
  <c r="CT100" i="1"/>
  <c r="CS100" i="1"/>
  <c r="CR100" i="1"/>
  <c r="CQ100" i="1"/>
  <c r="DE100" i="1" s="1"/>
  <c r="CP100" i="1"/>
  <c r="DF100" i="1" s="1"/>
  <c r="CO100" i="1"/>
  <c r="CN100" i="1"/>
  <c r="CM100" i="1"/>
  <c r="CL100" i="1"/>
  <c r="CK100" i="1"/>
  <c r="CI100" i="1"/>
  <c r="DA100" i="1" s="1"/>
  <c r="CZ100" i="1"/>
  <c r="CE100" i="1"/>
  <c r="CD100" i="1"/>
  <c r="DP99" i="1"/>
  <c r="DO99" i="1"/>
  <c r="DG99" i="1"/>
  <c r="CY99" i="1"/>
  <c r="CX99" i="1"/>
  <c r="CW99" i="1"/>
  <c r="CV99" i="1"/>
  <c r="CU99" i="1"/>
  <c r="CT99" i="1"/>
  <c r="CS99" i="1"/>
  <c r="CR99" i="1"/>
  <c r="CQ99" i="1"/>
  <c r="DE99" i="1" s="1"/>
  <c r="CP99" i="1"/>
  <c r="DF99" i="1" s="1"/>
  <c r="CO99" i="1"/>
  <c r="CN99" i="1"/>
  <c r="CM99" i="1"/>
  <c r="CL99" i="1"/>
  <c r="CK99" i="1"/>
  <c r="CI99" i="1"/>
  <c r="DA99" i="1" s="1"/>
  <c r="CZ99" i="1"/>
  <c r="CE99" i="1"/>
  <c r="CD99" i="1"/>
  <c r="DP98" i="1"/>
  <c r="DO98" i="1"/>
  <c r="DG98" i="1"/>
  <c r="CY98" i="1"/>
  <c r="CX98" i="1"/>
  <c r="CW98" i="1"/>
  <c r="CV98" i="1"/>
  <c r="CU98" i="1"/>
  <c r="CT98" i="1"/>
  <c r="CS98" i="1"/>
  <c r="CR98" i="1"/>
  <c r="CQ98" i="1"/>
  <c r="DE98" i="1" s="1"/>
  <c r="CP98" i="1"/>
  <c r="DF98" i="1" s="1"/>
  <c r="CO98" i="1"/>
  <c r="CN98" i="1"/>
  <c r="CM98" i="1"/>
  <c r="CL98" i="1"/>
  <c r="CK98" i="1"/>
  <c r="CI98" i="1"/>
  <c r="DA98" i="1" s="1"/>
  <c r="CZ98" i="1"/>
  <c r="CE98" i="1"/>
  <c r="CD98" i="1"/>
  <c r="DP97" i="1"/>
  <c r="DO97" i="1"/>
  <c r="DG97" i="1"/>
  <c r="CY97" i="1"/>
  <c r="CX97" i="1"/>
  <c r="CW97" i="1"/>
  <c r="CV97" i="1"/>
  <c r="CU97" i="1"/>
  <c r="CT97" i="1"/>
  <c r="CS97" i="1"/>
  <c r="CR97" i="1"/>
  <c r="CQ97" i="1"/>
  <c r="DE97" i="1" s="1"/>
  <c r="CP97" i="1"/>
  <c r="DF97" i="1" s="1"/>
  <c r="CO97" i="1"/>
  <c r="CN97" i="1"/>
  <c r="CM97" i="1"/>
  <c r="CL97" i="1"/>
  <c r="CK97" i="1"/>
  <c r="CI97" i="1"/>
  <c r="DA97" i="1" s="1"/>
  <c r="CZ97" i="1"/>
  <c r="CE97" i="1"/>
  <c r="CD97" i="1"/>
  <c r="DP96" i="1"/>
  <c r="DO96" i="1"/>
  <c r="DG96" i="1"/>
  <c r="CY96" i="1"/>
  <c r="CX96" i="1"/>
  <c r="CW96" i="1"/>
  <c r="CV96" i="1"/>
  <c r="CU96" i="1"/>
  <c r="CT96" i="1"/>
  <c r="CS96" i="1"/>
  <c r="CR96" i="1"/>
  <c r="CQ96" i="1"/>
  <c r="DE96" i="1" s="1"/>
  <c r="CP96" i="1"/>
  <c r="DF96" i="1" s="1"/>
  <c r="CO96" i="1"/>
  <c r="CN96" i="1"/>
  <c r="CM96" i="1"/>
  <c r="CL96" i="1"/>
  <c r="CK96" i="1"/>
  <c r="CI96" i="1"/>
  <c r="DA96" i="1" s="1"/>
  <c r="CZ96" i="1"/>
  <c r="CE96" i="1"/>
  <c r="CD96" i="1"/>
  <c r="DP95" i="1"/>
  <c r="DO95" i="1"/>
  <c r="DG95" i="1"/>
  <c r="CY95" i="1"/>
  <c r="CX95" i="1"/>
  <c r="CW95" i="1"/>
  <c r="CV95" i="1"/>
  <c r="CU95" i="1"/>
  <c r="CT95" i="1"/>
  <c r="CS95" i="1"/>
  <c r="CR95" i="1"/>
  <c r="CQ95" i="1"/>
  <c r="DE95" i="1" s="1"/>
  <c r="CP95" i="1"/>
  <c r="DF95" i="1" s="1"/>
  <c r="CO95" i="1"/>
  <c r="CN95" i="1"/>
  <c r="CM95" i="1"/>
  <c r="CL95" i="1"/>
  <c r="CK95" i="1"/>
  <c r="CI95" i="1"/>
  <c r="DA95" i="1" s="1"/>
  <c r="CZ95" i="1"/>
  <c r="CE95" i="1"/>
  <c r="CD95" i="1"/>
  <c r="DP94" i="1"/>
  <c r="DO94" i="1"/>
  <c r="DG94" i="1"/>
  <c r="CY94" i="1"/>
  <c r="CX94" i="1"/>
  <c r="CW94" i="1"/>
  <c r="CV94" i="1"/>
  <c r="CU94" i="1"/>
  <c r="CT94" i="1"/>
  <c r="CS94" i="1"/>
  <c r="CR94" i="1"/>
  <c r="CQ94" i="1"/>
  <c r="DE94" i="1" s="1"/>
  <c r="CP94" i="1"/>
  <c r="DF94" i="1" s="1"/>
  <c r="CO94" i="1"/>
  <c r="CN94" i="1"/>
  <c r="CM94" i="1"/>
  <c r="CL94" i="1"/>
  <c r="CK94" i="1"/>
  <c r="CI94" i="1"/>
  <c r="DA94" i="1" s="1"/>
  <c r="CZ94" i="1"/>
  <c r="CE94" i="1"/>
  <c r="CD94" i="1"/>
  <c r="DP93" i="1"/>
  <c r="DO93" i="1"/>
  <c r="DG93" i="1"/>
  <c r="CY93" i="1"/>
  <c r="CX93" i="1"/>
  <c r="CW93" i="1"/>
  <c r="CV93" i="1"/>
  <c r="CU93" i="1"/>
  <c r="CT93" i="1"/>
  <c r="CS93" i="1"/>
  <c r="CR93" i="1"/>
  <c r="CQ93" i="1"/>
  <c r="DE93" i="1" s="1"/>
  <c r="CP93" i="1"/>
  <c r="DF93" i="1" s="1"/>
  <c r="CO93" i="1"/>
  <c r="CN93" i="1"/>
  <c r="CM93" i="1"/>
  <c r="CL93" i="1"/>
  <c r="CK93" i="1"/>
  <c r="CI93" i="1"/>
  <c r="DA93" i="1" s="1"/>
  <c r="CZ93" i="1"/>
  <c r="CE93" i="1"/>
  <c r="CD93" i="1"/>
  <c r="DP92" i="1"/>
  <c r="DO92" i="1"/>
  <c r="DG92" i="1"/>
  <c r="CY92" i="1"/>
  <c r="CX92" i="1"/>
  <c r="CW92" i="1"/>
  <c r="CV92" i="1"/>
  <c r="CU92" i="1"/>
  <c r="CT92" i="1"/>
  <c r="CS92" i="1"/>
  <c r="CR92" i="1"/>
  <c r="CQ92" i="1"/>
  <c r="DE92" i="1" s="1"/>
  <c r="CP92" i="1"/>
  <c r="DF92" i="1" s="1"/>
  <c r="CO92" i="1"/>
  <c r="CN92" i="1"/>
  <c r="CM92" i="1"/>
  <c r="CL92" i="1"/>
  <c r="CK92" i="1"/>
  <c r="CI92" i="1"/>
  <c r="DA92" i="1" s="1"/>
  <c r="CZ92" i="1"/>
  <c r="CE92" i="1"/>
  <c r="CD92" i="1"/>
  <c r="DP91" i="1"/>
  <c r="DO91" i="1"/>
  <c r="DG91" i="1"/>
  <c r="CY91" i="1"/>
  <c r="CX91" i="1"/>
  <c r="CW91" i="1"/>
  <c r="CV91" i="1"/>
  <c r="CU91" i="1"/>
  <c r="CT91" i="1"/>
  <c r="CS91" i="1"/>
  <c r="CR91" i="1"/>
  <c r="CQ91" i="1"/>
  <c r="DE91" i="1" s="1"/>
  <c r="CP91" i="1"/>
  <c r="DF91" i="1" s="1"/>
  <c r="CO91" i="1"/>
  <c r="CN91" i="1"/>
  <c r="CM91" i="1"/>
  <c r="CL91" i="1"/>
  <c r="CK91" i="1"/>
  <c r="CI91" i="1"/>
  <c r="DA91" i="1" s="1"/>
  <c r="CZ91" i="1"/>
  <c r="CE91" i="1"/>
  <c r="CD91" i="1"/>
  <c r="DP90" i="1"/>
  <c r="DO90" i="1"/>
  <c r="DG90" i="1"/>
  <c r="CY90" i="1"/>
  <c r="CX90" i="1"/>
  <c r="CW90" i="1"/>
  <c r="CV90" i="1"/>
  <c r="CU90" i="1"/>
  <c r="CT90" i="1"/>
  <c r="CS90" i="1"/>
  <c r="CR90" i="1"/>
  <c r="CQ90" i="1"/>
  <c r="DE90" i="1" s="1"/>
  <c r="CP90" i="1"/>
  <c r="DF90" i="1" s="1"/>
  <c r="CO90" i="1"/>
  <c r="CN90" i="1"/>
  <c r="CM90" i="1"/>
  <c r="CL90" i="1"/>
  <c r="CK90" i="1"/>
  <c r="CI90" i="1"/>
  <c r="DA90" i="1" s="1"/>
  <c r="CZ90" i="1"/>
  <c r="CE90" i="1"/>
  <c r="CD90" i="1"/>
  <c r="DP89" i="1"/>
  <c r="DO89" i="1"/>
  <c r="DG89" i="1"/>
  <c r="CY89" i="1"/>
  <c r="CX89" i="1"/>
  <c r="CW89" i="1"/>
  <c r="CV89" i="1"/>
  <c r="CU89" i="1"/>
  <c r="CT89" i="1"/>
  <c r="CS89" i="1"/>
  <c r="CR89" i="1"/>
  <c r="CQ89" i="1"/>
  <c r="DE89" i="1" s="1"/>
  <c r="CP89" i="1"/>
  <c r="DF89" i="1" s="1"/>
  <c r="CO89" i="1"/>
  <c r="CN89" i="1"/>
  <c r="CM89" i="1"/>
  <c r="CL89" i="1"/>
  <c r="CK89" i="1"/>
  <c r="CI89" i="1"/>
  <c r="DA89" i="1" s="1"/>
  <c r="CZ89" i="1"/>
  <c r="CE89" i="1"/>
  <c r="CD89" i="1"/>
  <c r="DP88" i="1"/>
  <c r="DO88" i="1"/>
  <c r="DG88" i="1"/>
  <c r="CY88" i="1"/>
  <c r="CX88" i="1"/>
  <c r="CW88" i="1"/>
  <c r="CV88" i="1"/>
  <c r="CU88" i="1"/>
  <c r="CT88" i="1"/>
  <c r="CS88" i="1"/>
  <c r="CR88" i="1"/>
  <c r="CQ88" i="1"/>
  <c r="DE88" i="1" s="1"/>
  <c r="CP88" i="1"/>
  <c r="DF88" i="1" s="1"/>
  <c r="CO88" i="1"/>
  <c r="CN88" i="1"/>
  <c r="CM88" i="1"/>
  <c r="CL88" i="1"/>
  <c r="CK88" i="1"/>
  <c r="CI88" i="1"/>
  <c r="DA88" i="1" s="1"/>
  <c r="CZ88" i="1"/>
  <c r="CE88" i="1"/>
  <c r="CD88" i="1"/>
  <c r="DP87" i="1"/>
  <c r="DO87" i="1"/>
  <c r="DG87" i="1"/>
  <c r="CY87" i="1"/>
  <c r="CX87" i="1"/>
  <c r="CW87" i="1"/>
  <c r="CV87" i="1"/>
  <c r="CU87" i="1"/>
  <c r="CT87" i="1"/>
  <c r="CS87" i="1"/>
  <c r="CR87" i="1"/>
  <c r="CQ87" i="1"/>
  <c r="DE87" i="1" s="1"/>
  <c r="CP87" i="1"/>
  <c r="DF87" i="1" s="1"/>
  <c r="CO87" i="1"/>
  <c r="CN87" i="1"/>
  <c r="CM87" i="1"/>
  <c r="CL87" i="1"/>
  <c r="CK87" i="1"/>
  <c r="CI87" i="1"/>
  <c r="DA87" i="1" s="1"/>
  <c r="CZ87" i="1"/>
  <c r="CE87" i="1"/>
  <c r="CD87" i="1"/>
  <c r="DP86" i="1"/>
  <c r="DO86" i="1"/>
  <c r="DG86" i="1"/>
  <c r="CY86" i="1"/>
  <c r="CX86" i="1"/>
  <c r="CW86" i="1"/>
  <c r="CV86" i="1"/>
  <c r="CU86" i="1"/>
  <c r="CT86" i="1"/>
  <c r="CS86" i="1"/>
  <c r="CR86" i="1"/>
  <c r="CQ86" i="1"/>
  <c r="DE86" i="1" s="1"/>
  <c r="CP86" i="1"/>
  <c r="DF86" i="1" s="1"/>
  <c r="CO86" i="1"/>
  <c r="CN86" i="1"/>
  <c r="CM86" i="1"/>
  <c r="CL86" i="1"/>
  <c r="CK86" i="1"/>
  <c r="CI86" i="1"/>
  <c r="DA86" i="1" s="1"/>
  <c r="CZ86" i="1"/>
  <c r="CE86" i="1"/>
  <c r="CD86" i="1"/>
  <c r="DP85" i="1"/>
  <c r="DO85" i="1"/>
  <c r="DG85" i="1"/>
  <c r="CY85" i="1"/>
  <c r="CX85" i="1"/>
  <c r="CW85" i="1"/>
  <c r="CV85" i="1"/>
  <c r="CU85" i="1"/>
  <c r="CT85" i="1"/>
  <c r="CS85" i="1"/>
  <c r="CR85" i="1"/>
  <c r="CQ85" i="1"/>
  <c r="DE85" i="1" s="1"/>
  <c r="CP85" i="1"/>
  <c r="DF85" i="1" s="1"/>
  <c r="CO85" i="1"/>
  <c r="CN85" i="1"/>
  <c r="CM85" i="1"/>
  <c r="CL85" i="1"/>
  <c r="CK85" i="1"/>
  <c r="CI85" i="1"/>
  <c r="DA85" i="1" s="1"/>
  <c r="CZ85" i="1"/>
  <c r="CE85" i="1"/>
  <c r="CD85" i="1"/>
  <c r="DP84" i="1"/>
  <c r="DO84" i="1"/>
  <c r="DG84" i="1"/>
  <c r="CY84" i="1"/>
  <c r="CX84" i="1"/>
  <c r="CW84" i="1"/>
  <c r="CV84" i="1"/>
  <c r="CU84" i="1"/>
  <c r="CT84" i="1"/>
  <c r="CS84" i="1"/>
  <c r="CR84" i="1"/>
  <c r="CQ84" i="1"/>
  <c r="DE84" i="1" s="1"/>
  <c r="CP84" i="1"/>
  <c r="DF84" i="1" s="1"/>
  <c r="CO84" i="1"/>
  <c r="CN84" i="1"/>
  <c r="CM84" i="1"/>
  <c r="CL84" i="1"/>
  <c r="CK84" i="1"/>
  <c r="CI84" i="1"/>
  <c r="DA84" i="1" s="1"/>
  <c r="CZ84" i="1"/>
  <c r="CE84" i="1"/>
  <c r="CD84" i="1"/>
  <c r="DP83" i="1"/>
  <c r="DO83" i="1"/>
  <c r="DG83" i="1"/>
  <c r="CY83" i="1"/>
  <c r="CX83" i="1"/>
  <c r="CW83" i="1"/>
  <c r="CV83" i="1"/>
  <c r="CU83" i="1"/>
  <c r="CT83" i="1"/>
  <c r="CS83" i="1"/>
  <c r="CR83" i="1"/>
  <c r="CQ83" i="1"/>
  <c r="DE83" i="1" s="1"/>
  <c r="CP83" i="1"/>
  <c r="DF83" i="1" s="1"/>
  <c r="CO83" i="1"/>
  <c r="CN83" i="1"/>
  <c r="CM83" i="1"/>
  <c r="CL83" i="1"/>
  <c r="CK83" i="1"/>
  <c r="CI83" i="1"/>
  <c r="DA83" i="1" s="1"/>
  <c r="CZ83" i="1"/>
  <c r="CE83" i="1"/>
  <c r="CD83" i="1"/>
  <c r="DP82" i="1"/>
  <c r="DO82" i="1"/>
  <c r="DG82" i="1"/>
  <c r="CY82" i="1"/>
  <c r="CX82" i="1"/>
  <c r="CW82" i="1"/>
  <c r="CV82" i="1"/>
  <c r="CU82" i="1"/>
  <c r="CT82" i="1"/>
  <c r="CS82" i="1"/>
  <c r="CR82" i="1"/>
  <c r="CQ82" i="1"/>
  <c r="DE82" i="1" s="1"/>
  <c r="CP82" i="1"/>
  <c r="DF82" i="1" s="1"/>
  <c r="CO82" i="1"/>
  <c r="CN82" i="1"/>
  <c r="CM82" i="1"/>
  <c r="CL82" i="1"/>
  <c r="CK82" i="1"/>
  <c r="CI82" i="1"/>
  <c r="DA82" i="1" s="1"/>
  <c r="CZ82" i="1"/>
  <c r="CE82" i="1"/>
  <c r="CD82" i="1"/>
  <c r="DP81" i="1"/>
  <c r="DO81" i="1"/>
  <c r="DG81" i="1"/>
  <c r="CY81" i="1"/>
  <c r="CX81" i="1"/>
  <c r="CW81" i="1"/>
  <c r="CV81" i="1"/>
  <c r="CU81" i="1"/>
  <c r="CT81" i="1"/>
  <c r="CS81" i="1"/>
  <c r="CR81" i="1"/>
  <c r="CQ81" i="1"/>
  <c r="DE81" i="1" s="1"/>
  <c r="CP81" i="1"/>
  <c r="DF81" i="1" s="1"/>
  <c r="CO81" i="1"/>
  <c r="CN81" i="1"/>
  <c r="CM81" i="1"/>
  <c r="CL81" i="1"/>
  <c r="CK81" i="1"/>
  <c r="CI81" i="1"/>
  <c r="DA81" i="1" s="1"/>
  <c r="CZ81" i="1"/>
  <c r="CE81" i="1"/>
  <c r="CD81" i="1"/>
  <c r="DP80" i="1"/>
  <c r="DO80" i="1"/>
  <c r="DG80" i="1"/>
  <c r="CY80" i="1"/>
  <c r="CX80" i="1"/>
  <c r="CW80" i="1"/>
  <c r="CV80" i="1"/>
  <c r="CU80" i="1"/>
  <c r="CT80" i="1"/>
  <c r="CS80" i="1"/>
  <c r="CR80" i="1"/>
  <c r="CQ80" i="1"/>
  <c r="DE80" i="1" s="1"/>
  <c r="CP80" i="1"/>
  <c r="DF80" i="1" s="1"/>
  <c r="CO80" i="1"/>
  <c r="CN80" i="1"/>
  <c r="CM80" i="1"/>
  <c r="CL80" i="1"/>
  <c r="CK80" i="1"/>
  <c r="CI80" i="1"/>
  <c r="DA80" i="1" s="1"/>
  <c r="CZ80" i="1"/>
  <c r="CE80" i="1"/>
  <c r="CD80" i="1"/>
  <c r="DP79" i="1"/>
  <c r="DO79" i="1"/>
  <c r="DG79" i="1"/>
  <c r="CY79" i="1"/>
  <c r="CX79" i="1"/>
  <c r="CW79" i="1"/>
  <c r="CV79" i="1"/>
  <c r="CU79" i="1"/>
  <c r="CT79" i="1"/>
  <c r="CS79" i="1"/>
  <c r="CR79" i="1"/>
  <c r="CQ79" i="1"/>
  <c r="DE79" i="1" s="1"/>
  <c r="CP79" i="1"/>
  <c r="DF79" i="1" s="1"/>
  <c r="CO79" i="1"/>
  <c r="CN79" i="1"/>
  <c r="CM79" i="1"/>
  <c r="CL79" i="1"/>
  <c r="CK79" i="1"/>
  <c r="CI79" i="1"/>
  <c r="DA79" i="1" s="1"/>
  <c r="CZ79" i="1"/>
  <c r="CE79" i="1"/>
  <c r="CD79" i="1"/>
  <c r="DP78" i="1"/>
  <c r="DO78" i="1"/>
  <c r="DG78" i="1"/>
  <c r="CY78" i="1"/>
  <c r="CX78" i="1"/>
  <c r="CW78" i="1"/>
  <c r="CV78" i="1"/>
  <c r="CU78" i="1"/>
  <c r="CT78" i="1"/>
  <c r="CS78" i="1"/>
  <c r="CR78" i="1"/>
  <c r="CQ78" i="1"/>
  <c r="DE78" i="1" s="1"/>
  <c r="CP78" i="1"/>
  <c r="DF78" i="1" s="1"/>
  <c r="CO78" i="1"/>
  <c r="CN78" i="1"/>
  <c r="CM78" i="1"/>
  <c r="CL78" i="1"/>
  <c r="CK78" i="1"/>
  <c r="CI78" i="1"/>
  <c r="DA78" i="1" s="1"/>
  <c r="CZ78" i="1"/>
  <c r="CE78" i="1"/>
  <c r="CD78" i="1"/>
  <c r="DP77" i="1"/>
  <c r="DO77" i="1"/>
  <c r="DG77" i="1"/>
  <c r="CY77" i="1"/>
  <c r="CX77" i="1"/>
  <c r="CW77" i="1"/>
  <c r="CV77" i="1"/>
  <c r="CU77" i="1"/>
  <c r="CT77" i="1"/>
  <c r="CS77" i="1"/>
  <c r="CR77" i="1"/>
  <c r="CQ77" i="1"/>
  <c r="DE77" i="1" s="1"/>
  <c r="CP77" i="1"/>
  <c r="DF77" i="1" s="1"/>
  <c r="CO77" i="1"/>
  <c r="CN77" i="1"/>
  <c r="CM77" i="1"/>
  <c r="CL77" i="1"/>
  <c r="CK77" i="1"/>
  <c r="CI77" i="1"/>
  <c r="DA77" i="1" s="1"/>
  <c r="CZ77" i="1"/>
  <c r="CE77" i="1"/>
  <c r="CD77" i="1"/>
  <c r="DP76" i="1"/>
  <c r="DO76" i="1"/>
  <c r="DG76" i="1"/>
  <c r="CY76" i="1"/>
  <c r="CX76" i="1"/>
  <c r="CW76" i="1"/>
  <c r="CV76" i="1"/>
  <c r="CU76" i="1"/>
  <c r="CT76" i="1"/>
  <c r="CS76" i="1"/>
  <c r="CR76" i="1"/>
  <c r="CQ76" i="1"/>
  <c r="DE76" i="1" s="1"/>
  <c r="CP76" i="1"/>
  <c r="DF76" i="1" s="1"/>
  <c r="CO76" i="1"/>
  <c r="CN76" i="1"/>
  <c r="CM76" i="1"/>
  <c r="CL76" i="1"/>
  <c r="CK76" i="1"/>
  <c r="CI76" i="1"/>
  <c r="DA76" i="1" s="1"/>
  <c r="CZ76" i="1"/>
  <c r="CE76" i="1"/>
  <c r="CD76" i="1"/>
  <c r="DP75" i="1"/>
  <c r="DO75" i="1"/>
  <c r="DG75" i="1"/>
  <c r="CY75" i="1"/>
  <c r="CX75" i="1"/>
  <c r="CW75" i="1"/>
  <c r="CV75" i="1"/>
  <c r="CU75" i="1"/>
  <c r="CT75" i="1"/>
  <c r="CS75" i="1"/>
  <c r="CR75" i="1"/>
  <c r="CQ75" i="1"/>
  <c r="DE75" i="1" s="1"/>
  <c r="CP75" i="1"/>
  <c r="DF75" i="1" s="1"/>
  <c r="CO75" i="1"/>
  <c r="CN75" i="1"/>
  <c r="CM75" i="1"/>
  <c r="CL75" i="1"/>
  <c r="CK75" i="1"/>
  <c r="CI75" i="1"/>
  <c r="DA75" i="1" s="1"/>
  <c r="CZ75" i="1"/>
  <c r="CE75" i="1"/>
  <c r="CD75" i="1"/>
  <c r="DP74" i="1"/>
  <c r="DO74" i="1"/>
  <c r="DG74" i="1"/>
  <c r="CY74" i="1"/>
  <c r="CX74" i="1"/>
  <c r="CW74" i="1"/>
  <c r="CV74" i="1"/>
  <c r="CU74" i="1"/>
  <c r="CT74" i="1"/>
  <c r="CS74" i="1"/>
  <c r="CR74" i="1"/>
  <c r="CQ74" i="1"/>
  <c r="DE74" i="1" s="1"/>
  <c r="CP74" i="1"/>
  <c r="DF74" i="1" s="1"/>
  <c r="CO74" i="1"/>
  <c r="CN74" i="1"/>
  <c r="CM74" i="1"/>
  <c r="CL74" i="1"/>
  <c r="CK74" i="1"/>
  <c r="CI74" i="1"/>
  <c r="DA74" i="1" s="1"/>
  <c r="CZ74" i="1"/>
  <c r="CE74" i="1"/>
  <c r="CD74" i="1"/>
  <c r="DP73" i="1"/>
  <c r="DO73" i="1"/>
  <c r="DG73" i="1"/>
  <c r="CY73" i="1"/>
  <c r="CX73" i="1"/>
  <c r="CW73" i="1"/>
  <c r="CV73" i="1"/>
  <c r="CU73" i="1"/>
  <c r="CT73" i="1"/>
  <c r="CS73" i="1"/>
  <c r="CR73" i="1"/>
  <c r="CQ73" i="1"/>
  <c r="DE73" i="1" s="1"/>
  <c r="CP73" i="1"/>
  <c r="DF73" i="1" s="1"/>
  <c r="CO73" i="1"/>
  <c r="CN73" i="1"/>
  <c r="CM73" i="1"/>
  <c r="CL73" i="1"/>
  <c r="CK73" i="1"/>
  <c r="CI73" i="1"/>
  <c r="DA73" i="1" s="1"/>
  <c r="CZ73" i="1"/>
  <c r="CE73" i="1"/>
  <c r="CD73" i="1"/>
  <c r="DP72" i="1"/>
  <c r="DO72" i="1"/>
  <c r="DG72" i="1"/>
  <c r="CY72" i="1"/>
  <c r="CX72" i="1"/>
  <c r="CW72" i="1"/>
  <c r="CV72" i="1"/>
  <c r="CU72" i="1"/>
  <c r="CT72" i="1"/>
  <c r="CS72" i="1"/>
  <c r="CR72" i="1"/>
  <c r="CQ72" i="1"/>
  <c r="DE72" i="1" s="1"/>
  <c r="CP72" i="1"/>
  <c r="DF72" i="1" s="1"/>
  <c r="CO72" i="1"/>
  <c r="CN72" i="1"/>
  <c r="CM72" i="1"/>
  <c r="CL72" i="1"/>
  <c r="CK72" i="1"/>
  <c r="CI72" i="1"/>
  <c r="DA72" i="1" s="1"/>
  <c r="CZ72" i="1"/>
  <c r="CE72" i="1"/>
  <c r="CD72" i="1"/>
  <c r="DP71" i="1"/>
  <c r="DO71" i="1"/>
  <c r="DG71" i="1"/>
  <c r="CY71" i="1"/>
  <c r="CX71" i="1"/>
  <c r="CW71" i="1"/>
  <c r="CV71" i="1"/>
  <c r="CU71" i="1"/>
  <c r="CT71" i="1"/>
  <c r="CS71" i="1"/>
  <c r="CR71" i="1"/>
  <c r="CQ71" i="1"/>
  <c r="DE71" i="1" s="1"/>
  <c r="CP71" i="1"/>
  <c r="DF71" i="1" s="1"/>
  <c r="CO71" i="1"/>
  <c r="CN71" i="1"/>
  <c r="CM71" i="1"/>
  <c r="CL71" i="1"/>
  <c r="CK71" i="1"/>
  <c r="CI71" i="1"/>
  <c r="DA71" i="1" s="1"/>
  <c r="CZ71" i="1"/>
  <c r="CE71" i="1"/>
  <c r="CD71" i="1"/>
  <c r="DP70" i="1"/>
  <c r="DO70" i="1"/>
  <c r="DG70" i="1"/>
  <c r="CY70" i="1"/>
  <c r="CX70" i="1"/>
  <c r="CW70" i="1"/>
  <c r="CV70" i="1"/>
  <c r="CU70" i="1"/>
  <c r="CT70" i="1"/>
  <c r="CS70" i="1"/>
  <c r="CR70" i="1"/>
  <c r="CQ70" i="1"/>
  <c r="DE70" i="1" s="1"/>
  <c r="CP70" i="1"/>
  <c r="DF70" i="1" s="1"/>
  <c r="CO70" i="1"/>
  <c r="CN70" i="1"/>
  <c r="CM70" i="1"/>
  <c r="CL70" i="1"/>
  <c r="CK70" i="1"/>
  <c r="CI70" i="1"/>
  <c r="DA70" i="1" s="1"/>
  <c r="CZ70" i="1"/>
  <c r="CE70" i="1"/>
  <c r="CD70" i="1"/>
  <c r="DP69" i="1"/>
  <c r="DO69" i="1"/>
  <c r="DG69" i="1"/>
  <c r="CY69" i="1"/>
  <c r="CX69" i="1"/>
  <c r="CW69" i="1"/>
  <c r="CV69" i="1"/>
  <c r="CU69" i="1"/>
  <c r="CT69" i="1"/>
  <c r="CS69" i="1"/>
  <c r="CR69" i="1"/>
  <c r="CQ69" i="1"/>
  <c r="DE69" i="1" s="1"/>
  <c r="CP69" i="1"/>
  <c r="DF69" i="1" s="1"/>
  <c r="CO69" i="1"/>
  <c r="CN69" i="1"/>
  <c r="CM69" i="1"/>
  <c r="CL69" i="1"/>
  <c r="CK69" i="1"/>
  <c r="CI69" i="1"/>
  <c r="DA69" i="1" s="1"/>
  <c r="CZ69" i="1"/>
  <c r="CE69" i="1"/>
  <c r="CD69" i="1"/>
  <c r="DP68" i="1"/>
  <c r="DO68" i="1"/>
  <c r="DG68" i="1"/>
  <c r="CY68" i="1"/>
  <c r="CX68" i="1"/>
  <c r="CW68" i="1"/>
  <c r="CV68" i="1"/>
  <c r="CU68" i="1"/>
  <c r="CT68" i="1"/>
  <c r="CS68" i="1"/>
  <c r="CR68" i="1"/>
  <c r="CQ68" i="1"/>
  <c r="DE68" i="1" s="1"/>
  <c r="CP68" i="1"/>
  <c r="DF68" i="1" s="1"/>
  <c r="CO68" i="1"/>
  <c r="CN68" i="1"/>
  <c r="CM68" i="1"/>
  <c r="CL68" i="1"/>
  <c r="CK68" i="1"/>
  <c r="CI68" i="1"/>
  <c r="DA68" i="1" s="1"/>
  <c r="CZ68" i="1"/>
  <c r="CE68" i="1"/>
  <c r="CD68" i="1"/>
  <c r="DP67" i="1"/>
  <c r="DO67" i="1"/>
  <c r="DG67" i="1"/>
  <c r="CY67" i="1"/>
  <c r="CX67" i="1"/>
  <c r="CW67" i="1"/>
  <c r="CV67" i="1"/>
  <c r="CU67" i="1"/>
  <c r="CT67" i="1"/>
  <c r="CS67" i="1"/>
  <c r="CR67" i="1"/>
  <c r="CQ67" i="1"/>
  <c r="DE67" i="1" s="1"/>
  <c r="CP67" i="1"/>
  <c r="DF67" i="1" s="1"/>
  <c r="CO67" i="1"/>
  <c r="CN67" i="1"/>
  <c r="CM67" i="1"/>
  <c r="CL67" i="1"/>
  <c r="CK67" i="1"/>
  <c r="CI67" i="1"/>
  <c r="DA67" i="1" s="1"/>
  <c r="CZ67" i="1"/>
  <c r="CE67" i="1"/>
  <c r="CD67" i="1"/>
  <c r="DP66" i="1"/>
  <c r="DO66" i="1"/>
  <c r="DG66" i="1"/>
  <c r="CY66" i="1"/>
  <c r="CX66" i="1"/>
  <c r="CW66" i="1"/>
  <c r="CV66" i="1"/>
  <c r="CU66" i="1"/>
  <c r="CT66" i="1"/>
  <c r="CS66" i="1"/>
  <c r="CR66" i="1"/>
  <c r="CQ66" i="1"/>
  <c r="DE66" i="1" s="1"/>
  <c r="CP66" i="1"/>
  <c r="DF66" i="1" s="1"/>
  <c r="CO66" i="1"/>
  <c r="CN66" i="1"/>
  <c r="CM66" i="1"/>
  <c r="CL66" i="1"/>
  <c r="CK66" i="1"/>
  <c r="CI66" i="1"/>
  <c r="DA66" i="1" s="1"/>
  <c r="CZ66" i="1"/>
  <c r="CE66" i="1"/>
  <c r="CD66" i="1"/>
  <c r="DP65" i="1"/>
  <c r="DO65" i="1"/>
  <c r="DG65" i="1"/>
  <c r="CY65" i="1"/>
  <c r="CX65" i="1"/>
  <c r="CW65" i="1"/>
  <c r="CV65" i="1"/>
  <c r="CU65" i="1"/>
  <c r="CT65" i="1"/>
  <c r="CS65" i="1"/>
  <c r="CR65" i="1"/>
  <c r="CQ65" i="1"/>
  <c r="DE65" i="1" s="1"/>
  <c r="CP65" i="1"/>
  <c r="DF65" i="1" s="1"/>
  <c r="CO65" i="1"/>
  <c r="CN65" i="1"/>
  <c r="CM65" i="1"/>
  <c r="CL65" i="1"/>
  <c r="CK65" i="1"/>
  <c r="CI65" i="1"/>
  <c r="DA65" i="1" s="1"/>
  <c r="CZ65" i="1"/>
  <c r="CE65" i="1"/>
  <c r="CD65" i="1"/>
  <c r="DP64" i="1"/>
  <c r="DO64" i="1"/>
  <c r="DG64" i="1"/>
  <c r="CY64" i="1"/>
  <c r="CX64" i="1"/>
  <c r="CW64" i="1"/>
  <c r="CV64" i="1"/>
  <c r="CU64" i="1"/>
  <c r="CT64" i="1"/>
  <c r="CS64" i="1"/>
  <c r="CR64" i="1"/>
  <c r="CQ64" i="1"/>
  <c r="DE64" i="1" s="1"/>
  <c r="CP64" i="1"/>
  <c r="DF64" i="1" s="1"/>
  <c r="CO64" i="1"/>
  <c r="CN64" i="1"/>
  <c r="CM64" i="1"/>
  <c r="CL64" i="1"/>
  <c r="CK64" i="1"/>
  <c r="CI64" i="1"/>
  <c r="DA64" i="1" s="1"/>
  <c r="CZ64" i="1"/>
  <c r="CE64" i="1"/>
  <c r="CD64" i="1"/>
  <c r="DP63" i="1"/>
  <c r="DO63" i="1"/>
  <c r="DG63" i="1"/>
  <c r="CY63" i="1"/>
  <c r="CX63" i="1"/>
  <c r="CW63" i="1"/>
  <c r="CV63" i="1"/>
  <c r="CU63" i="1"/>
  <c r="CT63" i="1"/>
  <c r="CS63" i="1"/>
  <c r="CR63" i="1"/>
  <c r="CQ63" i="1"/>
  <c r="DE63" i="1" s="1"/>
  <c r="CP63" i="1"/>
  <c r="DF63" i="1" s="1"/>
  <c r="CO63" i="1"/>
  <c r="CN63" i="1"/>
  <c r="CM63" i="1"/>
  <c r="CL63" i="1"/>
  <c r="CK63" i="1"/>
  <c r="CI63" i="1"/>
  <c r="DA63" i="1" s="1"/>
  <c r="CZ63" i="1"/>
  <c r="CE63" i="1"/>
  <c r="CD63" i="1"/>
  <c r="DP62" i="1"/>
  <c r="DO62" i="1"/>
  <c r="DG62" i="1"/>
  <c r="CY62" i="1"/>
  <c r="CX62" i="1"/>
  <c r="CW62" i="1"/>
  <c r="CV62" i="1"/>
  <c r="CU62" i="1"/>
  <c r="CT62" i="1"/>
  <c r="CS62" i="1"/>
  <c r="CR62" i="1"/>
  <c r="CQ62" i="1"/>
  <c r="DE62" i="1" s="1"/>
  <c r="CP62" i="1"/>
  <c r="DF62" i="1" s="1"/>
  <c r="CO62" i="1"/>
  <c r="CN62" i="1"/>
  <c r="CM62" i="1"/>
  <c r="CL62" i="1"/>
  <c r="CK62" i="1"/>
  <c r="CI62" i="1"/>
  <c r="DA62" i="1" s="1"/>
  <c r="CZ62" i="1"/>
  <c r="CE62" i="1"/>
  <c r="CD62" i="1"/>
  <c r="DP61" i="1"/>
  <c r="DO61" i="1"/>
  <c r="DG61" i="1"/>
  <c r="CY61" i="1"/>
  <c r="CX61" i="1"/>
  <c r="CW61" i="1"/>
  <c r="CV61" i="1"/>
  <c r="CU61" i="1"/>
  <c r="CT61" i="1"/>
  <c r="CS61" i="1"/>
  <c r="CR61" i="1"/>
  <c r="CQ61" i="1"/>
  <c r="DE61" i="1" s="1"/>
  <c r="CP61" i="1"/>
  <c r="DF61" i="1" s="1"/>
  <c r="CO61" i="1"/>
  <c r="CN61" i="1"/>
  <c r="CM61" i="1"/>
  <c r="CL61" i="1"/>
  <c r="CK61" i="1"/>
  <c r="CI61" i="1"/>
  <c r="DA61" i="1" s="1"/>
  <c r="CZ61" i="1"/>
  <c r="CE61" i="1"/>
  <c r="CD61" i="1"/>
  <c r="DP60" i="1"/>
  <c r="DO60" i="1"/>
  <c r="DG60" i="1"/>
  <c r="CY60" i="1"/>
  <c r="CX60" i="1"/>
  <c r="CW60" i="1"/>
  <c r="CV60" i="1"/>
  <c r="CU60" i="1"/>
  <c r="CT60" i="1"/>
  <c r="CS60" i="1"/>
  <c r="CR60" i="1"/>
  <c r="CQ60" i="1"/>
  <c r="DE60" i="1" s="1"/>
  <c r="CP60" i="1"/>
  <c r="DF60" i="1" s="1"/>
  <c r="CO60" i="1"/>
  <c r="CN60" i="1"/>
  <c r="CM60" i="1"/>
  <c r="CL60" i="1"/>
  <c r="CK60" i="1"/>
  <c r="CI60" i="1"/>
  <c r="DA60" i="1" s="1"/>
  <c r="CZ60" i="1"/>
  <c r="CE60" i="1"/>
  <c r="CD60" i="1"/>
  <c r="DP59" i="1"/>
  <c r="DO59" i="1"/>
  <c r="DG59" i="1"/>
  <c r="CY59" i="1"/>
  <c r="CX59" i="1"/>
  <c r="CW59" i="1"/>
  <c r="CV59" i="1"/>
  <c r="CU59" i="1"/>
  <c r="CT59" i="1"/>
  <c r="CS59" i="1"/>
  <c r="CR59" i="1"/>
  <c r="CQ59" i="1"/>
  <c r="DE59" i="1" s="1"/>
  <c r="CP59" i="1"/>
  <c r="DF59" i="1" s="1"/>
  <c r="CO59" i="1"/>
  <c r="CN59" i="1"/>
  <c r="CM59" i="1"/>
  <c r="CL59" i="1"/>
  <c r="CK59" i="1"/>
  <c r="CI59" i="1"/>
  <c r="DA59" i="1" s="1"/>
  <c r="CZ59" i="1"/>
  <c r="CE59" i="1"/>
  <c r="CD59" i="1"/>
  <c r="DP58" i="1"/>
  <c r="DO58" i="1"/>
  <c r="DG58" i="1"/>
  <c r="CY58" i="1"/>
  <c r="CX58" i="1"/>
  <c r="CW58" i="1"/>
  <c r="CV58" i="1"/>
  <c r="CU58" i="1"/>
  <c r="CT58" i="1"/>
  <c r="CS58" i="1"/>
  <c r="CR58" i="1"/>
  <c r="CQ58" i="1"/>
  <c r="DE58" i="1" s="1"/>
  <c r="CP58" i="1"/>
  <c r="DF58" i="1" s="1"/>
  <c r="CO58" i="1"/>
  <c r="CN58" i="1"/>
  <c r="CM58" i="1"/>
  <c r="CL58" i="1"/>
  <c r="CK58" i="1"/>
  <c r="CI58" i="1"/>
  <c r="DA58" i="1" s="1"/>
  <c r="CZ58" i="1"/>
  <c r="CE58" i="1"/>
  <c r="CD58" i="1"/>
  <c r="DP57" i="1"/>
  <c r="DO57" i="1"/>
  <c r="DG57" i="1"/>
  <c r="CY57" i="1"/>
  <c r="CX57" i="1"/>
  <c r="CW57" i="1"/>
  <c r="CV57" i="1"/>
  <c r="CU57" i="1"/>
  <c r="CT57" i="1"/>
  <c r="CS57" i="1"/>
  <c r="CR57" i="1"/>
  <c r="CQ57" i="1"/>
  <c r="DE57" i="1" s="1"/>
  <c r="CP57" i="1"/>
  <c r="DF57" i="1" s="1"/>
  <c r="CO57" i="1"/>
  <c r="CN57" i="1"/>
  <c r="CM57" i="1"/>
  <c r="CL57" i="1"/>
  <c r="CK57" i="1"/>
  <c r="CI57" i="1"/>
  <c r="DA57" i="1" s="1"/>
  <c r="CZ57" i="1"/>
  <c r="CE57" i="1"/>
  <c r="CD57" i="1"/>
  <c r="DP56" i="1"/>
  <c r="DO56" i="1"/>
  <c r="DG56" i="1"/>
  <c r="CY56" i="1"/>
  <c r="CX56" i="1"/>
  <c r="CW56" i="1"/>
  <c r="CV56" i="1"/>
  <c r="CU56" i="1"/>
  <c r="CT56" i="1"/>
  <c r="CS56" i="1"/>
  <c r="CR56" i="1"/>
  <c r="CQ56" i="1"/>
  <c r="DE56" i="1" s="1"/>
  <c r="CP56" i="1"/>
  <c r="DF56" i="1" s="1"/>
  <c r="CO56" i="1"/>
  <c r="CN56" i="1"/>
  <c r="CM56" i="1"/>
  <c r="CL56" i="1"/>
  <c r="CK56" i="1"/>
  <c r="CI56" i="1"/>
  <c r="DA56" i="1" s="1"/>
  <c r="CZ56" i="1"/>
  <c r="CE56" i="1"/>
  <c r="CD56" i="1"/>
  <c r="DP55" i="1"/>
  <c r="DO55" i="1"/>
  <c r="DG55" i="1"/>
  <c r="CY55" i="1"/>
  <c r="CX55" i="1"/>
  <c r="CW55" i="1"/>
  <c r="CV55" i="1"/>
  <c r="CU55" i="1"/>
  <c r="CT55" i="1"/>
  <c r="CS55" i="1"/>
  <c r="CR55" i="1"/>
  <c r="CQ55" i="1"/>
  <c r="DE55" i="1" s="1"/>
  <c r="CP55" i="1"/>
  <c r="DF55" i="1" s="1"/>
  <c r="CO55" i="1"/>
  <c r="CN55" i="1"/>
  <c r="CM55" i="1"/>
  <c r="CL55" i="1"/>
  <c r="CK55" i="1"/>
  <c r="CI55" i="1"/>
  <c r="DA55" i="1" s="1"/>
  <c r="CZ55" i="1"/>
  <c r="CE55" i="1"/>
  <c r="CD55" i="1"/>
  <c r="DP54" i="1"/>
  <c r="DO54" i="1"/>
  <c r="DG54" i="1"/>
  <c r="CY54" i="1"/>
  <c r="CX54" i="1"/>
  <c r="CW54" i="1"/>
  <c r="CV54" i="1"/>
  <c r="CU54" i="1"/>
  <c r="CT54" i="1"/>
  <c r="CS54" i="1"/>
  <c r="CR54" i="1"/>
  <c r="CQ54" i="1"/>
  <c r="DE54" i="1" s="1"/>
  <c r="CP54" i="1"/>
  <c r="DF54" i="1" s="1"/>
  <c r="CO54" i="1"/>
  <c r="CN54" i="1"/>
  <c r="CM54" i="1"/>
  <c r="CL54" i="1"/>
  <c r="CK54" i="1"/>
  <c r="CI54" i="1"/>
  <c r="DA54" i="1" s="1"/>
  <c r="CZ54" i="1"/>
  <c r="CE54" i="1"/>
  <c r="CD54" i="1"/>
  <c r="DP53" i="1"/>
  <c r="DO53" i="1"/>
  <c r="DG53" i="1"/>
  <c r="CY53" i="1"/>
  <c r="CX53" i="1"/>
  <c r="CW53" i="1"/>
  <c r="CV53" i="1"/>
  <c r="CU53" i="1"/>
  <c r="CT53" i="1"/>
  <c r="CS53" i="1"/>
  <c r="CR53" i="1"/>
  <c r="CQ53" i="1"/>
  <c r="DE53" i="1" s="1"/>
  <c r="CP53" i="1"/>
  <c r="DF53" i="1" s="1"/>
  <c r="CO53" i="1"/>
  <c r="CN53" i="1"/>
  <c r="CM53" i="1"/>
  <c r="CL53" i="1"/>
  <c r="CK53" i="1"/>
  <c r="CI53" i="1"/>
  <c r="DA53" i="1" s="1"/>
  <c r="CZ53" i="1"/>
  <c r="CE53" i="1"/>
  <c r="CD53" i="1"/>
  <c r="DP52" i="1"/>
  <c r="DO52" i="1"/>
  <c r="DG52" i="1"/>
  <c r="CY52" i="1"/>
  <c r="CX52" i="1"/>
  <c r="CW52" i="1"/>
  <c r="CV52" i="1"/>
  <c r="CU52" i="1"/>
  <c r="CT52" i="1"/>
  <c r="CS52" i="1"/>
  <c r="CR52" i="1"/>
  <c r="CQ52" i="1"/>
  <c r="DE52" i="1" s="1"/>
  <c r="CP52" i="1"/>
  <c r="DF52" i="1" s="1"/>
  <c r="CO52" i="1"/>
  <c r="CN52" i="1"/>
  <c r="CM52" i="1"/>
  <c r="CL52" i="1"/>
  <c r="CK52" i="1"/>
  <c r="CI52" i="1"/>
  <c r="DA52" i="1" s="1"/>
  <c r="CZ52" i="1"/>
  <c r="CE52" i="1"/>
  <c r="CD52" i="1"/>
  <c r="DP51" i="1"/>
  <c r="DO51" i="1"/>
  <c r="DG51" i="1"/>
  <c r="CY51" i="1"/>
  <c r="CX51" i="1"/>
  <c r="CW51" i="1"/>
  <c r="CV51" i="1"/>
  <c r="CU51" i="1"/>
  <c r="CT51" i="1"/>
  <c r="CS51" i="1"/>
  <c r="CR51" i="1"/>
  <c r="CQ51" i="1"/>
  <c r="DE51" i="1" s="1"/>
  <c r="CP51" i="1"/>
  <c r="DF51" i="1" s="1"/>
  <c r="CO51" i="1"/>
  <c r="CN51" i="1"/>
  <c r="CM51" i="1"/>
  <c r="CL51" i="1"/>
  <c r="CK51" i="1"/>
  <c r="CI51" i="1"/>
  <c r="DA51" i="1" s="1"/>
  <c r="CZ51" i="1"/>
  <c r="CE51" i="1"/>
  <c r="CD51" i="1"/>
  <c r="DP50" i="1"/>
  <c r="DO50" i="1"/>
  <c r="DG50" i="1"/>
  <c r="CY50" i="1"/>
  <c r="CX50" i="1"/>
  <c r="CW50" i="1"/>
  <c r="CV50" i="1"/>
  <c r="CU50" i="1"/>
  <c r="CT50" i="1"/>
  <c r="CS50" i="1"/>
  <c r="CR50" i="1"/>
  <c r="CQ50" i="1"/>
  <c r="DE50" i="1" s="1"/>
  <c r="CP50" i="1"/>
  <c r="DF50" i="1" s="1"/>
  <c r="CO50" i="1"/>
  <c r="CN50" i="1"/>
  <c r="CM50" i="1"/>
  <c r="CL50" i="1"/>
  <c r="CK50" i="1"/>
  <c r="CI50" i="1"/>
  <c r="DA50" i="1" s="1"/>
  <c r="CZ50" i="1"/>
  <c r="CE50" i="1"/>
  <c r="CD50" i="1"/>
  <c r="DP49" i="1"/>
  <c r="DO49" i="1"/>
  <c r="DG49" i="1"/>
  <c r="CY49" i="1"/>
  <c r="CX49" i="1"/>
  <c r="CW49" i="1"/>
  <c r="CV49" i="1"/>
  <c r="CU49" i="1"/>
  <c r="CT49" i="1"/>
  <c r="CS49" i="1"/>
  <c r="CR49" i="1"/>
  <c r="CQ49" i="1"/>
  <c r="DE49" i="1" s="1"/>
  <c r="CP49" i="1"/>
  <c r="DF49" i="1" s="1"/>
  <c r="CO49" i="1"/>
  <c r="CN49" i="1"/>
  <c r="CM49" i="1"/>
  <c r="CL49" i="1"/>
  <c r="CK49" i="1"/>
  <c r="CI49" i="1"/>
  <c r="DA49" i="1" s="1"/>
  <c r="CZ49" i="1"/>
  <c r="CE49" i="1"/>
  <c r="CD49" i="1"/>
  <c r="DP48" i="1"/>
  <c r="DO48" i="1"/>
  <c r="DG48" i="1"/>
  <c r="CY48" i="1"/>
  <c r="CX48" i="1"/>
  <c r="CW48" i="1"/>
  <c r="CV48" i="1"/>
  <c r="CU48" i="1"/>
  <c r="CT48" i="1"/>
  <c r="CS48" i="1"/>
  <c r="CR48" i="1"/>
  <c r="CQ48" i="1"/>
  <c r="DE48" i="1" s="1"/>
  <c r="CP48" i="1"/>
  <c r="DF48" i="1" s="1"/>
  <c r="CO48" i="1"/>
  <c r="CN48" i="1"/>
  <c r="CM48" i="1"/>
  <c r="CL48" i="1"/>
  <c r="CK48" i="1"/>
  <c r="CI48" i="1"/>
  <c r="DA48" i="1" s="1"/>
  <c r="CZ48" i="1"/>
  <c r="CE48" i="1"/>
  <c r="CD48" i="1"/>
  <c r="DP47" i="1"/>
  <c r="DO47" i="1"/>
  <c r="DG47" i="1"/>
  <c r="CY47" i="1"/>
  <c r="CX47" i="1"/>
  <c r="CW47" i="1"/>
  <c r="CV47" i="1"/>
  <c r="CU47" i="1"/>
  <c r="CT47" i="1"/>
  <c r="CS47" i="1"/>
  <c r="CR47" i="1"/>
  <c r="CQ47" i="1"/>
  <c r="DE47" i="1" s="1"/>
  <c r="CP47" i="1"/>
  <c r="DF47" i="1" s="1"/>
  <c r="CO47" i="1"/>
  <c r="CN47" i="1"/>
  <c r="CM47" i="1"/>
  <c r="CL47" i="1"/>
  <c r="CK47" i="1"/>
  <c r="CI47" i="1"/>
  <c r="DA47" i="1" s="1"/>
  <c r="CZ47" i="1"/>
  <c r="CE47" i="1"/>
  <c r="CD47" i="1"/>
  <c r="DP46" i="1"/>
  <c r="DO46" i="1"/>
  <c r="DG46" i="1"/>
  <c r="CY46" i="1"/>
  <c r="CX46" i="1"/>
  <c r="CW46" i="1"/>
  <c r="CV46" i="1"/>
  <c r="CU46" i="1"/>
  <c r="CT46" i="1"/>
  <c r="CS46" i="1"/>
  <c r="CR46" i="1"/>
  <c r="CQ46" i="1"/>
  <c r="DE46" i="1" s="1"/>
  <c r="CP46" i="1"/>
  <c r="DF46" i="1" s="1"/>
  <c r="CO46" i="1"/>
  <c r="CN46" i="1"/>
  <c r="CM46" i="1"/>
  <c r="CL46" i="1"/>
  <c r="CK46" i="1"/>
  <c r="CI46" i="1"/>
  <c r="DA46" i="1" s="1"/>
  <c r="CZ46" i="1"/>
  <c r="CE46" i="1"/>
  <c r="CD46" i="1"/>
  <c r="DP45" i="1"/>
  <c r="DO45" i="1"/>
  <c r="DG45" i="1"/>
  <c r="CY45" i="1"/>
  <c r="CX45" i="1"/>
  <c r="CW45" i="1"/>
  <c r="CV45" i="1"/>
  <c r="CU45" i="1"/>
  <c r="CT45" i="1"/>
  <c r="CS45" i="1"/>
  <c r="CR45" i="1"/>
  <c r="CQ45" i="1"/>
  <c r="DE45" i="1" s="1"/>
  <c r="CP45" i="1"/>
  <c r="DF45" i="1" s="1"/>
  <c r="CO45" i="1"/>
  <c r="CN45" i="1"/>
  <c r="CM45" i="1"/>
  <c r="CL45" i="1"/>
  <c r="CK45" i="1"/>
  <c r="CI45" i="1"/>
  <c r="DA45" i="1" s="1"/>
  <c r="CZ45" i="1"/>
  <c r="CE45" i="1"/>
  <c r="CD45" i="1"/>
  <c r="DP44" i="1"/>
  <c r="DO44" i="1"/>
  <c r="DG44" i="1"/>
  <c r="CY44" i="1"/>
  <c r="CX44" i="1"/>
  <c r="CW44" i="1"/>
  <c r="CV44" i="1"/>
  <c r="CU44" i="1"/>
  <c r="CT44" i="1"/>
  <c r="CS44" i="1"/>
  <c r="CR44" i="1"/>
  <c r="CQ44" i="1"/>
  <c r="DE44" i="1" s="1"/>
  <c r="CP44" i="1"/>
  <c r="DF44" i="1" s="1"/>
  <c r="CO44" i="1"/>
  <c r="CN44" i="1"/>
  <c r="CM44" i="1"/>
  <c r="CL44" i="1"/>
  <c r="CK44" i="1"/>
  <c r="CI44" i="1"/>
  <c r="DA44" i="1" s="1"/>
  <c r="CZ44" i="1"/>
  <c r="CE44" i="1"/>
  <c r="CD44" i="1"/>
  <c r="DP43" i="1"/>
  <c r="DO43" i="1"/>
  <c r="DG43" i="1"/>
  <c r="CY43" i="1"/>
  <c r="CX43" i="1"/>
  <c r="CW43" i="1"/>
  <c r="CV43" i="1"/>
  <c r="CU43" i="1"/>
  <c r="CT43" i="1"/>
  <c r="CS43" i="1"/>
  <c r="CR43" i="1"/>
  <c r="CQ43" i="1"/>
  <c r="DE43" i="1" s="1"/>
  <c r="CP43" i="1"/>
  <c r="DF43" i="1" s="1"/>
  <c r="CO43" i="1"/>
  <c r="CN43" i="1"/>
  <c r="CM43" i="1"/>
  <c r="CL43" i="1"/>
  <c r="CK43" i="1"/>
  <c r="CI43" i="1"/>
  <c r="DA43" i="1" s="1"/>
  <c r="CZ43" i="1"/>
  <c r="CE43" i="1"/>
  <c r="CD43" i="1"/>
  <c r="DP42" i="1"/>
  <c r="DO42" i="1"/>
  <c r="DG42" i="1"/>
  <c r="CY42" i="1"/>
  <c r="CX42" i="1"/>
  <c r="CW42" i="1"/>
  <c r="CV42" i="1"/>
  <c r="CU42" i="1"/>
  <c r="CT42" i="1"/>
  <c r="CS42" i="1"/>
  <c r="CR42" i="1"/>
  <c r="CQ42" i="1"/>
  <c r="DE42" i="1" s="1"/>
  <c r="CP42" i="1"/>
  <c r="DF42" i="1" s="1"/>
  <c r="CO42" i="1"/>
  <c r="CN42" i="1"/>
  <c r="CM42" i="1"/>
  <c r="CL42" i="1"/>
  <c r="CK42" i="1"/>
  <c r="CI42" i="1"/>
  <c r="DA42" i="1" s="1"/>
  <c r="CZ42" i="1"/>
  <c r="CE42" i="1"/>
  <c r="CD42" i="1"/>
  <c r="DP41" i="1"/>
  <c r="DO41" i="1"/>
  <c r="DG41" i="1"/>
  <c r="CY41" i="1"/>
  <c r="CX41" i="1"/>
  <c r="CW41" i="1"/>
  <c r="CV41" i="1"/>
  <c r="CU41" i="1"/>
  <c r="CT41" i="1"/>
  <c r="CS41" i="1"/>
  <c r="CR41" i="1"/>
  <c r="CQ41" i="1"/>
  <c r="DE41" i="1" s="1"/>
  <c r="CP41" i="1"/>
  <c r="DF41" i="1" s="1"/>
  <c r="CO41" i="1"/>
  <c r="CN41" i="1"/>
  <c r="CM41" i="1"/>
  <c r="CL41" i="1"/>
  <c r="CK41" i="1"/>
  <c r="CI41" i="1"/>
  <c r="DA41" i="1" s="1"/>
  <c r="CZ41" i="1"/>
  <c r="CE41" i="1"/>
  <c r="CD41" i="1"/>
  <c r="DP40" i="1"/>
  <c r="DO40" i="1"/>
  <c r="DG40" i="1"/>
  <c r="CY40" i="1"/>
  <c r="CX40" i="1"/>
  <c r="CW40" i="1"/>
  <c r="CV40" i="1"/>
  <c r="CU40" i="1"/>
  <c r="CT40" i="1"/>
  <c r="CS40" i="1"/>
  <c r="CR40" i="1"/>
  <c r="CQ40" i="1"/>
  <c r="DE40" i="1" s="1"/>
  <c r="CP40" i="1"/>
  <c r="DF40" i="1" s="1"/>
  <c r="CO40" i="1"/>
  <c r="CN40" i="1"/>
  <c r="CM40" i="1"/>
  <c r="CL40" i="1"/>
  <c r="CK40" i="1"/>
  <c r="CI40" i="1"/>
  <c r="DA40" i="1" s="1"/>
  <c r="CZ40" i="1"/>
  <c r="CE40" i="1"/>
  <c r="CD40" i="1"/>
  <c r="DP39" i="1"/>
  <c r="DO39" i="1"/>
  <c r="DG39" i="1"/>
  <c r="CY39" i="1"/>
  <c r="CX39" i="1"/>
  <c r="CW39" i="1"/>
  <c r="CV39" i="1"/>
  <c r="CU39" i="1"/>
  <c r="CT39" i="1"/>
  <c r="CS39" i="1"/>
  <c r="CR39" i="1"/>
  <c r="CQ39" i="1"/>
  <c r="DE39" i="1" s="1"/>
  <c r="CP39" i="1"/>
  <c r="DF39" i="1" s="1"/>
  <c r="CO39" i="1"/>
  <c r="CN39" i="1"/>
  <c r="CM39" i="1"/>
  <c r="CL39" i="1"/>
  <c r="CK39" i="1"/>
  <c r="CI39" i="1"/>
  <c r="DA39" i="1" s="1"/>
  <c r="CZ39" i="1"/>
  <c r="CE39" i="1"/>
  <c r="CD39" i="1"/>
  <c r="DP38" i="1"/>
  <c r="DO38" i="1"/>
  <c r="DG38" i="1"/>
  <c r="CY38" i="1"/>
  <c r="CX38" i="1"/>
  <c r="CW38" i="1"/>
  <c r="CV38" i="1"/>
  <c r="CU38" i="1"/>
  <c r="CT38" i="1"/>
  <c r="CS38" i="1"/>
  <c r="CR38" i="1"/>
  <c r="CQ38" i="1"/>
  <c r="DE38" i="1" s="1"/>
  <c r="CP38" i="1"/>
  <c r="DF38" i="1" s="1"/>
  <c r="CO38" i="1"/>
  <c r="CN38" i="1"/>
  <c r="CM38" i="1"/>
  <c r="CL38" i="1"/>
  <c r="CK38" i="1"/>
  <c r="CI38" i="1"/>
  <c r="DA38" i="1" s="1"/>
  <c r="CZ38" i="1"/>
  <c r="CE38" i="1"/>
  <c r="CD38" i="1"/>
  <c r="DP37" i="1"/>
  <c r="DO37" i="1"/>
  <c r="DG37" i="1"/>
  <c r="CY37" i="1"/>
  <c r="CX37" i="1"/>
  <c r="CW37" i="1"/>
  <c r="CV37" i="1"/>
  <c r="CU37" i="1"/>
  <c r="CT37" i="1"/>
  <c r="CS37" i="1"/>
  <c r="CR37" i="1"/>
  <c r="CQ37" i="1"/>
  <c r="DE37" i="1" s="1"/>
  <c r="CP37" i="1"/>
  <c r="DF37" i="1" s="1"/>
  <c r="CO37" i="1"/>
  <c r="CN37" i="1"/>
  <c r="CM37" i="1"/>
  <c r="CL37" i="1"/>
  <c r="CK37" i="1"/>
  <c r="CI37" i="1"/>
  <c r="DA37" i="1" s="1"/>
  <c r="CZ37" i="1"/>
  <c r="CE37" i="1"/>
  <c r="CD37" i="1"/>
  <c r="DP36" i="1"/>
  <c r="DO36" i="1"/>
  <c r="DG36" i="1"/>
  <c r="CY36" i="1"/>
  <c r="CX36" i="1"/>
  <c r="CW36" i="1"/>
  <c r="CV36" i="1"/>
  <c r="CU36" i="1"/>
  <c r="CT36" i="1"/>
  <c r="CS36" i="1"/>
  <c r="CR36" i="1"/>
  <c r="CQ36" i="1"/>
  <c r="DE36" i="1" s="1"/>
  <c r="CP36" i="1"/>
  <c r="DF36" i="1" s="1"/>
  <c r="CO36" i="1"/>
  <c r="CN36" i="1"/>
  <c r="CM36" i="1"/>
  <c r="CL36" i="1"/>
  <c r="CK36" i="1"/>
  <c r="CI36" i="1"/>
  <c r="DA36" i="1" s="1"/>
  <c r="CZ36" i="1"/>
  <c r="CE36" i="1"/>
  <c r="CD36" i="1"/>
  <c r="DP35" i="1"/>
  <c r="DO35" i="1"/>
  <c r="DG35" i="1"/>
  <c r="CY35" i="1"/>
  <c r="CX35" i="1"/>
  <c r="CW35" i="1"/>
  <c r="CV35" i="1"/>
  <c r="CU35" i="1"/>
  <c r="CT35" i="1"/>
  <c r="CS35" i="1"/>
  <c r="CR35" i="1"/>
  <c r="CQ35" i="1"/>
  <c r="DE35" i="1" s="1"/>
  <c r="CP35" i="1"/>
  <c r="DF35" i="1" s="1"/>
  <c r="CO35" i="1"/>
  <c r="CN35" i="1"/>
  <c r="CM35" i="1"/>
  <c r="CL35" i="1"/>
  <c r="CK35" i="1"/>
  <c r="CI35" i="1"/>
  <c r="DA35" i="1" s="1"/>
  <c r="CZ35" i="1"/>
  <c r="CE35" i="1"/>
  <c r="CD35" i="1"/>
  <c r="DP34" i="1"/>
  <c r="DO34" i="1"/>
  <c r="DG34" i="1"/>
  <c r="CY34" i="1"/>
  <c r="CX34" i="1"/>
  <c r="CW34" i="1"/>
  <c r="CV34" i="1"/>
  <c r="CU34" i="1"/>
  <c r="CT34" i="1"/>
  <c r="CS34" i="1"/>
  <c r="CR34" i="1"/>
  <c r="CQ34" i="1"/>
  <c r="DE34" i="1" s="1"/>
  <c r="CP34" i="1"/>
  <c r="DF34" i="1" s="1"/>
  <c r="CO34" i="1"/>
  <c r="CN34" i="1"/>
  <c r="CM34" i="1"/>
  <c r="CL34" i="1"/>
  <c r="CK34" i="1"/>
  <c r="CI34" i="1"/>
  <c r="DA34" i="1" s="1"/>
  <c r="CZ34" i="1"/>
  <c r="CE34" i="1"/>
  <c r="CD34" i="1"/>
  <c r="DP33" i="1"/>
  <c r="DO33" i="1"/>
  <c r="DG33" i="1"/>
  <c r="CY33" i="1"/>
  <c r="CX33" i="1"/>
  <c r="CW33" i="1"/>
  <c r="CV33" i="1"/>
  <c r="CU33" i="1"/>
  <c r="CT33" i="1"/>
  <c r="CS33" i="1"/>
  <c r="CR33" i="1"/>
  <c r="CQ33" i="1"/>
  <c r="DE33" i="1" s="1"/>
  <c r="CP33" i="1"/>
  <c r="DF33" i="1" s="1"/>
  <c r="CO33" i="1"/>
  <c r="CN33" i="1"/>
  <c r="CM33" i="1"/>
  <c r="CL33" i="1"/>
  <c r="CK33" i="1"/>
  <c r="CI33" i="1"/>
  <c r="DA33" i="1" s="1"/>
  <c r="CZ33" i="1"/>
  <c r="CE33" i="1"/>
  <c r="CD33" i="1"/>
  <c r="DP32" i="1"/>
  <c r="DO32" i="1"/>
  <c r="DG32" i="1"/>
  <c r="CY32" i="1"/>
  <c r="CX32" i="1"/>
  <c r="CW32" i="1"/>
  <c r="CV32" i="1"/>
  <c r="CU32" i="1"/>
  <c r="CT32" i="1"/>
  <c r="CS32" i="1"/>
  <c r="CR32" i="1"/>
  <c r="CQ32" i="1"/>
  <c r="DE32" i="1" s="1"/>
  <c r="CP32" i="1"/>
  <c r="DF32" i="1" s="1"/>
  <c r="CO32" i="1"/>
  <c r="CN32" i="1"/>
  <c r="CM32" i="1"/>
  <c r="CL32" i="1"/>
  <c r="CK32" i="1"/>
  <c r="CI32" i="1"/>
  <c r="DA32" i="1" s="1"/>
  <c r="CZ32" i="1"/>
  <c r="CE32" i="1"/>
  <c r="CD32" i="1"/>
  <c r="DP31" i="1"/>
  <c r="DO31" i="1"/>
  <c r="DG31" i="1"/>
  <c r="CY31" i="1"/>
  <c r="CX31" i="1"/>
  <c r="CW31" i="1"/>
  <c r="CV31" i="1"/>
  <c r="CU31" i="1"/>
  <c r="CT31" i="1"/>
  <c r="CS31" i="1"/>
  <c r="CR31" i="1"/>
  <c r="CQ31" i="1"/>
  <c r="DE31" i="1" s="1"/>
  <c r="CP31" i="1"/>
  <c r="DF31" i="1" s="1"/>
  <c r="CO31" i="1"/>
  <c r="CN31" i="1"/>
  <c r="CM31" i="1"/>
  <c r="CL31" i="1"/>
  <c r="CK31" i="1"/>
  <c r="CI31" i="1"/>
  <c r="DA31" i="1" s="1"/>
  <c r="CZ31" i="1"/>
  <c r="CE31" i="1"/>
  <c r="CD31" i="1"/>
  <c r="DP30" i="1"/>
  <c r="DO30" i="1"/>
  <c r="DG30" i="1"/>
  <c r="CY30" i="1"/>
  <c r="CX30" i="1"/>
  <c r="CW30" i="1"/>
  <c r="CV30" i="1"/>
  <c r="CU30" i="1"/>
  <c r="CT30" i="1"/>
  <c r="CS30" i="1"/>
  <c r="CR30" i="1"/>
  <c r="CQ30" i="1"/>
  <c r="DE30" i="1" s="1"/>
  <c r="CP30" i="1"/>
  <c r="DF30" i="1" s="1"/>
  <c r="CO30" i="1"/>
  <c r="CN30" i="1"/>
  <c r="CM30" i="1"/>
  <c r="CL30" i="1"/>
  <c r="CK30" i="1"/>
  <c r="CI30" i="1"/>
  <c r="DA30" i="1" s="1"/>
  <c r="CZ30" i="1"/>
  <c r="CE30" i="1"/>
  <c r="CD30" i="1"/>
  <c r="DP29" i="1"/>
  <c r="DO29" i="1"/>
  <c r="DG29" i="1"/>
  <c r="CY29" i="1"/>
  <c r="CX29" i="1"/>
  <c r="CW29" i="1"/>
  <c r="CV29" i="1"/>
  <c r="CU29" i="1"/>
  <c r="CT29" i="1"/>
  <c r="CS29" i="1"/>
  <c r="CR29" i="1"/>
  <c r="CQ29" i="1"/>
  <c r="DE29" i="1" s="1"/>
  <c r="CP29" i="1"/>
  <c r="DF29" i="1" s="1"/>
  <c r="CO29" i="1"/>
  <c r="CN29" i="1"/>
  <c r="CM29" i="1"/>
  <c r="CL29" i="1"/>
  <c r="CK29" i="1"/>
  <c r="CI29" i="1"/>
  <c r="DA29" i="1" s="1"/>
  <c r="CZ29" i="1"/>
  <c r="CE29" i="1"/>
  <c r="CD29" i="1"/>
  <c r="DP28" i="1"/>
  <c r="DO28" i="1"/>
  <c r="DG28" i="1"/>
  <c r="CY28" i="1"/>
  <c r="CX28" i="1"/>
  <c r="CW28" i="1"/>
  <c r="CV28" i="1"/>
  <c r="CU28" i="1"/>
  <c r="CT28" i="1"/>
  <c r="CS28" i="1"/>
  <c r="CR28" i="1"/>
  <c r="CQ28" i="1"/>
  <c r="DE28" i="1" s="1"/>
  <c r="CP28" i="1"/>
  <c r="DF28" i="1" s="1"/>
  <c r="CO28" i="1"/>
  <c r="CN28" i="1"/>
  <c r="CM28" i="1"/>
  <c r="CL28" i="1"/>
  <c r="CK28" i="1"/>
  <c r="CI28" i="1"/>
  <c r="DA28" i="1" s="1"/>
  <c r="CZ28" i="1"/>
  <c r="CE28" i="1"/>
  <c r="CD28" i="1"/>
  <c r="DP27" i="1"/>
  <c r="DO27" i="1"/>
  <c r="DG27" i="1"/>
  <c r="CY27" i="1"/>
  <c r="CX27" i="1"/>
  <c r="CW27" i="1"/>
  <c r="CV27" i="1"/>
  <c r="CU27" i="1"/>
  <c r="CT27" i="1"/>
  <c r="CS27" i="1"/>
  <c r="CR27" i="1"/>
  <c r="CQ27" i="1"/>
  <c r="DE27" i="1" s="1"/>
  <c r="CP27" i="1"/>
  <c r="DF27" i="1" s="1"/>
  <c r="CO27" i="1"/>
  <c r="CN27" i="1"/>
  <c r="CM27" i="1"/>
  <c r="CL27" i="1"/>
  <c r="CK27" i="1"/>
  <c r="CI27" i="1"/>
  <c r="DA27" i="1" s="1"/>
  <c r="CZ27" i="1"/>
  <c r="CE27" i="1"/>
  <c r="CD27" i="1"/>
  <c r="DP26" i="1"/>
  <c r="DO26" i="1"/>
  <c r="DG26" i="1"/>
  <c r="CY26" i="1"/>
  <c r="CX26" i="1"/>
  <c r="CW26" i="1"/>
  <c r="CV26" i="1"/>
  <c r="CU26" i="1"/>
  <c r="CT26" i="1"/>
  <c r="CS26" i="1"/>
  <c r="CR26" i="1"/>
  <c r="CQ26" i="1"/>
  <c r="DE26" i="1" s="1"/>
  <c r="CP26" i="1"/>
  <c r="DF26" i="1" s="1"/>
  <c r="CO26" i="1"/>
  <c r="CN26" i="1"/>
  <c r="CM26" i="1"/>
  <c r="CL26" i="1"/>
  <c r="CK26" i="1"/>
  <c r="CI26" i="1"/>
  <c r="DA26" i="1" s="1"/>
  <c r="CZ26" i="1"/>
  <c r="CE26" i="1"/>
  <c r="CD26" i="1"/>
  <c r="DP25" i="1"/>
  <c r="DO25" i="1"/>
  <c r="DG25" i="1"/>
  <c r="CY25" i="1"/>
  <c r="CX25" i="1"/>
  <c r="CW25" i="1"/>
  <c r="CV25" i="1"/>
  <c r="CU25" i="1"/>
  <c r="CT25" i="1"/>
  <c r="CS25" i="1"/>
  <c r="CR25" i="1"/>
  <c r="CQ25" i="1"/>
  <c r="DE25" i="1" s="1"/>
  <c r="CP25" i="1"/>
  <c r="DF25" i="1" s="1"/>
  <c r="CO25" i="1"/>
  <c r="CN25" i="1"/>
  <c r="CM25" i="1"/>
  <c r="CL25" i="1"/>
  <c r="CK25" i="1"/>
  <c r="CI25" i="1"/>
  <c r="DA25" i="1" s="1"/>
  <c r="CZ25" i="1"/>
  <c r="CE25" i="1"/>
  <c r="CD25" i="1"/>
  <c r="DP24" i="1"/>
  <c r="DO24" i="1"/>
  <c r="DG24" i="1"/>
  <c r="CY24" i="1"/>
  <c r="CX24" i="1"/>
  <c r="CW24" i="1"/>
  <c r="CV24" i="1"/>
  <c r="CU24" i="1"/>
  <c r="CT24" i="1"/>
  <c r="CS24" i="1"/>
  <c r="CR24" i="1"/>
  <c r="CQ24" i="1"/>
  <c r="DE24" i="1" s="1"/>
  <c r="CP24" i="1"/>
  <c r="DF24" i="1" s="1"/>
  <c r="CO24" i="1"/>
  <c r="CN24" i="1"/>
  <c r="CM24" i="1"/>
  <c r="CL24" i="1"/>
  <c r="CK24" i="1"/>
  <c r="CI24" i="1"/>
  <c r="DA24" i="1" s="1"/>
  <c r="CZ24" i="1"/>
  <c r="CE24" i="1"/>
  <c r="CD24" i="1"/>
  <c r="DP23" i="1"/>
  <c r="DO23" i="1"/>
  <c r="DG23" i="1"/>
  <c r="CY23" i="1"/>
  <c r="CX23" i="1"/>
  <c r="CW23" i="1"/>
  <c r="CV23" i="1"/>
  <c r="CU23" i="1"/>
  <c r="CT23" i="1"/>
  <c r="CS23" i="1"/>
  <c r="CR23" i="1"/>
  <c r="CQ23" i="1"/>
  <c r="DE23" i="1" s="1"/>
  <c r="CP23" i="1"/>
  <c r="DF23" i="1" s="1"/>
  <c r="CO23" i="1"/>
  <c r="CN23" i="1"/>
  <c r="CM23" i="1"/>
  <c r="CL23" i="1"/>
  <c r="CK23" i="1"/>
  <c r="CI23" i="1"/>
  <c r="DA23" i="1" s="1"/>
  <c r="CZ23" i="1"/>
  <c r="CE23" i="1"/>
  <c r="CD23" i="1"/>
  <c r="DP22" i="1"/>
  <c r="DO22" i="1"/>
  <c r="DG22" i="1"/>
  <c r="CY22" i="1"/>
  <c r="CX22" i="1"/>
  <c r="CW22" i="1"/>
  <c r="CV22" i="1"/>
  <c r="CU22" i="1"/>
  <c r="CT22" i="1"/>
  <c r="CS22" i="1"/>
  <c r="CR22" i="1"/>
  <c r="CQ22" i="1"/>
  <c r="DE22" i="1" s="1"/>
  <c r="CP22" i="1"/>
  <c r="DF22" i="1" s="1"/>
  <c r="CO22" i="1"/>
  <c r="CN22" i="1"/>
  <c r="CM22" i="1"/>
  <c r="CL22" i="1"/>
  <c r="CK22" i="1"/>
  <c r="CI22" i="1"/>
  <c r="DA22" i="1" s="1"/>
  <c r="CZ22" i="1"/>
  <c r="CE22" i="1"/>
  <c r="CD22" i="1"/>
  <c r="DP21" i="1"/>
  <c r="DO21" i="1"/>
  <c r="DG21" i="1"/>
  <c r="CY21" i="1"/>
  <c r="CX21" i="1"/>
  <c r="CW21" i="1"/>
  <c r="CV21" i="1"/>
  <c r="CU21" i="1"/>
  <c r="CT21" i="1"/>
  <c r="CS21" i="1"/>
  <c r="CR21" i="1"/>
  <c r="CQ21" i="1"/>
  <c r="DE21" i="1" s="1"/>
  <c r="CP21" i="1"/>
  <c r="DF21" i="1" s="1"/>
  <c r="CO21" i="1"/>
  <c r="CN21" i="1"/>
  <c r="CM21" i="1"/>
  <c r="CL21" i="1"/>
  <c r="CK21" i="1"/>
  <c r="CI21" i="1"/>
  <c r="DA21" i="1" s="1"/>
  <c r="CZ21" i="1"/>
  <c r="CE21" i="1"/>
  <c r="CD21" i="1"/>
  <c r="DP20" i="1"/>
  <c r="DO20" i="1"/>
  <c r="DG20" i="1"/>
  <c r="CY20" i="1"/>
  <c r="CX20" i="1"/>
  <c r="CW20" i="1"/>
  <c r="CV20" i="1"/>
  <c r="CU20" i="1"/>
  <c r="CT20" i="1"/>
  <c r="CS20" i="1"/>
  <c r="CR20" i="1"/>
  <c r="CQ20" i="1"/>
  <c r="DE20" i="1" s="1"/>
  <c r="CP20" i="1"/>
  <c r="DF20" i="1" s="1"/>
  <c r="CO20" i="1"/>
  <c r="CN20" i="1"/>
  <c r="CM20" i="1"/>
  <c r="CL20" i="1"/>
  <c r="CK20" i="1"/>
  <c r="CI20" i="1"/>
  <c r="DA20" i="1" s="1"/>
  <c r="CZ20" i="1"/>
  <c r="CE20" i="1"/>
  <c r="CD20" i="1"/>
  <c r="DP19" i="1"/>
  <c r="DO19" i="1"/>
  <c r="DG19" i="1"/>
  <c r="CY19" i="1"/>
  <c r="CX19" i="1"/>
  <c r="CW19" i="1"/>
  <c r="CV19" i="1"/>
  <c r="CU19" i="1"/>
  <c r="CT19" i="1"/>
  <c r="CS19" i="1"/>
  <c r="CR19" i="1"/>
  <c r="CQ19" i="1"/>
  <c r="DE19" i="1" s="1"/>
  <c r="CP19" i="1"/>
  <c r="DF19" i="1" s="1"/>
  <c r="CO19" i="1"/>
  <c r="CN19" i="1"/>
  <c r="CM19" i="1"/>
  <c r="CL19" i="1"/>
  <c r="CK19" i="1"/>
  <c r="CI19" i="1"/>
  <c r="DA19" i="1" s="1"/>
  <c r="CZ19" i="1"/>
  <c r="CE19" i="1"/>
  <c r="CD19" i="1"/>
  <c r="DP18" i="1"/>
  <c r="DO18" i="1"/>
  <c r="DG18" i="1"/>
  <c r="CY18" i="1"/>
  <c r="CX18" i="1"/>
  <c r="CW18" i="1"/>
  <c r="CV18" i="1"/>
  <c r="CU18" i="1"/>
  <c r="CT18" i="1"/>
  <c r="CS18" i="1"/>
  <c r="CR18" i="1"/>
  <c r="CQ18" i="1"/>
  <c r="DE18" i="1" s="1"/>
  <c r="CP18" i="1"/>
  <c r="DF18" i="1" s="1"/>
  <c r="CO18" i="1"/>
  <c r="CN18" i="1"/>
  <c r="CM18" i="1"/>
  <c r="CK18" i="1"/>
  <c r="CI18" i="1"/>
  <c r="DA18" i="1" s="1"/>
  <c r="CZ18" i="1"/>
  <c r="CE18" i="1"/>
  <c r="CD18" i="1"/>
  <c r="DP17" i="1"/>
  <c r="DO17" i="1"/>
  <c r="DG17" i="1"/>
  <c r="CY17" i="1"/>
  <c r="CX17" i="1"/>
  <c r="CW17" i="1"/>
  <c r="CV17" i="1"/>
  <c r="CU17" i="1"/>
  <c r="CT17" i="1"/>
  <c r="CS17" i="1"/>
  <c r="CR17" i="1"/>
  <c r="CQ17" i="1"/>
  <c r="DE17" i="1" s="1"/>
  <c r="CP17" i="1"/>
  <c r="DF17" i="1" s="1"/>
  <c r="CO17" i="1"/>
  <c r="CN17" i="1"/>
  <c r="CM17" i="1"/>
  <c r="CK17" i="1"/>
  <c r="CI17" i="1"/>
  <c r="DA17" i="1" s="1"/>
  <c r="CZ17" i="1"/>
  <c r="CE17" i="1"/>
  <c r="CD17" i="1"/>
  <c r="DP16" i="1"/>
  <c r="DO16" i="1"/>
  <c r="DG16" i="1"/>
  <c r="CY16" i="1"/>
  <c r="CX16" i="1"/>
  <c r="CW16" i="1"/>
  <c r="CV16" i="1"/>
  <c r="CU16" i="1"/>
  <c r="CT16" i="1"/>
  <c r="CS16" i="1"/>
  <c r="CR16" i="1"/>
  <c r="CQ16" i="1"/>
  <c r="DE16" i="1" s="1"/>
  <c r="CP16" i="1"/>
  <c r="DF16" i="1" s="1"/>
  <c r="CO16" i="1"/>
  <c r="CN16" i="1"/>
  <c r="CM16" i="1"/>
  <c r="CK16" i="1"/>
  <c r="CI16" i="1"/>
  <c r="DA16" i="1" s="1"/>
  <c r="CZ16" i="1"/>
  <c r="CE16" i="1"/>
  <c r="CD16" i="1"/>
  <c r="DP15" i="1"/>
  <c r="DO15" i="1"/>
  <c r="DG15" i="1"/>
  <c r="CY15" i="1"/>
  <c r="CX15" i="1"/>
  <c r="CW15" i="1"/>
  <c r="CV15" i="1"/>
  <c r="CU15" i="1"/>
  <c r="CT15" i="1"/>
  <c r="CS15" i="1"/>
  <c r="CR15" i="1"/>
  <c r="CQ15" i="1"/>
  <c r="DE15" i="1" s="1"/>
  <c r="CP15" i="1"/>
  <c r="DF15" i="1" s="1"/>
  <c r="CO15" i="1"/>
  <c r="CN15" i="1"/>
  <c r="CM15" i="1"/>
  <c r="CK15" i="1"/>
  <c r="CI15" i="1"/>
  <c r="DA15" i="1" s="1"/>
  <c r="CZ15" i="1"/>
  <c r="CE15" i="1"/>
  <c r="CD15" i="1"/>
  <c r="DP14" i="1"/>
  <c r="DO14" i="1"/>
  <c r="DG14" i="1"/>
  <c r="CY14" i="1"/>
  <c r="CX14" i="1"/>
  <c r="CW14" i="1"/>
  <c r="CV14" i="1"/>
  <c r="CS14" i="1"/>
  <c r="CR14" i="1"/>
  <c r="CQ14" i="1"/>
  <c r="DE14" i="1" s="1"/>
  <c r="CP14" i="1"/>
  <c r="DF14" i="1" s="1"/>
  <c r="CO14" i="1"/>
  <c r="CN14" i="1"/>
  <c r="CM14" i="1"/>
  <c r="CK14" i="1"/>
  <c r="CI14" i="1"/>
  <c r="DA14" i="1" s="1"/>
  <c r="CZ14" i="1"/>
  <c r="CE14" i="1"/>
  <c r="CD14" i="1"/>
  <c r="DP13" i="1"/>
  <c r="DO13" i="1"/>
  <c r="DG13" i="1"/>
  <c r="CY13" i="1"/>
  <c r="CX13" i="1"/>
  <c r="CW13" i="1"/>
  <c r="CV13" i="1"/>
  <c r="CU13" i="1"/>
  <c r="CT13" i="1"/>
  <c r="CS13" i="1"/>
  <c r="CR13" i="1"/>
  <c r="CQ13" i="1"/>
  <c r="DE13" i="1" s="1"/>
  <c r="CP13" i="1"/>
  <c r="DF13" i="1" s="1"/>
  <c r="CO13" i="1"/>
  <c r="CN13" i="1"/>
  <c r="CM13" i="1"/>
  <c r="CK13" i="1"/>
  <c r="CI13" i="1"/>
  <c r="DA13" i="1" s="1"/>
  <c r="CZ13" i="1"/>
  <c r="CE13" i="1"/>
  <c r="CD13" i="1"/>
  <c r="H14" i="6"/>
  <c r="H12" i="6"/>
  <c r="E18" i="6"/>
  <c r="DP12" i="1"/>
  <c r="DO12" i="1"/>
  <c r="DP11" i="1"/>
  <c r="DO11" i="1"/>
  <c r="C12" i="6"/>
  <c r="D12" i="6"/>
  <c r="F8" i="6"/>
  <c r="B8" i="6"/>
  <c r="C8" i="6"/>
  <c r="C14" i="6"/>
  <c r="D14" i="6"/>
  <c r="E14" i="6"/>
  <c r="C10" i="6"/>
  <c r="C16" i="6"/>
  <c r="C18" i="6"/>
  <c r="C20" i="6"/>
  <c r="C22" i="6"/>
  <c r="C24" i="6"/>
  <c r="C26" i="6"/>
  <c r="C28" i="6"/>
  <c r="C30" i="6"/>
  <c r="C32" i="6"/>
  <c r="C34" i="6"/>
  <c r="C36" i="6"/>
  <c r="C38" i="6"/>
  <c r="C40" i="6"/>
  <c r="C42" i="6"/>
  <c r="C44" i="6"/>
  <c r="E28" i="6"/>
  <c r="D28" i="6"/>
  <c r="D26" i="6"/>
  <c r="D24" i="6"/>
  <c r="D22" i="6"/>
  <c r="D20" i="6"/>
  <c r="D18" i="6"/>
  <c r="D16" i="6"/>
  <c r="F14" i="6"/>
  <c r="E32" i="6"/>
  <c r="E12" i="6"/>
  <c r="G14" i="6" s="1"/>
  <c r="E16" i="6"/>
  <c r="E20" i="6"/>
  <c r="E22" i="6"/>
  <c r="E24" i="6"/>
  <c r="E26" i="6"/>
  <c r="E30" i="6"/>
  <c r="E34" i="6"/>
  <c r="E36" i="6"/>
  <c r="E38" i="6"/>
  <c r="E40" i="6"/>
  <c r="E42" i="6"/>
  <c r="E44" i="6"/>
  <c r="D30" i="6"/>
  <c r="D36" i="6"/>
  <c r="D38" i="6"/>
  <c r="D32" i="6"/>
  <c r="D34" i="6"/>
  <c r="D40" i="6"/>
  <c r="D42" i="6"/>
  <c r="D44" i="6"/>
  <c r="D10" i="6"/>
  <c r="E10" i="6"/>
  <c r="C2" i="6"/>
  <c r="D2" i="6" s="1"/>
  <c r="CE11" i="1"/>
  <c r="CI11" i="1"/>
  <c r="CK11" i="1"/>
  <c r="CM11" i="1"/>
  <c r="CN11" i="1"/>
  <c r="CO11" i="1"/>
  <c r="CQ11" i="1"/>
  <c r="CS11" i="1"/>
  <c r="CU11" i="1"/>
  <c r="CW11" i="1"/>
  <c r="CY11" i="1"/>
  <c r="CZ11" i="1"/>
  <c r="DA11" i="1"/>
  <c r="DC11" i="1"/>
  <c r="DE11" i="1"/>
  <c r="DG11" i="1"/>
  <c r="DH11" i="1"/>
  <c r="DI11" i="1"/>
  <c r="DJ11" i="1"/>
  <c r="DK11" i="1"/>
  <c r="CD12" i="1"/>
  <c r="CE12" i="1"/>
  <c r="CI12" i="1"/>
  <c r="CK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G12" i="1"/>
  <c r="DH12" i="1"/>
  <c r="DI12" i="1"/>
  <c r="DJ12" i="1"/>
  <c r="DK12" i="1"/>
  <c r="CF2" i="8" l="1"/>
  <c r="CF4" i="8" s="1"/>
  <c r="CG2" i="8"/>
  <c r="CG4" i="8" s="1"/>
  <c r="DL7" i="8" a="1"/>
  <c r="DL7" i="8" s="1"/>
  <c r="DL6" i="8"/>
  <c r="DL5" i="8"/>
  <c r="DL3" i="8" a="1"/>
  <c r="DL3" i="8" s="1"/>
  <c r="DL1" i="8"/>
  <c r="DH32" i="1"/>
  <c r="DH76" i="1"/>
  <c r="DP7" i="1" a="1"/>
  <c r="DP7" i="1" s="1"/>
  <c r="DP6" i="1"/>
  <c r="DP5" i="1"/>
  <c r="DP3" i="1" a="1"/>
  <c r="DP3" i="1" s="1"/>
  <c r="DP1" i="1"/>
  <c r="DO7" i="1" a="1"/>
  <c r="DO7" i="1" s="1"/>
  <c r="DO3" i="1" a="1"/>
  <c r="DO3" i="1" s="1"/>
  <c r="DO6" i="1"/>
  <c r="DO5" i="1"/>
  <c r="DO1" i="1"/>
  <c r="DF12" i="1"/>
  <c r="DF11" i="1"/>
  <c r="DD11" i="1"/>
  <c r="DA1" i="1"/>
  <c r="DE1" i="1"/>
  <c r="CX1" i="1"/>
  <c r="CY1" i="1"/>
  <c r="DG1" i="1"/>
  <c r="DB11" i="1"/>
  <c r="DG6" i="1"/>
  <c r="DG5" i="1"/>
  <c r="CY6" i="1"/>
  <c r="CY5" i="1"/>
  <c r="CW6" i="1"/>
  <c r="CW5" i="1"/>
  <c r="CW1" i="1"/>
  <c r="CU6" i="1"/>
  <c r="CU5" i="1"/>
  <c r="CU1" i="1"/>
  <c r="CS6" i="1"/>
  <c r="CS5" i="1"/>
  <c r="CS1" i="1"/>
  <c r="CQ6" i="1"/>
  <c r="CQ5" i="1"/>
  <c r="CQ1" i="1"/>
  <c r="CO6" i="1"/>
  <c r="CO5" i="1"/>
  <c r="CO1" i="1"/>
  <c r="CN6" i="1"/>
  <c r="CN5" i="1"/>
  <c r="CN1" i="1"/>
  <c r="CM6" i="1"/>
  <c r="CM5" i="1"/>
  <c r="CM1" i="1"/>
  <c r="CK6" i="1"/>
  <c r="CK5" i="1"/>
  <c r="CK1" i="1"/>
  <c r="CI6" i="1"/>
  <c r="CI5" i="1"/>
  <c r="CI1" i="1"/>
  <c r="CE6" i="1"/>
  <c r="CE5" i="1"/>
  <c r="CE1" i="1"/>
  <c r="CX6" i="1"/>
  <c r="CX5" i="1"/>
  <c r="CV6" i="1"/>
  <c r="CV5" i="1"/>
  <c r="CV1" i="1"/>
  <c r="CT6" i="1"/>
  <c r="CT5" i="1"/>
  <c r="CT1" i="1"/>
  <c r="CR6" i="1"/>
  <c r="CR5" i="1"/>
  <c r="CR1" i="1"/>
  <c r="CP6" i="1"/>
  <c r="CP5" i="1"/>
  <c r="CP1" i="1"/>
  <c r="CD6" i="1"/>
  <c r="CD5" i="1"/>
  <c r="CD1" i="1"/>
  <c r="CL6" i="1"/>
  <c r="CL5" i="1"/>
  <c r="CL1" i="1"/>
  <c r="CH6" i="1"/>
  <c r="CH5" i="1"/>
  <c r="CH1" i="1"/>
  <c r="CJ6" i="1"/>
  <c r="CJ5" i="1"/>
  <c r="CJ1" i="1"/>
  <c r="CG158" i="1"/>
  <c r="DG7" i="1" a="1"/>
  <c r="DG7" i="1" s="1"/>
  <c r="DG2" i="1" s="1"/>
  <c r="DG3" i="1" a="1"/>
  <c r="DG3" i="1" s="1"/>
  <c r="DG4" i="1" s="1"/>
  <c r="DE7" i="1" a="1"/>
  <c r="DE7" i="1" s="1"/>
  <c r="DE2" i="1" s="1"/>
  <c r="DE3" i="1" a="1"/>
  <c r="DE3" i="1" s="1"/>
  <c r="DA7" i="1" a="1"/>
  <c r="DA7" i="1" s="1"/>
  <c r="DA2" i="1" s="1"/>
  <c r="DA3" i="1" a="1"/>
  <c r="DA3" i="1" s="1"/>
  <c r="CY7" i="1" a="1"/>
  <c r="CY7" i="1" s="1"/>
  <c r="CY2" i="1" s="1"/>
  <c r="CY3" i="1" a="1"/>
  <c r="CY3" i="1" s="1"/>
  <c r="CY4" i="1" s="1"/>
  <c r="CW7" i="1" a="1"/>
  <c r="CW7" i="1" s="1"/>
  <c r="CW2" i="1" s="1"/>
  <c r="CW3" i="1" a="1"/>
  <c r="CW3" i="1" s="1"/>
  <c r="CU7" i="1" a="1"/>
  <c r="CU7" i="1" s="1"/>
  <c r="CU2" i="1" s="1"/>
  <c r="CU3" i="1" a="1"/>
  <c r="CU3" i="1" s="1"/>
  <c r="CS7" i="1" a="1"/>
  <c r="CS7" i="1" s="1"/>
  <c r="CS2" i="1" s="1"/>
  <c r="CS3" i="1" a="1"/>
  <c r="CS3" i="1" s="1"/>
  <c r="CQ7" i="1" a="1"/>
  <c r="CQ7" i="1" s="1"/>
  <c r="CQ2" i="1" s="1"/>
  <c r="CQ3" i="1" a="1"/>
  <c r="CQ3" i="1" s="1"/>
  <c r="CO7" i="1" a="1"/>
  <c r="CO7" i="1" s="1"/>
  <c r="CO2" i="1" s="1"/>
  <c r="CO3" i="1" a="1"/>
  <c r="CO3" i="1" s="1"/>
  <c r="CN7" i="1" a="1"/>
  <c r="CN7" i="1" s="1"/>
  <c r="CN2" i="1" s="1"/>
  <c r="CN3" i="1" a="1"/>
  <c r="CN3" i="1" s="1"/>
  <c r="CM7" i="1" a="1"/>
  <c r="CM7" i="1" s="1"/>
  <c r="CM2" i="1" s="1"/>
  <c r="CM3" i="1" a="1"/>
  <c r="CM3" i="1" s="1"/>
  <c r="CK7" i="1" a="1"/>
  <c r="CK7" i="1" s="1"/>
  <c r="CK2" i="1" s="1"/>
  <c r="CK3" i="1" a="1"/>
  <c r="CK3" i="1" s="1"/>
  <c r="CI7" i="1" a="1"/>
  <c r="CI7" i="1" s="1"/>
  <c r="CI2" i="1" s="1"/>
  <c r="CI3" i="1" a="1"/>
  <c r="CI3" i="1" s="1"/>
  <c r="CI4" i="1" s="1"/>
  <c r="CE7" i="1" a="1"/>
  <c r="CE7" i="1" s="1"/>
  <c r="CE2" i="1" s="1"/>
  <c r="CE4" i="1" s="1"/>
  <c r="CE3" i="1" a="1"/>
  <c r="CE3" i="1" s="1"/>
  <c r="CX7" i="1" a="1"/>
  <c r="CX7" i="1" s="1"/>
  <c r="CX2" i="1" s="1"/>
  <c r="CX4" i="1" s="1"/>
  <c r="CX3" i="1" a="1"/>
  <c r="CX3" i="1" s="1"/>
  <c r="CV7" i="1" a="1"/>
  <c r="CV7" i="1" s="1"/>
  <c r="CV2" i="1" s="1"/>
  <c r="CV3" i="1" a="1"/>
  <c r="CV3" i="1" s="1"/>
  <c r="CT7" i="1" a="1"/>
  <c r="CT7" i="1" s="1"/>
  <c r="CT2" i="1" s="1"/>
  <c r="CT3" i="1" a="1"/>
  <c r="CT3" i="1" s="1"/>
  <c r="CR7" i="1" a="1"/>
  <c r="CR7" i="1" s="1"/>
  <c r="CR2" i="1" s="1"/>
  <c r="CR3" i="1" a="1"/>
  <c r="CR3" i="1" s="1"/>
  <c r="CP7" i="1" a="1"/>
  <c r="CP7" i="1" s="1"/>
  <c r="CP2" i="1" s="1"/>
  <c r="CP3" i="1" a="1"/>
  <c r="CP3" i="1" s="1"/>
  <c r="CP4" i="1" s="1"/>
  <c r="CD7" i="1" a="1"/>
  <c r="CD7" i="1" s="1"/>
  <c r="CD2" i="1" s="1"/>
  <c r="CD4" i="1" s="1"/>
  <c r="CD3" i="1" a="1"/>
  <c r="CD3" i="1" s="1"/>
  <c r="CL7" i="1" a="1"/>
  <c r="CL7" i="1" s="1"/>
  <c r="CL2" i="1" s="1"/>
  <c r="CL3" i="1" a="1"/>
  <c r="CL3" i="1" s="1"/>
  <c r="CH7" i="1" a="1"/>
  <c r="CH7" i="1" s="1"/>
  <c r="CH2" i="1" s="1"/>
  <c r="CH3" i="1" a="1"/>
  <c r="CH3" i="1" s="1"/>
  <c r="CH4" i="1" s="1"/>
  <c r="CJ7" i="1" a="1"/>
  <c r="CJ7" i="1" s="1"/>
  <c r="CJ2" i="1" s="1"/>
  <c r="CJ3" i="1" a="1"/>
  <c r="CJ3" i="1" s="1"/>
  <c r="CF158" i="1"/>
  <c r="CQ4" i="1"/>
  <c r="DE6" i="1"/>
  <c r="DE5" i="1"/>
  <c r="DE4" i="1"/>
  <c r="DA6" i="1"/>
  <c r="DA5" i="1"/>
  <c r="DA4" i="1"/>
  <c r="CZ1" i="1"/>
  <c r="DF1" i="1"/>
  <c r="DJ112" i="1"/>
  <c r="DK112" i="1"/>
  <c r="DD112" i="1"/>
  <c r="DB112" i="1"/>
  <c r="CF112" i="1" s="1"/>
  <c r="DC112" i="1"/>
  <c r="CG112" i="1" s="1"/>
  <c r="DL112" i="1" s="1"/>
  <c r="DI112" i="1"/>
  <c r="DH112" i="1"/>
  <c r="DJ113" i="1"/>
  <c r="DK113" i="1"/>
  <c r="DD113" i="1"/>
  <c r="DB113" i="1"/>
  <c r="CF113" i="1" s="1"/>
  <c r="DC113" i="1"/>
  <c r="CG113" i="1" s="1"/>
  <c r="DL113" i="1" s="1"/>
  <c r="DI113" i="1"/>
  <c r="DH113" i="1"/>
  <c r="DJ114" i="1"/>
  <c r="DK114" i="1"/>
  <c r="DD114" i="1"/>
  <c r="DB114" i="1"/>
  <c r="CF114" i="1" s="1"/>
  <c r="DC114" i="1"/>
  <c r="CG114" i="1" s="1"/>
  <c r="DL114" i="1" s="1"/>
  <c r="DI114" i="1"/>
  <c r="DH114" i="1"/>
  <c r="DJ115" i="1"/>
  <c r="DK115" i="1"/>
  <c r="DD115" i="1"/>
  <c r="DB115" i="1"/>
  <c r="CF115" i="1" s="1"/>
  <c r="DC115" i="1"/>
  <c r="CG115" i="1" s="1"/>
  <c r="DL115" i="1" s="1"/>
  <c r="DI115" i="1"/>
  <c r="DH115" i="1"/>
  <c r="DJ116" i="1"/>
  <c r="DK116" i="1"/>
  <c r="DD116" i="1"/>
  <c r="DB116" i="1"/>
  <c r="CF116" i="1" s="1"/>
  <c r="DC116" i="1"/>
  <c r="CG116" i="1" s="1"/>
  <c r="DL116" i="1" s="1"/>
  <c r="DI116" i="1"/>
  <c r="DH116" i="1"/>
  <c r="DJ117" i="1"/>
  <c r="DK117" i="1"/>
  <c r="DD117" i="1"/>
  <c r="DB117" i="1"/>
  <c r="CF117" i="1" s="1"/>
  <c r="DC117" i="1"/>
  <c r="CG117" i="1" s="1"/>
  <c r="DL117" i="1" s="1"/>
  <c r="DI117" i="1"/>
  <c r="DH117" i="1"/>
  <c r="DJ118" i="1"/>
  <c r="DK118" i="1"/>
  <c r="DD118" i="1"/>
  <c r="DB118" i="1"/>
  <c r="CF118" i="1" s="1"/>
  <c r="DC118" i="1"/>
  <c r="CG118" i="1" s="1"/>
  <c r="DL118" i="1" s="1"/>
  <c r="DI118" i="1"/>
  <c r="DH118" i="1"/>
  <c r="DJ119" i="1"/>
  <c r="DK119" i="1"/>
  <c r="DD119" i="1"/>
  <c r="DB119" i="1"/>
  <c r="CF119" i="1" s="1"/>
  <c r="DC119" i="1"/>
  <c r="CG119" i="1" s="1"/>
  <c r="DL119" i="1" s="1"/>
  <c r="DI119" i="1"/>
  <c r="DH119" i="1"/>
  <c r="DJ120" i="1"/>
  <c r="DK120" i="1"/>
  <c r="DD120" i="1"/>
  <c r="DB120" i="1"/>
  <c r="CF120" i="1" s="1"/>
  <c r="DC120" i="1"/>
  <c r="CG120" i="1" s="1"/>
  <c r="DL120" i="1" s="1"/>
  <c r="DI120" i="1"/>
  <c r="DH120" i="1"/>
  <c r="DJ121" i="1"/>
  <c r="DK121" i="1"/>
  <c r="DD121" i="1"/>
  <c r="DB121" i="1"/>
  <c r="CF121" i="1" s="1"/>
  <c r="DC121" i="1"/>
  <c r="CG121" i="1" s="1"/>
  <c r="DL121" i="1" s="1"/>
  <c r="DI121" i="1"/>
  <c r="DH121" i="1"/>
  <c r="DJ122" i="1"/>
  <c r="DK122" i="1"/>
  <c r="DD122" i="1"/>
  <c r="DB122" i="1"/>
  <c r="CF122" i="1" s="1"/>
  <c r="DC122" i="1"/>
  <c r="CG122" i="1" s="1"/>
  <c r="DL122" i="1" s="1"/>
  <c r="DI122" i="1"/>
  <c r="DH122" i="1"/>
  <c r="DJ123" i="1"/>
  <c r="DK123" i="1"/>
  <c r="DD123" i="1"/>
  <c r="DB123" i="1"/>
  <c r="CF123" i="1" s="1"/>
  <c r="DC123" i="1"/>
  <c r="CG123" i="1" s="1"/>
  <c r="DL123" i="1" s="1"/>
  <c r="DI123" i="1"/>
  <c r="DH123" i="1"/>
  <c r="DJ124" i="1"/>
  <c r="DK124" i="1"/>
  <c r="DD124" i="1"/>
  <c r="DB124" i="1"/>
  <c r="CF124" i="1" s="1"/>
  <c r="DC124" i="1"/>
  <c r="CG124" i="1" s="1"/>
  <c r="DL124" i="1" s="1"/>
  <c r="DI124" i="1"/>
  <c r="DH124" i="1"/>
  <c r="DJ125" i="1"/>
  <c r="DK125" i="1"/>
  <c r="DD125" i="1"/>
  <c r="DB125" i="1"/>
  <c r="CF125" i="1" s="1"/>
  <c r="DC125" i="1"/>
  <c r="CG125" i="1" s="1"/>
  <c r="DL125" i="1" s="1"/>
  <c r="DI125" i="1"/>
  <c r="DH125" i="1"/>
  <c r="DJ126" i="1"/>
  <c r="DK126" i="1"/>
  <c r="DD126" i="1"/>
  <c r="DB126" i="1"/>
  <c r="CF126" i="1" s="1"/>
  <c r="DC126" i="1"/>
  <c r="CG126" i="1" s="1"/>
  <c r="DL126" i="1" s="1"/>
  <c r="DI126" i="1"/>
  <c r="DH126" i="1"/>
  <c r="DJ127" i="1"/>
  <c r="DK127" i="1"/>
  <c r="DD127" i="1"/>
  <c r="DB127" i="1"/>
  <c r="CF127" i="1" s="1"/>
  <c r="DC127" i="1"/>
  <c r="CG127" i="1" s="1"/>
  <c r="DL127" i="1" s="1"/>
  <c r="DI127" i="1"/>
  <c r="DH127" i="1"/>
  <c r="DJ128" i="1"/>
  <c r="DK128" i="1"/>
  <c r="DD128" i="1"/>
  <c r="DB128" i="1"/>
  <c r="CF128" i="1" s="1"/>
  <c r="DC128" i="1"/>
  <c r="CG128" i="1" s="1"/>
  <c r="DL128" i="1" s="1"/>
  <c r="DI128" i="1"/>
  <c r="DH128" i="1"/>
  <c r="DJ129" i="1"/>
  <c r="DK129" i="1"/>
  <c r="DD129" i="1"/>
  <c r="DB129" i="1"/>
  <c r="CF129" i="1" s="1"/>
  <c r="DC129" i="1"/>
  <c r="CG129" i="1" s="1"/>
  <c r="DL129" i="1" s="1"/>
  <c r="DI129" i="1"/>
  <c r="DH129" i="1"/>
  <c r="DJ130" i="1"/>
  <c r="DK130" i="1"/>
  <c r="DD130" i="1"/>
  <c r="DB130" i="1"/>
  <c r="CF130" i="1" s="1"/>
  <c r="DC130" i="1"/>
  <c r="CG130" i="1" s="1"/>
  <c r="DL130" i="1" s="1"/>
  <c r="DI130" i="1"/>
  <c r="DH130" i="1"/>
  <c r="DJ131" i="1"/>
  <c r="DK131" i="1"/>
  <c r="DD131" i="1"/>
  <c r="DB131" i="1"/>
  <c r="CF131" i="1" s="1"/>
  <c r="DC131" i="1"/>
  <c r="CG131" i="1" s="1"/>
  <c r="DL131" i="1" s="1"/>
  <c r="DI131" i="1"/>
  <c r="DH131" i="1"/>
  <c r="DJ132" i="1"/>
  <c r="DK132" i="1"/>
  <c r="DD132" i="1"/>
  <c r="DB132" i="1"/>
  <c r="CF132" i="1" s="1"/>
  <c r="DC132" i="1"/>
  <c r="CG132" i="1" s="1"/>
  <c r="DL132" i="1" s="1"/>
  <c r="DI132" i="1"/>
  <c r="DH132" i="1"/>
  <c r="DJ133" i="1"/>
  <c r="DK133" i="1"/>
  <c r="DD133" i="1"/>
  <c r="DB133" i="1"/>
  <c r="CF133" i="1" s="1"/>
  <c r="DC133" i="1"/>
  <c r="CG133" i="1" s="1"/>
  <c r="DL133" i="1" s="1"/>
  <c r="DI133" i="1"/>
  <c r="DH133" i="1"/>
  <c r="DJ136" i="1"/>
  <c r="DK136" i="1"/>
  <c r="DD136" i="1"/>
  <c r="CF136" i="1" s="1"/>
  <c r="DC136" i="1"/>
  <c r="CG136" i="1" s="1"/>
  <c r="DL136" i="1" s="1"/>
  <c r="DI136" i="1"/>
  <c r="DH136" i="1"/>
  <c r="DJ134" i="1"/>
  <c r="DK134" i="1"/>
  <c r="DD134" i="1"/>
  <c r="DB134" i="1"/>
  <c r="CF134" i="1" s="1"/>
  <c r="DC134" i="1"/>
  <c r="CG134" i="1" s="1"/>
  <c r="DL134" i="1" s="1"/>
  <c r="DI134" i="1"/>
  <c r="DH134" i="1"/>
  <c r="DJ135" i="1"/>
  <c r="DK135" i="1"/>
  <c r="DD135" i="1"/>
  <c r="DB135" i="1"/>
  <c r="CF135" i="1" s="1"/>
  <c r="DC135" i="1"/>
  <c r="CG135" i="1" s="1"/>
  <c r="DL135" i="1" s="1"/>
  <c r="DI135" i="1"/>
  <c r="DH135" i="1"/>
  <c r="DJ137" i="1"/>
  <c r="DK137" i="1"/>
  <c r="DD137" i="1"/>
  <c r="DB137" i="1"/>
  <c r="CF137" i="1" s="1"/>
  <c r="DC137" i="1"/>
  <c r="CG137" i="1" s="1"/>
  <c r="DL137" i="1" s="1"/>
  <c r="DI137" i="1"/>
  <c r="DH137" i="1"/>
  <c r="DJ138" i="1"/>
  <c r="DK138" i="1"/>
  <c r="DD138" i="1"/>
  <c r="DB138" i="1"/>
  <c r="CF138" i="1" s="1"/>
  <c r="DC138" i="1"/>
  <c r="CG138" i="1" s="1"/>
  <c r="DL138" i="1" s="1"/>
  <c r="DI138" i="1"/>
  <c r="DH138" i="1"/>
  <c r="DJ139" i="1"/>
  <c r="DK139" i="1"/>
  <c r="DD139" i="1"/>
  <c r="DB139" i="1"/>
  <c r="CF139" i="1" s="1"/>
  <c r="DC139" i="1"/>
  <c r="CG139" i="1" s="1"/>
  <c r="DL139" i="1" s="1"/>
  <c r="DI139" i="1"/>
  <c r="DH139" i="1"/>
  <c r="DJ140" i="1"/>
  <c r="DK140" i="1"/>
  <c r="DD140" i="1"/>
  <c r="DB140" i="1"/>
  <c r="CF140" i="1" s="1"/>
  <c r="DC140" i="1"/>
  <c r="CG140" i="1" s="1"/>
  <c r="DL140" i="1" s="1"/>
  <c r="DI140" i="1"/>
  <c r="DH140" i="1"/>
  <c r="DJ141" i="1"/>
  <c r="DK141" i="1"/>
  <c r="DD141" i="1"/>
  <c r="DB141" i="1"/>
  <c r="CF141" i="1" s="1"/>
  <c r="DC141" i="1"/>
  <c r="CG141" i="1" s="1"/>
  <c r="DL141" i="1" s="1"/>
  <c r="DI141" i="1"/>
  <c r="DH141" i="1"/>
  <c r="DJ142" i="1"/>
  <c r="DK142" i="1"/>
  <c r="DD142" i="1"/>
  <c r="DB142" i="1"/>
  <c r="CF142" i="1" s="1"/>
  <c r="DC142" i="1"/>
  <c r="CG142" i="1" s="1"/>
  <c r="DL142" i="1" s="1"/>
  <c r="DI142" i="1"/>
  <c r="DH142" i="1"/>
  <c r="DJ143" i="1"/>
  <c r="DK143" i="1"/>
  <c r="DD143" i="1"/>
  <c r="DB143" i="1"/>
  <c r="CF143" i="1" s="1"/>
  <c r="DC143" i="1"/>
  <c r="CG143" i="1" s="1"/>
  <c r="DL143" i="1" s="1"/>
  <c r="DI143" i="1"/>
  <c r="DH143" i="1"/>
  <c r="DJ144" i="1"/>
  <c r="DK144" i="1"/>
  <c r="DD144" i="1"/>
  <c r="DB144" i="1"/>
  <c r="CF144" i="1" s="1"/>
  <c r="DC144" i="1"/>
  <c r="CG144" i="1" s="1"/>
  <c r="DL144" i="1" s="1"/>
  <c r="DI144" i="1"/>
  <c r="DH144" i="1"/>
  <c r="DJ13" i="1"/>
  <c r="DK13" i="1"/>
  <c r="DD13" i="1"/>
  <c r="DB13" i="1"/>
  <c r="DC13" i="1"/>
  <c r="DI13" i="1"/>
  <c r="DH13" i="1"/>
  <c r="DJ14" i="1"/>
  <c r="DK14" i="1"/>
  <c r="DD14" i="1"/>
  <c r="DB14" i="1"/>
  <c r="CF14" i="1" s="1"/>
  <c r="DC14" i="1"/>
  <c r="CG14" i="1" s="1"/>
  <c r="DL14" i="1" s="1"/>
  <c r="DI14" i="1"/>
  <c r="DH14" i="1"/>
  <c r="DJ15" i="1"/>
  <c r="DK15" i="1"/>
  <c r="DD15" i="1"/>
  <c r="DB15" i="1"/>
  <c r="CF15" i="1" s="1"/>
  <c r="DC15" i="1"/>
  <c r="CG15" i="1" s="1"/>
  <c r="DL15" i="1" s="1"/>
  <c r="DI15" i="1"/>
  <c r="DH15" i="1"/>
  <c r="DJ16" i="1"/>
  <c r="DK16" i="1"/>
  <c r="DD16" i="1"/>
  <c r="DB16" i="1"/>
  <c r="CF16" i="1" s="1"/>
  <c r="DC16" i="1"/>
  <c r="CG16" i="1" s="1"/>
  <c r="DL16" i="1" s="1"/>
  <c r="DI16" i="1"/>
  <c r="DH16" i="1"/>
  <c r="DJ17" i="1"/>
  <c r="DK17" i="1"/>
  <c r="DD17" i="1"/>
  <c r="DB17" i="1"/>
  <c r="CF17" i="1" s="1"/>
  <c r="DC17" i="1"/>
  <c r="CG17" i="1" s="1"/>
  <c r="DL17" i="1" s="1"/>
  <c r="DI17" i="1"/>
  <c r="DH17" i="1"/>
  <c r="DJ18" i="1"/>
  <c r="DK18" i="1"/>
  <c r="DD18" i="1"/>
  <c r="DB18" i="1"/>
  <c r="CF18" i="1" s="1"/>
  <c r="DC18" i="1"/>
  <c r="CG18" i="1" s="1"/>
  <c r="DL18" i="1" s="1"/>
  <c r="DI18" i="1"/>
  <c r="DH18" i="1"/>
  <c r="DJ19" i="1"/>
  <c r="DK19" i="1"/>
  <c r="DD19" i="1"/>
  <c r="DB19" i="1"/>
  <c r="CF19" i="1" s="1"/>
  <c r="DC19" i="1"/>
  <c r="CG19" i="1" s="1"/>
  <c r="DL19" i="1" s="1"/>
  <c r="DI19" i="1"/>
  <c r="DH19" i="1"/>
  <c r="DJ20" i="1"/>
  <c r="DK20" i="1"/>
  <c r="DD20" i="1"/>
  <c r="DB20" i="1"/>
  <c r="CF20" i="1" s="1"/>
  <c r="DC20" i="1"/>
  <c r="CG20" i="1" s="1"/>
  <c r="DL20" i="1" s="1"/>
  <c r="DI20" i="1"/>
  <c r="DH20" i="1"/>
  <c r="DJ21" i="1"/>
  <c r="DK21" i="1"/>
  <c r="DD21" i="1"/>
  <c r="DB21" i="1"/>
  <c r="CF21" i="1" s="1"/>
  <c r="DC21" i="1"/>
  <c r="CG21" i="1" s="1"/>
  <c r="DL21" i="1" s="1"/>
  <c r="DI21" i="1"/>
  <c r="DH21" i="1"/>
  <c r="DJ22" i="1"/>
  <c r="DK22" i="1"/>
  <c r="DD22" i="1"/>
  <c r="DB22" i="1"/>
  <c r="CF22" i="1" s="1"/>
  <c r="DC22" i="1"/>
  <c r="CG22" i="1" s="1"/>
  <c r="DL22" i="1" s="1"/>
  <c r="DI22" i="1"/>
  <c r="DH22" i="1"/>
  <c r="DJ23" i="1"/>
  <c r="DK23" i="1"/>
  <c r="DD23" i="1"/>
  <c r="DB23" i="1"/>
  <c r="CF23" i="1" s="1"/>
  <c r="DC23" i="1"/>
  <c r="CG23" i="1" s="1"/>
  <c r="DL23" i="1" s="1"/>
  <c r="DI23" i="1"/>
  <c r="DH23" i="1"/>
  <c r="DJ24" i="1"/>
  <c r="DK24" i="1"/>
  <c r="DD24" i="1"/>
  <c r="DB24" i="1"/>
  <c r="CF24" i="1" s="1"/>
  <c r="DC24" i="1"/>
  <c r="CG24" i="1" s="1"/>
  <c r="DL24" i="1" s="1"/>
  <c r="DI24" i="1"/>
  <c r="DH24" i="1"/>
  <c r="DJ25" i="1"/>
  <c r="DK25" i="1"/>
  <c r="DD25" i="1"/>
  <c r="DB25" i="1"/>
  <c r="CF25" i="1" s="1"/>
  <c r="DC25" i="1"/>
  <c r="CG25" i="1" s="1"/>
  <c r="DL25" i="1" s="1"/>
  <c r="DI25" i="1"/>
  <c r="DH25" i="1"/>
  <c r="DJ26" i="1"/>
  <c r="DK26" i="1"/>
  <c r="DD26" i="1"/>
  <c r="DB26" i="1"/>
  <c r="CF26" i="1" s="1"/>
  <c r="DC26" i="1"/>
  <c r="CG26" i="1" s="1"/>
  <c r="DL26" i="1" s="1"/>
  <c r="DI26" i="1"/>
  <c r="DH26" i="1"/>
  <c r="DJ27" i="1"/>
  <c r="DK27" i="1"/>
  <c r="DD27" i="1"/>
  <c r="DB27" i="1"/>
  <c r="CF27" i="1" s="1"/>
  <c r="DC27" i="1"/>
  <c r="CG27" i="1" s="1"/>
  <c r="DL27" i="1" s="1"/>
  <c r="DI27" i="1"/>
  <c r="DH27" i="1"/>
  <c r="DJ28" i="1"/>
  <c r="DK28" i="1"/>
  <c r="DD28" i="1"/>
  <c r="DB28" i="1"/>
  <c r="CF28" i="1" s="1"/>
  <c r="DC28" i="1"/>
  <c r="CG28" i="1" s="1"/>
  <c r="DL28" i="1" s="1"/>
  <c r="DI28" i="1"/>
  <c r="DH28" i="1"/>
  <c r="DJ29" i="1"/>
  <c r="DK29" i="1"/>
  <c r="DD29" i="1"/>
  <c r="DB29" i="1"/>
  <c r="CF29" i="1" s="1"/>
  <c r="DC29" i="1"/>
  <c r="CG29" i="1" s="1"/>
  <c r="DL29" i="1" s="1"/>
  <c r="DI29" i="1"/>
  <c r="DH29" i="1"/>
  <c r="DJ30" i="1"/>
  <c r="DK30" i="1"/>
  <c r="DD30" i="1"/>
  <c r="DB30" i="1"/>
  <c r="CF30" i="1" s="1"/>
  <c r="DC30" i="1"/>
  <c r="CG30" i="1" s="1"/>
  <c r="DL30" i="1" s="1"/>
  <c r="DI30" i="1"/>
  <c r="DH30" i="1"/>
  <c r="DJ31" i="1"/>
  <c r="DK31" i="1"/>
  <c r="DD31" i="1"/>
  <c r="DB31" i="1"/>
  <c r="CF31" i="1" s="1"/>
  <c r="DC31" i="1"/>
  <c r="CG31" i="1" s="1"/>
  <c r="DL31" i="1" s="1"/>
  <c r="DI31" i="1"/>
  <c r="DH31" i="1"/>
  <c r="DJ32" i="1"/>
  <c r="DK32" i="1"/>
  <c r="DD32" i="1"/>
  <c r="DB32" i="1"/>
  <c r="CF32" i="1" s="1"/>
  <c r="DC32" i="1"/>
  <c r="CG32" i="1" s="1"/>
  <c r="DL32" i="1" s="1"/>
  <c r="DI32" i="1"/>
  <c r="DJ33" i="1"/>
  <c r="DK33" i="1"/>
  <c r="DD33" i="1"/>
  <c r="DB33" i="1"/>
  <c r="CF33" i="1" s="1"/>
  <c r="DC33" i="1"/>
  <c r="CG33" i="1" s="1"/>
  <c r="DL33" i="1" s="1"/>
  <c r="DI33" i="1"/>
  <c r="DH33" i="1"/>
  <c r="DJ34" i="1"/>
  <c r="DK34" i="1"/>
  <c r="DD34" i="1"/>
  <c r="DB34" i="1"/>
  <c r="CF34" i="1" s="1"/>
  <c r="DC34" i="1"/>
  <c r="CG34" i="1" s="1"/>
  <c r="DL34" i="1" s="1"/>
  <c r="DI34" i="1"/>
  <c r="DH34" i="1"/>
  <c r="DJ35" i="1"/>
  <c r="DK35" i="1"/>
  <c r="DD35" i="1"/>
  <c r="DB35" i="1"/>
  <c r="CF35" i="1" s="1"/>
  <c r="DC35" i="1"/>
  <c r="CG35" i="1" s="1"/>
  <c r="DL35" i="1" s="1"/>
  <c r="DI35" i="1"/>
  <c r="DH35" i="1"/>
  <c r="DJ36" i="1"/>
  <c r="DK36" i="1"/>
  <c r="DD36" i="1"/>
  <c r="DB36" i="1"/>
  <c r="CF36" i="1" s="1"/>
  <c r="DC36" i="1"/>
  <c r="CG36" i="1" s="1"/>
  <c r="DL36" i="1" s="1"/>
  <c r="DI36" i="1"/>
  <c r="DH36" i="1"/>
  <c r="DJ37" i="1"/>
  <c r="DK37" i="1"/>
  <c r="DD37" i="1"/>
  <c r="DB37" i="1"/>
  <c r="CF37" i="1" s="1"/>
  <c r="DC37" i="1"/>
  <c r="CG37" i="1" s="1"/>
  <c r="DL37" i="1" s="1"/>
  <c r="DI37" i="1"/>
  <c r="DH37" i="1"/>
  <c r="DJ38" i="1"/>
  <c r="DK38" i="1"/>
  <c r="DD38" i="1"/>
  <c r="DB38" i="1"/>
  <c r="CF38" i="1" s="1"/>
  <c r="DC38" i="1"/>
  <c r="CG38" i="1" s="1"/>
  <c r="DL38" i="1" s="1"/>
  <c r="DI38" i="1"/>
  <c r="DH38" i="1"/>
  <c r="DJ39" i="1"/>
  <c r="DK39" i="1"/>
  <c r="DD39" i="1"/>
  <c r="DB39" i="1"/>
  <c r="CF39" i="1" s="1"/>
  <c r="DC39" i="1"/>
  <c r="CG39" i="1" s="1"/>
  <c r="DL39" i="1" s="1"/>
  <c r="DI39" i="1"/>
  <c r="DH39" i="1"/>
  <c r="DJ40" i="1"/>
  <c r="DK40" i="1"/>
  <c r="DD40" i="1"/>
  <c r="DB40" i="1"/>
  <c r="CF40" i="1" s="1"/>
  <c r="DC40" i="1"/>
  <c r="CG40" i="1" s="1"/>
  <c r="DL40" i="1" s="1"/>
  <c r="DI40" i="1"/>
  <c r="DH40" i="1"/>
  <c r="DJ41" i="1"/>
  <c r="DK41" i="1"/>
  <c r="DD41" i="1"/>
  <c r="DB41" i="1"/>
  <c r="CF41" i="1" s="1"/>
  <c r="DC41" i="1"/>
  <c r="CG41" i="1" s="1"/>
  <c r="DL41" i="1" s="1"/>
  <c r="DI41" i="1"/>
  <c r="DH41" i="1"/>
  <c r="DJ42" i="1"/>
  <c r="DK42" i="1"/>
  <c r="DD42" i="1"/>
  <c r="DB42" i="1"/>
  <c r="CF42" i="1" s="1"/>
  <c r="DC42" i="1"/>
  <c r="CG42" i="1" s="1"/>
  <c r="DL42" i="1" s="1"/>
  <c r="DI42" i="1"/>
  <c r="DH42" i="1"/>
  <c r="DJ43" i="1"/>
  <c r="DK43" i="1"/>
  <c r="DD43" i="1"/>
  <c r="DB43" i="1"/>
  <c r="CF43" i="1" s="1"/>
  <c r="DC43" i="1"/>
  <c r="CG43" i="1" s="1"/>
  <c r="DL43" i="1" s="1"/>
  <c r="DI43" i="1"/>
  <c r="DH43" i="1"/>
  <c r="DJ44" i="1"/>
  <c r="DK44" i="1"/>
  <c r="DD44" i="1"/>
  <c r="DB44" i="1"/>
  <c r="CF44" i="1" s="1"/>
  <c r="DC44" i="1"/>
  <c r="CG44" i="1" s="1"/>
  <c r="DL44" i="1" s="1"/>
  <c r="DI44" i="1"/>
  <c r="DH44" i="1"/>
  <c r="DJ45" i="1"/>
  <c r="DK45" i="1"/>
  <c r="DD45" i="1"/>
  <c r="DB45" i="1"/>
  <c r="DC45" i="1"/>
  <c r="DI45" i="1"/>
  <c r="DH45" i="1"/>
  <c r="DJ46" i="1"/>
  <c r="DK46" i="1"/>
  <c r="DD46" i="1"/>
  <c r="DB46" i="1"/>
  <c r="CF46" i="1" s="1"/>
  <c r="DC46" i="1"/>
  <c r="CG46" i="1" s="1"/>
  <c r="DL46" i="1" s="1"/>
  <c r="DI46" i="1"/>
  <c r="DH46" i="1"/>
  <c r="DJ47" i="1"/>
  <c r="DK47" i="1"/>
  <c r="DD47" i="1"/>
  <c r="DB47" i="1"/>
  <c r="CF47" i="1" s="1"/>
  <c r="DC47" i="1"/>
  <c r="CG47" i="1" s="1"/>
  <c r="DL47" i="1" s="1"/>
  <c r="DI47" i="1"/>
  <c r="DH47" i="1"/>
  <c r="DJ48" i="1"/>
  <c r="DK48" i="1"/>
  <c r="DD48" i="1"/>
  <c r="DB48" i="1"/>
  <c r="CF48" i="1" s="1"/>
  <c r="DC48" i="1"/>
  <c r="CG48" i="1" s="1"/>
  <c r="DL48" i="1" s="1"/>
  <c r="DI48" i="1"/>
  <c r="DH48" i="1"/>
  <c r="DJ49" i="1"/>
  <c r="DK49" i="1"/>
  <c r="DD49" i="1"/>
  <c r="DB49" i="1"/>
  <c r="CF49" i="1" s="1"/>
  <c r="DC49" i="1"/>
  <c r="CG49" i="1" s="1"/>
  <c r="DL49" i="1" s="1"/>
  <c r="DI49" i="1"/>
  <c r="DH49" i="1"/>
  <c r="DJ50" i="1"/>
  <c r="DK50" i="1"/>
  <c r="DD50" i="1"/>
  <c r="DB50" i="1"/>
  <c r="CF50" i="1" s="1"/>
  <c r="DC50" i="1"/>
  <c r="CG50" i="1" s="1"/>
  <c r="DL50" i="1" s="1"/>
  <c r="DI50" i="1"/>
  <c r="DH50" i="1"/>
  <c r="DJ51" i="1"/>
  <c r="DK51" i="1"/>
  <c r="DD51" i="1"/>
  <c r="DB51" i="1"/>
  <c r="CF51" i="1" s="1"/>
  <c r="DC51" i="1"/>
  <c r="CG51" i="1" s="1"/>
  <c r="DL51" i="1" s="1"/>
  <c r="DI51" i="1"/>
  <c r="DH51" i="1"/>
  <c r="DJ52" i="1"/>
  <c r="DK52" i="1"/>
  <c r="DD52" i="1"/>
  <c r="DB52" i="1"/>
  <c r="CF52" i="1" s="1"/>
  <c r="DC52" i="1"/>
  <c r="CG52" i="1" s="1"/>
  <c r="DL52" i="1" s="1"/>
  <c r="DI52" i="1"/>
  <c r="DH52" i="1"/>
  <c r="DJ53" i="1"/>
  <c r="DK53" i="1"/>
  <c r="DD53" i="1"/>
  <c r="DB53" i="1"/>
  <c r="CF53" i="1" s="1"/>
  <c r="DC53" i="1"/>
  <c r="CG53" i="1" s="1"/>
  <c r="DL53" i="1" s="1"/>
  <c r="DI53" i="1"/>
  <c r="DH53" i="1"/>
  <c r="DJ54" i="1"/>
  <c r="DK54" i="1"/>
  <c r="DD54" i="1"/>
  <c r="DB54" i="1"/>
  <c r="CF54" i="1" s="1"/>
  <c r="DC54" i="1"/>
  <c r="CG54" i="1" s="1"/>
  <c r="DL54" i="1" s="1"/>
  <c r="DI54" i="1"/>
  <c r="DH54" i="1"/>
  <c r="DJ55" i="1"/>
  <c r="DK55" i="1"/>
  <c r="DD55" i="1"/>
  <c r="DB55" i="1"/>
  <c r="CF55" i="1" s="1"/>
  <c r="DC55" i="1"/>
  <c r="CG55" i="1" s="1"/>
  <c r="DL55" i="1" s="1"/>
  <c r="DI55" i="1"/>
  <c r="DH55" i="1"/>
  <c r="DJ56" i="1"/>
  <c r="DK56" i="1"/>
  <c r="DD56" i="1"/>
  <c r="DB56" i="1"/>
  <c r="CF56" i="1" s="1"/>
  <c r="DC56" i="1"/>
  <c r="CG56" i="1" s="1"/>
  <c r="DL56" i="1" s="1"/>
  <c r="DI56" i="1"/>
  <c r="DH56" i="1"/>
  <c r="DJ57" i="1"/>
  <c r="DK57" i="1"/>
  <c r="DD57" i="1"/>
  <c r="DB57" i="1"/>
  <c r="CF57" i="1" s="1"/>
  <c r="DC57" i="1"/>
  <c r="CG57" i="1" s="1"/>
  <c r="DL57" i="1" s="1"/>
  <c r="DI57" i="1"/>
  <c r="DH57" i="1"/>
  <c r="DJ58" i="1"/>
  <c r="DK58" i="1"/>
  <c r="DD58" i="1"/>
  <c r="DB58" i="1"/>
  <c r="CF58" i="1" s="1"/>
  <c r="DC58" i="1"/>
  <c r="CG58" i="1" s="1"/>
  <c r="DL58" i="1" s="1"/>
  <c r="DI58" i="1"/>
  <c r="DH58" i="1"/>
  <c r="DJ59" i="1"/>
  <c r="DK59" i="1"/>
  <c r="DD59" i="1"/>
  <c r="DB59" i="1"/>
  <c r="CF59" i="1" s="1"/>
  <c r="DC59" i="1"/>
  <c r="CG59" i="1" s="1"/>
  <c r="DL59" i="1" s="1"/>
  <c r="DI59" i="1"/>
  <c r="DH59" i="1"/>
  <c r="DJ60" i="1"/>
  <c r="DK60" i="1"/>
  <c r="DD60" i="1"/>
  <c r="DB60" i="1"/>
  <c r="CF60" i="1" s="1"/>
  <c r="DC60" i="1"/>
  <c r="CG60" i="1" s="1"/>
  <c r="DL60" i="1" s="1"/>
  <c r="DI60" i="1"/>
  <c r="DH60" i="1"/>
  <c r="DJ61" i="1"/>
  <c r="DK61" i="1"/>
  <c r="DD61" i="1"/>
  <c r="DB61" i="1"/>
  <c r="CF61" i="1" s="1"/>
  <c r="DC61" i="1"/>
  <c r="CG61" i="1" s="1"/>
  <c r="DL61" i="1" s="1"/>
  <c r="DI61" i="1"/>
  <c r="DH61" i="1"/>
  <c r="DJ62" i="1"/>
  <c r="DK62" i="1"/>
  <c r="DD62" i="1"/>
  <c r="DB62" i="1"/>
  <c r="CF62" i="1" s="1"/>
  <c r="DC62" i="1"/>
  <c r="CG62" i="1" s="1"/>
  <c r="DL62" i="1" s="1"/>
  <c r="DI62" i="1"/>
  <c r="DH62" i="1"/>
  <c r="DJ63" i="1"/>
  <c r="DK63" i="1"/>
  <c r="DD63" i="1"/>
  <c r="DB63" i="1"/>
  <c r="CF63" i="1" s="1"/>
  <c r="DC63" i="1"/>
  <c r="CG63" i="1" s="1"/>
  <c r="DL63" i="1" s="1"/>
  <c r="DI63" i="1"/>
  <c r="DH63" i="1"/>
  <c r="DJ64" i="1"/>
  <c r="DK64" i="1"/>
  <c r="DD64" i="1"/>
  <c r="DB64" i="1"/>
  <c r="CF64" i="1" s="1"/>
  <c r="DC64" i="1"/>
  <c r="CG64" i="1" s="1"/>
  <c r="DL64" i="1" s="1"/>
  <c r="DI64" i="1"/>
  <c r="DH64" i="1"/>
  <c r="DJ65" i="1"/>
  <c r="DK65" i="1"/>
  <c r="DD65" i="1"/>
  <c r="DB65" i="1"/>
  <c r="CF65" i="1" s="1"/>
  <c r="DC65" i="1"/>
  <c r="CG65" i="1" s="1"/>
  <c r="DL65" i="1" s="1"/>
  <c r="DI65" i="1"/>
  <c r="DH65" i="1"/>
  <c r="DJ66" i="1"/>
  <c r="DK66" i="1"/>
  <c r="DD66" i="1"/>
  <c r="DB66" i="1"/>
  <c r="CF66" i="1" s="1"/>
  <c r="DC66" i="1"/>
  <c r="CG66" i="1" s="1"/>
  <c r="DL66" i="1" s="1"/>
  <c r="DI66" i="1"/>
  <c r="DH66" i="1"/>
  <c r="DJ67" i="1"/>
  <c r="DK67" i="1"/>
  <c r="DD67" i="1"/>
  <c r="DB67" i="1"/>
  <c r="CF67" i="1" s="1"/>
  <c r="DC67" i="1"/>
  <c r="CG67" i="1" s="1"/>
  <c r="DL67" i="1" s="1"/>
  <c r="DI67" i="1"/>
  <c r="DH67" i="1"/>
  <c r="DJ68" i="1"/>
  <c r="DK68" i="1"/>
  <c r="DD68" i="1"/>
  <c r="DB68" i="1"/>
  <c r="CF68" i="1" s="1"/>
  <c r="DC68" i="1"/>
  <c r="CG68" i="1" s="1"/>
  <c r="DL68" i="1" s="1"/>
  <c r="DI68" i="1"/>
  <c r="DH68" i="1"/>
  <c r="DJ69" i="1"/>
  <c r="DK69" i="1"/>
  <c r="DD69" i="1"/>
  <c r="DB69" i="1"/>
  <c r="CF69" i="1" s="1"/>
  <c r="DC69" i="1"/>
  <c r="CG69" i="1" s="1"/>
  <c r="DL69" i="1" s="1"/>
  <c r="DI69" i="1"/>
  <c r="DH69" i="1"/>
  <c r="DJ70" i="1"/>
  <c r="DK70" i="1"/>
  <c r="DD70" i="1"/>
  <c r="DB70" i="1"/>
  <c r="CF70" i="1" s="1"/>
  <c r="DC70" i="1"/>
  <c r="CG70" i="1" s="1"/>
  <c r="DL70" i="1" s="1"/>
  <c r="DI70" i="1"/>
  <c r="DH70" i="1"/>
  <c r="DJ71" i="1"/>
  <c r="DK71" i="1"/>
  <c r="DD71" i="1"/>
  <c r="DB71" i="1"/>
  <c r="CF71" i="1" s="1"/>
  <c r="DC71" i="1"/>
  <c r="CG71" i="1" s="1"/>
  <c r="DL71" i="1" s="1"/>
  <c r="DI71" i="1"/>
  <c r="DH71" i="1"/>
  <c r="DJ72" i="1"/>
  <c r="DK72" i="1"/>
  <c r="DD72" i="1"/>
  <c r="DB72" i="1"/>
  <c r="CF72" i="1" s="1"/>
  <c r="DC72" i="1"/>
  <c r="CG72" i="1" s="1"/>
  <c r="DL72" i="1" s="1"/>
  <c r="DI72" i="1"/>
  <c r="DH72" i="1"/>
  <c r="DJ73" i="1"/>
  <c r="DK73" i="1"/>
  <c r="DD73" i="1"/>
  <c r="DB73" i="1"/>
  <c r="CF73" i="1" s="1"/>
  <c r="DC73" i="1"/>
  <c r="CG73" i="1" s="1"/>
  <c r="DL73" i="1" s="1"/>
  <c r="DI73" i="1"/>
  <c r="DH73" i="1"/>
  <c r="DJ74" i="1"/>
  <c r="DK74" i="1"/>
  <c r="DD74" i="1"/>
  <c r="DB74" i="1"/>
  <c r="CF74" i="1" s="1"/>
  <c r="DC74" i="1"/>
  <c r="CG74" i="1" s="1"/>
  <c r="DL74" i="1" s="1"/>
  <c r="DI74" i="1"/>
  <c r="DH74" i="1"/>
  <c r="DJ75" i="1"/>
  <c r="DK75" i="1"/>
  <c r="DD75" i="1"/>
  <c r="DB75" i="1"/>
  <c r="CF75" i="1" s="1"/>
  <c r="DC75" i="1"/>
  <c r="CG75" i="1" s="1"/>
  <c r="DL75" i="1" s="1"/>
  <c r="DI75" i="1"/>
  <c r="DH75" i="1"/>
  <c r="DJ76" i="1"/>
  <c r="DK76" i="1"/>
  <c r="DD76" i="1"/>
  <c r="DB76" i="1"/>
  <c r="CF76" i="1" s="1"/>
  <c r="DC76" i="1"/>
  <c r="CG76" i="1" s="1"/>
  <c r="DL76" i="1" s="1"/>
  <c r="DI76" i="1"/>
  <c r="DJ77" i="1"/>
  <c r="DK77" i="1"/>
  <c r="DD77" i="1"/>
  <c r="DB77" i="1"/>
  <c r="CF77" i="1" s="1"/>
  <c r="DC77" i="1"/>
  <c r="CG77" i="1" s="1"/>
  <c r="DL77" i="1" s="1"/>
  <c r="DI77" i="1"/>
  <c r="DH77" i="1"/>
  <c r="DJ78" i="1"/>
  <c r="DK78" i="1"/>
  <c r="DD78" i="1"/>
  <c r="DB78" i="1"/>
  <c r="CF78" i="1" s="1"/>
  <c r="DC78" i="1"/>
  <c r="CG78" i="1" s="1"/>
  <c r="DL78" i="1" s="1"/>
  <c r="DI78" i="1"/>
  <c r="DH78" i="1"/>
  <c r="DJ79" i="1"/>
  <c r="DK79" i="1"/>
  <c r="DD79" i="1"/>
  <c r="DB79" i="1"/>
  <c r="CF79" i="1" s="1"/>
  <c r="DC79" i="1"/>
  <c r="CG79" i="1" s="1"/>
  <c r="DL79" i="1" s="1"/>
  <c r="DI79" i="1"/>
  <c r="DH79" i="1"/>
  <c r="DJ80" i="1"/>
  <c r="DK80" i="1"/>
  <c r="DD80" i="1"/>
  <c r="DB80" i="1"/>
  <c r="CF80" i="1" s="1"/>
  <c r="DC80" i="1"/>
  <c r="CG80" i="1" s="1"/>
  <c r="DL80" i="1" s="1"/>
  <c r="DI80" i="1"/>
  <c r="DH80" i="1"/>
  <c r="DJ81" i="1"/>
  <c r="DK81" i="1"/>
  <c r="DD81" i="1"/>
  <c r="DB81" i="1"/>
  <c r="CF81" i="1" s="1"/>
  <c r="DC81" i="1"/>
  <c r="CG81" i="1" s="1"/>
  <c r="DL81" i="1" s="1"/>
  <c r="DI81" i="1"/>
  <c r="DH81" i="1"/>
  <c r="DJ82" i="1"/>
  <c r="DK82" i="1"/>
  <c r="DD82" i="1"/>
  <c r="DB82" i="1"/>
  <c r="CF82" i="1" s="1"/>
  <c r="DC82" i="1"/>
  <c r="CG82" i="1" s="1"/>
  <c r="DL82" i="1" s="1"/>
  <c r="DI82" i="1"/>
  <c r="DH82" i="1"/>
  <c r="DJ83" i="1"/>
  <c r="DK83" i="1"/>
  <c r="DD83" i="1"/>
  <c r="DB83" i="1"/>
  <c r="CF83" i="1" s="1"/>
  <c r="DC83" i="1"/>
  <c r="CG83" i="1" s="1"/>
  <c r="DL83" i="1" s="1"/>
  <c r="DI83" i="1"/>
  <c r="DH83" i="1"/>
  <c r="DJ84" i="1"/>
  <c r="DK84" i="1"/>
  <c r="DD84" i="1"/>
  <c r="DB84" i="1"/>
  <c r="CF84" i="1" s="1"/>
  <c r="DC84" i="1"/>
  <c r="CG84" i="1" s="1"/>
  <c r="DL84" i="1" s="1"/>
  <c r="DI84" i="1"/>
  <c r="DH84" i="1"/>
  <c r="DJ85" i="1"/>
  <c r="DK85" i="1"/>
  <c r="DD85" i="1"/>
  <c r="DB85" i="1"/>
  <c r="CF85" i="1" s="1"/>
  <c r="DC85" i="1"/>
  <c r="CG85" i="1" s="1"/>
  <c r="DL85" i="1" s="1"/>
  <c r="DI85" i="1"/>
  <c r="DH85" i="1"/>
  <c r="DJ86" i="1"/>
  <c r="DK86" i="1"/>
  <c r="DD86" i="1"/>
  <c r="DB86" i="1"/>
  <c r="CF86" i="1" s="1"/>
  <c r="DC86" i="1"/>
  <c r="CG86" i="1" s="1"/>
  <c r="DL86" i="1" s="1"/>
  <c r="DI86" i="1"/>
  <c r="DH86" i="1"/>
  <c r="DJ87" i="1"/>
  <c r="DK87" i="1"/>
  <c r="DD87" i="1"/>
  <c r="DB87" i="1"/>
  <c r="CF87" i="1" s="1"/>
  <c r="DC87" i="1"/>
  <c r="CG87" i="1" s="1"/>
  <c r="DL87" i="1" s="1"/>
  <c r="DI87" i="1"/>
  <c r="DH87" i="1"/>
  <c r="DJ88" i="1"/>
  <c r="DK88" i="1"/>
  <c r="DD88" i="1"/>
  <c r="DB88" i="1"/>
  <c r="CF88" i="1" s="1"/>
  <c r="DC88" i="1"/>
  <c r="CG88" i="1" s="1"/>
  <c r="DL88" i="1" s="1"/>
  <c r="DI88" i="1"/>
  <c r="DH88" i="1"/>
  <c r="DJ89" i="1"/>
  <c r="DK89" i="1"/>
  <c r="DD89" i="1"/>
  <c r="DB89" i="1"/>
  <c r="CF89" i="1" s="1"/>
  <c r="DC89" i="1"/>
  <c r="CG89" i="1" s="1"/>
  <c r="DL89" i="1" s="1"/>
  <c r="DI89" i="1"/>
  <c r="DH89" i="1"/>
  <c r="DJ90" i="1"/>
  <c r="DK90" i="1"/>
  <c r="DD90" i="1"/>
  <c r="DB90" i="1"/>
  <c r="CF90" i="1" s="1"/>
  <c r="DC90" i="1"/>
  <c r="CG90" i="1" s="1"/>
  <c r="DL90" i="1" s="1"/>
  <c r="DI90" i="1"/>
  <c r="DH90" i="1"/>
  <c r="DJ91" i="1"/>
  <c r="DK91" i="1"/>
  <c r="DD91" i="1"/>
  <c r="DB91" i="1"/>
  <c r="CF91" i="1" s="1"/>
  <c r="DC91" i="1"/>
  <c r="CG91" i="1" s="1"/>
  <c r="DL91" i="1" s="1"/>
  <c r="DI91" i="1"/>
  <c r="DH91" i="1"/>
  <c r="DJ92" i="1"/>
  <c r="DK92" i="1"/>
  <c r="DD92" i="1"/>
  <c r="DB92" i="1"/>
  <c r="CF92" i="1" s="1"/>
  <c r="DC92" i="1"/>
  <c r="CG92" i="1" s="1"/>
  <c r="DL92" i="1" s="1"/>
  <c r="DI92" i="1"/>
  <c r="DH92" i="1"/>
  <c r="DJ93" i="1"/>
  <c r="DK93" i="1"/>
  <c r="DD93" i="1"/>
  <c r="DB93" i="1"/>
  <c r="CF93" i="1" s="1"/>
  <c r="DC93" i="1"/>
  <c r="CG93" i="1" s="1"/>
  <c r="DL93" i="1" s="1"/>
  <c r="DI93" i="1"/>
  <c r="DH93" i="1"/>
  <c r="DJ94" i="1"/>
  <c r="DK94" i="1"/>
  <c r="DD94" i="1"/>
  <c r="DB94" i="1"/>
  <c r="CF94" i="1" s="1"/>
  <c r="DC94" i="1"/>
  <c r="CG94" i="1" s="1"/>
  <c r="DL94" i="1" s="1"/>
  <c r="DI94" i="1"/>
  <c r="DH94" i="1"/>
  <c r="DJ95" i="1"/>
  <c r="DK95" i="1"/>
  <c r="DD95" i="1"/>
  <c r="DB95" i="1"/>
  <c r="CF95" i="1" s="1"/>
  <c r="DC95" i="1"/>
  <c r="CG95" i="1" s="1"/>
  <c r="DL95" i="1" s="1"/>
  <c r="DI95" i="1"/>
  <c r="DH95" i="1"/>
  <c r="DJ96" i="1"/>
  <c r="DK96" i="1"/>
  <c r="DD96" i="1"/>
  <c r="DB96" i="1"/>
  <c r="CF96" i="1" s="1"/>
  <c r="DC96" i="1"/>
  <c r="CG96" i="1" s="1"/>
  <c r="DL96" i="1" s="1"/>
  <c r="DI96" i="1"/>
  <c r="DH96" i="1"/>
  <c r="DJ97" i="1"/>
  <c r="DK97" i="1"/>
  <c r="DD97" i="1"/>
  <c r="DB97" i="1"/>
  <c r="CF97" i="1" s="1"/>
  <c r="DC97" i="1"/>
  <c r="CG97" i="1" s="1"/>
  <c r="DL97" i="1" s="1"/>
  <c r="DI97" i="1"/>
  <c r="DH97" i="1"/>
  <c r="DJ98" i="1"/>
  <c r="DK98" i="1"/>
  <c r="DD98" i="1"/>
  <c r="DB98" i="1"/>
  <c r="CF98" i="1" s="1"/>
  <c r="DC98" i="1"/>
  <c r="CG98" i="1" s="1"/>
  <c r="DL98" i="1" s="1"/>
  <c r="DI98" i="1"/>
  <c r="DH98" i="1"/>
  <c r="DJ99" i="1"/>
  <c r="DK99" i="1"/>
  <c r="DD99" i="1"/>
  <c r="DB99" i="1"/>
  <c r="CF99" i="1" s="1"/>
  <c r="DC99" i="1"/>
  <c r="CG99" i="1" s="1"/>
  <c r="DL99" i="1" s="1"/>
  <c r="DI99" i="1"/>
  <c r="DH99" i="1"/>
  <c r="DJ100" i="1"/>
  <c r="DK100" i="1"/>
  <c r="DD100" i="1"/>
  <c r="DB100" i="1"/>
  <c r="CF100" i="1" s="1"/>
  <c r="DC100" i="1"/>
  <c r="CG100" i="1" s="1"/>
  <c r="DL100" i="1" s="1"/>
  <c r="DI100" i="1"/>
  <c r="DH100" i="1"/>
  <c r="DJ101" i="1"/>
  <c r="DK101" i="1"/>
  <c r="DD101" i="1"/>
  <c r="DB101" i="1"/>
  <c r="CF101" i="1" s="1"/>
  <c r="DC101" i="1"/>
  <c r="CG101" i="1" s="1"/>
  <c r="DL101" i="1" s="1"/>
  <c r="DI101" i="1"/>
  <c r="DH101" i="1"/>
  <c r="DJ102" i="1"/>
  <c r="DK102" i="1"/>
  <c r="DD102" i="1"/>
  <c r="DB102" i="1"/>
  <c r="CF102" i="1" s="1"/>
  <c r="DC102" i="1"/>
  <c r="CG102" i="1" s="1"/>
  <c r="DL102" i="1" s="1"/>
  <c r="DI102" i="1"/>
  <c r="DH102" i="1"/>
  <c r="DJ103" i="1"/>
  <c r="DK103" i="1"/>
  <c r="DD103" i="1"/>
  <c r="DB103" i="1"/>
  <c r="CF103" i="1" s="1"/>
  <c r="DC103" i="1"/>
  <c r="CG103" i="1" s="1"/>
  <c r="DL103" i="1" s="1"/>
  <c r="DI103" i="1"/>
  <c r="DH103" i="1"/>
  <c r="DJ104" i="1"/>
  <c r="DK104" i="1"/>
  <c r="DD104" i="1"/>
  <c r="DB104" i="1"/>
  <c r="CF104" i="1" s="1"/>
  <c r="DC104" i="1"/>
  <c r="CG104" i="1" s="1"/>
  <c r="DL104" i="1" s="1"/>
  <c r="DI104" i="1"/>
  <c r="DH104" i="1"/>
  <c r="DJ105" i="1"/>
  <c r="DK105" i="1"/>
  <c r="DD105" i="1"/>
  <c r="DB105" i="1"/>
  <c r="CF105" i="1" s="1"/>
  <c r="DC105" i="1"/>
  <c r="CG105" i="1" s="1"/>
  <c r="DL105" i="1" s="1"/>
  <c r="DI105" i="1"/>
  <c r="DH105" i="1"/>
  <c r="DJ106" i="1"/>
  <c r="DK106" i="1"/>
  <c r="DD106" i="1"/>
  <c r="DB106" i="1"/>
  <c r="CF106" i="1" s="1"/>
  <c r="DC106" i="1"/>
  <c r="CG106" i="1" s="1"/>
  <c r="DL106" i="1" s="1"/>
  <c r="DI106" i="1"/>
  <c r="DH106" i="1"/>
  <c r="DJ107" i="1"/>
  <c r="DK107" i="1"/>
  <c r="DD107" i="1"/>
  <c r="DB107" i="1"/>
  <c r="CF107" i="1" s="1"/>
  <c r="DC107" i="1"/>
  <c r="CG107" i="1" s="1"/>
  <c r="DL107" i="1" s="1"/>
  <c r="DI107" i="1"/>
  <c r="DH107" i="1"/>
  <c r="DJ108" i="1"/>
  <c r="DK108" i="1"/>
  <c r="DD108" i="1"/>
  <c r="DB108" i="1"/>
  <c r="CF108" i="1" s="1"/>
  <c r="DC108" i="1"/>
  <c r="CG108" i="1" s="1"/>
  <c r="DL108" i="1" s="1"/>
  <c r="DI108" i="1"/>
  <c r="DH108" i="1"/>
  <c r="DJ109" i="1"/>
  <c r="DK109" i="1"/>
  <c r="DD109" i="1"/>
  <c r="DB109" i="1"/>
  <c r="CF109" i="1" s="1"/>
  <c r="DC109" i="1"/>
  <c r="CG109" i="1" s="1"/>
  <c r="DL109" i="1" s="1"/>
  <c r="DI109" i="1"/>
  <c r="DH109" i="1"/>
  <c r="DJ110" i="1"/>
  <c r="DK110" i="1"/>
  <c r="DD110" i="1"/>
  <c r="DB110" i="1"/>
  <c r="CF110" i="1" s="1"/>
  <c r="DC110" i="1"/>
  <c r="CG110" i="1" s="1"/>
  <c r="DL110" i="1" s="1"/>
  <c r="DI110" i="1"/>
  <c r="DH110" i="1"/>
  <c r="DJ111" i="1"/>
  <c r="DK111" i="1"/>
  <c r="DD111" i="1"/>
  <c r="DB111" i="1"/>
  <c r="CF111" i="1" s="1"/>
  <c r="DC111" i="1"/>
  <c r="CG111" i="1" s="1"/>
  <c r="DL111" i="1" s="1"/>
  <c r="DI111" i="1"/>
  <c r="DH111" i="1"/>
  <c r="G44" i="6"/>
  <c r="F44" i="6"/>
  <c r="G42" i="6"/>
  <c r="F42" i="6"/>
  <c r="G40" i="6"/>
  <c r="F40" i="6"/>
  <c r="G34" i="6"/>
  <c r="F34" i="6"/>
  <c r="G32" i="6"/>
  <c r="F32" i="6"/>
  <c r="G38" i="6"/>
  <c r="F38" i="6"/>
  <c r="G36" i="6"/>
  <c r="F36" i="6"/>
  <c r="G30" i="6"/>
  <c r="F30" i="6"/>
  <c r="F12" i="6"/>
  <c r="G12" i="6"/>
  <c r="F16" i="6"/>
  <c r="G16" i="6"/>
  <c r="F18" i="6"/>
  <c r="G18" i="6"/>
  <c r="F20" i="6"/>
  <c r="G20" i="6"/>
  <c r="F22" i="6"/>
  <c r="G22" i="6"/>
  <c r="F24" i="6"/>
  <c r="G24" i="6"/>
  <c r="F26" i="6"/>
  <c r="G26" i="6"/>
  <c r="G28" i="6"/>
  <c r="F28" i="6"/>
  <c r="CG12" i="1"/>
  <c r="CF12" i="1"/>
  <c r="CG11" i="1"/>
  <c r="CF11" i="1"/>
  <c r="DO2" i="1" l="1"/>
  <c r="DO4" i="1" s="1"/>
  <c r="DL2" i="8"/>
  <c r="DL4" i="8" s="1"/>
  <c r="DP2" i="1"/>
  <c r="DP4" i="1" s="1"/>
  <c r="DH1" i="1"/>
  <c r="DI1" i="1"/>
  <c r="CG45" i="1"/>
  <c r="DC1" i="1"/>
  <c r="CF45" i="1"/>
  <c r="DB1" i="1"/>
  <c r="DD1" i="1"/>
  <c r="DK1" i="1"/>
  <c r="DJ1" i="1"/>
  <c r="CV4" i="1"/>
  <c r="CN4" i="1"/>
  <c r="CO4" i="1"/>
  <c r="CU4" i="1"/>
  <c r="CW4" i="1"/>
  <c r="DH6" i="1"/>
  <c r="DH5" i="1"/>
  <c r="DI6" i="1"/>
  <c r="DI5" i="1"/>
  <c r="DC6" i="1"/>
  <c r="DC5" i="1"/>
  <c r="DB6" i="1"/>
  <c r="DB5" i="1"/>
  <c r="DD6" i="1"/>
  <c r="DD5" i="1"/>
  <c r="DK6" i="1"/>
  <c r="DK5" i="1"/>
  <c r="DJ6" i="1"/>
  <c r="DJ5" i="1"/>
  <c r="DF6" i="1"/>
  <c r="DF5" i="1"/>
  <c r="CZ6" i="1"/>
  <c r="CZ5" i="1"/>
  <c r="CL4" i="1"/>
  <c r="CT4" i="1"/>
  <c r="CM4" i="1"/>
  <c r="CS4" i="1"/>
  <c r="CJ4" i="1"/>
  <c r="CK4" i="1"/>
  <c r="CR4" i="1"/>
  <c r="DH7" i="1" a="1"/>
  <c r="DH7" i="1" s="1"/>
  <c r="DH2" i="1" s="1"/>
  <c r="DH4" i="1" s="1"/>
  <c r="DH3" i="1" a="1"/>
  <c r="DH3" i="1" s="1"/>
  <c r="DI7" i="1" a="1"/>
  <c r="DI7" i="1" s="1"/>
  <c r="DI2" i="1" s="1"/>
  <c r="DI4" i="1" s="1"/>
  <c r="DI3" i="1" a="1"/>
  <c r="DI3" i="1" s="1"/>
  <c r="DC7" i="1" a="1"/>
  <c r="DC7" i="1" s="1"/>
  <c r="DC2" i="1" s="1"/>
  <c r="DC4" i="1" s="1"/>
  <c r="DC3" i="1" a="1"/>
  <c r="DC3" i="1" s="1"/>
  <c r="DB7" i="1" a="1"/>
  <c r="DB7" i="1" s="1"/>
  <c r="DB2" i="1" s="1"/>
  <c r="DB3" i="1" a="1"/>
  <c r="DB3" i="1" s="1"/>
  <c r="DD7" i="1" a="1"/>
  <c r="DD7" i="1" s="1"/>
  <c r="DD2" i="1" s="1"/>
  <c r="DD3" i="1" a="1"/>
  <c r="DD3" i="1" s="1"/>
  <c r="DD4" i="1" s="1"/>
  <c r="DK7" i="1" a="1"/>
  <c r="DK7" i="1" s="1"/>
  <c r="DK2" i="1" s="1"/>
  <c r="DK3" i="1" a="1"/>
  <c r="DK3" i="1" s="1"/>
  <c r="DJ7" i="1" a="1"/>
  <c r="DJ7" i="1" s="1"/>
  <c r="DJ2" i="1" s="1"/>
  <c r="DJ3" i="1" a="1"/>
  <c r="DJ3" i="1" s="1"/>
  <c r="DJ4" i="1" s="1"/>
  <c r="DF7" i="1" a="1"/>
  <c r="DF7" i="1" s="1"/>
  <c r="DF2" i="1" s="1"/>
  <c r="DF4" i="1" s="1"/>
  <c r="DF3" i="1" a="1"/>
  <c r="DF3" i="1" s="1"/>
  <c r="CZ7" i="1" a="1"/>
  <c r="CZ7" i="1" s="1"/>
  <c r="CZ2" i="1" s="1"/>
  <c r="CZ4" i="1" s="1"/>
  <c r="CZ3" i="1" a="1"/>
  <c r="CZ3" i="1" s="1"/>
  <c r="DL158" i="1"/>
  <c r="DL11" i="1"/>
  <c r="CG13" i="1"/>
  <c r="CF13" i="1"/>
  <c r="DL12" i="1"/>
  <c r="DK4" i="1" l="1"/>
  <c r="DB4" i="1"/>
  <c r="DL45" i="1"/>
  <c r="CF6" i="1"/>
  <c r="CF5" i="1"/>
  <c r="CF1" i="1"/>
  <c r="CG6" i="1"/>
  <c r="CG5" i="1"/>
  <c r="CG1" i="1"/>
  <c r="CF7" i="1" a="1"/>
  <c r="CF7" i="1" s="1"/>
  <c r="CF2" i="1" s="1"/>
  <c r="CF3" i="1" a="1"/>
  <c r="CF3" i="1" s="1"/>
  <c r="CG7" i="1" a="1"/>
  <c r="CG7" i="1" s="1"/>
  <c r="CG2" i="1" s="1"/>
  <c r="CG4" i="1" s="1"/>
  <c r="CG3" i="1" a="1"/>
  <c r="CG3" i="1" s="1"/>
  <c r="DL13" i="1"/>
  <c r="CF4" i="1" l="1"/>
  <c r="DL1" i="1"/>
  <c r="DL6" i="1"/>
  <c r="DL5" i="1"/>
  <c r="DL7" i="1" a="1"/>
  <c r="DL7" i="1" s="1"/>
  <c r="DL2" i="1" s="1"/>
  <c r="DL4" i="1" s="1"/>
  <c r="DL3" i="1" a="1"/>
  <c r="DL3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<sst xmlns="http://schemas.openxmlformats.org/spreadsheetml/2006/main" count="12008" uniqueCount="1970">
  <si>
    <t>SOMA (TOTAL)</t>
  </si>
  <si>
    <t>Média</t>
  </si>
  <si>
    <t>Desvio padrão</t>
  </si>
  <si>
    <t>Maior Valor</t>
  </si>
  <si>
    <t>Menor Valor</t>
  </si>
  <si>
    <t>Qde Dados</t>
  </si>
  <si>
    <t>DESC</t>
  </si>
  <si>
    <t>SAIDA&gt;INI COLETA</t>
  </si>
  <si>
    <t>FIM COL &gt; ATERRO</t>
  </si>
  <si>
    <t>COLETA 01</t>
  </si>
  <si>
    <t>COLETA 02</t>
  </si>
  <si>
    <t>COLETA 03</t>
  </si>
  <si>
    <t>COLETA 04</t>
  </si>
  <si>
    <t>DESCARGA 01</t>
  </si>
  <si>
    <t>DESCARGA 02</t>
  </si>
  <si>
    <t>DESCARGA 03</t>
  </si>
  <si>
    <t>DESCARGA 04</t>
  </si>
  <si>
    <t>TOTAL OPERAÇÃO (SAIDA E RETORNO NO PATIO)</t>
  </si>
  <si>
    <t>PRODUTIVO (COLETAS)</t>
  </si>
  <si>
    <t>IMPRODUTIVO DESLOC+DESCARGA</t>
  </si>
  <si>
    <t>DURAÇÃO NA DESCARGA</t>
  </si>
  <si>
    <t>VELOCIDADES NO SETOR</t>
  </si>
  <si>
    <t>HORA - EXTRA (DO PTO APOIO ATÉ RETORNO PÁTIO)</t>
  </si>
  <si>
    <t>RC_id_00</t>
  </si>
  <si>
    <t>Local_01</t>
  </si>
  <si>
    <t>DataOperacao_02</t>
  </si>
  <si>
    <t>DiaSemana_03</t>
  </si>
  <si>
    <t>SetorNome_04</t>
  </si>
  <si>
    <t>SetorFreq_05</t>
  </si>
  <si>
    <t>SetorTurno_06</t>
  </si>
  <si>
    <t>TipoColeta_07</t>
  </si>
  <si>
    <t>Ajuda_08</t>
  </si>
  <si>
    <t>NroFrota_09</t>
  </si>
  <si>
    <t>QdeColetores_10</t>
  </si>
  <si>
    <t>Motorista_11</t>
  </si>
  <si>
    <t>PatioDataSaida_12</t>
  </si>
  <si>
    <t>PatioKmSaida_13</t>
  </si>
  <si>
    <t>PatioHorimetroSaida_14</t>
  </si>
  <si>
    <t>PatioDataRetorno_15</t>
  </si>
  <si>
    <t>PatioKmRetorno_16</t>
  </si>
  <si>
    <t>PatioHorimetroRetorno_17</t>
  </si>
  <si>
    <t>V1_HoraIniCol_18</t>
  </si>
  <si>
    <t>V1_KmIniCol_19</t>
  </si>
  <si>
    <t>V1_LocIniCol_20</t>
  </si>
  <si>
    <t>V1_HoraFimCol_21</t>
  </si>
  <si>
    <t>V1_KmFimCol_22</t>
  </si>
  <si>
    <t>V1_LocFimCol_23</t>
  </si>
  <si>
    <t>V2_HoraIniCol_24</t>
  </si>
  <si>
    <t>V2_KmIniCol_25</t>
  </si>
  <si>
    <t>V2_LocIniCol_26</t>
  </si>
  <si>
    <t>V2_HoraFimCol_27</t>
  </si>
  <si>
    <t>V2_KmFimCol_28</t>
  </si>
  <si>
    <t>V2_LocFimCol_29</t>
  </si>
  <si>
    <t>V3_HoraIniCol_30</t>
  </si>
  <si>
    <t>V3_KmIniCol_31</t>
  </si>
  <si>
    <t>V3_LocIniCol_32</t>
  </si>
  <si>
    <t>V3_HoraFimCol_33</t>
  </si>
  <si>
    <t>V3_KmFimCol_34</t>
  </si>
  <si>
    <t>V3_LocFimCol_35</t>
  </si>
  <si>
    <t>V4_HoraIniCol_36</t>
  </si>
  <si>
    <t>V4_KmIniCol_37</t>
  </si>
  <si>
    <t>V4_LocIniCol_38</t>
  </si>
  <si>
    <t>V4_HoraFimCol_39</t>
  </si>
  <si>
    <t>V4_KmFimCol_40</t>
  </si>
  <si>
    <t>V4_LocFimCol_41</t>
  </si>
  <si>
    <t>V1_HoraChegDesc_42</t>
  </si>
  <si>
    <t>V1_KmChegDesc_43</t>
  </si>
  <si>
    <t>V1_Ticket_44</t>
  </si>
  <si>
    <t>V1_PesoInicial_45</t>
  </si>
  <si>
    <t>V1_PesoFinal_46</t>
  </si>
  <si>
    <t>V1_PesoLiquido_47</t>
  </si>
  <si>
    <t>V1_HoraSaidaDesc_48</t>
  </si>
  <si>
    <t>V1_KmSaidDesc_49</t>
  </si>
  <si>
    <t>V2_HoraChegDesc_50</t>
  </si>
  <si>
    <t>V2_KmChegDesc_51</t>
  </si>
  <si>
    <t>V2_Ticket_52</t>
  </si>
  <si>
    <t>V2_PesoInicial_53</t>
  </si>
  <si>
    <t>V2_PesoFinal_54</t>
  </si>
  <si>
    <t>V2_PesoLiquido_55</t>
  </si>
  <si>
    <t>V2_HoraSaidaDesc_56</t>
  </si>
  <si>
    <t>V2_KmSaidDesc_57</t>
  </si>
  <si>
    <t>V3_HoraChegDesc_58</t>
  </si>
  <si>
    <t>V3_KmChegDesc_59</t>
  </si>
  <si>
    <t>V3_Ticket_60</t>
  </si>
  <si>
    <t>V3_PesoInicial_61</t>
  </si>
  <si>
    <t>V3_PesoFinal_62</t>
  </si>
  <si>
    <t>V3_PesoLiquido_63</t>
  </si>
  <si>
    <t>V3_HoraSaidaDesc_64</t>
  </si>
  <si>
    <t>V3_KmSaidDesc_65</t>
  </si>
  <si>
    <t>V4_HoraChegDesc_66</t>
  </si>
  <si>
    <t>V4_KmChegDesc_67</t>
  </si>
  <si>
    <t>V4_Ticket_68</t>
  </si>
  <si>
    <t>V4_PesoInicial_69</t>
  </si>
  <si>
    <t>V4_PesoFinal_70</t>
  </si>
  <si>
    <t>V4_PesoLiquido_71</t>
  </si>
  <si>
    <t>V4_HoraSaidaDesc_72</t>
  </si>
  <si>
    <t>V4_KmSaidDesc_73</t>
  </si>
  <si>
    <t>KmAbastec_74</t>
  </si>
  <si>
    <t>LitrosAbastec_75</t>
  </si>
  <si>
    <t>R$Abastec_76</t>
  </si>
  <si>
    <t>Obs_77</t>
  </si>
  <si>
    <t>InseridoEm_78</t>
  </si>
  <si>
    <t>.</t>
  </si>
  <si>
    <t>SD&gt;INI COL Duração Horas (ipr)</t>
  </si>
  <si>
    <t>SD&gt;INI CL Distância Km (ipr)</t>
  </si>
  <si>
    <t>FIM CL&gt;DS Duração Horas (ipr)</t>
  </si>
  <si>
    <t>FIM CL&gt;DS Distância Km (ipr)</t>
  </si>
  <si>
    <t>(1) INI&gt;FIM CL Duração Horas (pr)</t>
  </si>
  <si>
    <t>(1) INI&gt;FIM CL Distância Km (pr)</t>
  </si>
  <si>
    <t>(2) INI&gt;FIM CL Duração Horas (pr)</t>
  </si>
  <si>
    <t>(2) INI&gt;FIM CL Distância Km (pr)</t>
  </si>
  <si>
    <t>(3) INI&gt;FIM CL Duração Horas (pr)</t>
  </si>
  <si>
    <t>(3) INI&gt;FIM CL Distância Km (pr)</t>
  </si>
  <si>
    <t>(4) INI&gt;FIM CL Duração Horas (pr)</t>
  </si>
  <si>
    <t>(4) INI&gt;FIM CL Distância Km (pr)</t>
  </si>
  <si>
    <t>(1) INI&gt;FIM DS Duração Horas (ipr)</t>
  </si>
  <si>
    <t>(1) INI&gt;FIM DS Distância Km (ipr)</t>
  </si>
  <si>
    <t>(2) INI&gt;FIM DS Duração Horas (ipr)</t>
  </si>
  <si>
    <t>(2) INI&gt;FIM DS Distância Km (ipr)</t>
  </si>
  <si>
    <t>(3) INI&gt;FIM DS Duração Horas (ipr)</t>
  </si>
  <si>
    <t>(3) INI&gt;FIM DS Distância Km (ipr)</t>
  </si>
  <si>
    <t>(4) INI&gt;FIM DS Duração Horas (ipr)</t>
  </si>
  <si>
    <t>(4) INI&gt;FIM DS Distância Km (ipr)</t>
  </si>
  <si>
    <t>DuraçãoOp Horas</t>
  </si>
  <si>
    <t>DistânciaOp Km</t>
  </si>
  <si>
    <t>Duração Produtivo Horas</t>
  </si>
  <si>
    <t>Distância Produtivo Km</t>
  </si>
  <si>
    <t>Duração Improd Horas</t>
  </si>
  <si>
    <t>Distância Improd Km</t>
  </si>
  <si>
    <t>Total Descarga Horas</t>
  </si>
  <si>
    <t>Distância Descarga Km</t>
  </si>
  <si>
    <t>Média por Descarga Horas</t>
  </si>
  <si>
    <t>PESO LÍQUIDO TOTAL DO SETOR (Kg)</t>
  </si>
  <si>
    <t>Kg/Km.h</t>
  </si>
  <si>
    <t>Kg/hom.h</t>
  </si>
  <si>
    <t>Vazio (Km/h)</t>
  </si>
  <si>
    <t>Coleta (Km/h)</t>
  </si>
  <si>
    <t>Cheio (Km/h)</t>
  </si>
  <si>
    <t>JORNADA REALIZADA</t>
  </si>
  <si>
    <r>
      <rPr>
        <b/>
        <sz val="9"/>
        <color rgb="FF000000"/>
        <rFont val="Oswald, Arial"/>
      </rPr>
      <t xml:space="preserve">HORA- EXTRA
</t>
    </r>
    <r>
      <rPr>
        <b/>
        <sz val="9"/>
        <color rgb="FFEA4335"/>
        <rFont val="Oswald, Arial"/>
      </rPr>
      <t xml:space="preserve"> (-)&gt;não avançou</t>
    </r>
  </si>
  <si>
    <t>ANDRADINA</t>
  </si>
  <si>
    <t>QUI</t>
  </si>
  <si>
    <t>AN SETOR 05</t>
  </si>
  <si>
    <t>TER/QUI/SÁB</t>
  </si>
  <si>
    <t>DIURNO</t>
  </si>
  <si>
    <t>DOMICILIAR</t>
  </si>
  <si>
    <t xml:space="preserve">NÃO </t>
  </si>
  <si>
    <t>FWI0J98</t>
  </si>
  <si>
    <t>OSMAR ALVES DA SILVA</t>
  </si>
  <si>
    <t>AN SETOR 06</t>
  </si>
  <si>
    <t>FKJ8B08</t>
  </si>
  <si>
    <t>CIBELE ALDA</t>
  </si>
  <si>
    <t>AN SETOR 07</t>
  </si>
  <si>
    <t>GDP5J08</t>
  </si>
  <si>
    <t>ANTONIO CARLOS FRANCISCO</t>
  </si>
  <si>
    <t>AN SETOR 08</t>
  </si>
  <si>
    <t>NOTURNO</t>
  </si>
  <si>
    <t>CUM0J48</t>
  </si>
  <si>
    <t>RONALDO MATIAS DA SILVA</t>
  </si>
  <si>
    <t>ACQUALINDA</t>
  </si>
  <si>
    <t>SELETIVA</t>
  </si>
  <si>
    <t>GHC8F69</t>
  </si>
  <si>
    <t>MILTON FRANCISCO DA SILVA</t>
  </si>
  <si>
    <t>SEX</t>
  </si>
  <si>
    <t>AN SETOR 01</t>
  </si>
  <si>
    <t>SEG/QUA/SEX</t>
  </si>
  <si>
    <t>AN SETOR 02</t>
  </si>
  <si>
    <t>AN SETOR 03</t>
  </si>
  <si>
    <t>AN SETOR 04</t>
  </si>
  <si>
    <t xml:space="preserve">ACQUALINDA </t>
  </si>
  <si>
    <t>AN SETOR 09</t>
  </si>
  <si>
    <t>DOMINGO</t>
  </si>
  <si>
    <t>AN SETOR 15 (SEX-SEL)</t>
  </si>
  <si>
    <t>SÁB</t>
  </si>
  <si>
    <t>AN SETOR 16 (SÁB-SEL)</t>
  </si>
  <si>
    <t>DOM</t>
  </si>
  <si>
    <t>SEG</t>
  </si>
  <si>
    <t>AN SETOR 11 (SEG-SEL)</t>
  </si>
  <si>
    <t>TER</t>
  </si>
  <si>
    <t>AN SETOR 12 (TER-SEL)</t>
  </si>
  <si>
    <t>QUA</t>
  </si>
  <si>
    <t xml:space="preserve">RUA BAHIA BIG MARTE </t>
  </si>
  <si>
    <t>RUA JESUS TRUJILLO 353</t>
  </si>
  <si>
    <t>AV.RIO GRANDE DO SUL 1214</t>
  </si>
  <si>
    <t>AN SETOR 13 (QUA-SEL)</t>
  </si>
  <si>
    <t>VICENTE CHAR 1132</t>
  </si>
  <si>
    <t>SANTA CATARINA 1002</t>
  </si>
  <si>
    <t>AV.BARÃO DO RIO BRANCO 2358</t>
  </si>
  <si>
    <t>DIRCEU GIMENES 888</t>
  </si>
  <si>
    <t>RUA PEREIRA BARRETO 1817</t>
  </si>
  <si>
    <t>PORTUGAL 531</t>
  </si>
  <si>
    <t>SUÍÇA 520</t>
  </si>
  <si>
    <t>AN SETOR 14 (QUI-SEL)</t>
  </si>
  <si>
    <t>GOIÁS 1606</t>
  </si>
  <si>
    <t>EUCLIDES DA CUNHA 636</t>
  </si>
  <si>
    <t>AN SETOR 00 - REJEITO</t>
  </si>
  <si>
    <t>REJEITO</t>
  </si>
  <si>
    <t>RONALDO 2</t>
  </si>
  <si>
    <t>DIRCEU GIMENEZ 608</t>
  </si>
  <si>
    <t xml:space="preserve">CONDOMÍNIO AUTO DOS IPE </t>
  </si>
  <si>
    <t>GUIOMAR SOARES 496</t>
  </si>
  <si>
    <t>ADIB DO NASCIMENTO 10</t>
  </si>
  <si>
    <t>AN ESPECIAL</t>
  </si>
  <si>
    <t>ESPECIAL</t>
  </si>
  <si>
    <t>AN MANUTENÇÃO</t>
  </si>
  <si>
    <t>MANUTENÇÃO</t>
  </si>
  <si>
    <t>MANUT.</t>
  </si>
  <si>
    <t>JOSÉ RAMALHO 1355</t>
  </si>
  <si>
    <t>RUA JEAN BERNARD 382</t>
  </si>
  <si>
    <t xml:space="preserve">ECOPONTO </t>
  </si>
  <si>
    <t xml:space="preserve">RUA PEREIRA BARRETO N"1817 </t>
  </si>
  <si>
    <t xml:space="preserve">ACENTAMENTO ARIZONA </t>
  </si>
  <si>
    <t>GOIÁS 1576</t>
  </si>
  <si>
    <t>SANTOS DUMONT 1570</t>
  </si>
  <si>
    <t xml:space="preserve">RUA SANTA MARIA N"30 </t>
  </si>
  <si>
    <t>RUA GUIOMAR SOARES DE ANDRADE 11</t>
  </si>
  <si>
    <t>RAPOSO TAVARES 535</t>
  </si>
  <si>
    <t xml:space="preserve">RUA CUIABÁ N"1582 </t>
  </si>
  <si>
    <t>DEOCLINDO JOSÉ 31</t>
  </si>
  <si>
    <t>RUA LISBOA 147</t>
  </si>
  <si>
    <t>ORENSY RODRIGUES 278</t>
  </si>
  <si>
    <t>PRINCESA ISABEL 69</t>
  </si>
  <si>
    <t>AV.RIO GRANDE DO SUL 1625</t>
  </si>
  <si>
    <t>RUA JESUS TRUJILLO 356</t>
  </si>
  <si>
    <t>PRAÇA DO STELLA MARIS 703</t>
  </si>
  <si>
    <t>SILVIO SHIMIZU 1451</t>
  </si>
  <si>
    <t xml:space="preserve">RUA ADIB DO NASCIMENTO N"60 </t>
  </si>
  <si>
    <t xml:space="preserve">RUA PADRE ADRIANO R.DA SILVA N"232 </t>
  </si>
  <si>
    <t>DOMINGOS ANTUNES 602</t>
  </si>
  <si>
    <t>RUA PAESLEME 49</t>
  </si>
  <si>
    <t>RAPOSO TAVARES 22</t>
  </si>
  <si>
    <t>ARACI GOMES 710</t>
  </si>
  <si>
    <t>RUA GUIOMAR SOARES DE ANDRADE 595</t>
  </si>
  <si>
    <t>RUA PAESLEME 39</t>
  </si>
  <si>
    <t>IRLANDA 946</t>
  </si>
  <si>
    <t>RUA IRLANDA 525</t>
  </si>
  <si>
    <t xml:space="preserve">RUA PAULO MARIN N"54 </t>
  </si>
  <si>
    <t>J A DE CARVALHO 35</t>
  </si>
  <si>
    <t xml:space="preserve">OESTE PLAZA </t>
  </si>
  <si>
    <t>RUA JEAN BERNARD 612</t>
  </si>
  <si>
    <t>MANOEL TEIXEIRA DE FREITAS 2240</t>
  </si>
  <si>
    <t xml:space="preserve">RUA JESUS TRUGILIO N"1559 </t>
  </si>
  <si>
    <t>RUA GUIOMAR SOARES DE ANDRADE 459</t>
  </si>
  <si>
    <t>IRLANDA 475</t>
  </si>
  <si>
    <t xml:space="preserve">ESCRITÓRIO CONSERVITA </t>
  </si>
  <si>
    <t xml:space="preserve">SHOPPING </t>
  </si>
  <si>
    <t>ORENSY RODRIGUES 917</t>
  </si>
  <si>
    <t>RUA PAULO MARIN 2343</t>
  </si>
  <si>
    <t>PAULO AFONSO 1190</t>
  </si>
  <si>
    <t>CORUMBA 1108</t>
  </si>
  <si>
    <t>RUA JEAN BERNARD 160</t>
  </si>
  <si>
    <t>ESC CONSERVITA</t>
  </si>
  <si>
    <t xml:space="preserve">AQUALINDA </t>
  </si>
  <si>
    <t>AV.RIO GRANDE DO SUL 1646</t>
  </si>
  <si>
    <t xml:space="preserve">EMPÓRIO ROQUE </t>
  </si>
  <si>
    <t>ANTÔNIO GUIMARÃES COSTA 30</t>
  </si>
  <si>
    <t>POLÔNIA 464</t>
  </si>
  <si>
    <t>CORUMBA 1151</t>
  </si>
  <si>
    <t xml:space="preserve">ASSENTAMENTO BELO MONTE </t>
  </si>
  <si>
    <t>RUA GUIOMAR SOARES DE ANDRADE 594</t>
  </si>
  <si>
    <t xml:space="preserve">PRAÇA JAPÃO </t>
  </si>
  <si>
    <t>J.A CARVALHO 832</t>
  </si>
  <si>
    <t>JEAN BERNARDES 382</t>
  </si>
  <si>
    <t>AV.RIO GRANDE DO SUL 3060</t>
  </si>
  <si>
    <t>RUA JOSINO CANOA 350</t>
  </si>
  <si>
    <t xml:space="preserve">SIM </t>
  </si>
  <si>
    <t xml:space="preserve">ADIB DO NASCIMENTO N"60 </t>
  </si>
  <si>
    <t>RUA CAMPO GRANDE 66</t>
  </si>
  <si>
    <t>RUA IRLANDA 946</t>
  </si>
  <si>
    <t>VASCO MARIANI 145</t>
  </si>
  <si>
    <t xml:space="preserve">ECO PONTO </t>
  </si>
  <si>
    <t xml:space="preserve">ATERRO </t>
  </si>
  <si>
    <t>RUA RIO DE JANEIRO 270</t>
  </si>
  <si>
    <t>RUA CEARÁ 267</t>
  </si>
  <si>
    <t>RUA SUÍÇA 520</t>
  </si>
  <si>
    <t>ADEJAR VIEIRA 100</t>
  </si>
  <si>
    <t xml:space="preserve">RIO GRANDE DO SUL </t>
  </si>
  <si>
    <t xml:space="preserve">GRECAN </t>
  </si>
  <si>
    <t>AV.BARÃO DO RIO BRANCO 1777</t>
  </si>
  <si>
    <t xml:space="preserve">GARAGEM DOS ÔNIBUS </t>
  </si>
  <si>
    <t>RUA CUIABÁ 875</t>
  </si>
  <si>
    <t>CORUMBA 1087</t>
  </si>
  <si>
    <t>RUA CEARÁ 1149</t>
  </si>
  <si>
    <t>RIO GRANDE DO SUL 1214</t>
  </si>
  <si>
    <t xml:space="preserve">JESUS TRUGILIO N"1559 </t>
  </si>
  <si>
    <t>ALEXANDRE SALMÃO 1167</t>
  </si>
  <si>
    <t>RUA JEAN BERNARD 900</t>
  </si>
  <si>
    <t>ARACI GOMES 702</t>
  </si>
  <si>
    <t>PRAÇA CENTRAL 732</t>
  </si>
  <si>
    <t>RUA CUIABÁ 896</t>
  </si>
  <si>
    <t>EUCLIDES DA CUNHA 711</t>
  </si>
  <si>
    <t>SILVA JARDIM 1164</t>
  </si>
  <si>
    <t xml:space="preserve">AV.RIO GRANDE DO SUL </t>
  </si>
  <si>
    <t>RUA PARANAPANEMA 248</t>
  </si>
  <si>
    <t>RUA IGUAÇU 1035</t>
  </si>
  <si>
    <t xml:space="preserve">PADRE ADRIANO R.DA SILVA N"232 </t>
  </si>
  <si>
    <t>ALEXANDRE SALOMAO 1174</t>
  </si>
  <si>
    <t xml:space="preserve">ECCO PONTO </t>
  </si>
  <si>
    <t>AV BARÃO DO RIO BRANCO 2358</t>
  </si>
  <si>
    <t xml:space="preserve">PRAÇA CENTRAL </t>
  </si>
  <si>
    <t xml:space="preserve">ECCO VILLE </t>
  </si>
  <si>
    <t>RUA RIO DE JANEIRO 250</t>
  </si>
  <si>
    <t>EVANDRO B.CALVOSO 929</t>
  </si>
  <si>
    <t>BANDEIRANTE 2697</t>
  </si>
  <si>
    <t>RUA JEAN BERNARD 372</t>
  </si>
  <si>
    <t>RUA PAULO MARIN 2463</t>
  </si>
  <si>
    <t>ARACI GOMES 720</t>
  </si>
  <si>
    <t>JEAN BERNARDES 562</t>
  </si>
  <si>
    <t>ADEJAR VIEIRA 11</t>
  </si>
  <si>
    <t>RUA LONDRES 980</t>
  </si>
  <si>
    <t>ATERRO</t>
  </si>
  <si>
    <t>R PARANAPANEMA 68</t>
  </si>
  <si>
    <t>RUA PAULO MARIN 2273</t>
  </si>
  <si>
    <t xml:space="preserve">RUA PRINCESA ISABEL </t>
  </si>
  <si>
    <t>DIRCEU GIMENEZ 598</t>
  </si>
  <si>
    <t>DOMINGOS ANTUNES 622</t>
  </si>
  <si>
    <t xml:space="preserve">BERTOLINI </t>
  </si>
  <si>
    <t>AV.RIO GRANDE DO 1214</t>
  </si>
  <si>
    <t>EVANDRO B.CALVOSO 949</t>
  </si>
  <si>
    <t>REJEITO COOP</t>
  </si>
  <si>
    <t>ANTÔNIO PINESE 605</t>
  </si>
  <si>
    <t>INGLATERRA 218</t>
  </si>
  <si>
    <t>BARÃO 3055</t>
  </si>
  <si>
    <t xml:space="preserve">RUA LISBOA </t>
  </si>
  <si>
    <t xml:space="preserve">RUA PORTUGAL </t>
  </si>
  <si>
    <t>RUA PARAIBA 506</t>
  </si>
  <si>
    <t>RUA JOSÉ BONIFÁCIO 2387</t>
  </si>
  <si>
    <t>DOMINGOS ANTUNES 593</t>
  </si>
  <si>
    <t>RUA JOSINO CANOA 327</t>
  </si>
  <si>
    <t>R J A DE CARVALHO 35</t>
  </si>
  <si>
    <t>RUA SILVIO SHIMIZU 2718</t>
  </si>
  <si>
    <t xml:space="preserve">PARANAPOLIS </t>
  </si>
  <si>
    <t>GOIÁS 2238</t>
  </si>
  <si>
    <t xml:space="preserve">PRESÍDIO </t>
  </si>
  <si>
    <t>AV.RIO GRANDE DO SUL 568</t>
  </si>
  <si>
    <t xml:space="preserve">RUA IGUAÇU </t>
  </si>
  <si>
    <t>RUA JEAN BERNARD 840</t>
  </si>
  <si>
    <t xml:space="preserve">FEIRA </t>
  </si>
  <si>
    <t>RUA GUIOMAR SOARES DE ANDRADE 496</t>
  </si>
  <si>
    <t>VITORIO GUARACIABA 1565</t>
  </si>
  <si>
    <t>RUA JEAN BERNARDES 242</t>
  </si>
  <si>
    <t>AN025693348</t>
  </si>
  <si>
    <t>BERTOLINI</t>
  </si>
  <si>
    <t>AN025741291</t>
  </si>
  <si>
    <t>AV RIO GRANDE DO SUL 1214</t>
  </si>
  <si>
    <t>R PAESLEME 49</t>
  </si>
  <si>
    <t>AN025694565</t>
  </si>
  <si>
    <t>PAES LEME 204</t>
  </si>
  <si>
    <t>EVANDRO B.CALVOSO 939</t>
  </si>
  <si>
    <t>AN025814662</t>
  </si>
  <si>
    <t>AN025780222</t>
  </si>
  <si>
    <t>RUA PORTUGAL</t>
  </si>
  <si>
    <t>AN025804846</t>
  </si>
  <si>
    <t>VICENTE CHAR S/N</t>
  </si>
  <si>
    <t>BARÃO 2997</t>
  </si>
  <si>
    <t>AN025779391</t>
  </si>
  <si>
    <t>AN025837918</t>
  </si>
  <si>
    <t>AN025781427</t>
  </si>
  <si>
    <t>AV.RIO GRANDE DO SUL 1595</t>
  </si>
  <si>
    <t>AN025866767</t>
  </si>
  <si>
    <t xml:space="preserve">ALMOCHERIFADO PREFEITURA </t>
  </si>
  <si>
    <t>JOSE BONIFÁCIO 2481</t>
  </si>
  <si>
    <t>AN025887831</t>
  </si>
  <si>
    <t>DIRCEU GIMENEZ 602</t>
  </si>
  <si>
    <t>AN025866699</t>
  </si>
  <si>
    <t xml:space="preserve">RUA GUIOMAR SOARES DE ANDRADE329 </t>
  </si>
  <si>
    <t>AN025929044</t>
  </si>
  <si>
    <t>J  A DE CARVALHO 35</t>
  </si>
  <si>
    <t>AN025867490</t>
  </si>
  <si>
    <t>AV.RIO GRANDE DO SUL 615</t>
  </si>
  <si>
    <t>AN025985436</t>
  </si>
  <si>
    <t>AN025953139</t>
  </si>
  <si>
    <t xml:space="preserve">CENTRO CULTURAL </t>
  </si>
  <si>
    <t>AN025981591</t>
  </si>
  <si>
    <t>ALEXANDRE SALMÃO 1178</t>
  </si>
  <si>
    <t>PLANALTO</t>
  </si>
  <si>
    <t>FERNANDO COSTA 76</t>
  </si>
  <si>
    <t>ITÁLIA 547</t>
  </si>
  <si>
    <t>AN025951926</t>
  </si>
  <si>
    <t>RUA ITÁLIA 547</t>
  </si>
  <si>
    <t>AN025983379</t>
  </si>
  <si>
    <t>AN026004677</t>
  </si>
  <si>
    <t>AN025953254</t>
  </si>
  <si>
    <t>ARACI GOMES 690</t>
  </si>
  <si>
    <t>AN026068315</t>
  </si>
  <si>
    <t>AV RIO GRANDE DO SUL 1645</t>
  </si>
  <si>
    <t xml:space="preserve">CRECAAN </t>
  </si>
  <si>
    <t>AN026125675</t>
  </si>
  <si>
    <t>RUA PARAIBA N 462</t>
  </si>
  <si>
    <t>JOSÉ BONIFÁCIO 2365</t>
  </si>
  <si>
    <t>AN026161643</t>
  </si>
  <si>
    <t>RIO GRANDE DO SUL 1937</t>
  </si>
  <si>
    <t>AN026125919</t>
  </si>
  <si>
    <t>AN026126248</t>
  </si>
  <si>
    <t>ORENSY RODRIGUES 937</t>
  </si>
  <si>
    <t>VITORIO GUARACIABA 1502</t>
  </si>
  <si>
    <t>AN026250640</t>
  </si>
  <si>
    <t>AN026191428</t>
  </si>
  <si>
    <t>R MANOEL TEIXEIRA DE FREITAS 1574</t>
  </si>
  <si>
    <t>AN026211877</t>
  </si>
  <si>
    <t>PAULO AFONSO 2340</t>
  </si>
  <si>
    <t>AN026210909</t>
  </si>
  <si>
    <t>PRESIDENTE ROOSEVELT 901</t>
  </si>
  <si>
    <t>MARTA LUIZA 265</t>
  </si>
  <si>
    <t>AN026250184</t>
  </si>
  <si>
    <t>RUA CAMPO GRANDE 777</t>
  </si>
  <si>
    <t>RUA LISBOA 512</t>
  </si>
  <si>
    <t>AN026276026</t>
  </si>
  <si>
    <t>AV BARÃO DO RIO BRANCO 2953</t>
  </si>
  <si>
    <t>AN026212683</t>
  </si>
  <si>
    <t>AN026298878</t>
  </si>
  <si>
    <t>RUA SANTA MARIA 30</t>
  </si>
  <si>
    <t>AN026324040</t>
  </si>
  <si>
    <t>DIRCEU GIMENEZ 698</t>
  </si>
  <si>
    <t xml:space="preserve">FRECAN </t>
  </si>
  <si>
    <t>AN026298837</t>
  </si>
  <si>
    <t xml:space="preserve">RUA ALEXANDRE SALOMAO </t>
  </si>
  <si>
    <t>RUA SILVIO SHIMIZU</t>
  </si>
  <si>
    <t>AN026361786</t>
  </si>
  <si>
    <t>AN026316426</t>
  </si>
  <si>
    <t>BANDEIRANTES 26572</t>
  </si>
  <si>
    <t>VICENTE CHAR 902</t>
  </si>
  <si>
    <t>AV.BARÃO DO RIO BRANCO 3085</t>
  </si>
  <si>
    <t>AN026419069</t>
  </si>
  <si>
    <t>AN026384542</t>
  </si>
  <si>
    <t>LISBOA 407</t>
  </si>
  <si>
    <t>AN026383830</t>
  </si>
  <si>
    <t>MOURA ANDRADE 691</t>
  </si>
  <si>
    <t>LISBOA 412</t>
  </si>
  <si>
    <t>AN026384163</t>
  </si>
  <si>
    <t>HOTEL IBIS</t>
  </si>
  <si>
    <t>AN026444750</t>
  </si>
  <si>
    <t>R PAESLEME  73</t>
  </si>
  <si>
    <t>AN026385389</t>
  </si>
  <si>
    <t>EUCLIDES DA CUNHA 848</t>
  </si>
  <si>
    <t>AN026471432</t>
  </si>
  <si>
    <t>PRAÇA CENTRAL 1559</t>
  </si>
  <si>
    <t>AN026470233</t>
  </si>
  <si>
    <t>SEBASTIÃO ARANTES 249</t>
  </si>
  <si>
    <t>SILVA JARDIM 1135</t>
  </si>
  <si>
    <t>AN026471718</t>
  </si>
  <si>
    <t>ESCOLA HUMBERTO PASSARELLI</t>
  </si>
  <si>
    <t>RA CEARÁ 230</t>
  </si>
  <si>
    <t>AN026472166</t>
  </si>
  <si>
    <t xml:space="preserve">ADIB DO NASCIMENTO 10 </t>
  </si>
  <si>
    <t>AN026539784</t>
  </si>
  <si>
    <t>R PAESLEME 32</t>
  </si>
  <si>
    <t>R 9 DE JULHO 1321</t>
  </si>
  <si>
    <t>AN026557682</t>
  </si>
  <si>
    <t xml:space="preserve">LISBOA 301 </t>
  </si>
  <si>
    <t>AN026557175</t>
  </si>
  <si>
    <t xml:space="preserve">RUA JOSÉ L DE OLIVEIRA </t>
  </si>
  <si>
    <t xml:space="preserve">RUA ITÁLIA COM LISBOA </t>
  </si>
  <si>
    <t>AN026612259</t>
  </si>
  <si>
    <t>AN026558379</t>
  </si>
  <si>
    <t>AN026656079</t>
  </si>
  <si>
    <t>AN026765979</t>
  </si>
  <si>
    <t>AN026729876</t>
  </si>
  <si>
    <t>JOSÉ BONIFÁCIO 2391</t>
  </si>
  <si>
    <t>AN026729286</t>
  </si>
  <si>
    <t>JOSE MARTINS RODRIGUES 390</t>
  </si>
  <si>
    <t>GALERANO SANITA 445</t>
  </si>
  <si>
    <t>AN026730473</t>
  </si>
  <si>
    <t>AN026793669</t>
  </si>
  <si>
    <t>R J A DE CARVALHO 125</t>
  </si>
  <si>
    <t>R MANOEL TEIXEIRA 1574</t>
  </si>
  <si>
    <t>AN026731199</t>
  </si>
  <si>
    <t>VITORIO GUARACIABA 1777</t>
  </si>
  <si>
    <t>AN026856729</t>
  </si>
  <si>
    <t>AN026830899</t>
  </si>
  <si>
    <t>RUA PAULO MARIN 2313</t>
  </si>
  <si>
    <t>AN026819044</t>
  </si>
  <si>
    <t>EMÍLIA RIBAS 42</t>
  </si>
  <si>
    <t>MARTA LUIZA 255</t>
  </si>
  <si>
    <t>JEAN BERNARDES 414</t>
  </si>
  <si>
    <t>AN026816322</t>
  </si>
  <si>
    <t>RUA SILVIO SHIMIZU 2715</t>
  </si>
  <si>
    <t>AN026878666</t>
  </si>
  <si>
    <t>AV BARÃO DO RIO BRANCO 2458</t>
  </si>
  <si>
    <t>AN026817820</t>
  </si>
  <si>
    <t>AN026936192</t>
  </si>
  <si>
    <t>AN026903563</t>
  </si>
  <si>
    <t>RUA SANTA MA</t>
  </si>
  <si>
    <t>AN026902020</t>
  </si>
  <si>
    <t>ALEXANDRE SALMÃO 1168</t>
  </si>
  <si>
    <t>PÃES LEME 890</t>
  </si>
  <si>
    <t>AN026902865</t>
  </si>
  <si>
    <t>AN026964013</t>
  </si>
  <si>
    <t>AN026903941</t>
  </si>
  <si>
    <t>AV.BARÃO DO RIO BRANCO 2450</t>
  </si>
  <si>
    <t>AN027023637</t>
  </si>
  <si>
    <t>ECO PONTO</t>
  </si>
  <si>
    <t>AN026989360</t>
  </si>
  <si>
    <t>AN026988735</t>
  </si>
  <si>
    <t xml:space="preserve">EMÍLIO RIBAS </t>
  </si>
  <si>
    <t>ARMANDO SALES 518</t>
  </si>
  <si>
    <t>AN026989006</t>
  </si>
  <si>
    <t>ACIDENTE NASCIMENTO 10</t>
  </si>
  <si>
    <t>AN027046376</t>
  </si>
  <si>
    <t>AN026990631</t>
  </si>
  <si>
    <t>ALEXANDRE SALOMAO 1603</t>
  </si>
  <si>
    <t>AN027075560</t>
  </si>
  <si>
    <t>AN027082106</t>
  </si>
  <si>
    <t>PARAGUAÇU 767</t>
  </si>
  <si>
    <t>AN027075995</t>
  </si>
  <si>
    <t>AN027137469</t>
  </si>
  <si>
    <t>AN027076648</t>
  </si>
  <si>
    <t>AN027196220</t>
  </si>
  <si>
    <t>AN027162382</t>
  </si>
  <si>
    <t>RUA PAULO MARIN 2563</t>
  </si>
  <si>
    <t>AN027164584</t>
  </si>
  <si>
    <t>ALEXANDRE  SALOMAO 1167</t>
  </si>
  <si>
    <t>PRESIDENTE DUTRA 40</t>
  </si>
  <si>
    <t>AN027162011</t>
  </si>
  <si>
    <t>AN027216871</t>
  </si>
  <si>
    <t>AN027163078</t>
  </si>
  <si>
    <t>ORENSY RODRIGUES 319</t>
  </si>
  <si>
    <t>EVANDRO B.CALVOSO 2347</t>
  </si>
  <si>
    <t>AN027279094</t>
  </si>
  <si>
    <t>R SAO PAULO 180</t>
  </si>
  <si>
    <t>AN027371374</t>
  </si>
  <si>
    <t>AN027335830</t>
  </si>
  <si>
    <t>EUA JOSÉ BONIFÁCIO 2387</t>
  </si>
  <si>
    <t>AN027341748</t>
  </si>
  <si>
    <t>DIRCEU GIMENEZ 615</t>
  </si>
  <si>
    <t xml:space="preserve">ECCO VILE </t>
  </si>
  <si>
    <t>AN027335877</t>
  </si>
  <si>
    <t>AN027396989</t>
  </si>
  <si>
    <t>AN027353658</t>
  </si>
  <si>
    <t>SANTA TEREZINHA 1044</t>
  </si>
  <si>
    <t>VITORIO GUARACIABA 1756</t>
  </si>
  <si>
    <t>AN027460874</t>
  </si>
  <si>
    <t>AN027421930</t>
  </si>
  <si>
    <t>AN027420685</t>
  </si>
  <si>
    <t>ANTÔNIO GUIMARÃES DA COSTA 30</t>
  </si>
  <si>
    <t>SANTA AMÁLIA 798</t>
  </si>
  <si>
    <t>AN027421441</t>
  </si>
  <si>
    <t>RUA AQUIDAUANA 896</t>
  </si>
  <si>
    <t>RUA CAMPO GRANDE 910</t>
  </si>
  <si>
    <t>RUA IRLANDA 943</t>
  </si>
  <si>
    <t>AN027481826</t>
  </si>
  <si>
    <t>PRAÇA DO STELLA 703</t>
  </si>
  <si>
    <t>AN027422227</t>
  </si>
  <si>
    <t>AN027508546</t>
  </si>
  <si>
    <t>AN027507041</t>
  </si>
  <si>
    <t>AN027508524</t>
  </si>
  <si>
    <t>AN027553303</t>
  </si>
  <si>
    <t>AN027509348</t>
  </si>
  <si>
    <t>AN027631348</t>
  </si>
  <si>
    <t>AN027593917</t>
  </si>
  <si>
    <t>LISBOA S/N</t>
  </si>
  <si>
    <t>AN027628046</t>
  </si>
  <si>
    <t>EMÍLIO 42</t>
  </si>
  <si>
    <t>BARTOLOMEU GUSMAO550</t>
  </si>
  <si>
    <t xml:space="preserve">PAULO MARIM </t>
  </si>
  <si>
    <t>AN027593899</t>
  </si>
  <si>
    <t>AN027652750</t>
  </si>
  <si>
    <t>SERVIÇO 01</t>
  </si>
  <si>
    <t>AN027612133</t>
  </si>
  <si>
    <t>MANOEL TEIXEIRA 2240</t>
  </si>
  <si>
    <t>AN027715244</t>
  </si>
  <si>
    <t>AN027714523</t>
  </si>
  <si>
    <t>DR SILVO LIMA MARINHO 111</t>
  </si>
  <si>
    <t xml:space="preserve">DR JOSÉ FERRAS DO AMARAL </t>
  </si>
  <si>
    <t xml:space="preserve">ALTO DOS IPES </t>
  </si>
  <si>
    <t>AN027716305</t>
  </si>
  <si>
    <t>DOM PEDRO 1/ 965</t>
  </si>
  <si>
    <t>AN027680820</t>
  </si>
  <si>
    <t>AN027741862</t>
  </si>
  <si>
    <t>R. PAESLEME 32</t>
  </si>
  <si>
    <t>R J A DE CARVALHO 221</t>
  </si>
  <si>
    <t>AN027681622</t>
  </si>
  <si>
    <t>ADEJAR VIEIRA 21</t>
  </si>
  <si>
    <t>AN027767293</t>
  </si>
  <si>
    <t>JEAN BERNARDES 642</t>
  </si>
  <si>
    <t>AN027769832</t>
  </si>
  <si>
    <t>OLAVO BILAC 108</t>
  </si>
  <si>
    <t xml:space="preserve">BARÃO </t>
  </si>
  <si>
    <t>AN027767398</t>
  </si>
  <si>
    <t>AN027815677</t>
  </si>
  <si>
    <t>AN027787887</t>
  </si>
  <si>
    <t>ORENSY RODRIGUES 292</t>
  </si>
  <si>
    <t>AN027878128</t>
  </si>
  <si>
    <t xml:space="preserve">MERCADO AVENIDA </t>
  </si>
  <si>
    <t>AN027976063</t>
  </si>
  <si>
    <t>AN027956166</t>
  </si>
  <si>
    <t>RUA PARAIBA 462</t>
  </si>
  <si>
    <t>JOSÉ BONIFÁCIO 2380</t>
  </si>
  <si>
    <t xml:space="preserve">RECANTO BOM JESUS </t>
  </si>
  <si>
    <t>AN027938490</t>
  </si>
  <si>
    <t>SILVA JARDIM 946</t>
  </si>
  <si>
    <t>AN027943265</t>
  </si>
  <si>
    <t>AN028002739</t>
  </si>
  <si>
    <t xml:space="preserve">R  PAESLEME </t>
  </si>
  <si>
    <t>J A DE CARVALHO 190</t>
  </si>
  <si>
    <t>AN027940689</t>
  </si>
  <si>
    <t>VITORIO GUARACIABA 1664</t>
  </si>
  <si>
    <t>AN028060652</t>
  </si>
  <si>
    <t>RUA PARANAPANEMA 2351</t>
  </si>
  <si>
    <t>PAULO MARIN 2293</t>
  </si>
  <si>
    <t>JEAN BERNARDES 370</t>
  </si>
  <si>
    <t>AN028050318</t>
  </si>
  <si>
    <t>SANTA AMÁLIA 30</t>
  </si>
  <si>
    <t>JEAN BERNARDES 532</t>
  </si>
  <si>
    <t>AN028025852</t>
  </si>
  <si>
    <t>RUA JEAN BERNAD 553</t>
  </si>
  <si>
    <t>AN028088539</t>
  </si>
  <si>
    <t>AN028052666</t>
  </si>
  <si>
    <t>PAULO AFONSO 2001</t>
  </si>
  <si>
    <t>R. N 50</t>
  </si>
  <si>
    <t>AN028145566</t>
  </si>
  <si>
    <t>AN028112610</t>
  </si>
  <si>
    <t>RUA GOIAS 2961</t>
  </si>
  <si>
    <t>RUA PAULO MARIN 92</t>
  </si>
  <si>
    <t>AN028142670</t>
  </si>
  <si>
    <t>JOAO MIGUEL AMORIM.726</t>
  </si>
  <si>
    <t>AN028113495</t>
  </si>
  <si>
    <t xml:space="preserve">RIO DE JANEIRO </t>
  </si>
  <si>
    <t>RUA GUIOMAR SOARES DE ANDRADE 456</t>
  </si>
  <si>
    <t>AN028177015</t>
  </si>
  <si>
    <t>AN028113518</t>
  </si>
  <si>
    <t>FERNANDO PRADO 359</t>
  </si>
  <si>
    <t>ALBERTO COUTINHO 1152</t>
  </si>
  <si>
    <t>AN028230403</t>
  </si>
  <si>
    <t>AN028223615</t>
  </si>
  <si>
    <t>AN028199212</t>
  </si>
  <si>
    <t>AN028261519</t>
  </si>
  <si>
    <t>AN028206355</t>
  </si>
  <si>
    <t>AN028314959</t>
  </si>
  <si>
    <t>AN028286292</t>
  </si>
  <si>
    <t>RUA GOIÁS 2961</t>
  </si>
  <si>
    <t>RUA PAULO MARIN 201</t>
  </si>
  <si>
    <t>AN028284984</t>
  </si>
  <si>
    <t>CELSO CHRRURI</t>
  </si>
  <si>
    <t>AN028285777</t>
  </si>
  <si>
    <t>RUA GUIOMAR SOARES DE ANDRADE 610</t>
  </si>
  <si>
    <t>AN028347039</t>
  </si>
  <si>
    <t>AN028286189</t>
  </si>
  <si>
    <t>JESUINO DO AMARAL 435</t>
  </si>
  <si>
    <t>INGLATERRA 258</t>
  </si>
  <si>
    <t>AN028372209</t>
  </si>
  <si>
    <t xml:space="preserve">PASSEIO COM DERRIRA </t>
  </si>
  <si>
    <t>FRANCISCO VICENTE MÁXIMO 11</t>
  </si>
  <si>
    <t>AN028371477</t>
  </si>
  <si>
    <t>BARÃO 2996</t>
  </si>
  <si>
    <t>AN028371398</t>
  </si>
  <si>
    <t>RUA GUIOMAR SOARES DE ANDRADE 2715</t>
  </si>
  <si>
    <t>RUA FRANCISCO VICENTE 11</t>
  </si>
  <si>
    <t>AN028426043</t>
  </si>
  <si>
    <t>AN028372793</t>
  </si>
  <si>
    <t>CUIABÁ 673</t>
  </si>
  <si>
    <t>AN028488039</t>
  </si>
  <si>
    <t>R QUINTINO BOCAIUVA 1403</t>
  </si>
  <si>
    <t>AN028584905</t>
  </si>
  <si>
    <t>AN028562546</t>
  </si>
  <si>
    <t>ALEXANDRE SALOMÃO 732</t>
  </si>
  <si>
    <t>CEARÁ 1730</t>
  </si>
  <si>
    <t>RUA J.A DE CARVALHO 677</t>
  </si>
  <si>
    <t>AN028545926</t>
  </si>
  <si>
    <t>RIO GRANDE DO SUL 1587</t>
  </si>
  <si>
    <t xml:space="preserve">ELECTRO </t>
  </si>
  <si>
    <t>AN028544762</t>
  </si>
  <si>
    <t>RUA TIRADENTES 530</t>
  </si>
  <si>
    <t>RUA BARÃO DO RIO BRANCO 93</t>
  </si>
  <si>
    <t>RUA GUIOMAR SOARES DE ANDRADE 757</t>
  </si>
  <si>
    <t xml:space="preserve">RUA SILVIO SHIMIZU </t>
  </si>
  <si>
    <t>AN028608587</t>
  </si>
  <si>
    <t>AN028545894</t>
  </si>
  <si>
    <t>ORENSY RODRIGUES 927</t>
  </si>
  <si>
    <t>VITORIO GUARACIABA 1770</t>
  </si>
  <si>
    <t>AN028631756</t>
  </si>
  <si>
    <t>AN028631120</t>
  </si>
  <si>
    <t>EMÍLIO RIBAS 42</t>
  </si>
  <si>
    <t>AN028631716</t>
  </si>
  <si>
    <t xml:space="preserve">RUA PRINCESA IZABEL </t>
  </si>
  <si>
    <t xml:space="preserve">RUA POLÔNIA </t>
  </si>
  <si>
    <t>AN028684146</t>
  </si>
  <si>
    <t>AN028631927</t>
  </si>
  <si>
    <t>CAMPO GRANDE 1182</t>
  </si>
  <si>
    <t>AQUIDAUANA 1137</t>
  </si>
  <si>
    <t>AN028751801</t>
  </si>
  <si>
    <t>0.</t>
  </si>
  <si>
    <t>AN028717852</t>
  </si>
  <si>
    <t>AN028735308</t>
  </si>
  <si>
    <t>DIRCEU GIMENEZ 618</t>
  </si>
  <si>
    <t>EDSON  RAMOS SILVA 1440</t>
  </si>
  <si>
    <t>AN028717516</t>
  </si>
  <si>
    <t>GUIOMAR SOARES DE ANDRADE 433</t>
  </si>
  <si>
    <t>RUA SETE SETEMBRO 524</t>
  </si>
  <si>
    <t xml:space="preserve">AUTO DOS IPE </t>
  </si>
  <si>
    <t>AN028718259</t>
  </si>
  <si>
    <t xml:space="preserve">AN </t>
  </si>
  <si>
    <t>PIAUÍ 1504</t>
  </si>
  <si>
    <t>AN028841266</t>
  </si>
  <si>
    <t>AN028783573</t>
  </si>
  <si>
    <t>AN028838687</t>
  </si>
  <si>
    <t xml:space="preserve">RUA CORUMBA </t>
  </si>
  <si>
    <t xml:space="preserve">RUA CAMPO GRANDE </t>
  </si>
  <si>
    <t xml:space="preserve">RUA JEAN BERNARDES </t>
  </si>
  <si>
    <t>AN028803605</t>
  </si>
  <si>
    <t>INGLATERRA 375</t>
  </si>
  <si>
    <t>AN028804076</t>
  </si>
  <si>
    <t>RUA SILVIO SHIMIZU 2738</t>
  </si>
  <si>
    <t>AN028866109</t>
  </si>
  <si>
    <t>AN028818702</t>
  </si>
  <si>
    <t>RODRIGUES ALVES 26</t>
  </si>
  <si>
    <t>ALEXANDRE SALOMAO 2134</t>
  </si>
  <si>
    <t>AN028890273</t>
  </si>
  <si>
    <t>RUA RIO DE JANEIRO 1592</t>
  </si>
  <si>
    <t>RUA CEARÁ 1643</t>
  </si>
  <si>
    <t>AN028889065</t>
  </si>
  <si>
    <t>AN028890606</t>
  </si>
  <si>
    <t>RUA 7 DE SETEMBRO 464</t>
  </si>
  <si>
    <t xml:space="preserve">RUA 2 TENENTE </t>
  </si>
  <si>
    <t>AN028954458</t>
  </si>
  <si>
    <t>AN028891376</t>
  </si>
  <si>
    <t>AN029011742</t>
  </si>
  <si>
    <t>AN028976643</t>
  </si>
  <si>
    <t>RUA CORUMBA 2390</t>
  </si>
  <si>
    <t>RUA CAMPO GRANDE 2240</t>
  </si>
  <si>
    <t xml:space="preserve">RUA ADIB DO NASCIMENTO N 60 </t>
  </si>
  <si>
    <t>AN028975849</t>
  </si>
  <si>
    <t>AN028976282</t>
  </si>
  <si>
    <t>AN029030211</t>
  </si>
  <si>
    <t>AN028977128</t>
  </si>
  <si>
    <t>PRINCESA ISABEL 508</t>
  </si>
  <si>
    <t>AN029075920</t>
  </si>
  <si>
    <t>MERCADO AVENIDA</t>
  </si>
  <si>
    <t>AN029149354</t>
  </si>
  <si>
    <t>RUA CEARÁ 1923</t>
  </si>
  <si>
    <t>AN029185998</t>
  </si>
  <si>
    <t>ALEXANDRE SALMÃO 1177</t>
  </si>
  <si>
    <t>RUA 18 127</t>
  </si>
  <si>
    <t>RUA 19.351</t>
  </si>
  <si>
    <t>AN029150057</t>
  </si>
  <si>
    <t>RUA JOSÉ BONIFÁCIO 1154</t>
  </si>
  <si>
    <t>RUA JESUS TRUJILLO 1110</t>
  </si>
  <si>
    <t>AN029212755</t>
  </si>
  <si>
    <t>R. PARANAPANEMA 68</t>
  </si>
  <si>
    <t>AN029151004</t>
  </si>
  <si>
    <t>ORENSY RODRIGUES 1937</t>
  </si>
  <si>
    <t>AN029275488</t>
  </si>
  <si>
    <t>AN029236436</t>
  </si>
  <si>
    <t>RUA PARANAPANEMA 2400A</t>
  </si>
  <si>
    <t xml:space="preserve">RUA PAULO MARIN </t>
  </si>
  <si>
    <t>AN029235300</t>
  </si>
  <si>
    <t>PLANALTO RUA TUPI</t>
  </si>
  <si>
    <t>IRLANDA 916</t>
  </si>
  <si>
    <t>AN029235365</t>
  </si>
  <si>
    <t xml:space="preserve">RUA AQUIDAUANA </t>
  </si>
  <si>
    <t>RUA IRLANDA 935</t>
  </si>
  <si>
    <t>AN029237184</t>
  </si>
  <si>
    <t>PARANÁ 1363</t>
  </si>
  <si>
    <t>AMAZONAS 1394</t>
  </si>
  <si>
    <t>JOSÉ LOPES 2766</t>
  </si>
  <si>
    <t>PEREIRA BARRETO 2445</t>
  </si>
  <si>
    <t>AN029329998</t>
  </si>
  <si>
    <t>AN029329875</t>
  </si>
  <si>
    <t>AN029329024</t>
  </si>
  <si>
    <t>7 DE SETEMBRO 464</t>
  </si>
  <si>
    <t>AN029300529</t>
  </si>
  <si>
    <t>AN029357587</t>
  </si>
  <si>
    <t>AN029442682</t>
  </si>
  <si>
    <t>AN029390783</t>
  </si>
  <si>
    <t>AN029409073</t>
  </si>
  <si>
    <t>AN029408100</t>
  </si>
  <si>
    <t xml:space="preserve">PARQUE.INDUSTRIAL </t>
  </si>
  <si>
    <t>PLANALTO  RUA TUPI</t>
  </si>
  <si>
    <t>AN029442543</t>
  </si>
  <si>
    <t>RUA JEAN BERNARD 463</t>
  </si>
  <si>
    <t>AN029465554</t>
  </si>
  <si>
    <t>AN029411248</t>
  </si>
  <si>
    <t>AN029495293</t>
  </si>
  <si>
    <t>AN029495214</t>
  </si>
  <si>
    <t>DIRCEU GIMENEZ 638</t>
  </si>
  <si>
    <t>AN029495901</t>
  </si>
  <si>
    <t>9 DE JULHO 1132</t>
  </si>
  <si>
    <t xml:space="preserve">RUA RIO DE JANEIRO </t>
  </si>
  <si>
    <t>AN029559570</t>
  </si>
  <si>
    <t>R. PAESLEME 39</t>
  </si>
  <si>
    <t>AN029495695</t>
  </si>
  <si>
    <t>AN029581375</t>
  </si>
  <si>
    <t>RUA PRESIDENTE VARGAS 2890</t>
  </si>
  <si>
    <t>PRINCESA IZABEL 1478</t>
  </si>
  <si>
    <t>AN029580970</t>
  </si>
  <si>
    <t xml:space="preserve">AV MOURA ANDRADE </t>
  </si>
  <si>
    <t>PLANALTO AV TUPI</t>
  </si>
  <si>
    <t>RUA ODUVALDO 30</t>
  </si>
  <si>
    <t>AN029581938</t>
  </si>
  <si>
    <t>RUA ODUVALDO CASAGRANDE 30</t>
  </si>
  <si>
    <t>AN029633802</t>
  </si>
  <si>
    <t>AN029582370</t>
  </si>
  <si>
    <t>AQUIDAUANA 187</t>
  </si>
  <si>
    <t>AN029680330</t>
  </si>
  <si>
    <t>AN029789195</t>
  </si>
  <si>
    <t>AN029788213</t>
  </si>
  <si>
    <t>RUA RODRIGUES ALVES 639</t>
  </si>
  <si>
    <t>AN029752794</t>
  </si>
  <si>
    <t>AV. RIO GRANDE DO SUL 1645</t>
  </si>
  <si>
    <t>AN029753961</t>
  </si>
  <si>
    <t>RUA TIRADENTES 490</t>
  </si>
  <si>
    <t>AN029817421</t>
  </si>
  <si>
    <t>R. J. A DE CARVALHO 125</t>
  </si>
  <si>
    <t>AN029754967</t>
  </si>
  <si>
    <t>AN029840549</t>
  </si>
  <si>
    <t>PARANAPANEMA 2400</t>
  </si>
  <si>
    <t>AN029839456</t>
  </si>
  <si>
    <t>JOSÉ CLEMENTE DE LIMA 116</t>
  </si>
  <si>
    <t>MARTA LUIZA 215</t>
  </si>
  <si>
    <t>AFONSO MINHOLI 359</t>
  </si>
  <si>
    <t>AN029864929</t>
  </si>
  <si>
    <t>ATACADÃO</t>
  </si>
  <si>
    <t>CAMPO GRANDE 66</t>
  </si>
  <si>
    <t>RUA ODVALDO CASAGRANDE 30</t>
  </si>
  <si>
    <t>AN029901822</t>
  </si>
  <si>
    <t>R,PARAIBA 955</t>
  </si>
  <si>
    <t>AN029841395</t>
  </si>
  <si>
    <t>SILVIO SHIMIZU 1054</t>
  </si>
  <si>
    <t>AN029956684</t>
  </si>
  <si>
    <t>AN029927818</t>
  </si>
  <si>
    <t>AN029991118</t>
  </si>
  <si>
    <t>AN029927649</t>
  </si>
  <si>
    <t>SÃO PAULO 1802</t>
  </si>
  <si>
    <t>AN030015119</t>
  </si>
  <si>
    <t>INGLATERRA 239</t>
  </si>
  <si>
    <t>AN030013730</t>
  </si>
  <si>
    <t>AN030070385</t>
  </si>
  <si>
    <t>AN030014305</t>
  </si>
  <si>
    <t>GOIÁS 2288</t>
  </si>
  <si>
    <t>AN030098546</t>
  </si>
  <si>
    <t>CONDOMÍNIO IPE</t>
  </si>
  <si>
    <t>AN030099473</t>
  </si>
  <si>
    <t>AN030159971</t>
  </si>
  <si>
    <t>AV.RIO GRANDE DO SUL 1213</t>
  </si>
  <si>
    <t>R PAESLEME 39</t>
  </si>
  <si>
    <t>AN030100462</t>
  </si>
  <si>
    <t>RAFAEL MORENO S/N</t>
  </si>
  <si>
    <t>AN030186413</t>
  </si>
  <si>
    <t>RUA JEFFERSON C DE LIMA 161</t>
  </si>
  <si>
    <t>AN030237490</t>
  </si>
  <si>
    <t>AN030186576</t>
  </si>
  <si>
    <t>PAES LEME 2227</t>
  </si>
  <si>
    <t>AN030303478</t>
  </si>
  <si>
    <t>AV.RIO GRANDE DO SUL 11625</t>
  </si>
  <si>
    <t>QUINTINO BOCAIUVA 1393</t>
  </si>
  <si>
    <t>AN030379352</t>
  </si>
  <si>
    <t>ÂNGELO SPONTONI 840</t>
  </si>
  <si>
    <t>ARTUR HUMBERTO 108</t>
  </si>
  <si>
    <t>COND.PORTINARI</t>
  </si>
  <si>
    <t>AN030358768</t>
  </si>
  <si>
    <t>RUA GUIOMAR SOARES DE ANDRADE 68</t>
  </si>
  <si>
    <t>SÃO PAULO 210</t>
  </si>
  <si>
    <t>AN030420752</t>
  </si>
  <si>
    <t>AN030360586</t>
  </si>
  <si>
    <t>AN030445445</t>
  </si>
  <si>
    <t>OESTE PLAZA HOTEL</t>
  </si>
  <si>
    <t>RUA SUÍÇA 925</t>
  </si>
  <si>
    <t>ABID DO NASCIMENTO 20</t>
  </si>
  <si>
    <t xml:space="preserve">POSTO SERTANEJO </t>
  </si>
  <si>
    <t>AN030445859</t>
  </si>
  <si>
    <t>CAMPO GRANDE 1082</t>
  </si>
  <si>
    <t>PEREIRA BARRETO 1860</t>
  </si>
  <si>
    <t>AN030569229</t>
  </si>
  <si>
    <t>AN030530844</t>
  </si>
  <si>
    <t>BARÃO 1050</t>
  </si>
  <si>
    <t>AN030532604</t>
  </si>
  <si>
    <t>RUA GUIOMAR SOARES DE ANDRADE 614</t>
  </si>
  <si>
    <t>AN030515567</t>
  </si>
  <si>
    <t>AN030568292</t>
  </si>
  <si>
    <t>ALAGOAS 1011</t>
  </si>
  <si>
    <t>AN030597815</t>
  </si>
  <si>
    <t>R.PAESLEME 39</t>
  </si>
  <si>
    <t>AN030622332</t>
  </si>
  <si>
    <t>LISBOA 487</t>
  </si>
  <si>
    <t>AN030617729</t>
  </si>
  <si>
    <t>AN030619239</t>
  </si>
  <si>
    <t>EUCLIDES DA CUNHA 607</t>
  </si>
  <si>
    <t>AN030743764</t>
  </si>
  <si>
    <t>AN030724507</t>
  </si>
  <si>
    <t>DIRCEU GIMENEZ 639</t>
  </si>
  <si>
    <t>ALTO DOS IPE</t>
  </si>
  <si>
    <t>AN030704757</t>
  </si>
  <si>
    <t>AN030703852</t>
  </si>
  <si>
    <t>AV,RIO GRANDE DO SUL 1214</t>
  </si>
  <si>
    <t>AN030705213</t>
  </si>
  <si>
    <t>AN030797802</t>
  </si>
  <si>
    <t>AV RIO GRANDE DO SUL,1214</t>
  </si>
  <si>
    <t>AV BARÃO DO RIO BRANCO,1577</t>
  </si>
  <si>
    <t>JA DE CARVALHO,125</t>
  </si>
  <si>
    <t>AN030819870</t>
  </si>
  <si>
    <t>IZABEL SANTOS KENED 83</t>
  </si>
  <si>
    <t>RUI BARBOSA 100</t>
  </si>
  <si>
    <t>ADIBI DO NASCIMENTO 10</t>
  </si>
  <si>
    <t>AN030791395</t>
  </si>
  <si>
    <t>AN030810638</t>
  </si>
  <si>
    <t>CORUMBA 850</t>
  </si>
  <si>
    <t>AN030859352</t>
  </si>
  <si>
    <t>AN030889268</t>
  </si>
  <si>
    <t>AN030995009</t>
  </si>
  <si>
    <t>ALEXANDRE SALMÃO 2167</t>
  </si>
  <si>
    <t>ANTÔNIO GUSMÃO 300</t>
  </si>
  <si>
    <t>AN030964134</t>
  </si>
  <si>
    <t>RUA GUIOMAR SOARES DE ANDRADE 512</t>
  </si>
  <si>
    <t xml:space="preserve">COHAB SÃO JOÃO </t>
  </si>
  <si>
    <t>RUA MATO GROSSO 122</t>
  </si>
  <si>
    <t>AN030965024</t>
  </si>
  <si>
    <t>VITORIO GUARACIABA 1665</t>
  </si>
  <si>
    <t>AN031034774</t>
  </si>
  <si>
    <t>R SÃO PAULO 1378</t>
  </si>
  <si>
    <t>AV BANDEIRANTES 745</t>
  </si>
  <si>
    <t>AV BARÃO DO RIO BRANCO 1342</t>
  </si>
  <si>
    <t>AN031050664</t>
  </si>
  <si>
    <t>RUA PAULO AFONSO 76</t>
  </si>
  <si>
    <t>RUA SILVIO SHIMIZU 2514</t>
  </si>
  <si>
    <t>AN031051513</t>
  </si>
  <si>
    <t>AN031135280</t>
  </si>
  <si>
    <t>AN031137200</t>
  </si>
  <si>
    <t>AN031115052</t>
  </si>
  <si>
    <t xml:space="preserve">AV RIO GRANDE DO SUL E </t>
  </si>
  <si>
    <t>R .J A DE CARVALHO 125</t>
  </si>
  <si>
    <t>RUA PAESLEME 408</t>
  </si>
  <si>
    <t>AN031137834</t>
  </si>
  <si>
    <t>PIAUÍ 1468</t>
  </si>
  <si>
    <t>AN031203503</t>
  </si>
  <si>
    <t>R.   PAESLEME 39</t>
  </si>
  <si>
    <t>R . J A DE CARVALHO 125</t>
  </si>
  <si>
    <t>AN031221608</t>
  </si>
  <si>
    <t>EMÍLIO RIBAS 61</t>
  </si>
  <si>
    <t>BANDEIRANTE 2667</t>
  </si>
  <si>
    <t>OTÁVIO CASA GRANDE 345</t>
  </si>
  <si>
    <t>AN031223127</t>
  </si>
  <si>
    <t>AN031223952</t>
  </si>
  <si>
    <t>GOIÁS 1607</t>
  </si>
  <si>
    <t>EUCLIDES DA CUNHA 817</t>
  </si>
  <si>
    <t>AN031308303</t>
  </si>
  <si>
    <t>DIRCEU GIMENEZ 619</t>
  </si>
  <si>
    <t>AN031344309</t>
  </si>
  <si>
    <t>BIG MARTE</t>
  </si>
  <si>
    <t>JESUS TRUJILO 361</t>
  </si>
  <si>
    <t xml:space="preserve">CEARÁ </t>
  </si>
  <si>
    <t>ALTO DOS YPE</t>
  </si>
  <si>
    <t>AN031287829</t>
  </si>
  <si>
    <t>AN031310349</t>
  </si>
  <si>
    <t>RIO DE JANEIRO 874</t>
  </si>
  <si>
    <t>NOVE DE JULHO 929</t>
  </si>
  <si>
    <t>SUÍÇA 920</t>
  </si>
  <si>
    <t>AN031429654</t>
  </si>
  <si>
    <t>AN031377286</t>
  </si>
  <si>
    <t>R PAESLEME 408</t>
  </si>
  <si>
    <t>AN031394872</t>
  </si>
  <si>
    <t xml:space="preserve">BANDEIRANTE </t>
  </si>
  <si>
    <t>JOAO BERNARDES 439</t>
  </si>
  <si>
    <t>AN031395351</t>
  </si>
  <si>
    <t xml:space="preserve">RUA IRLANDA </t>
  </si>
  <si>
    <t>AN031452004</t>
  </si>
  <si>
    <t>AN031396494</t>
  </si>
  <si>
    <t>CAMPO GRANDE 508</t>
  </si>
  <si>
    <t>AN031511452</t>
  </si>
  <si>
    <t>R QUINTINO BOCAIUVA 1393</t>
  </si>
  <si>
    <t>AN031609551</t>
  </si>
  <si>
    <t>AN031572334</t>
  </si>
  <si>
    <t>RIO GRANDE DO SUL 2573</t>
  </si>
  <si>
    <t>JOSÉ ESPONTONI 1445</t>
  </si>
  <si>
    <t>AN031568989</t>
  </si>
  <si>
    <t>RUA TIRADENTES 496</t>
  </si>
  <si>
    <t>RUA JOSÉ BONIFÁCIO 523</t>
  </si>
  <si>
    <t>RUA JOSÉ ESPONTONI 1445</t>
  </si>
  <si>
    <t>AN031570253</t>
  </si>
  <si>
    <t>ALEXANDRE SALOMAO 1174L</t>
  </si>
  <si>
    <t>SÃO PAULO 435</t>
  </si>
  <si>
    <t>MARECHAL DEODORO 453</t>
  </si>
  <si>
    <t>MATO GROSSO 2080</t>
  </si>
  <si>
    <t>AN031635156</t>
  </si>
  <si>
    <t>AV.RIO GRANDE 1214</t>
  </si>
  <si>
    <t>J A DE CARVALHO 125</t>
  </si>
  <si>
    <t>AN031654266</t>
  </si>
  <si>
    <t>AV GUANABARA 2641</t>
  </si>
  <si>
    <t xml:space="preserve">RUA ODUVALDO CASAGRANDE </t>
  </si>
  <si>
    <t>AN031656946</t>
  </si>
  <si>
    <t>PARANÁ 1940</t>
  </si>
  <si>
    <t>PARANÁ 1855</t>
  </si>
  <si>
    <t>CAMPO GRANDE 1234</t>
  </si>
  <si>
    <t>CAMPO GRANDE 1707</t>
  </si>
  <si>
    <t>AN031741696</t>
  </si>
  <si>
    <t>RUA GUIOMAR SOARES DE ANDRADE 365</t>
  </si>
  <si>
    <t>AN031720339</t>
  </si>
  <si>
    <t>R PAESLEME 371</t>
  </si>
  <si>
    <t>AN031742524</t>
  </si>
  <si>
    <t>VALTER RAMALHO 40</t>
  </si>
  <si>
    <t>SEBASTIÃO ARANTES S/N</t>
  </si>
  <si>
    <t>AN031810185</t>
  </si>
  <si>
    <t>AV.RIO GRANDE DO SUL 12Q4</t>
  </si>
  <si>
    <t>AN031827663</t>
  </si>
  <si>
    <t xml:space="preserve">MERCADO SHOPPING </t>
  </si>
  <si>
    <t>AN031828372</t>
  </si>
  <si>
    <t>AV.RIO GRANDE DO 3060</t>
  </si>
  <si>
    <t>ESPÍRITO SANTO 852</t>
  </si>
  <si>
    <t>AV.RIO GRANDE DO SUL 1587</t>
  </si>
  <si>
    <t>AN031914337</t>
  </si>
  <si>
    <t>AN031895548</t>
  </si>
  <si>
    <t>AV BARÃO DO RIO BRANCO 1441</t>
  </si>
  <si>
    <t>PRAÇA TEODORO 1559</t>
  </si>
  <si>
    <t>AN031914610</t>
  </si>
  <si>
    <t>EVANDRO B.CALVOSO 161</t>
  </si>
  <si>
    <t>SANTOS DUMONT 604</t>
  </si>
  <si>
    <t>AN031980075</t>
  </si>
  <si>
    <t>AN032025111</t>
  </si>
  <si>
    <t>AN031999766</t>
  </si>
  <si>
    <t>RUA ADIB DO NASCIMENTO 20</t>
  </si>
  <si>
    <t>AN032054263</t>
  </si>
  <si>
    <t>AN032000583</t>
  </si>
  <si>
    <t>CAMPO GRANDE 76</t>
  </si>
  <si>
    <t>AN032084764</t>
  </si>
  <si>
    <t xml:space="preserve">AVENIDA RIO GRANDE DO SUL </t>
  </si>
  <si>
    <t>EMPÓRIO DO ROQUE</t>
  </si>
  <si>
    <t>AN032211213</t>
  </si>
  <si>
    <t>AN032173284</t>
  </si>
  <si>
    <t>RUA 7 DE SETEMBRO 330</t>
  </si>
  <si>
    <t>AN032237280</t>
  </si>
  <si>
    <t>R J A DE CARVALHO 1306</t>
  </si>
  <si>
    <t>AV BARÃO DO RIO BRANCO 1306</t>
  </si>
  <si>
    <t>AN032174334</t>
  </si>
  <si>
    <t>MINAS GERAIS 1585</t>
  </si>
  <si>
    <t>AN032259953</t>
  </si>
  <si>
    <t xml:space="preserve">RUA GABRIEL T BARROS </t>
  </si>
  <si>
    <t xml:space="preserve"> RUA ABID DO NASCIMENTO 170</t>
  </si>
  <si>
    <t>AN032261023</t>
  </si>
  <si>
    <t>IGUAÇU 1135</t>
  </si>
  <si>
    <t>PARANAPANEMA 1080</t>
  </si>
  <si>
    <t>PRINCESA ISABEL 2007</t>
  </si>
  <si>
    <t>PRINCESA ISABEL 1861</t>
  </si>
  <si>
    <t>AN032346548</t>
  </si>
  <si>
    <t>AN032326463</t>
  </si>
  <si>
    <t>R PAESLEME 61</t>
  </si>
  <si>
    <t>AN032347352</t>
  </si>
  <si>
    <t>BANDEIRANTES 3190</t>
  </si>
  <si>
    <t>PAES LEME 35</t>
  </si>
  <si>
    <t>EVANDRO B.CALVOSO 948</t>
  </si>
  <si>
    <t>AN032411036</t>
  </si>
  <si>
    <t>R J  A DE CARVALHO 125</t>
  </si>
  <si>
    <t>AN032433010</t>
  </si>
  <si>
    <t xml:space="preserve">SHOPPING OESTE PLAZA </t>
  </si>
  <si>
    <t>AN032493068</t>
  </si>
  <si>
    <t>AN032433818</t>
  </si>
  <si>
    <t>ERNESTINA MANDATO 261</t>
  </si>
  <si>
    <t>JESUS TRUJILO 1635</t>
  </si>
  <si>
    <t>NOVE DE JULHO 1584</t>
  </si>
  <si>
    <t>AN032519388</t>
  </si>
  <si>
    <t>AN032519829</t>
  </si>
  <si>
    <t>CEARÁ 872</t>
  </si>
  <si>
    <t>AN032584761</t>
  </si>
  <si>
    <t>AN032605877</t>
  </si>
  <si>
    <t>RUA HOLANDA 995</t>
  </si>
  <si>
    <t>AN032654641</t>
  </si>
  <si>
    <t>AN032886684</t>
  </si>
  <si>
    <t>JOSÉ CASTANHEIRA PEDROSA 61</t>
  </si>
  <si>
    <t>AN032867158</t>
  </si>
  <si>
    <t>AN032987950</t>
  </si>
  <si>
    <t>AN032984634</t>
  </si>
  <si>
    <t>DOMINGOS ANTUNES 612</t>
  </si>
  <si>
    <t>AN032951477</t>
  </si>
  <si>
    <t>RUA 7 DE  SETEMBRO 494</t>
  </si>
  <si>
    <t>AN032934273</t>
  </si>
  <si>
    <t>AV BARÃO DO RIO BRANCO 1577</t>
  </si>
  <si>
    <t>R J A DE CARVALHO 170</t>
  </si>
  <si>
    <t>PRAÇA DO STELLA 708</t>
  </si>
  <si>
    <t>AN033076665</t>
  </si>
  <si>
    <t>AN033019232</t>
  </si>
  <si>
    <t>R PAESLME 32</t>
  </si>
  <si>
    <t>AN033081518</t>
  </si>
  <si>
    <t>AN033076141</t>
  </si>
  <si>
    <t>EMÍLIO RIBAS 270</t>
  </si>
  <si>
    <t>ITALIA 599</t>
  </si>
  <si>
    <t>BARÃO 3266</t>
  </si>
  <si>
    <t>AN033037891</t>
  </si>
  <si>
    <t>AN033098231</t>
  </si>
  <si>
    <t>AN033178081</t>
  </si>
  <si>
    <t>CHASSI-PRO18642</t>
  </si>
  <si>
    <t xml:space="preserve">REJEITO ECOPONTO </t>
  </si>
  <si>
    <t xml:space="preserve">REGEITO ECOPONTO </t>
  </si>
  <si>
    <t>AN033177351</t>
  </si>
  <si>
    <t>AN033154563</t>
  </si>
  <si>
    <t>AN033152380</t>
  </si>
  <si>
    <t>RIO DE JANEIRO 1084</t>
  </si>
  <si>
    <t>AN033189020</t>
  </si>
  <si>
    <t>R . PAES LEME 39</t>
  </si>
  <si>
    <t>R. J A DE CARVALHO 125</t>
  </si>
  <si>
    <t>AV BARÃO DO RIO BRANCO 1246</t>
  </si>
  <si>
    <t>AN033265790</t>
  </si>
  <si>
    <t>RUA CORUMBA 66</t>
  </si>
  <si>
    <t>RUA CAMPO GRANDE 2311</t>
  </si>
  <si>
    <t>RUA PORTUGAL 796</t>
  </si>
  <si>
    <t>AN033209568</t>
  </si>
  <si>
    <t>AN033265814</t>
  </si>
  <si>
    <t>AN033326992</t>
  </si>
  <si>
    <t>R QUINTINO BOCAIÚVA 11393</t>
  </si>
  <si>
    <t>AN033434399</t>
  </si>
  <si>
    <t>AN033433702</t>
  </si>
  <si>
    <t>AN033383486</t>
  </si>
  <si>
    <t>RUA JOSÉ BONIFÁCIO 1238</t>
  </si>
  <si>
    <t xml:space="preserve">RUA JESUS TRUJILLO </t>
  </si>
  <si>
    <t>AN033450984</t>
  </si>
  <si>
    <t xml:space="preserve">R PAESLME 32 </t>
  </si>
  <si>
    <t>AN033517481</t>
  </si>
  <si>
    <t>RUA PARANAPANEMA 2400</t>
  </si>
  <si>
    <t xml:space="preserve">RUA PAULO MARIN 2343 </t>
  </si>
  <si>
    <t xml:space="preserve">RUA BÉLGICA </t>
  </si>
  <si>
    <t>AN033469516</t>
  </si>
  <si>
    <t>RUA PAULO AFONSO 75</t>
  </si>
  <si>
    <t>RUA AQUIDAUANA 14</t>
  </si>
  <si>
    <t>RUA POLÔNIO 404</t>
  </si>
  <si>
    <t>AN033605142</t>
  </si>
  <si>
    <t xml:space="preserve">PRAÇA CENTRAL 732 </t>
  </si>
  <si>
    <t>RESTAURANTE DO NEN</t>
  </si>
  <si>
    <t>AN033556328</t>
  </si>
  <si>
    <t>AN033534331</t>
  </si>
  <si>
    <t>R PAESLME 39</t>
  </si>
  <si>
    <t>CM033653369</t>
  </si>
  <si>
    <t>CAMANDUCAIA</t>
  </si>
  <si>
    <t>LEONARDO OLIVEIRA DE SOUZA</t>
  </si>
  <si>
    <t xml:space="preserve">RUA JOAQUIM RAMOS DIAS </t>
  </si>
  <si>
    <t>RUA POR TRÁS DA LERGGTT</t>
  </si>
  <si>
    <t xml:space="preserve">ROTATÓRIA DA ENTRADA DE CAMANDUCAIA </t>
  </si>
  <si>
    <t xml:space="preserve">RUA JOSÉ VELOSO SOBRINHO </t>
  </si>
  <si>
    <t>CM033706429</t>
  </si>
  <si>
    <t>RPB7338</t>
  </si>
  <si>
    <t xml:space="preserve">AVENIDA GENÉSIO VARGAS </t>
  </si>
  <si>
    <t>AN033621795</t>
  </si>
  <si>
    <t>R PAESLME 49</t>
  </si>
  <si>
    <t>AN033691981</t>
  </si>
  <si>
    <t>RUA LISBOA 664</t>
  </si>
  <si>
    <t>AN033676621</t>
  </si>
  <si>
    <t>AN033641893</t>
  </si>
  <si>
    <t>AN033663659</t>
  </si>
  <si>
    <t>AN033706476</t>
  </si>
  <si>
    <t>CM033690966</t>
  </si>
  <si>
    <t>CM MV3 (QUI)</t>
  </si>
  <si>
    <t>JOB DONIZETE DE CARVALHO</t>
  </si>
  <si>
    <t>RUA  ORION  N 76</t>
  </si>
  <si>
    <t>RUA. DA ESMERALDA. N  485</t>
  </si>
  <si>
    <t>CM033681987</t>
  </si>
  <si>
    <t>MARCELO LUCIANO CESAR</t>
  </si>
  <si>
    <t>RUA MANTIQUEIRA N 305</t>
  </si>
  <si>
    <t xml:space="preserve">RUA DA FAZENDA </t>
  </si>
  <si>
    <t>AN033779917</t>
  </si>
  <si>
    <t>RUA PARIS 31</t>
  </si>
  <si>
    <t>AN033754449</t>
  </si>
  <si>
    <t>AN033729125</t>
  </si>
  <si>
    <t>RUA RIO DE JANEIRO 299</t>
  </si>
  <si>
    <t>JL033760403</t>
  </si>
  <si>
    <t>JALES</t>
  </si>
  <si>
    <t>CM MONTE VERDE</t>
  </si>
  <si>
    <t>SEG A SEX</t>
  </si>
  <si>
    <t>SINVAL FAZAN</t>
  </si>
  <si>
    <t>RUA 3, 34</t>
  </si>
  <si>
    <t>RUA 22, 667</t>
  </si>
  <si>
    <t>CM033783471</t>
  </si>
  <si>
    <t>CM MV2 (SEG/QUA/SEX)</t>
  </si>
  <si>
    <t>AV SOL NASCENTE. N 150</t>
  </si>
  <si>
    <t xml:space="preserve">RODOVIA AGOSTINHO PATRUS N 886. POUSADA DA COLINA </t>
  </si>
  <si>
    <t>CM033772327</t>
  </si>
  <si>
    <t>RODOVIA AGOSTINHO PATRUS(886) KM 09</t>
  </si>
  <si>
    <t>AV SOL NASCENTE N 27</t>
  </si>
  <si>
    <t>CM033797739</t>
  </si>
  <si>
    <t xml:space="preserve">RUA JOSÉ VARGAS </t>
  </si>
  <si>
    <t>AN033795233</t>
  </si>
  <si>
    <t>AV, BARÃO DO RIO BRANCO 1577</t>
  </si>
  <si>
    <t>R GUARARAPES 253</t>
  </si>
  <si>
    <t>AN033873529</t>
  </si>
  <si>
    <t>RUA CORUMBA 66.</t>
  </si>
  <si>
    <t>RUA JEAN BERNARDES 382</t>
  </si>
  <si>
    <t>AN033839532</t>
  </si>
  <si>
    <t>HENRRIQUE  MOURÃO 105</t>
  </si>
  <si>
    <t>AN033814860</t>
  </si>
  <si>
    <t>AN033872440</t>
  </si>
  <si>
    <t>AN033913360</t>
  </si>
  <si>
    <t>FEIRA</t>
  </si>
  <si>
    <t>CM033937841</t>
  </si>
  <si>
    <t>RUA HILDEU FERREIRA ROSA N 135</t>
  </si>
  <si>
    <t>AV GENÉSIO VARGAS N 500</t>
  </si>
  <si>
    <t>CM033929992</t>
  </si>
  <si>
    <t>RUA JOAQUIM RAMOS DIAS N 49</t>
  </si>
  <si>
    <t>RUA JOSÉ VELOSO SOBRINHO N 10</t>
  </si>
  <si>
    <t>AN034043697</t>
  </si>
  <si>
    <t>AN033990149</t>
  </si>
  <si>
    <t>AV. RIO GRANDE DO SUL 2973</t>
  </si>
  <si>
    <t>ITARARE 599</t>
  </si>
  <si>
    <t>AN033988230</t>
  </si>
  <si>
    <t>RUA GUIOMAR SOARES DE ANDRADE 19</t>
  </si>
  <si>
    <t>CM034040081</t>
  </si>
  <si>
    <t>RUA ALCALIPTO N 59</t>
  </si>
  <si>
    <t>RUA DA CHÁCARA N 38</t>
  </si>
  <si>
    <t>CM034022961</t>
  </si>
  <si>
    <t xml:space="preserve">RODOVIA AGOSTINHO PATRUS (886) POUSADA ENCANTO DA SERRA. </t>
  </si>
  <si>
    <t>AV MONTE VERDE N 1117</t>
  </si>
  <si>
    <t>AN034054695</t>
  </si>
  <si>
    <t>CM034057593</t>
  </si>
  <si>
    <t>CM 2 (SEG/QUA/SEX)</t>
  </si>
  <si>
    <t xml:space="preserve">RUA POR TRÁS DA LERGGTT </t>
  </si>
  <si>
    <t>Turno 1</t>
  </si>
  <si>
    <t>DiaSemana</t>
  </si>
  <si>
    <t>Inicio Jornada</t>
  </si>
  <si>
    <t>Fim Jornada</t>
  </si>
  <si>
    <t>Duração</t>
  </si>
  <si>
    <t>Turno 2</t>
  </si>
  <si>
    <t>SetorNome</t>
  </si>
  <si>
    <t>SetorFreq</t>
  </si>
  <si>
    <t>SetorTurno</t>
  </si>
  <si>
    <t>SetorContratoID</t>
  </si>
  <si>
    <t>SetorMot</t>
  </si>
  <si>
    <t>obs</t>
  </si>
  <si>
    <t>AN</t>
  </si>
  <si>
    <t>TODOS</t>
  </si>
  <si>
    <t>OSMAR</t>
  </si>
  <si>
    <t>CIBELE</t>
  </si>
  <si>
    <t>ANTONIO</t>
  </si>
  <si>
    <t>RONALDO</t>
  </si>
  <si>
    <t>MILTON</t>
  </si>
  <si>
    <t>CM</t>
  </si>
  <si>
    <t>CM MV1 (TER)</t>
  </si>
  <si>
    <t>CM 1 (TER/QUI/SÁB)</t>
  </si>
  <si>
    <t>SC SETOR 01 (SEG/QUA/SEX)</t>
  </si>
  <si>
    <t>SC</t>
  </si>
  <si>
    <t>SC SETOR 02 (SEG/QUA/SEX)</t>
  </si>
  <si>
    <t>SC SETOR 03 (SEG/QUA/SEX)</t>
  </si>
  <si>
    <t>SC SETOR 04 (TER/QUI/SÁB)</t>
  </si>
  <si>
    <t>SC SETOR 05 (TER/QUI/SÁB)</t>
  </si>
  <si>
    <t>SC SETOR 06 (TER/QUI/SÁB)</t>
  </si>
  <si>
    <t>SC SELETIVA 1 (SEG)</t>
  </si>
  <si>
    <t>SC SELETIVA 2 (TER)</t>
  </si>
  <si>
    <t>SC SELETIVA 3 (QUA)</t>
  </si>
  <si>
    <t>SC SELETIVA 4 (QUI)</t>
  </si>
  <si>
    <t>SC SELETIVA 5 (SÁB)</t>
  </si>
  <si>
    <t>SC SELETIVA 6 (SÁB)</t>
  </si>
  <si>
    <t>DM ROTA 1 (SEG/QUA/SEX)</t>
  </si>
  <si>
    <t>DM</t>
  </si>
  <si>
    <t>DM ROTA 2 (SEG/QUA/SEX)</t>
  </si>
  <si>
    <t>DM ROTA 3 (SEG a SÁB)</t>
  </si>
  <si>
    <t>DIÁRIO SEG a SÁB</t>
  </si>
  <si>
    <t>DM ROTA 4 (TER/QUI/SÁB)</t>
  </si>
  <si>
    <t>DM ROTA 5 (TER/QUI/SÁB)</t>
  </si>
  <si>
    <t>TARDE</t>
  </si>
  <si>
    <t>JL</t>
  </si>
  <si>
    <t>JL SETOR 4 (SEG a SÁB)</t>
  </si>
  <si>
    <t>MANHÃ</t>
  </si>
  <si>
    <t>AN031983410</t>
  </si>
  <si>
    <t>ALEX SALOMÃO 1139</t>
  </si>
  <si>
    <t>MORADA DO SOL</t>
  </si>
  <si>
    <t>x</t>
  </si>
  <si>
    <t>AN032778812</t>
  </si>
  <si>
    <t>AN034073610</t>
  </si>
  <si>
    <t>AVELINO X.DE MACEDO 30</t>
  </si>
  <si>
    <t xml:space="preserve">OLINDO P, DOS SANTOS </t>
  </si>
  <si>
    <t>JEAN BERNARDES 242</t>
  </si>
  <si>
    <t>AN034074256</t>
  </si>
  <si>
    <t>CM034118281</t>
  </si>
  <si>
    <t>RUA DA REPRESA N 215</t>
  </si>
  <si>
    <t>RUA MERCÚRIO N 150</t>
  </si>
  <si>
    <t>CM034121921</t>
  </si>
  <si>
    <t>RUA DO AEROPORTO N 85</t>
  </si>
  <si>
    <t>RUA DO SAPÉ N 125</t>
  </si>
  <si>
    <t>AN034126890</t>
  </si>
  <si>
    <t>RUA VITORIO GUARACIABA 1724</t>
  </si>
  <si>
    <t>AN034139607</t>
  </si>
  <si>
    <t xml:space="preserve">R PAESLME 49 </t>
  </si>
  <si>
    <t xml:space="preserve">PRAÇA DO STELLA </t>
  </si>
  <si>
    <t>CM034148093</t>
  </si>
  <si>
    <t>AN034183744</t>
  </si>
  <si>
    <t>ASILO</t>
  </si>
  <si>
    <t>DOM PEDRO 895</t>
  </si>
  <si>
    <t>AN034158815</t>
  </si>
  <si>
    <t>RUA JOSINO CANOA 340</t>
  </si>
  <si>
    <t>CM034203337</t>
  </si>
  <si>
    <t>RUA CAPRICÓRNIO N 123</t>
  </si>
  <si>
    <t>RUA DAS FLORES N 78</t>
  </si>
  <si>
    <t>AN034213448</t>
  </si>
  <si>
    <t xml:space="preserve">RESTAURANTE DO NEN </t>
  </si>
  <si>
    <t>CM034218426</t>
  </si>
  <si>
    <t>AV MONTE VERDE N 23</t>
  </si>
  <si>
    <t>RUA TAURUS N 400</t>
  </si>
  <si>
    <t>AN034227935</t>
  </si>
  <si>
    <t>CM034261763</t>
  </si>
  <si>
    <t xml:space="preserve">RUA GENERAL OSÓRIO </t>
  </si>
  <si>
    <t>AN034247077</t>
  </si>
  <si>
    <t>PARANAPOLIS</t>
  </si>
  <si>
    <t>CM034298909</t>
  </si>
  <si>
    <t>RUA MANTIQUEIRA N 303</t>
  </si>
  <si>
    <t>RUA MANTIQUEIRA N 1132</t>
  </si>
  <si>
    <t>AN034300836</t>
  </si>
  <si>
    <t>RUA VITORIO GUARACIABA1724</t>
  </si>
  <si>
    <t xml:space="preserve">RUA JEAN BERNARDES 382 </t>
  </si>
  <si>
    <t>AN034311582</t>
  </si>
  <si>
    <t>CM034358528</t>
  </si>
  <si>
    <t xml:space="preserve">RUA GERALDO CAITANO DÊ MELO </t>
  </si>
  <si>
    <t xml:space="preserve">RUA CEL. BENTO  G  DE  ESCOBAR </t>
  </si>
  <si>
    <t>AN034359681</t>
  </si>
  <si>
    <t>RUA PADRE ADRIANO R.DA SILVA N"80</t>
  </si>
  <si>
    <t xml:space="preserve">RUA TIRADENTES </t>
  </si>
  <si>
    <t>AN034352505</t>
  </si>
  <si>
    <t>AN034332702</t>
  </si>
  <si>
    <t>CM034378258</t>
  </si>
  <si>
    <t>AV SOL NASCENTE N 711</t>
  </si>
  <si>
    <t>CM034381615</t>
  </si>
  <si>
    <t>AV SOL NASCENTE N 150</t>
  </si>
  <si>
    <t xml:space="preserve">RODOVIA AGOSTINHO PATRUS N 886 POUSADA DAS FLORES </t>
  </si>
  <si>
    <t>AN034385170</t>
  </si>
  <si>
    <t>AN034388460</t>
  </si>
  <si>
    <t>CM034433157</t>
  </si>
  <si>
    <t>Y</t>
  </si>
  <si>
    <t>OU(P2&lt;=M2;P2&lt;=S2;P2&lt;=V2;P2&lt;=Y2;P2&lt;=AB2;P2&lt;=AE2;P2&lt;=AH2;P2&lt;=AK2;P2&lt;=AN2;P2&lt;=AQ2;P2&lt;=AW2;P2&lt;=AY2;P2&lt;=BE2;P2&lt;=BG2;P2&lt;=BM;P2&lt;=BO;P2&lt;=BU)</t>
  </si>
  <si>
    <t>OU(P2&lt;=M2;P2&lt;=AW2;P2&lt;=BE2;P2&lt;=BM;P2&lt;=BU)</t>
  </si>
  <si>
    <t>AN034418776</t>
  </si>
  <si>
    <t>SANTA AMÁLIA 710</t>
  </si>
  <si>
    <t>AN034418521</t>
  </si>
  <si>
    <t>RUA BÉLGICA 524</t>
  </si>
  <si>
    <t>AFONSO MINHOLI 405</t>
  </si>
  <si>
    <t>SETOR 13 (QUA-SEL)</t>
  </si>
  <si>
    <t>SETOR 01</t>
  </si>
  <si>
    <t>SETOR 04</t>
  </si>
  <si>
    <t>SETOR 14 (QUI-SEL)</t>
  </si>
  <si>
    <t>SETOR 05</t>
  </si>
  <si>
    <t>SETOR 06</t>
  </si>
  <si>
    <t>SETOR 07</t>
  </si>
  <si>
    <t>SETOR 00 - REJEITO</t>
  </si>
  <si>
    <t>SETOR 08</t>
  </si>
  <si>
    <t>SETOR 15 (SEX-SEL)</t>
  </si>
  <si>
    <t>SETOR 03</t>
  </si>
  <si>
    <t>SETOR 02</t>
  </si>
  <si>
    <t>42463.</t>
  </si>
  <si>
    <t>SETOR 16 (SÁB-SEL)</t>
  </si>
  <si>
    <t>SETOR 09</t>
  </si>
  <si>
    <t>SETOR 11 (SEG-SEL)</t>
  </si>
  <si>
    <t>SETOR 12 (TER-SEL)</t>
  </si>
  <si>
    <t>não</t>
  </si>
  <si>
    <t>ae4</t>
  </si>
  <si>
    <t>INI COL3</t>
  </si>
  <si>
    <t>FIM COL3</t>
  </si>
  <si>
    <t>INI COL4</t>
  </si>
  <si>
    <t>FIM COL4</t>
  </si>
  <si>
    <t>INI DESC3</t>
  </si>
  <si>
    <t>FIM DESC3</t>
  </si>
  <si>
    <t>INI DESC4</t>
  </si>
  <si>
    <t>FIM DESC4</t>
  </si>
  <si>
    <t>DURAÇÃO</t>
  </si>
  <si>
    <t>DIST</t>
  </si>
  <si>
    <t>2-INI COL 1</t>
  </si>
  <si>
    <t>3-FIM COL 1</t>
  </si>
  <si>
    <t>4-INI DESC 1</t>
  </si>
  <si>
    <t>5-FIM DESC 1</t>
  </si>
  <si>
    <t>6-INI COL 2</t>
  </si>
  <si>
    <t>7-FIM COL 2</t>
  </si>
  <si>
    <t>8-INI DESC 2</t>
  </si>
  <si>
    <t>9-FIM DESC 2</t>
  </si>
  <si>
    <t>10 - FIM OPERAÇÃO</t>
  </si>
  <si>
    <t>1-INI OPERAÇÃO</t>
  </si>
  <si>
    <t>col1</t>
  </si>
  <si>
    <t>desc1</t>
  </si>
  <si>
    <t>aterr&gt;set2</t>
  </si>
  <si>
    <t>gar&gt;set1</t>
  </si>
  <si>
    <t>set1&gt;aterr</t>
  </si>
  <si>
    <t>col2</t>
  </si>
  <si>
    <t>col2&gt;aterr</t>
  </si>
  <si>
    <t>desc2</t>
  </si>
  <si>
    <t>aterr&gt;set3</t>
  </si>
  <si>
    <t>col3</t>
  </si>
  <si>
    <t>set3&gt;aterr</t>
  </si>
  <si>
    <t>desc3</t>
  </si>
  <si>
    <t>aterr&gt;set4</t>
  </si>
  <si>
    <t>col4</t>
  </si>
  <si>
    <t>set2&gt;aterr</t>
  </si>
  <si>
    <t>desc4</t>
  </si>
  <si>
    <t>set4&gt;aterr</t>
  </si>
  <si>
    <t>BALANCEAMENTO</t>
  </si>
  <si>
    <t>Nro Viagens</t>
  </si>
  <si>
    <t>EFK6J96</t>
  </si>
  <si>
    <t>DRU7C46</t>
  </si>
  <si>
    <t>ROBERTO LEOTÉRIO</t>
  </si>
  <si>
    <t>PAULO SÉRGIO NUNES</t>
  </si>
  <si>
    <t>RUA MÉXICO</t>
  </si>
  <si>
    <t>JST3G44</t>
  </si>
  <si>
    <t>ALTAMIR LOPES</t>
  </si>
  <si>
    <t>ADEMILSON BERSANETE</t>
  </si>
  <si>
    <t>AV PAULO MARCONDES 1228</t>
  </si>
  <si>
    <t>AV FRANCISCO JALES 48</t>
  </si>
  <si>
    <t>RUA NOVA YORK 1357</t>
  </si>
  <si>
    <t>RUA TUPINAMBÁS 3554</t>
  </si>
  <si>
    <t>RUA IDAIR LOPES 1001</t>
  </si>
  <si>
    <t>ECM9H48</t>
  </si>
  <si>
    <t xml:space="preserve">RUA ARAPUA </t>
  </si>
  <si>
    <t xml:space="preserve">RUA MÉXICO </t>
  </si>
  <si>
    <t>COOPERSOL</t>
  </si>
  <si>
    <t>RUA XINGU</t>
  </si>
  <si>
    <t>RUA CANADA</t>
  </si>
  <si>
    <t>30/01/23</t>
  </si>
  <si>
    <t>RUA NOSSA SENHORA DAS GRAÇAS 3372</t>
  </si>
  <si>
    <t>JL035404546</t>
  </si>
  <si>
    <t>01/02/23 15:43</t>
  </si>
  <si>
    <r>
      <rPr>
        <b/>
        <sz val="9"/>
        <color rgb="FF34A853"/>
        <rFont val="Oswald, Arial"/>
      </rPr>
      <t>EFICIÊNCIA DA COLETA</t>
    </r>
  </si>
  <si>
    <t>00:00</t>
  </si>
  <si>
    <t>JL SET 3 - BIG PLAZA (SEG/QUA/SEX)</t>
  </si>
  <si>
    <t>JL SET 9 - APOIO (SEG/QUA/SEX)</t>
  </si>
  <si>
    <t>JL SET 1 - OITI (SEG/QUA/SEX)</t>
  </si>
  <si>
    <t>JL SET 5 (antigo Set 4 SEG/QUA/SEX)</t>
  </si>
  <si>
    <t>JL SET 7 - CENTRO (SEG/QUA/SEX)</t>
  </si>
  <si>
    <t>JL SET 2 - JD BOSQUE (TER/QUI/SÁB)</t>
  </si>
  <si>
    <t>JL SET 4 - AMÉRICA (TER/QUI/SÁB)</t>
  </si>
  <si>
    <t>JL SET 6 (antigo Set 4 TER/QUI/SÁB)</t>
  </si>
  <si>
    <t>JL SET 8 - CENTRO (TER/QUI/SÁB)</t>
  </si>
  <si>
    <t>AN44977250</t>
  </si>
  <si>
    <t/>
  </si>
  <si>
    <t>AN44977625</t>
  </si>
  <si>
    <t>AN44977500</t>
  </si>
  <si>
    <t>AN44978250</t>
  </si>
  <si>
    <t>AN44978542</t>
  </si>
  <si>
    <t>AN44979250</t>
  </si>
  <si>
    <t>AN44979625</t>
  </si>
  <si>
    <t>AN44979451</t>
  </si>
  <si>
    <t>AN44979624</t>
  </si>
  <si>
    <t>AN44979293</t>
  </si>
  <si>
    <t>AN44980250</t>
  </si>
  <si>
    <t>AN44980625</t>
  </si>
  <si>
    <t>AN44980632</t>
  </si>
  <si>
    <t>AN44981250</t>
  </si>
  <si>
    <t>AN44981625</t>
  </si>
  <si>
    <t>AN44981778</t>
  </si>
  <si>
    <t>AN44981319</t>
  </si>
  <si>
    <t>AN44982250</t>
  </si>
  <si>
    <t>AN44982542</t>
  </si>
  <si>
    <t>AN44984250</t>
  </si>
  <si>
    <t>AN44984625</t>
  </si>
  <si>
    <t>AN44984647</t>
  </si>
  <si>
    <t>AN44984542</t>
  </si>
  <si>
    <t>AN44985250</t>
  </si>
  <si>
    <t>AN44985625</t>
  </si>
  <si>
    <t>AN44985628</t>
  </si>
  <si>
    <t>AN44986625</t>
  </si>
  <si>
    <t>AV DA INTEGRAÇÃO</t>
  </si>
  <si>
    <t>RUA ANÍZIO M FERREIRA 2961</t>
  </si>
  <si>
    <t>AN44986250</t>
  </si>
  <si>
    <t>AN44986627</t>
  </si>
  <si>
    <t>AN44986542</t>
  </si>
  <si>
    <t>AN44987250</t>
  </si>
  <si>
    <t>AN44987625</t>
  </si>
  <si>
    <t>AN44988250</t>
  </si>
  <si>
    <t>AN44988625</t>
  </si>
  <si>
    <t>AN44988563</t>
  </si>
  <si>
    <t>AN44989250</t>
  </si>
  <si>
    <t>AN44989542</t>
  </si>
  <si>
    <t>AN44989403</t>
  </si>
  <si>
    <t>JL038314840</t>
  </si>
  <si>
    <t>AV DÁ INTEGRAÇÃO 2826</t>
  </si>
  <si>
    <t>AV DÁ INTEGRAÇÃO 2487</t>
  </si>
  <si>
    <t>JL038257005</t>
  </si>
  <si>
    <t>ARAPUA</t>
  </si>
  <si>
    <t>RUA ANÍSIO MEDINA</t>
  </si>
  <si>
    <t>RUA NAÇÕES</t>
  </si>
  <si>
    <t>JL038255742</t>
  </si>
  <si>
    <t>MERCADO LIVRE</t>
  </si>
  <si>
    <t>AN44992250</t>
  </si>
  <si>
    <t>JL038398951</t>
  </si>
  <si>
    <t>AV FRANCISCO JALES 1370</t>
  </si>
  <si>
    <t>AN44992247</t>
  </si>
  <si>
    <t>AVENIDA FRANCISCO JALES.N.2141</t>
  </si>
  <si>
    <t>RUA 4 .N.2459</t>
  </si>
  <si>
    <t>JL038413539</t>
  </si>
  <si>
    <t>ARACRUZ 2885</t>
  </si>
  <si>
    <t>RUA DA FRATERNIDADE 2072</t>
  </si>
  <si>
    <t>RUA SALVADOR 2031</t>
  </si>
  <si>
    <t>RUA SÃO MARCOS 2119</t>
  </si>
  <si>
    <t>JL038489529</t>
  </si>
  <si>
    <t>AN44993244</t>
  </si>
  <si>
    <t>Arapua</t>
  </si>
  <si>
    <t>ipiranga</t>
  </si>
  <si>
    <t>Mexico</t>
  </si>
  <si>
    <t>av  nações unidas</t>
  </si>
  <si>
    <t>JL038442720</t>
  </si>
  <si>
    <t>AVENIDA FRANCISCO JALES.N.2152</t>
  </si>
  <si>
    <t>AVENIDA FRANCISCO JALES .N.2558</t>
  </si>
  <si>
    <t>AN44993313</t>
  </si>
  <si>
    <t>areo modelismo</t>
  </si>
  <si>
    <t>av paulo marcondes</t>
  </si>
  <si>
    <t>reciclado risso</t>
  </si>
  <si>
    <t>reciclado copersol</t>
  </si>
  <si>
    <t>reciclado rodo pasti</t>
  </si>
  <si>
    <t>xingu semente</t>
  </si>
  <si>
    <t>JL038578232</t>
  </si>
  <si>
    <t>AN44994250</t>
  </si>
  <si>
    <t>JL038543215</t>
  </si>
  <si>
    <t>AVENIDA FRANCISCO JALES N.2519</t>
  </si>
  <si>
    <t>AVENIDA FRANCISCO JALES .N.1910</t>
  </si>
  <si>
    <t>JL038586857</t>
  </si>
  <si>
    <t>RUA ARACRUZ 2903</t>
  </si>
  <si>
    <t>freaternidade 2072</t>
  </si>
  <si>
    <t>odercio de matos 2102</t>
  </si>
  <si>
    <t>AN44995625</t>
  </si>
  <si>
    <t>AN44995781</t>
  </si>
  <si>
    <t>JL038619214</t>
  </si>
  <si>
    <t>AVENIDA FRANCISCO JALES.N.2119</t>
  </si>
  <si>
    <t>AVENIDA FRANCISCO JALES.N.1981</t>
  </si>
  <si>
    <t>RUA 4.N.2459</t>
  </si>
  <si>
    <t>AVENIDA FRANCISCO JALES.N.2358</t>
  </si>
  <si>
    <t>AN44996542</t>
  </si>
  <si>
    <t>JL038676986</t>
  </si>
  <si>
    <t xml:space="preserve">RUA ARIZONA </t>
  </si>
  <si>
    <t>JL038693114</t>
  </si>
  <si>
    <t>AVENIDA FRANCISCO SALES N.2367</t>
  </si>
  <si>
    <t>JL038869814</t>
  </si>
  <si>
    <t>03/13/23 18:12</t>
  </si>
  <si>
    <t>JL038882340</t>
  </si>
  <si>
    <t>AVENIDA FRANCISCO JALES.N.1872</t>
  </si>
  <si>
    <t>RUA 3.N.2225</t>
  </si>
  <si>
    <t>RUA 4.N.2310</t>
  </si>
  <si>
    <t>AVENIDA FRANCISCO JALES.N. 2367</t>
  </si>
  <si>
    <t>03/13/23 21:52</t>
  </si>
  <si>
    <t>JL038919603</t>
  </si>
  <si>
    <t>03/14/23 08:10</t>
  </si>
  <si>
    <t>JL038932268</t>
  </si>
  <si>
    <t>AV MAGUINOLIA 602</t>
  </si>
  <si>
    <t>augusto lopes</t>
  </si>
  <si>
    <t>paulo marcondes 1671</t>
  </si>
  <si>
    <t>erro anotação do KM INI COLETA 1 (V1) 63994 = INI OPERAÇÃO.</t>
  </si>
  <si>
    <t>03/14/23 11:43</t>
  </si>
  <si>
    <t>JL038935226</t>
  </si>
  <si>
    <t>goias</t>
  </si>
  <si>
    <t>canada</t>
  </si>
  <si>
    <t>RUA LISBOA 244</t>
  </si>
  <si>
    <t>03/14/23 12:27</t>
  </si>
  <si>
    <t>JL038960894</t>
  </si>
  <si>
    <t>AVENIDA FRANCISCO JALES N.2140</t>
  </si>
  <si>
    <t>AVENIDA FRANCISCO JALES.N.2367</t>
  </si>
  <si>
    <t>03/14/23 19:35</t>
  </si>
  <si>
    <t>JL039004682</t>
  </si>
  <si>
    <t>03/15/23 07:51</t>
  </si>
  <si>
    <t>JL039015834</t>
  </si>
  <si>
    <t>RUA ARACRUZ 2885</t>
  </si>
  <si>
    <t>RUA ODERCIO DE MATOS 2107</t>
  </si>
  <si>
    <t>03/15/23 10:53</t>
  </si>
  <si>
    <t>JL039006200</t>
  </si>
  <si>
    <t>AVENIDA PAULO MARCONDES422</t>
  </si>
  <si>
    <t>AVENIDA PAULO MARCONDES</t>
  </si>
  <si>
    <t>03/15/23 11:25</t>
  </si>
  <si>
    <t>JL039038008</t>
  </si>
  <si>
    <t>03/15/23 17:04</t>
  </si>
  <si>
    <t>JL039050487</t>
  </si>
  <si>
    <t>AVENIDA FRANCISCO JALES.N.1910</t>
  </si>
  <si>
    <t>03/15/23 20:28</t>
  </si>
  <si>
    <t>JL039095936</t>
  </si>
  <si>
    <t>03/16/23 09:12</t>
  </si>
  <si>
    <t>AN45001247</t>
  </si>
  <si>
    <t>JL039136776</t>
  </si>
  <si>
    <t>AVENIDA FRANCISCO JALES</t>
  </si>
  <si>
    <t>03/16/23 20:25</t>
  </si>
  <si>
    <t>AN45001243</t>
  </si>
  <si>
    <t>JL039180266</t>
  </si>
  <si>
    <t>03/17/23 08:31</t>
  </si>
  <si>
    <t>JL039179950</t>
  </si>
  <si>
    <t>RODOVIA VICINAL PRANDI</t>
  </si>
  <si>
    <t>03/17/23 11:03</t>
  </si>
  <si>
    <t>JL039268932</t>
  </si>
  <si>
    <t>AVENIDA FRANCISCO JALES.N.2140</t>
  </si>
  <si>
    <t>AVENIDA FRANCISCO JALES .N. 2367</t>
  </si>
  <si>
    <t>03/18/23 09:19</t>
  </si>
  <si>
    <t>JL039271404</t>
  </si>
  <si>
    <t>03/18/23 09:53</t>
  </si>
  <si>
    <t>JL039274952</t>
  </si>
  <si>
    <t>TRAV.EDNEI SALMAZO</t>
  </si>
  <si>
    <t>RUA AUGUSTO LOPES 1643</t>
  </si>
  <si>
    <t>AV PAULO MARCONDES 1671</t>
  </si>
  <si>
    <t>03/18/23 10:57</t>
  </si>
  <si>
    <t>JL039358866</t>
  </si>
  <si>
    <t>03/19/23 10:07</t>
  </si>
  <si>
    <t>JL039274213</t>
  </si>
  <si>
    <t>03/18/23 10:34</t>
  </si>
  <si>
    <t>JL039293916</t>
  </si>
  <si>
    <t>03/18/23 16:04</t>
  </si>
  <si>
    <t>JL039271405</t>
  </si>
  <si>
    <t>JL039452821</t>
  </si>
  <si>
    <t>RUA SALVADOR 2047</t>
  </si>
  <si>
    <t>RUA ODERCIO DE MATOS 2108</t>
  </si>
  <si>
    <t>03/20/23 12:17</t>
  </si>
  <si>
    <t>JL039524452</t>
  </si>
  <si>
    <t>03/21/23 08:10</t>
  </si>
  <si>
    <t>JL039487244</t>
  </si>
  <si>
    <t>RUA 3 N. 2125</t>
  </si>
  <si>
    <t>RUA 4 N. 2459</t>
  </si>
  <si>
    <t>03/20/23 21:50</t>
  </si>
  <si>
    <t>JL039464057</t>
  </si>
  <si>
    <t>ESTRADA MUNICIPAL</t>
  </si>
  <si>
    <t>RISO SUCATA</t>
  </si>
  <si>
    <t>03/20/23 15:22</t>
  </si>
  <si>
    <t>JL039537838</t>
  </si>
  <si>
    <t>03/21/23 11:54</t>
  </si>
  <si>
    <t>JL039616598</t>
  </si>
  <si>
    <t>03/22/23 09:49</t>
  </si>
  <si>
    <t>JL039571792</t>
  </si>
  <si>
    <t>AVENIDA FRANCISCO JALES N 2140</t>
  </si>
  <si>
    <t>AVENIDA FRANCISCO JALES N 2367</t>
  </si>
  <si>
    <t>03/21/23 21:18</t>
  </si>
  <si>
    <t>JL039621215</t>
  </si>
  <si>
    <t>RUA ODERCIO DE MATOS 2128</t>
  </si>
  <si>
    <t>03/22/23 11:06</t>
  </si>
  <si>
    <t>JL039699833</t>
  </si>
  <si>
    <t>03/23/23 08:53</t>
  </si>
  <si>
    <t>JL039626371</t>
  </si>
  <si>
    <t>03/22/23 12:21</t>
  </si>
  <si>
    <t>JL039650349</t>
  </si>
  <si>
    <t>RUA 2 N 2519</t>
  </si>
  <si>
    <t>03/22/23 19:05</t>
  </si>
  <si>
    <t>JL039706441</t>
  </si>
  <si>
    <t>TV FRANCISCO MARUIAMA SEM. N</t>
  </si>
  <si>
    <t>03/23/23 10:39</t>
  </si>
  <si>
    <t>JL039732517</t>
  </si>
  <si>
    <t>03/23/23 17:53</t>
  </si>
  <si>
    <t>JL039706299</t>
  </si>
  <si>
    <t>03/23/23 10:34</t>
  </si>
  <si>
    <t>JL039736160</t>
  </si>
  <si>
    <t>03/23/23 18:54</t>
  </si>
  <si>
    <t>JL039795040</t>
  </si>
  <si>
    <t>RUA DA FRATERNIDADE 2047</t>
  </si>
  <si>
    <t>RUA ODERCIO DE MATOS 2083</t>
  </si>
  <si>
    <t>03/24/23 11:20</t>
  </si>
  <si>
    <t>JL039868821</t>
  </si>
  <si>
    <t>03/25/23 15:53</t>
  </si>
  <si>
    <t>JL039800736</t>
  </si>
  <si>
    <t>03/24/23 12:48</t>
  </si>
  <si>
    <t>JL039827452</t>
  </si>
  <si>
    <t>AV.JOAO AMADEU N 3120</t>
  </si>
  <si>
    <t>AV FRANCISCO JALES N 1910</t>
  </si>
  <si>
    <t>RUA 4 N 2459</t>
  </si>
  <si>
    <t>AV FRANCISCO JALES N 2367</t>
  </si>
  <si>
    <t>03/24/23 20:21</t>
  </si>
  <si>
    <t>JL039782579</t>
  </si>
  <si>
    <t>VICINAL VITÓRIA PRANDI</t>
  </si>
  <si>
    <t>VICINAL VITÓRIO PRANTI</t>
  </si>
  <si>
    <t>VICINAL VITÓRIO PLANEIO</t>
  </si>
  <si>
    <t>03/24/23 11:26</t>
  </si>
  <si>
    <t>JL039879684</t>
  </si>
  <si>
    <t>AV PAULO MARCONDES 846</t>
  </si>
  <si>
    <t>03/25/23 10:53</t>
  </si>
  <si>
    <t>JL039879702</t>
  </si>
  <si>
    <t>03/25/23 10:44</t>
  </si>
  <si>
    <t>JL039900022</t>
  </si>
  <si>
    <t>RUA 2 N 2168</t>
  </si>
  <si>
    <t>03/25/23 16:26</t>
  </si>
  <si>
    <t>JL040058426</t>
  </si>
  <si>
    <t>RUA SALVADOR 2045</t>
  </si>
  <si>
    <t xml:space="preserve">RUA ODERCIO DE MATOS </t>
  </si>
  <si>
    <t>03/27/23 12:30</t>
  </si>
  <si>
    <t>JL040084079</t>
  </si>
  <si>
    <t>03/27/23 19:35</t>
  </si>
  <si>
    <t>JL040064022</t>
  </si>
  <si>
    <t>03/27/23 13:59</t>
  </si>
  <si>
    <t>JL040092926</t>
  </si>
  <si>
    <t>RUA 3 N 2175</t>
  </si>
  <si>
    <t>03/27/23 22:06</t>
  </si>
  <si>
    <t>JL040144434</t>
  </si>
  <si>
    <t>IDAIR LOPES 1001</t>
  </si>
  <si>
    <t>RUA AUGUSTO LOPES 1687</t>
  </si>
  <si>
    <t xml:space="preserve">FRANCISCO MARUIAMA </t>
  </si>
  <si>
    <t>03/28/23 12:23</t>
  </si>
  <si>
    <t>JL040212740</t>
  </si>
  <si>
    <t>03/29/23 07:22</t>
  </si>
  <si>
    <t>JL040229438</t>
  </si>
  <si>
    <t>RUA DA FRATERNIDADE 2083</t>
  </si>
  <si>
    <t>RUA SALVADOR 2023</t>
  </si>
  <si>
    <t>03/29/23 12:00</t>
  </si>
  <si>
    <t>?</t>
  </si>
  <si>
    <t>JL040252603</t>
  </si>
  <si>
    <t>03/29/23 18:23</t>
  </si>
  <si>
    <t>JL040269209</t>
  </si>
  <si>
    <t>RUA 2.N. 2519</t>
  </si>
  <si>
    <t>03/29/23 22:58</t>
  </si>
  <si>
    <t>JL040311810</t>
  </si>
  <si>
    <t>03/30/23 10:48</t>
  </si>
  <si>
    <t>JL040336832</t>
  </si>
  <si>
    <t>03/30/23 17:44</t>
  </si>
  <si>
    <t>AN45015625</t>
  </si>
  <si>
    <t>AN45015250</t>
  </si>
  <si>
    <t>JL040406543</t>
  </si>
  <si>
    <t>03/31/23 13:06</t>
  </si>
  <si>
    <t>JL040398869</t>
  </si>
  <si>
    <t>03/31/23 11:02</t>
  </si>
  <si>
    <t>JL040427992</t>
  </si>
  <si>
    <t>03/31/23 19:06</t>
  </si>
  <si>
    <t>JL040432317</t>
  </si>
  <si>
    <t>RUA 3 N 2225</t>
  </si>
  <si>
    <t>03/31/23 20:22</t>
  </si>
  <si>
    <t>JL040415768</t>
  </si>
  <si>
    <t>AV PAULO MARCONDE</t>
  </si>
  <si>
    <t xml:space="preserve">AV PAULO  MARCONDES </t>
  </si>
  <si>
    <t>03/31/23 15:44</t>
  </si>
  <si>
    <t>JL040484075</t>
  </si>
  <si>
    <t>RUA AUGUSTO LOPES 1633</t>
  </si>
  <si>
    <t>JL040502524</t>
  </si>
  <si>
    <t>JL040504689</t>
  </si>
  <si>
    <t>JL040663802</t>
  </si>
  <si>
    <t>AV MARIA JALES 1445</t>
  </si>
  <si>
    <t>RUA DA FRATERNIDADE 2028</t>
  </si>
  <si>
    <t>JL040688790</t>
  </si>
  <si>
    <t>AN45019242</t>
  </si>
  <si>
    <t>JL040693058</t>
  </si>
  <si>
    <t>RUA 2 N2519</t>
  </si>
  <si>
    <t>JL040672115</t>
  </si>
  <si>
    <t>AERO MODELISMO</t>
  </si>
  <si>
    <t xml:space="preserve">VICINAL ORANDO </t>
  </si>
  <si>
    <r>
      <rPr>
        <b/>
        <sz val="11"/>
        <color rgb="FF34A853"/>
        <rFont val="Oswald, Arial"/>
      </rPr>
      <t>EFICIÊNCIA DA COLETA</t>
    </r>
  </si>
  <si>
    <t>DURAÇÃO NA DESCARGA
(TODAS AS VIAGENS)</t>
  </si>
  <si>
    <t>esta viagem 2; a viagem 1 foi feita com outro veiculo</t>
  </si>
  <si>
    <t>RUA 2 ;N.2421</t>
  </si>
  <si>
    <t>C.V.</t>
  </si>
  <si>
    <t>JL040749005</t>
  </si>
  <si>
    <t>RUA AUGUSTO LOPES 1655</t>
  </si>
  <si>
    <t>JL040771276</t>
  </si>
  <si>
    <t>JL040748963</t>
  </si>
  <si>
    <t>RUA GOIÁS</t>
  </si>
  <si>
    <t>RUA CANADÁ</t>
  </si>
  <si>
    <t>JL040774332</t>
  </si>
  <si>
    <t>JL040831256</t>
  </si>
  <si>
    <t>RUA SALVADOR 2113</t>
  </si>
  <si>
    <t>JL040858175</t>
  </si>
  <si>
    <t>JL040834988</t>
  </si>
  <si>
    <t>JL040858356</t>
  </si>
  <si>
    <t xml:space="preserve">AVENIDA ARAPUÃ </t>
  </si>
  <si>
    <t>RUA IPIRANGA</t>
  </si>
  <si>
    <t>AVENIDA NAÇÕES UNIDAS</t>
  </si>
  <si>
    <t>JL040862537</t>
  </si>
  <si>
    <t>JL040825711</t>
  </si>
  <si>
    <t>RUA DAS PAUMEIRAS</t>
  </si>
  <si>
    <t>VICINAL PRANDI</t>
  </si>
  <si>
    <t>JL040918001</t>
  </si>
  <si>
    <t>AV MAGUINOLIA 1671</t>
  </si>
  <si>
    <t>JL040941997</t>
  </si>
  <si>
    <t>JL040918506</t>
  </si>
  <si>
    <t>JL040947516</t>
  </si>
  <si>
    <t>JL040932747</t>
  </si>
  <si>
    <t xml:space="preserve">AV PAULO MARCONDES </t>
  </si>
  <si>
    <t xml:space="preserve">VICINAL  PRANDI </t>
  </si>
  <si>
    <t>JL041002851</t>
  </si>
  <si>
    <t>JL041022118</t>
  </si>
  <si>
    <t>JL041003928</t>
  </si>
  <si>
    <t>JL041021144</t>
  </si>
  <si>
    <t>JL041089372</t>
  </si>
  <si>
    <t>JL041085542</t>
  </si>
  <si>
    <t>GOIAS</t>
  </si>
  <si>
    <t>n</t>
  </si>
  <si>
    <t>ROBERTO</t>
  </si>
  <si>
    <t>SINVAL</t>
  </si>
  <si>
    <t>PAULO</t>
  </si>
  <si>
    <t>ADEMILSON</t>
  </si>
  <si>
    <t>ALTAMIR</t>
  </si>
  <si>
    <t>NÃO</t>
  </si>
  <si>
    <t>JL041107676</t>
  </si>
  <si>
    <t>JL041109901</t>
  </si>
  <si>
    <t>RUA 4 N 2519</t>
  </si>
  <si>
    <t>DURAÇÃO DA OPERAÇÃO
(SAIDA&gt;RETORNO PATIO)</t>
  </si>
  <si>
    <t>Média por Viagem Minutos</t>
  </si>
  <si>
    <r>
      <rPr>
        <b/>
        <sz val="24"/>
        <color theme="1"/>
        <rFont val="Arial"/>
        <family val="2"/>
      </rPr>
      <t>JALES</t>
    </r>
    <r>
      <rPr>
        <b/>
        <sz val="12"/>
        <color theme="1"/>
        <rFont val="Arial"/>
        <family val="2"/>
      </rPr>
      <t xml:space="preserve">
(Valores médios por setor)</t>
    </r>
  </si>
  <si>
    <t>Média por Descarga Minutos</t>
  </si>
  <si>
    <t>PESO MÉDIO POR SETOR (Kg)</t>
  </si>
  <si>
    <t>Qde Dados (sem valor 0)</t>
  </si>
  <si>
    <t>JL041267848</t>
  </si>
  <si>
    <t>RUA DA FRATERNIDADE 2361</t>
  </si>
  <si>
    <t>JL041285077</t>
  </si>
  <si>
    <t>AVENIDA ARAPUÃ</t>
  </si>
  <si>
    <t>RUA VITÓRIA BRASIL</t>
  </si>
  <si>
    <t>JL041298109</t>
  </si>
  <si>
    <t>RUA 3 N 2563</t>
  </si>
  <si>
    <t>RUA 4 N 2187</t>
  </si>
  <si>
    <t>JL041299619</t>
  </si>
  <si>
    <t>RUA SÃO BERNARDO 1637</t>
  </si>
  <si>
    <t>JL041352849</t>
  </si>
  <si>
    <t>JL041355467</t>
  </si>
  <si>
    <t>RUA IDAIR LOPES 237</t>
  </si>
  <si>
    <t>RUA FRANCISCO MARUIAMA</t>
  </si>
  <si>
    <t>fev/23 Média</t>
  </si>
  <si>
    <t>mar/23 Média</t>
  </si>
  <si>
    <t>abr/23 Média</t>
  </si>
  <si>
    <t>Média Geral</t>
  </si>
  <si>
    <t>EFICIÊNCIA DA COLETA</t>
  </si>
  <si>
    <t>JL041364074</t>
  </si>
  <si>
    <t>ESTRADA JACINTO PEGOLO</t>
  </si>
  <si>
    <t>AV PAULO MARCONDES</t>
  </si>
  <si>
    <t>JL041376226</t>
  </si>
  <si>
    <t>JL041378992</t>
  </si>
  <si>
    <t>JL041437840</t>
  </si>
  <si>
    <t>JL041443360</t>
  </si>
  <si>
    <t>JL041462340</t>
  </si>
  <si>
    <t>JL041465557</t>
  </si>
  <si>
    <t>JL041520075</t>
  </si>
  <si>
    <t>04/13/23 10:25</t>
  </si>
  <si>
    <t>JL041523803</t>
  </si>
  <si>
    <t>04/13/23 11:29</t>
  </si>
  <si>
    <t>JL041545824</t>
  </si>
  <si>
    <t>04/13/23 17:33</t>
  </si>
  <si>
    <t>JL041551339</t>
  </si>
  <si>
    <t>04/13/23 19:09</t>
  </si>
  <si>
    <r>
      <t xml:space="preserve">Relação </t>
    </r>
    <r>
      <rPr>
        <b/>
        <i/>
        <sz val="10"/>
        <color rgb="FF000000"/>
        <rFont val="Arial"/>
        <family val="2"/>
        <scheme val="minor"/>
      </rPr>
      <t>Produtivo</t>
    </r>
    <r>
      <rPr>
        <b/>
        <sz val="10"/>
        <color rgb="FF000000"/>
        <rFont val="Arial"/>
        <family val="2"/>
        <scheme val="minor"/>
      </rPr>
      <t xml:space="preserve"> x Improdutivo x Total</t>
    </r>
  </si>
  <si>
    <r>
      <t xml:space="preserve">Média </t>
    </r>
    <r>
      <rPr>
        <b/>
        <sz val="14"/>
        <color rgb="FFFF0000"/>
        <rFont val="Calibri"/>
        <family val="2"/>
      </rPr>
      <t>(sem o SET 9)</t>
    </r>
  </si>
  <si>
    <t>Horas</t>
  </si>
  <si>
    <t>Km</t>
  </si>
  <si>
    <t>Sem o SET 9 APOIO &gt;</t>
  </si>
  <si>
    <t>JL041609559</t>
  </si>
  <si>
    <t>04/14/23 11:19</t>
  </si>
  <si>
    <t>JL041630771</t>
  </si>
  <si>
    <t>04/14/23 17:16</t>
  </si>
  <si>
    <t>JL041635154</t>
  </si>
  <si>
    <t>RUA DAS PALMEIRAS</t>
  </si>
  <si>
    <t>04/14/23 18:23</t>
  </si>
  <si>
    <t>JL041637692</t>
  </si>
  <si>
    <t>RUA 19 564</t>
  </si>
  <si>
    <t>04/14/23 19:09</t>
  </si>
  <si>
    <t>JL041642213</t>
  </si>
  <si>
    <t>RUA 7 N 2543</t>
  </si>
  <si>
    <t>04/14/23 20:26</t>
  </si>
  <si>
    <t>JL041691810</t>
  </si>
  <si>
    <t>04/15/23 10:08</t>
  </si>
  <si>
    <t>JL041694443</t>
  </si>
  <si>
    <t>AV GUILHERME SOMSINI 1669</t>
  </si>
  <si>
    <t>RUA SANTA ADÉLIA 889</t>
  </si>
  <si>
    <t>04/15/23 10:54</t>
  </si>
  <si>
    <t>JL041710350</t>
  </si>
  <si>
    <t>04/15/23 15:15</t>
  </si>
  <si>
    <t>JL041712602</t>
  </si>
  <si>
    <t>AV FRANCISCO JALES</t>
  </si>
  <si>
    <t>04/15/23 15:55</t>
  </si>
  <si>
    <t>JL041871155</t>
  </si>
  <si>
    <t>04/17/23 11:59</t>
  </si>
  <si>
    <t>JL041897400</t>
  </si>
  <si>
    <t>RUA 19. 564</t>
  </si>
  <si>
    <t>04/17/23 19:16</t>
  </si>
  <si>
    <t>JL041902711</t>
  </si>
  <si>
    <t>RUA ANÉSIO MEDINA</t>
  </si>
  <si>
    <t>04/17/23 20:46</t>
  </si>
  <si>
    <t>JL041904026</t>
  </si>
  <si>
    <t>RUA 3 N 2189</t>
  </si>
  <si>
    <t>04/17/23 21:11</t>
  </si>
  <si>
    <t>JL041951917</t>
  </si>
  <si>
    <t>VICINAL SOPRO DODA</t>
  </si>
  <si>
    <t>04/18/23 10:23</t>
  </si>
  <si>
    <t>JL041957713</t>
  </si>
  <si>
    <t>RUA FRANCISCO MARUIAMA SEM</t>
  </si>
  <si>
    <t>04/18/23 12:01</t>
  </si>
  <si>
    <t>JL041963702</t>
  </si>
  <si>
    <t>04/18/23 13:41</t>
  </si>
  <si>
    <t>JL041981958</t>
  </si>
  <si>
    <t>04/18/23 18:45</t>
  </si>
  <si>
    <t>JL041983610</t>
  </si>
  <si>
    <t>04/18/23 19:11</t>
  </si>
  <si>
    <t>JL042040694</t>
  </si>
  <si>
    <t>RUA SALVADOR 2124</t>
  </si>
  <si>
    <t>RUA ODERCIO DE MATOS 2102</t>
  </si>
  <si>
    <t>04/19/23 11:04</t>
  </si>
  <si>
    <t>JL042041639</t>
  </si>
  <si>
    <t>04/19/23 11:21</t>
  </si>
  <si>
    <t>JL042053874</t>
  </si>
  <si>
    <t>RUA MARRACA</t>
  </si>
  <si>
    <t>04/19/23 14:45</t>
  </si>
  <si>
    <t>JL042070128</t>
  </si>
  <si>
    <t>RUA 2 2519</t>
  </si>
  <si>
    <t>04/19/23 19:19</t>
  </si>
  <si>
    <t>JL042074795</t>
  </si>
  <si>
    <t>04/19/23 20:35</t>
  </si>
  <si>
    <t>JL042127662</t>
  </si>
  <si>
    <t>04/20/23 11:15</t>
  </si>
  <si>
    <t>JL042136460</t>
  </si>
  <si>
    <t>04/20/23 13:38</t>
  </si>
  <si>
    <t>JL042151072</t>
  </si>
  <si>
    <t>04/20/23 17:41</t>
  </si>
  <si>
    <t>JL042158921</t>
  </si>
  <si>
    <t>04/20/23 19:53</t>
  </si>
  <si>
    <t>JL042213598</t>
  </si>
  <si>
    <t>RUA SALVADOR 1670</t>
  </si>
  <si>
    <t>04/21/23 11:07</t>
  </si>
  <si>
    <t>JL042229851</t>
  </si>
  <si>
    <t>04/21/23 15:36</t>
  </si>
  <si>
    <t>JL042231634</t>
  </si>
  <si>
    <t>04/21/23 16:04</t>
  </si>
  <si>
    <t>JL042232093</t>
  </si>
  <si>
    <t>04/21/23 16:12</t>
  </si>
  <si>
    <t>JL042297588</t>
  </si>
  <si>
    <t>04/22/23 10:27</t>
  </si>
  <si>
    <t>JL042312253</t>
  </si>
  <si>
    <t>04/22/23 14:27</t>
  </si>
  <si>
    <t>JL042316878</t>
  </si>
  <si>
    <t>04/22/23 15:44</t>
  </si>
  <si>
    <t>JL042321876</t>
  </si>
  <si>
    <t>04/22/23 17:09</t>
  </si>
  <si>
    <t>JL042478321</t>
  </si>
  <si>
    <t>RUA JOSÉ PRADO 3218</t>
  </si>
  <si>
    <t>RUA BRÁS POLIZIO 667</t>
  </si>
  <si>
    <t>04/24/23 12:43</t>
  </si>
  <si>
    <t>JL042511046</t>
  </si>
  <si>
    <t>RUA 2 N 2567</t>
  </si>
  <si>
    <t>RUA 3 N 2572</t>
  </si>
  <si>
    <t>RUA 1 N 2026</t>
  </si>
  <si>
    <t>04/24/23 21:48</t>
  </si>
  <si>
    <t>JL042555597</t>
  </si>
  <si>
    <t>RUA 19</t>
  </si>
  <si>
    <t>AV DÁ INTEGRAÇÃO</t>
  </si>
  <si>
    <t>RUA AIMORÉS</t>
  </si>
  <si>
    <t>RUA NOSSA SENHORA DAS GRAÇAS</t>
  </si>
  <si>
    <t>RUA TUPINAMBÁS</t>
  </si>
  <si>
    <t>04/25/23 10:10</t>
  </si>
  <si>
    <t>JL042561785</t>
  </si>
  <si>
    <t>04/25/23 11:50</t>
  </si>
  <si>
    <t>JL042587242</t>
  </si>
  <si>
    <t>04/25/23 18:59</t>
  </si>
  <si>
    <t>JL042588224</t>
  </si>
  <si>
    <t>04/25/23 19:08</t>
  </si>
  <si>
    <t>JL042599328</t>
  </si>
  <si>
    <t>04/25/23 22:18</t>
  </si>
  <si>
    <t>JL042643126</t>
  </si>
  <si>
    <t>04/26/23 10:22</t>
  </si>
  <si>
    <t>JL042656830</t>
  </si>
  <si>
    <t>04/26/23 14:11</t>
  </si>
  <si>
    <t>JL042660818</t>
  </si>
  <si>
    <t>04/26/23 15:35</t>
  </si>
  <si>
    <t>JL042671152</t>
  </si>
  <si>
    <t>04/26/23 18:09</t>
  </si>
  <si>
    <t>JL042677191</t>
  </si>
  <si>
    <t>04/26/23 19:51</t>
  </si>
  <si>
    <t>JL042731817</t>
  </si>
  <si>
    <t>04/27/23 11:00</t>
  </si>
  <si>
    <t>JL042750304</t>
  </si>
  <si>
    <t>04/27/23 16:08</t>
  </si>
  <si>
    <t>JL042754836</t>
  </si>
  <si>
    <t>04/27/23 17:24</t>
  </si>
  <si>
    <t>JL042761179</t>
  </si>
  <si>
    <t>04/27/23 19:10</t>
  </si>
  <si>
    <t>JL042819488</t>
  </si>
  <si>
    <t>04/28/23 11:24</t>
  </si>
  <si>
    <t>JL042834642</t>
  </si>
  <si>
    <t>04/28/23 15:38</t>
  </si>
  <si>
    <t>JL042852510</t>
  </si>
  <si>
    <t>RUA2 N 2519</t>
  </si>
  <si>
    <t>RUA 7 N 2109</t>
  </si>
  <si>
    <t>04/28/23 20:35</t>
  </si>
  <si>
    <t>JL042902912</t>
  </si>
  <si>
    <t>04/29/23 10:35</t>
  </si>
  <si>
    <t>JL042903840</t>
  </si>
  <si>
    <t>04/29/23 10:47</t>
  </si>
  <si>
    <t>JL042908649</t>
  </si>
  <si>
    <t>04/29/23 15:46</t>
  </si>
  <si>
    <t>JL042922063</t>
  </si>
  <si>
    <t>04/29/23 15:51</t>
  </si>
  <si>
    <t>JL042924330</t>
  </si>
  <si>
    <t>04/29/23 16:30</t>
  </si>
  <si>
    <t>JL043078601</t>
  </si>
  <si>
    <t>JL043094072</t>
  </si>
  <si>
    <t>JL043096560</t>
  </si>
  <si>
    <t>RUA 7 N 2519</t>
  </si>
  <si>
    <t>JL043100000</t>
  </si>
  <si>
    <t>SEM MARCAÇÃO DO KM NA DESCARGA; REPETIDO O KM DO FIM COLETA; trocou caminhão entre V1 e V2</t>
  </si>
  <si>
    <t>trocou caminhão entre V1 e V2</t>
  </si>
  <si>
    <t>JL043166325</t>
  </si>
  <si>
    <t>JL043175305</t>
  </si>
  <si>
    <t>ESTRADA MUNICIPAL GERÔNIMO</t>
  </si>
  <si>
    <t>JL043175546</t>
  </si>
  <si>
    <t>JL043190608</t>
  </si>
  <si>
    <t>JL043199099</t>
  </si>
  <si>
    <t>JL043247368</t>
  </si>
  <si>
    <t>JL043252436</t>
  </si>
  <si>
    <t>RUA SALVADOR 2131</t>
  </si>
  <si>
    <t>RUA ODERCIO DE MATOS</t>
  </si>
  <si>
    <t>JL043265041</t>
  </si>
  <si>
    <t>VITÓRIA BRASIL</t>
  </si>
  <si>
    <t>JL043279981</t>
  </si>
  <si>
    <t>JL043287301</t>
  </si>
  <si>
    <t>SEM O SETOR 9</t>
  </si>
  <si>
    <t>somente SETOR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</si>
</sst>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dd&quot;/&quot;mm&quot;/&quot;yy&quot; &quot;hh&quot;:&quot;mm"/>
    <numFmt numFmtId="165" formatCode="dd&quot;/&quot;mm&quot;/&quot;yyyy&quot; &quot;hh&quot;:&quot;mm&quot;:&quot;"/>
    <numFmt numFmtId="166" formatCode="[hh]:mm"/>
    <numFmt numFmtId="167" formatCode="0.0"/>
    <numFmt numFmtId="168" formatCode="0.0000"/>
    <numFmt numFmtId="169" formatCode="dd/mm/yy"/>
    <numFmt numFmtId="170" formatCode="dd/mm/yy\ hh:mm"/>
    <numFmt numFmtId="171" formatCode="[hh]:mm;[Red]\([hh]:mm\)"/>
    <numFmt numFmtId="172" formatCode="d/m/yy"/>
    <numFmt numFmtId="173" formatCode="d/m/yy\ hh:mm"/>
    <numFmt numFmtId="174" formatCode="#,##0.000"/>
    <numFmt numFmtId="175" formatCode="#,##0.0"/>
  </numFmts>
  <fonts count="79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i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FFFFFF"/>
      <name val="Oswald"/>
    </font>
    <font>
      <b/>
      <sz val="9"/>
      <color rgb="FFFFFFFE"/>
      <name val="Oswald"/>
    </font>
    <font>
      <b/>
      <sz val="9"/>
      <color rgb="FF34A853"/>
      <name val="Oswald"/>
    </font>
    <font>
      <b/>
      <sz val="9"/>
      <color theme="1"/>
      <name val="Oswald"/>
    </font>
    <font>
      <b/>
      <sz val="9"/>
      <color theme="0"/>
      <name val="Oswald"/>
    </font>
    <font>
      <b/>
      <sz val="9"/>
      <color rgb="FF980000"/>
      <name val="Oswald"/>
    </font>
    <font>
      <b/>
      <sz val="9"/>
      <color rgb="FF000000"/>
      <name val="Oswald"/>
    </font>
    <font>
      <b/>
      <sz val="9"/>
      <color rgb="FF4285F4"/>
      <name val="Oswald"/>
    </font>
    <font>
      <sz val="8"/>
      <color theme="1"/>
      <name val="Arial"/>
      <family val="2"/>
    </font>
    <font>
      <b/>
      <sz val="9"/>
      <color rgb="FF1155CC"/>
      <name val="Arial"/>
      <family val="2"/>
    </font>
    <font>
      <b/>
      <sz val="9"/>
      <color rgb="FF9900FF"/>
      <name val="Arial"/>
      <family val="2"/>
    </font>
    <font>
      <sz val="9"/>
      <color rgb="FF666666"/>
      <name val="Arial"/>
      <family val="2"/>
    </font>
    <font>
      <b/>
      <sz val="9"/>
      <color rgb="FFFFFFFF"/>
      <name val="Arial"/>
      <family val="2"/>
    </font>
    <font>
      <sz val="9"/>
      <color rgb="FF4285F4"/>
      <name val="Arial"/>
      <family val="2"/>
    </font>
    <font>
      <sz val="9"/>
      <color rgb="FF1155CC"/>
      <name val="Arial"/>
      <family val="2"/>
    </font>
    <font>
      <b/>
      <sz val="9"/>
      <color rgb="FF34A853"/>
      <name val="Oswald, Arial"/>
    </font>
    <font>
      <b/>
      <sz val="9"/>
      <color rgb="FF000000"/>
      <name val="Oswald, Arial"/>
    </font>
    <font>
      <b/>
      <sz val="9"/>
      <color rgb="FFEA4335"/>
      <name val="Oswald, Arial"/>
    </font>
    <font>
      <b/>
      <sz val="9"/>
      <color rgb="FF34A853"/>
      <name val="Arial"/>
      <family val="2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color theme="7" tint="-0.499984740745262"/>
      <name val="Arial"/>
      <family val="2"/>
    </font>
    <font>
      <sz val="9"/>
      <color rgb="FF3333FF"/>
      <name val="Calibri"/>
      <family val="2"/>
    </font>
    <font>
      <sz val="9"/>
      <name val="Arial"/>
      <family val="2"/>
    </font>
    <font>
      <b/>
      <sz val="9"/>
      <color rgb="FF000000"/>
      <name val="Arial"/>
      <family val="2"/>
      <scheme val="minor"/>
    </font>
    <font>
      <b/>
      <sz val="9"/>
      <color theme="4"/>
      <name val="Arial"/>
      <family val="2"/>
      <scheme val="minor"/>
    </font>
    <font>
      <sz val="9"/>
      <color theme="4"/>
      <name val="Arial"/>
      <family val="2"/>
      <scheme val="minor"/>
    </font>
    <font>
      <sz val="9"/>
      <color rgb="FF000000"/>
      <name val="Arial"/>
      <family val="2"/>
      <scheme val="minor"/>
    </font>
    <font>
      <sz val="9"/>
      <color theme="1" tint="0.34998626667073579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  <scheme val="minor"/>
    </font>
    <font>
      <b/>
      <sz val="11"/>
      <color theme="1"/>
      <name val="Oswald"/>
    </font>
    <font>
      <sz val="11"/>
      <color theme="1"/>
      <name val="Arial"/>
      <family val="2"/>
    </font>
    <font>
      <b/>
      <sz val="11"/>
      <color rgb="FFFFFFFF"/>
      <name val="Oswald"/>
    </font>
    <font>
      <sz val="11"/>
      <name val="Arial"/>
      <family val="2"/>
    </font>
    <font>
      <b/>
      <sz val="11"/>
      <color rgb="FFFFFFFE"/>
      <name val="Oswald"/>
    </font>
    <font>
      <b/>
      <sz val="11"/>
      <color rgb="FF34A853"/>
      <name val="Oswald"/>
    </font>
    <font>
      <b/>
      <sz val="11"/>
      <color rgb="FF34A853"/>
      <name val="Oswald, Arial"/>
    </font>
    <font>
      <b/>
      <sz val="9"/>
      <color rgb="FF0070C0"/>
      <name val="Arial"/>
      <family val="2"/>
    </font>
    <font>
      <b/>
      <i/>
      <strike/>
      <sz val="9"/>
      <color theme="0" tint="-0.249977111117893"/>
      <name val="Arial"/>
      <family val="2"/>
    </font>
    <font>
      <b/>
      <sz val="10"/>
      <color rgb="FFFFFFFF"/>
      <name val="Oswald"/>
    </font>
    <font>
      <sz val="10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2" tint="-0.249977111117893"/>
      <name val="Calibri"/>
      <family val="2"/>
    </font>
    <font>
      <b/>
      <i/>
      <sz val="10"/>
      <color theme="1"/>
      <name val="Calibri"/>
      <family val="2"/>
    </font>
    <font>
      <i/>
      <sz val="10"/>
      <color theme="1"/>
      <name val="Calibri"/>
      <family val="2"/>
    </font>
    <font>
      <b/>
      <strike/>
      <sz val="10"/>
      <color theme="1"/>
      <name val="Calibri"/>
      <family val="2"/>
    </font>
    <font>
      <i/>
      <strike/>
      <sz val="10"/>
      <color theme="1"/>
      <name val="Calibri"/>
      <family val="2"/>
    </font>
    <font>
      <strike/>
      <sz val="10"/>
      <color theme="1"/>
      <name val="Calibri"/>
      <family val="2"/>
    </font>
    <font>
      <b/>
      <sz val="12"/>
      <color theme="1"/>
      <name val="Calibri"/>
      <family val="2"/>
    </font>
    <font>
      <b/>
      <sz val="9"/>
      <color theme="1"/>
      <name val="Calibri"/>
      <family val="2"/>
    </font>
    <font>
      <strike/>
      <sz val="9"/>
      <color theme="0" tint="-0.14996795556505021"/>
      <name val="Calibri"/>
      <family val="2"/>
    </font>
    <font>
      <b/>
      <sz val="10"/>
      <color rgb="FF000000"/>
      <name val="Arial"/>
      <family val="2"/>
      <scheme val="minor"/>
    </font>
    <font>
      <b/>
      <sz val="12"/>
      <color theme="1"/>
      <name val="Arial"/>
      <family val="2"/>
    </font>
    <font>
      <b/>
      <sz val="24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rgb="FF1155CC"/>
      <name val="Arial"/>
      <family val="2"/>
    </font>
    <font>
      <sz val="9"/>
      <color theme="1"/>
      <name val="Arial"/>
      <family val="2"/>
      <scheme val="minor"/>
    </font>
    <font>
      <b/>
      <sz val="14"/>
      <color theme="1"/>
      <name val="Calibri"/>
      <family val="2"/>
    </font>
    <font>
      <i/>
      <sz val="9"/>
      <color theme="1"/>
      <name val="Calibri"/>
      <family val="2"/>
    </font>
    <font>
      <sz val="9"/>
      <color theme="1"/>
      <name val="Calibri"/>
      <family val="2"/>
    </font>
    <font>
      <b/>
      <sz val="14"/>
      <color theme="1" tint="4.9989318521683403E-2"/>
      <name val="Arial"/>
      <family val="2"/>
    </font>
    <font>
      <sz val="9"/>
      <name val="Oswald"/>
    </font>
    <font>
      <b/>
      <i/>
      <sz val="11"/>
      <color theme="1"/>
      <name val="Arial"/>
      <family val="2"/>
      <scheme val="minor"/>
    </font>
    <font>
      <b/>
      <i/>
      <sz val="10"/>
      <color rgb="FF000000"/>
      <name val="Arial"/>
      <family val="2"/>
      <scheme val="minor"/>
    </font>
    <font>
      <b/>
      <sz val="14"/>
      <color rgb="FFFF0000"/>
      <name val="Calibri"/>
      <family val="2"/>
    </font>
    <font>
      <sz val="8"/>
      <color rgb="FF000000"/>
      <name val="Arial"/>
      <family val="2"/>
      <scheme val="minor"/>
    </font>
    <font>
      <b/>
      <sz val="11"/>
      <color rgb="FFFF0000"/>
      <name val="Arial"/>
      <family val="2"/>
    </font>
    <font>
      <b/>
      <sz val="9"/>
      <color theme="9" tint="-0.499984740745262"/>
      <name val="Oswald"/>
    </font>
    <font>
      <b/>
      <sz val="8"/>
      <color theme="1"/>
      <name val="Arial"/>
      <family val="2"/>
    </font>
    <font>
      <b/>
      <sz val="8"/>
      <color theme="1"/>
      <name val="Oswald"/>
    </font>
    <font>
      <b/>
      <u/>
      <sz val="9"/>
      <color rgb="FF9900FF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0000"/>
        <bgColor rgb="FFFF0000"/>
      </patternFill>
    </fill>
    <fill>
      <patternFill patternType="solid">
        <fgColor rgb="FF666666"/>
        <bgColor rgb="FF666666"/>
      </patternFill>
    </fill>
    <fill>
      <patternFill patternType="solid">
        <fgColor rgb="FF3D85C6"/>
        <bgColor rgb="FF3D85C6"/>
      </patternFill>
    </fill>
    <fill>
      <patternFill patternType="solid">
        <fgColor rgb="FF980000"/>
        <bgColor rgb="FF980000"/>
      </patternFill>
    </fill>
    <fill>
      <patternFill patternType="solid">
        <fgColor rgb="FF34A853"/>
        <bgColor rgb="FF34A853"/>
      </patternFill>
    </fill>
    <fill>
      <patternFill patternType="solid">
        <fgColor rgb="FF4285F4"/>
        <bgColor rgb="FF4285F4"/>
      </patternFill>
    </fill>
    <fill>
      <patternFill patternType="solid">
        <fgColor rgb="FFEA4335"/>
        <bgColor rgb="FFEA4335"/>
      </patternFill>
    </fill>
    <fill>
      <patternFill patternType="solid">
        <fgColor rgb="FF5B0F00"/>
        <bgColor rgb="FF5B0F00"/>
      </patternFill>
    </fill>
    <fill>
      <patternFill patternType="solid">
        <fgColor rgb="FFD8FDE2"/>
        <bgColor rgb="FFD8FDE2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theme="7"/>
        <bgColor theme="7"/>
      </patternFill>
    </fill>
    <fill>
      <patternFill patternType="solid">
        <fgColor rgb="FFBF9000"/>
        <bgColor rgb="FFBF9000"/>
      </patternFill>
    </fill>
    <fill>
      <patternFill patternType="solid">
        <fgColor rgb="FF9900FF"/>
        <bgColor rgb="FF9900FF"/>
      </patternFill>
    </fill>
    <fill>
      <patternFill patternType="solid">
        <fgColor rgb="FF434343"/>
        <bgColor rgb="FF434343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073763"/>
        <bgColor rgb="FF073763"/>
      </patternFill>
    </fill>
    <fill>
      <patternFill patternType="solid">
        <fgColor rgb="FF0B5394"/>
        <bgColor rgb="FF0B5394"/>
      </patternFill>
    </fill>
    <fill>
      <patternFill patternType="solid">
        <fgColor rgb="FFFFD0D0"/>
        <bgColor rgb="FFFFD0D0"/>
      </patternFill>
    </fill>
    <fill>
      <patternFill patternType="solid">
        <fgColor rgb="FF990000"/>
        <bgColor rgb="FF990000"/>
      </patternFill>
    </fill>
    <fill>
      <patternFill patternType="solid">
        <fgColor rgb="FFCC0000"/>
        <bgColor rgb="FFCC0000"/>
      </patternFill>
    </fill>
    <fill>
      <patternFill patternType="solid">
        <fgColor rgb="FFFF8FCA"/>
        <bgColor rgb="FFFF8FCA"/>
      </patternFill>
    </fill>
    <fill>
      <patternFill patternType="solid">
        <fgColor rgb="FF4C1130"/>
        <bgColor rgb="FF4C1130"/>
      </patternFill>
    </fill>
    <fill>
      <patternFill patternType="solid">
        <fgColor rgb="FF741B47"/>
        <bgColor rgb="FF741B47"/>
      </patternFill>
    </fill>
    <fill>
      <patternFill patternType="solid">
        <fgColor rgb="FFD1D1D1"/>
        <bgColor rgb="FFD1D1D1"/>
      </patternFill>
    </fill>
    <fill>
      <patternFill patternType="solid">
        <fgColor rgb="FF2D2D2D"/>
        <bgColor rgb="FF2D2D2D"/>
      </patternFill>
    </fill>
    <fill>
      <patternFill patternType="solid">
        <fgColor rgb="FF585858"/>
        <bgColor rgb="FF585858"/>
      </patternFill>
    </fill>
    <fill>
      <patternFill patternType="solid">
        <fgColor rgb="FF4A86E8"/>
        <bgColor rgb="FF4A86E8"/>
      </patternFill>
    </fill>
    <fill>
      <patternFill patternType="solid">
        <fgColor rgb="FF1C4587"/>
        <bgColor rgb="FF1C4587"/>
      </patternFill>
    </fill>
    <fill>
      <patternFill patternType="solid">
        <fgColor theme="8"/>
        <bgColor theme="8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DD7E6B"/>
        <bgColor rgb="FFDD7E6B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B45F06"/>
        <bgColor rgb="FFB45F06"/>
      </patternFill>
    </fill>
    <fill>
      <patternFill patternType="solid">
        <fgColor theme="7" tint="0.59999389629810485"/>
        <bgColor rgb="FFFFFFFF"/>
      </patternFill>
    </fill>
    <fill>
      <patternFill patternType="solid">
        <fgColor rgb="FFFFFF00"/>
        <bgColor rgb="FFFF0000"/>
      </patternFill>
    </fill>
    <fill>
      <patternFill patternType="solid">
        <fgColor theme="5" tint="0.59999389629810485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D966"/>
      </patternFill>
    </fill>
    <fill>
      <patternFill patternType="solid">
        <fgColor rgb="FFFFFF00"/>
        <bgColor theme="7"/>
      </patternFill>
    </fill>
    <fill>
      <patternFill patternType="solid">
        <fgColor rgb="FFFFFF00"/>
        <bgColor rgb="FFBF9000"/>
      </patternFill>
    </fill>
  </fills>
  <borders count="47">
    <border>
      <left/>
      <right/>
      <top/>
      <bottom/>
      <diagonal/>
    </border>
    <border>
      <left/>
      <right/>
      <top/>
      <bottom style="thin">
        <color rgb="FF666666"/>
      </bottom>
      <diagonal/>
    </border>
    <border>
      <left/>
      <right style="medium">
        <color rgb="FF000000"/>
      </right>
      <top/>
      <bottom style="thin">
        <color rgb="FF666666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thick">
        <color rgb="FFFFFF00"/>
      </bottom>
      <diagonal/>
    </border>
    <border>
      <left/>
      <right style="medium">
        <color rgb="FF000000"/>
      </right>
      <top/>
      <bottom style="thick">
        <color rgb="FFFFFF00"/>
      </bottom>
      <diagonal/>
    </border>
    <border>
      <left/>
      <right style="thin">
        <color rgb="FF585858"/>
      </right>
      <top/>
      <bottom style="thick">
        <color rgb="FFFFFF00"/>
      </bottom>
      <diagonal/>
    </border>
    <border>
      <left/>
      <right style="medium">
        <color rgb="FF585858"/>
      </right>
      <top/>
      <bottom style="thick">
        <color rgb="FFFFFF00"/>
      </bottom>
      <diagonal/>
    </border>
    <border>
      <left/>
      <right style="medium">
        <color rgb="FF34A853"/>
      </right>
      <top/>
      <bottom style="thick">
        <color rgb="FFFFFF00"/>
      </bottom>
      <diagonal/>
    </border>
    <border>
      <left/>
      <right style="medium">
        <color rgb="FF4285F4"/>
      </right>
      <top/>
      <bottom style="thick">
        <color rgb="FFFFFF00"/>
      </bottom>
      <diagonal/>
    </border>
    <border>
      <left/>
      <right style="medium">
        <color rgb="FFEA4335"/>
      </right>
      <top/>
      <bottom style="thick">
        <color rgb="FFFFFF00"/>
      </bottom>
      <diagonal/>
    </border>
    <border>
      <left/>
      <right style="medium">
        <color rgb="FF5B0F00"/>
      </right>
      <top/>
      <bottom style="thick">
        <color rgb="FFFFFF00"/>
      </bottom>
      <diagonal/>
    </border>
    <border>
      <left style="medium">
        <color rgb="FF000000"/>
      </left>
      <right/>
      <top/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585858"/>
      </right>
      <top/>
      <bottom/>
      <diagonal/>
    </border>
    <border>
      <left/>
      <right style="medium">
        <color rgb="FF585858"/>
      </right>
      <top/>
      <bottom/>
      <diagonal/>
    </border>
    <border>
      <left/>
      <right style="medium">
        <color rgb="FF34A853"/>
      </right>
      <top/>
      <bottom/>
      <diagonal/>
    </border>
    <border>
      <left/>
      <right style="medium">
        <color rgb="FF4285F4"/>
      </right>
      <top/>
      <bottom/>
      <diagonal/>
    </border>
    <border>
      <left/>
      <right style="medium">
        <color rgb="FFEA4335"/>
      </right>
      <top/>
      <bottom/>
      <diagonal/>
    </border>
    <border>
      <left/>
      <right style="medium">
        <color rgb="FF5B0F00"/>
      </right>
      <top/>
      <bottom/>
      <diagonal/>
    </border>
    <border>
      <left/>
      <right style="thin">
        <color rgb="FF999999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rgb="FF000000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rgb="FF666666"/>
      </bottom>
      <diagonal/>
    </border>
    <border>
      <left style="medium">
        <color rgb="FF000000"/>
      </left>
      <right/>
      <top/>
      <bottom style="thin">
        <color rgb="FF666666"/>
      </bottom>
      <diagonal/>
    </border>
    <border>
      <left/>
      <right style="medium">
        <color rgb="FF666666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rgb="FF666666"/>
      </right>
      <top/>
      <bottom style="thin">
        <color indexed="64"/>
      </bottom>
      <diagonal/>
    </border>
    <border>
      <left/>
      <right style="medium">
        <color rgb="FF666666"/>
      </right>
      <top/>
      <bottom style="thin">
        <color rgb="FF66666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4285F4"/>
      </right>
      <top style="medium">
        <color indexed="64"/>
      </top>
      <bottom/>
      <diagonal/>
    </border>
    <border>
      <left/>
      <right style="medium">
        <color rgb="FFEA4335"/>
      </right>
      <top style="medium">
        <color indexed="64"/>
      </top>
      <bottom/>
      <diagonal/>
    </border>
    <border>
      <left/>
      <right style="medium">
        <color rgb="FF5B0F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585858"/>
      </right>
      <top style="medium">
        <color indexed="64"/>
      </top>
      <bottom/>
      <diagonal/>
    </border>
    <border>
      <left style="medium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 style="thin">
        <color rgb="FF666666"/>
      </bottom>
      <diagonal/>
    </border>
    <border>
      <left style="medium">
        <color auto="1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6" fillId="0" borderId="0" applyFont="0" applyFill="0" applyBorder="0" applyAlignment="0" applyProtection="0"/>
  </cellStyleXfs>
  <cellXfs count="58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4" borderId="0" xfId="0" applyFont="1" applyFill="1" applyAlignment="1">
      <alignment wrapText="1"/>
    </xf>
    <xf numFmtId="167" fontId="2" fillId="4" borderId="0" xfId="0" applyNumberFormat="1" applyFont="1" applyFill="1" applyAlignment="1">
      <alignment horizontal="center" wrapText="1"/>
    </xf>
    <xf numFmtId="167" fontId="2" fillId="4" borderId="3" xfId="0" applyNumberFormat="1" applyFont="1" applyFill="1" applyBorder="1" applyAlignment="1">
      <alignment horizontal="center" wrapText="1"/>
    </xf>
    <xf numFmtId="4" fontId="4" fillId="0" borderId="1" xfId="0" applyNumberFormat="1" applyFont="1" applyBorder="1" applyAlignment="1">
      <alignment horizontal="center" wrapText="1"/>
    </xf>
    <xf numFmtId="0" fontId="5" fillId="4" borderId="0" xfId="0" applyFont="1" applyFill="1" applyAlignment="1">
      <alignment wrapText="1"/>
    </xf>
    <xf numFmtId="4" fontId="4" fillId="4" borderId="0" xfId="0" applyNumberFormat="1" applyFont="1" applyFill="1" applyAlignment="1">
      <alignment horizontal="center" wrapText="1"/>
    </xf>
    <xf numFmtId="3" fontId="5" fillId="4" borderId="0" xfId="0" applyNumberFormat="1" applyFont="1" applyFill="1" applyAlignment="1">
      <alignment horizontal="center" wrapText="1"/>
    </xf>
    <xf numFmtId="3" fontId="4" fillId="4" borderId="0" xfId="0" applyNumberFormat="1" applyFont="1" applyFill="1" applyAlignment="1">
      <alignment horizontal="center" wrapText="1"/>
    </xf>
    <xf numFmtId="3" fontId="5" fillId="4" borderId="3" xfId="0" applyNumberFormat="1" applyFont="1" applyFill="1" applyBorder="1" applyAlignment="1">
      <alignment horizontal="center" wrapText="1"/>
    </xf>
    <xf numFmtId="4" fontId="5" fillId="4" borderId="0" xfId="0" applyNumberFormat="1" applyFont="1" applyFill="1" applyAlignment="1">
      <alignment horizontal="center" wrapText="1"/>
    </xf>
    <xf numFmtId="167" fontId="5" fillId="4" borderId="0" xfId="0" applyNumberFormat="1" applyFont="1" applyFill="1" applyAlignment="1">
      <alignment horizontal="center" wrapText="1"/>
    </xf>
    <xf numFmtId="167" fontId="5" fillId="4" borderId="3" xfId="0" applyNumberFormat="1" applyFont="1" applyFill="1" applyBorder="1" applyAlignment="1">
      <alignment horizontal="center" wrapText="1"/>
    </xf>
    <xf numFmtId="4" fontId="5" fillId="0" borderId="1" xfId="0" applyNumberFormat="1" applyFont="1" applyBorder="1" applyAlignment="1">
      <alignment wrapText="1"/>
    </xf>
    <xf numFmtId="4" fontId="5" fillId="0" borderId="1" xfId="0" applyNumberFormat="1" applyFont="1" applyBorder="1" applyAlignment="1">
      <alignment horizontal="center" wrapText="1"/>
    </xf>
    <xf numFmtId="1" fontId="4" fillId="4" borderId="0" xfId="0" applyNumberFormat="1" applyFont="1" applyFill="1" applyAlignment="1">
      <alignment horizontal="center" wrapText="1"/>
    </xf>
    <xf numFmtId="1" fontId="5" fillId="4" borderId="0" xfId="0" applyNumberFormat="1" applyFont="1" applyFill="1" applyAlignment="1">
      <alignment horizontal="center" wrapText="1"/>
    </xf>
    <xf numFmtId="1" fontId="5" fillId="4" borderId="3" xfId="0" applyNumberFormat="1" applyFont="1" applyFill="1" applyBorder="1" applyAlignment="1">
      <alignment horizontal="center" wrapText="1"/>
    </xf>
    <xf numFmtId="0" fontId="9" fillId="17" borderId="0" xfId="0" applyFont="1" applyFill="1" applyAlignment="1">
      <alignment horizontal="center" vertical="top" wrapText="1"/>
    </xf>
    <xf numFmtId="0" fontId="6" fillId="18" borderId="0" xfId="0" applyFont="1" applyFill="1" applyAlignment="1">
      <alignment vertical="top" wrapText="1"/>
    </xf>
    <xf numFmtId="0" fontId="6" fillId="18" borderId="0" xfId="0" applyFont="1" applyFill="1" applyAlignment="1">
      <alignment horizontal="center" vertical="top" wrapText="1"/>
    </xf>
    <xf numFmtId="0" fontId="6" fillId="19" borderId="12" xfId="0" applyFont="1" applyFill="1" applyBorder="1" applyAlignment="1">
      <alignment horizontal="left" vertical="top" wrapText="1"/>
    </xf>
    <xf numFmtId="0" fontId="6" fillId="19" borderId="0" xfId="0" applyFont="1" applyFill="1" applyAlignment="1">
      <alignment horizontal="center" vertical="top" wrapText="1"/>
    </xf>
    <xf numFmtId="0" fontId="10" fillId="20" borderId="12" xfId="0" applyFont="1" applyFill="1" applyBorder="1" applyAlignment="1">
      <alignment vertical="top" wrapText="1"/>
    </xf>
    <xf numFmtId="0" fontId="10" fillId="20" borderId="0" xfId="0" applyFont="1" applyFill="1" applyAlignment="1">
      <alignment horizontal="center" vertical="top" wrapText="1"/>
    </xf>
    <xf numFmtId="0" fontId="6" fillId="20" borderId="0" xfId="0" applyFont="1" applyFill="1" applyAlignment="1">
      <alignment horizontal="left" vertical="top" wrapText="1"/>
    </xf>
    <xf numFmtId="0" fontId="6" fillId="20" borderId="0" xfId="0" applyFont="1" applyFill="1" applyAlignment="1">
      <alignment horizontal="center" vertical="top" wrapText="1"/>
    </xf>
    <xf numFmtId="0" fontId="6" fillId="20" borderId="0" xfId="0" applyFont="1" applyFill="1" applyAlignment="1">
      <alignment vertical="top" wrapText="1"/>
    </xf>
    <xf numFmtId="164" fontId="6" fillId="21" borderId="12" xfId="0" applyNumberFormat="1" applyFont="1" applyFill="1" applyBorder="1" applyAlignment="1">
      <alignment horizontal="center" vertical="top" wrapText="1"/>
    </xf>
    <xf numFmtId="0" fontId="6" fillId="21" borderId="0" xfId="0" applyFont="1" applyFill="1" applyAlignment="1">
      <alignment horizontal="center" vertical="top" wrapText="1"/>
    </xf>
    <xf numFmtId="0" fontId="6" fillId="22" borderId="0" xfId="0" applyFont="1" applyFill="1" applyAlignment="1">
      <alignment horizontal="center" vertical="top" wrapText="1"/>
    </xf>
    <xf numFmtId="0" fontId="6" fillId="7" borderId="0" xfId="0" applyFont="1" applyFill="1" applyAlignment="1">
      <alignment horizontal="center" vertical="top" wrapText="1"/>
    </xf>
    <xf numFmtId="164" fontId="11" fillId="23" borderId="0" xfId="0" applyNumberFormat="1" applyFont="1" applyFill="1" applyAlignment="1">
      <alignment horizontal="center" vertical="top" wrapText="1"/>
    </xf>
    <xf numFmtId="0" fontId="11" fillId="23" borderId="0" xfId="0" applyFont="1" applyFill="1" applyAlignment="1">
      <alignment horizontal="center" vertical="top" wrapText="1"/>
    </xf>
    <xf numFmtId="0" fontId="6" fillId="24" borderId="0" xfId="0" applyFont="1" applyFill="1" applyAlignment="1">
      <alignment horizontal="center" vertical="top" wrapText="1"/>
    </xf>
    <xf numFmtId="0" fontId="6" fillId="25" borderId="0" xfId="0" applyFont="1" applyFill="1" applyAlignment="1">
      <alignment horizontal="center" vertical="top" wrapText="1"/>
    </xf>
    <xf numFmtId="0" fontId="12" fillId="26" borderId="0" xfId="0" applyFont="1" applyFill="1" applyAlignment="1">
      <alignment horizontal="center" vertical="top" wrapText="1"/>
    </xf>
    <xf numFmtId="0" fontId="6" fillId="27" borderId="0" xfId="0" applyFont="1" applyFill="1" applyAlignment="1">
      <alignment horizontal="center" vertical="top" wrapText="1"/>
    </xf>
    <xf numFmtId="0" fontId="6" fillId="28" borderId="0" xfId="0" applyFont="1" applyFill="1" applyAlignment="1">
      <alignment horizontal="center" vertical="top" wrapText="1"/>
    </xf>
    <xf numFmtId="0" fontId="6" fillId="29" borderId="12" xfId="0" applyFont="1" applyFill="1" applyBorder="1" applyAlignment="1">
      <alignment horizontal="center" vertical="top" wrapText="1"/>
    </xf>
    <xf numFmtId="0" fontId="6" fillId="29" borderId="0" xfId="0" applyFont="1" applyFill="1" applyAlignment="1">
      <alignment horizontal="center" vertical="top" wrapText="1"/>
    </xf>
    <xf numFmtId="0" fontId="6" fillId="30" borderId="0" xfId="0" applyFont="1" applyFill="1" applyAlignment="1">
      <alignment horizontal="center" vertical="top" wrapText="1"/>
    </xf>
    <xf numFmtId="0" fontId="6" fillId="31" borderId="0" xfId="0" applyFont="1" applyFill="1" applyAlignment="1">
      <alignment horizontal="left" vertical="top" wrapText="1"/>
    </xf>
    <xf numFmtId="165" fontId="12" fillId="32" borderId="12" xfId="0" applyNumberFormat="1" applyFont="1" applyFill="1" applyBorder="1" applyAlignment="1">
      <alignment horizontal="center" vertical="top" wrapText="1"/>
    </xf>
    <xf numFmtId="0" fontId="12" fillId="32" borderId="0" xfId="0" applyFont="1" applyFill="1" applyAlignment="1">
      <alignment horizontal="center" vertical="top" wrapText="1"/>
    </xf>
    <xf numFmtId="0" fontId="6" fillId="33" borderId="0" xfId="0" applyFont="1" applyFill="1" applyAlignment="1">
      <alignment horizontal="left" vertical="top" wrapText="1"/>
    </xf>
    <xf numFmtId="164" fontId="12" fillId="32" borderId="12" xfId="0" applyNumberFormat="1" applyFont="1" applyFill="1" applyBorder="1" applyAlignment="1">
      <alignment horizontal="center" vertical="top" wrapText="1"/>
    </xf>
    <xf numFmtId="0" fontId="6" fillId="34" borderId="0" xfId="0" applyFont="1" applyFill="1" applyAlignment="1">
      <alignment horizontal="left" vertical="top" wrapText="1"/>
    </xf>
    <xf numFmtId="0" fontId="6" fillId="24" borderId="12" xfId="0" applyFont="1" applyFill="1" applyBorder="1" applyAlignment="1">
      <alignment horizontal="center" vertical="top" wrapText="1"/>
    </xf>
    <xf numFmtId="0" fontId="6" fillId="24" borderId="13" xfId="0" applyFont="1" applyFill="1" applyBorder="1" applyAlignment="1">
      <alignment horizontal="center" vertical="top" wrapText="1"/>
    </xf>
    <xf numFmtId="0" fontId="6" fillId="25" borderId="13" xfId="0" applyFont="1" applyFill="1" applyBorder="1" applyAlignment="1">
      <alignment horizontal="center" vertical="top" wrapText="1"/>
    </xf>
    <xf numFmtId="0" fontId="6" fillId="35" borderId="13" xfId="0" applyFont="1" applyFill="1" applyBorder="1" applyAlignment="1">
      <alignment horizontal="center" vertical="top" wrapText="1"/>
    </xf>
    <xf numFmtId="0" fontId="6" fillId="35" borderId="0" xfId="0" applyFont="1" applyFill="1" applyAlignment="1">
      <alignment horizontal="center" vertical="top" wrapText="1"/>
    </xf>
    <xf numFmtId="0" fontId="6" fillId="36" borderId="12" xfId="0" applyFont="1" applyFill="1" applyBorder="1" applyAlignment="1">
      <alignment horizontal="center" vertical="top" wrapText="1"/>
    </xf>
    <xf numFmtId="0" fontId="6" fillId="36" borderId="0" xfId="0" applyFont="1" applyFill="1" applyAlignment="1">
      <alignment horizontal="center" vertical="top" wrapText="1"/>
    </xf>
    <xf numFmtId="0" fontId="6" fillId="36" borderId="13" xfId="0" applyFont="1" applyFill="1" applyBorder="1" applyAlignment="1">
      <alignment horizontal="center" vertical="top" wrapText="1"/>
    </xf>
    <xf numFmtId="164" fontId="6" fillId="36" borderId="12" xfId="0" applyNumberFormat="1" applyFont="1" applyFill="1" applyBorder="1" applyAlignment="1">
      <alignment horizontal="center" vertical="top" wrapText="1"/>
    </xf>
    <xf numFmtId="164" fontId="6" fillId="35" borderId="13" xfId="0" applyNumberFormat="1" applyFont="1" applyFill="1" applyBorder="1" applyAlignment="1">
      <alignment horizontal="center" vertical="top" wrapText="1"/>
    </xf>
    <xf numFmtId="0" fontId="6" fillId="13" borderId="12" xfId="0" applyFont="1" applyFill="1" applyBorder="1" applyAlignment="1">
      <alignment horizontal="center" vertical="top" wrapText="1"/>
    </xf>
    <xf numFmtId="0" fontId="6" fillId="13" borderId="0" xfId="0" applyFont="1" applyFill="1" applyAlignment="1">
      <alignment horizontal="center" vertical="top" wrapText="1"/>
    </xf>
    <xf numFmtId="0" fontId="6" fillId="13" borderId="0" xfId="0" applyFont="1" applyFill="1" applyAlignment="1">
      <alignment horizontal="right" vertical="top" wrapText="1"/>
    </xf>
    <xf numFmtId="0" fontId="6" fillId="37" borderId="12" xfId="0" applyFont="1" applyFill="1" applyBorder="1" applyAlignment="1">
      <alignment horizontal="left" vertical="top" wrapText="1"/>
    </xf>
    <xf numFmtId="164" fontId="7" fillId="38" borderId="12" xfId="0" applyNumberFormat="1" applyFont="1" applyFill="1" applyBorder="1" applyAlignment="1">
      <alignment horizontal="center" vertical="top" wrapText="1"/>
    </xf>
    <xf numFmtId="0" fontId="9" fillId="39" borderId="0" xfId="0" applyFont="1" applyFill="1" applyAlignment="1">
      <alignment vertical="top" wrapText="1"/>
    </xf>
    <xf numFmtId="0" fontId="9" fillId="0" borderId="12" xfId="0" applyFont="1" applyBorder="1" applyAlignment="1">
      <alignment horizontal="center" vertical="top" wrapText="1"/>
    </xf>
    <xf numFmtId="0" fontId="9" fillId="0" borderId="14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3" fillId="3" borderId="0" xfId="0" applyFont="1" applyFill="1" applyAlignment="1">
      <alignment horizontal="center" vertical="top" wrapText="1"/>
    </xf>
    <xf numFmtId="0" fontId="13" fillId="3" borderId="3" xfId="0" applyFont="1" applyFill="1" applyBorder="1" applyAlignment="1">
      <alignment horizontal="center" vertical="top" wrapText="1"/>
    </xf>
    <xf numFmtId="0" fontId="13" fillId="3" borderId="15" xfId="0" applyFont="1" applyFill="1" applyBorder="1" applyAlignment="1">
      <alignment horizontal="center" vertical="top" wrapText="1"/>
    </xf>
    <xf numFmtId="0" fontId="11" fillId="3" borderId="0" xfId="0" applyFont="1" applyFill="1" applyAlignment="1">
      <alignment horizontal="center" vertical="top" wrapText="1"/>
    </xf>
    <xf numFmtId="0" fontId="11" fillId="3" borderId="3" xfId="0" applyFont="1" applyFill="1" applyBorder="1" applyAlignment="1">
      <alignment horizontal="center" vertical="top" wrapText="1"/>
    </xf>
    <xf numFmtId="0" fontId="11" fillId="3" borderId="16" xfId="0" applyFont="1" applyFill="1" applyBorder="1" applyAlignment="1">
      <alignment horizontal="center" vertical="top" wrapText="1"/>
    </xf>
    <xf numFmtId="0" fontId="6" fillId="10" borderId="0" xfId="0" applyFont="1" applyFill="1" applyAlignment="1">
      <alignment horizontal="center" vertical="top" wrapText="1"/>
    </xf>
    <xf numFmtId="0" fontId="6" fillId="10" borderId="17" xfId="0" applyFont="1" applyFill="1" applyBorder="1" applyAlignment="1">
      <alignment horizontal="center" vertical="top" wrapText="1"/>
    </xf>
    <xf numFmtId="0" fontId="6" fillId="11" borderId="0" xfId="0" applyFont="1" applyFill="1" applyAlignment="1">
      <alignment horizontal="center" vertical="top" wrapText="1"/>
    </xf>
    <xf numFmtId="0" fontId="6" fillId="11" borderId="18" xfId="0" applyFont="1" applyFill="1" applyBorder="1" applyAlignment="1">
      <alignment horizontal="center" vertical="top" wrapText="1"/>
    </xf>
    <xf numFmtId="0" fontId="6" fillId="12" borderId="0" xfId="0" applyFont="1" applyFill="1" applyAlignment="1">
      <alignment horizontal="center" vertical="top" wrapText="1"/>
    </xf>
    <xf numFmtId="0" fontId="6" fillId="12" borderId="19" xfId="0" applyFont="1" applyFill="1" applyBorder="1" applyAlignment="1">
      <alignment horizontal="center" vertical="top" wrapText="1"/>
    </xf>
    <xf numFmtId="0" fontId="6" fillId="40" borderId="3" xfId="0" applyFont="1" applyFill="1" applyBorder="1" applyAlignment="1">
      <alignment horizontal="center" vertical="top" wrapText="1"/>
    </xf>
    <xf numFmtId="0" fontId="9" fillId="41" borderId="3" xfId="0" applyFont="1" applyFill="1" applyBorder="1" applyAlignment="1">
      <alignment horizontal="center" vertical="top" wrapText="1"/>
    </xf>
    <xf numFmtId="0" fontId="8" fillId="14" borderId="0" xfId="0" applyFont="1" applyFill="1" applyAlignment="1">
      <alignment horizontal="center" vertical="top" wrapText="1"/>
    </xf>
    <xf numFmtId="0" fontId="8" fillId="14" borderId="15" xfId="0" applyFont="1" applyFill="1" applyBorder="1" applyAlignment="1">
      <alignment horizontal="center" vertical="top" wrapText="1"/>
    </xf>
    <xf numFmtId="0" fontId="9" fillId="15" borderId="0" xfId="0" applyFont="1" applyFill="1" applyAlignment="1">
      <alignment horizontal="center" vertical="top" wrapText="1"/>
    </xf>
    <xf numFmtId="0" fontId="9" fillId="15" borderId="3" xfId="0" applyFont="1" applyFill="1" applyBorder="1" applyAlignment="1">
      <alignment horizontal="center" vertical="top" wrapText="1"/>
    </xf>
    <xf numFmtId="0" fontId="9" fillId="16" borderId="0" xfId="0" applyFont="1" applyFill="1" applyAlignment="1">
      <alignment horizontal="center" vertical="top" wrapText="1"/>
    </xf>
    <xf numFmtId="0" fontId="12" fillId="16" borderId="3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5" fillId="39" borderId="0" xfId="0" applyFont="1" applyFill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8" fillId="45" borderId="0" xfId="0" applyFont="1" applyFill="1"/>
    <xf numFmtId="0" fontId="18" fillId="45" borderId="0" xfId="0" applyFont="1" applyFill="1" applyAlignment="1">
      <alignment horizontal="center"/>
    </xf>
    <xf numFmtId="0" fontId="18" fillId="34" borderId="0" xfId="0" applyFont="1" applyFill="1" applyAlignment="1">
      <alignment horizontal="center"/>
    </xf>
    <xf numFmtId="0" fontId="14" fillId="39" borderId="0" xfId="0" applyFont="1" applyFill="1" applyAlignment="1">
      <alignment horizontal="center" vertical="center" wrapText="1"/>
    </xf>
    <xf numFmtId="170" fontId="2" fillId="39" borderId="0" xfId="0" applyNumberFormat="1" applyFont="1" applyFill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0" fontId="2" fillId="0" borderId="0" xfId="0" applyFont="1"/>
    <xf numFmtId="0" fontId="19" fillId="0" borderId="0" xfId="0" applyFont="1"/>
    <xf numFmtId="0" fontId="6" fillId="21" borderId="12" xfId="0" applyFont="1" applyFill="1" applyBorder="1" applyAlignment="1">
      <alignment horizontal="center" vertical="top" wrapText="1"/>
    </xf>
    <xf numFmtId="0" fontId="12" fillId="32" borderId="12" xfId="0" applyFont="1" applyFill="1" applyBorder="1" applyAlignment="1">
      <alignment horizontal="center" vertical="top" wrapText="1"/>
    </xf>
    <xf numFmtId="172" fontId="15" fillId="39" borderId="0" xfId="0" applyNumberFormat="1" applyFont="1" applyFill="1" applyAlignment="1">
      <alignment horizontal="center" vertical="center" wrapText="1"/>
    </xf>
    <xf numFmtId="0" fontId="5" fillId="39" borderId="0" xfId="0" applyFont="1" applyFill="1" applyAlignment="1">
      <alignment horizontal="center" vertical="center" wrapText="1"/>
    </xf>
    <xf numFmtId="0" fontId="15" fillId="39" borderId="0" xfId="0" applyFont="1" applyFill="1" applyAlignment="1">
      <alignment horizontal="left" vertical="center" wrapText="1"/>
    </xf>
    <xf numFmtId="0" fontId="16" fillId="39" borderId="0" xfId="0" applyFont="1" applyFill="1" applyAlignment="1">
      <alignment vertical="center" wrapText="1"/>
    </xf>
    <xf numFmtId="173" fontId="2" fillId="39" borderId="0" xfId="0" applyNumberFormat="1" applyFont="1" applyFill="1" applyAlignment="1">
      <alignment horizontal="center" vertical="center" wrapText="1"/>
    </xf>
    <xf numFmtId="0" fontId="5" fillId="39" borderId="0" xfId="0" applyFont="1" applyFill="1" applyAlignment="1">
      <alignment horizontal="left" vertical="center" wrapText="1"/>
    </xf>
    <xf numFmtId="0" fontId="17" fillId="39" borderId="0" xfId="0" applyFont="1" applyFill="1" applyAlignment="1">
      <alignment horizontal="center" vertical="center" wrapText="1"/>
    </xf>
    <xf numFmtId="0" fontId="15" fillId="39" borderId="0" xfId="0" applyFont="1" applyFill="1" applyAlignment="1">
      <alignment horizontal="center" vertical="center" wrapText="1"/>
    </xf>
    <xf numFmtId="0" fontId="2" fillId="39" borderId="0" xfId="0" applyFont="1" applyFill="1" applyAlignment="1">
      <alignment horizontal="center" vertical="center" wrapText="1"/>
    </xf>
    <xf numFmtId="3" fontId="15" fillId="39" borderId="0" xfId="0" applyNumberFormat="1" applyFont="1" applyFill="1" applyAlignment="1">
      <alignment horizontal="center" vertical="center" wrapText="1"/>
    </xf>
    <xf numFmtId="169" fontId="15" fillId="39" borderId="0" xfId="0" applyNumberFormat="1" applyFont="1" applyFill="1" applyAlignment="1">
      <alignment horizontal="center" vertical="center" wrapText="1"/>
    </xf>
    <xf numFmtId="0" fontId="20" fillId="39" borderId="0" xfId="0" applyFont="1" applyFill="1" applyAlignment="1">
      <alignment horizontal="left" vertical="center" wrapText="1"/>
    </xf>
    <xf numFmtId="0" fontId="9" fillId="47" borderId="0" xfId="0" applyFont="1" applyFill="1" applyAlignment="1">
      <alignment vertical="top" wrapText="1"/>
    </xf>
    <xf numFmtId="1" fontId="24" fillId="3" borderId="15" xfId="0" applyNumberFormat="1" applyFont="1" applyFill="1" applyBorder="1" applyAlignment="1">
      <alignment horizontal="center" vertical="center" wrapText="1"/>
    </xf>
    <xf numFmtId="2" fontId="24" fillId="3" borderId="0" xfId="0" applyNumberFormat="1" applyFont="1" applyFill="1" applyAlignment="1">
      <alignment horizontal="center" vertical="center" wrapText="1"/>
    </xf>
    <xf numFmtId="0" fontId="25" fillId="0" borderId="0" xfId="0" applyFont="1"/>
    <xf numFmtId="0" fontId="5" fillId="4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169" fontId="15" fillId="46" borderId="0" xfId="0" applyNumberFormat="1" applyFont="1" applyFill="1" applyAlignment="1">
      <alignment horizontal="center" vertical="center" wrapText="1"/>
    </xf>
    <xf numFmtId="0" fontId="5" fillId="46" borderId="3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vertical="center" wrapText="1"/>
    </xf>
    <xf numFmtId="170" fontId="2" fillId="3" borderId="0" xfId="0" applyNumberFormat="1" applyFont="1" applyFill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 wrapText="1"/>
    </xf>
    <xf numFmtId="3" fontId="15" fillId="3" borderId="20" xfId="0" applyNumberFormat="1" applyFont="1" applyFill="1" applyBorder="1" applyAlignment="1">
      <alignment horizontal="center" vertical="center" wrapText="1"/>
    </xf>
    <xf numFmtId="3" fontId="5" fillId="3" borderId="20" xfId="0" applyNumberFormat="1" applyFont="1" applyFill="1" applyBorder="1" applyAlignment="1">
      <alignment horizontal="center" vertical="center"/>
    </xf>
    <xf numFmtId="0" fontId="15" fillId="3" borderId="20" xfId="0" applyFont="1" applyFill="1" applyBorder="1" applyAlignment="1">
      <alignment horizontal="center" vertical="center" wrapText="1"/>
    </xf>
    <xf numFmtId="164" fontId="5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 wrapText="1"/>
    </xf>
    <xf numFmtId="0" fontId="9" fillId="48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2" fontId="2" fillId="4" borderId="0" xfId="0" applyNumberFormat="1" applyFont="1" applyFill="1" applyAlignment="1">
      <alignment horizontal="center" wrapText="1"/>
    </xf>
    <xf numFmtId="0" fontId="28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5" fillId="46" borderId="0" xfId="0" applyFont="1" applyFill="1" applyAlignment="1">
      <alignment vertical="center" wrapText="1"/>
    </xf>
    <xf numFmtId="20" fontId="5" fillId="3" borderId="0" xfId="0" applyNumberFormat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4" fontId="5" fillId="3" borderId="12" xfId="0" applyNumberFormat="1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4" fontId="5" fillId="3" borderId="0" xfId="0" applyNumberFormat="1" applyFont="1" applyFill="1" applyAlignment="1">
      <alignment horizontal="center" vertical="center" wrapText="1"/>
    </xf>
    <xf numFmtId="4" fontId="5" fillId="3" borderId="0" xfId="0" applyNumberFormat="1" applyFont="1" applyFill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4" fontId="5" fillId="3" borderId="3" xfId="0" applyNumberFormat="1" applyFont="1" applyFill="1" applyBorder="1" applyAlignment="1">
      <alignment horizontal="center" vertical="center" wrapText="1"/>
    </xf>
    <xf numFmtId="3" fontId="2" fillId="43" borderId="3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Alignment="1">
      <alignment horizontal="center" vertical="center"/>
    </xf>
    <xf numFmtId="167" fontId="5" fillId="3" borderId="0" xfId="0" applyNumberFormat="1" applyFont="1" applyFill="1" applyAlignment="1">
      <alignment horizontal="center" vertical="center" wrapText="1"/>
    </xf>
    <xf numFmtId="167" fontId="5" fillId="3" borderId="3" xfId="0" applyNumberFormat="1" applyFont="1" applyFill="1" applyBorder="1" applyAlignment="1">
      <alignment horizontal="center" vertical="center" wrapText="1"/>
    </xf>
    <xf numFmtId="166" fontId="5" fillId="3" borderId="0" xfId="0" applyNumberFormat="1" applyFont="1" applyFill="1" applyAlignment="1">
      <alignment horizontal="center" vertical="center" wrapText="1"/>
    </xf>
    <xf numFmtId="171" fontId="5" fillId="44" borderId="3" xfId="0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left"/>
    </xf>
    <xf numFmtId="0" fontId="25" fillId="0" borderId="0" xfId="0" applyFont="1" applyAlignment="1">
      <alignment horizontal="center"/>
    </xf>
    <xf numFmtId="0" fontId="30" fillId="0" borderId="0" xfId="0" applyFont="1"/>
    <xf numFmtId="164" fontId="30" fillId="0" borderId="0" xfId="0" applyNumberFormat="1" applyFont="1"/>
    <xf numFmtId="170" fontId="30" fillId="0" borderId="0" xfId="0" applyNumberFormat="1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25" fillId="0" borderId="21" xfId="0" applyFont="1" applyBorder="1"/>
    <xf numFmtId="164" fontId="25" fillId="0" borderId="21" xfId="0" applyNumberFormat="1" applyFont="1" applyBorder="1"/>
    <xf numFmtId="170" fontId="25" fillId="0" borderId="21" xfId="0" applyNumberFormat="1" applyFont="1" applyBorder="1" applyAlignment="1">
      <alignment horizontal="center"/>
    </xf>
    <xf numFmtId="0" fontId="25" fillId="0" borderId="21" xfId="0" applyFont="1" applyBorder="1" applyAlignment="1">
      <alignment horizontal="center"/>
    </xf>
    <xf numFmtId="166" fontId="32" fillId="0" borderId="21" xfId="0" applyNumberFormat="1" applyFont="1" applyBorder="1" applyAlignment="1">
      <alignment horizontal="center"/>
    </xf>
    <xf numFmtId="0" fontId="32" fillId="0" borderId="21" xfId="0" applyFont="1" applyBorder="1" applyAlignment="1">
      <alignment horizontal="center"/>
    </xf>
    <xf numFmtId="164" fontId="25" fillId="0" borderId="0" xfId="0" applyNumberFormat="1" applyFont="1"/>
    <xf numFmtId="170" fontId="25" fillId="0" borderId="0" xfId="0" applyNumberFormat="1" applyFont="1" applyAlignment="1">
      <alignment horizontal="center"/>
    </xf>
    <xf numFmtId="166" fontId="32" fillId="0" borderId="0" xfId="0" applyNumberFormat="1" applyFont="1" applyAlignment="1">
      <alignment horizontal="center"/>
    </xf>
    <xf numFmtId="0" fontId="32" fillId="0" borderId="0" xfId="0" applyFont="1" applyAlignment="1">
      <alignment horizontal="center"/>
    </xf>
    <xf numFmtId="0" fontId="25" fillId="0" borderId="22" xfId="0" applyFont="1" applyBorder="1"/>
    <xf numFmtId="164" fontId="25" fillId="0" borderId="22" xfId="0" applyNumberFormat="1" applyFont="1" applyBorder="1"/>
    <xf numFmtId="170" fontId="25" fillId="0" borderId="22" xfId="0" applyNumberFormat="1" applyFont="1" applyBorder="1" applyAlignment="1">
      <alignment horizontal="center"/>
    </xf>
    <xf numFmtId="0" fontId="25" fillId="0" borderId="22" xfId="0" applyFont="1" applyBorder="1" applyAlignment="1">
      <alignment horizontal="center"/>
    </xf>
    <xf numFmtId="166" fontId="32" fillId="0" borderId="22" xfId="0" applyNumberFormat="1" applyFont="1" applyBorder="1" applyAlignment="1">
      <alignment horizontal="center"/>
    </xf>
    <xf numFmtId="0" fontId="32" fillId="0" borderId="22" xfId="0" applyFont="1" applyBorder="1" applyAlignment="1">
      <alignment horizontal="center"/>
    </xf>
    <xf numFmtId="166" fontId="31" fillId="0" borderId="0" xfId="0" applyNumberFormat="1" applyFont="1" applyAlignment="1">
      <alignment horizontal="center"/>
    </xf>
    <xf numFmtId="0" fontId="5" fillId="0" borderId="0" xfId="0" applyFont="1" applyAlignment="1">
      <alignment vertical="center" wrapText="1"/>
    </xf>
    <xf numFmtId="169" fontId="15" fillId="0" borderId="0" xfId="0" applyNumberFormat="1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6" fillId="0" borderId="3" xfId="0" applyFont="1" applyBorder="1" applyAlignment="1">
      <alignment vertical="center" wrapText="1"/>
    </xf>
    <xf numFmtId="170" fontId="2" fillId="0" borderId="0" xfId="0" applyNumberFormat="1" applyFont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3" fontId="15" fillId="0" borderId="20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/>
    <xf numFmtId="0" fontId="33" fillId="0" borderId="0" xfId="0" applyFont="1"/>
    <xf numFmtId="0" fontId="5" fillId="4" borderId="0" xfId="0" applyFont="1" applyFill="1"/>
    <xf numFmtId="4" fontId="5" fillId="4" borderId="0" xfId="0" applyNumberFormat="1" applyFont="1" applyFill="1" applyAlignment="1">
      <alignment horizontal="center"/>
    </xf>
    <xf numFmtId="4" fontId="5" fillId="4" borderId="3" xfId="0" applyNumberFormat="1" applyFont="1" applyFill="1" applyBorder="1" applyAlignment="1">
      <alignment horizontal="center"/>
    </xf>
    <xf numFmtId="3" fontId="2" fillId="4" borderId="3" xfId="0" applyNumberFormat="1" applyFont="1" applyFill="1" applyBorder="1" applyAlignment="1">
      <alignment horizontal="center" wrapText="1"/>
    </xf>
    <xf numFmtId="4" fontId="5" fillId="0" borderId="1" xfId="0" applyNumberFormat="1" applyFont="1" applyBorder="1"/>
    <xf numFmtId="4" fontId="5" fillId="0" borderId="1" xfId="0" applyNumberFormat="1" applyFont="1" applyBorder="1" applyAlignment="1">
      <alignment horizontal="center"/>
    </xf>
    <xf numFmtId="4" fontId="5" fillId="0" borderId="2" xfId="0" applyNumberFormat="1" applyFont="1" applyBorder="1" applyAlignment="1">
      <alignment horizontal="center"/>
    </xf>
    <xf numFmtId="4" fontId="5" fillId="0" borderId="0" xfId="0" applyNumberFormat="1" applyFont="1"/>
    <xf numFmtId="1" fontId="2" fillId="4" borderId="3" xfId="0" applyNumberFormat="1" applyFont="1" applyFill="1" applyBorder="1" applyAlignment="1">
      <alignment horizontal="center" wrapText="1"/>
    </xf>
    <xf numFmtId="164" fontId="5" fillId="0" borderId="0" xfId="0" applyNumberFormat="1" applyFont="1"/>
    <xf numFmtId="0" fontId="5" fillId="5" borderId="0" xfId="0" applyFont="1" applyFill="1"/>
    <xf numFmtId="165" fontId="5" fillId="0" borderId="0" xfId="0" applyNumberFormat="1" applyFont="1"/>
    <xf numFmtId="168" fontId="5" fillId="0" borderId="4" xfId="0" applyNumberFormat="1" applyFont="1" applyBorder="1"/>
    <xf numFmtId="0" fontId="5" fillId="0" borderId="4" xfId="0" applyFont="1" applyBorder="1"/>
    <xf numFmtId="4" fontId="5" fillId="0" borderId="4" xfId="0" applyNumberFormat="1" applyFont="1" applyBorder="1"/>
    <xf numFmtId="0" fontId="2" fillId="0" borderId="4" xfId="0" applyFont="1" applyBorder="1"/>
    <xf numFmtId="20" fontId="5" fillId="0" borderId="0" xfId="0" applyNumberFormat="1" applyFont="1" applyAlignment="1">
      <alignment horizontal="center" vertical="center"/>
    </xf>
    <xf numFmtId="4" fontId="5" fillId="0" borderId="12" xfId="0" applyNumberFormat="1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4" fontId="5" fillId="0" borderId="0" xfId="0" applyNumberFormat="1" applyFont="1" applyAlignment="1">
      <alignment horizontal="center" vertical="center" wrapText="1"/>
    </xf>
    <xf numFmtId="4" fontId="5" fillId="0" borderId="0" xfId="0" applyNumberFormat="1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4" fontId="5" fillId="0" borderId="3" xfId="0" applyNumberFormat="1" applyFont="1" applyBorder="1" applyAlignment="1">
      <alignment horizontal="center" vertical="center" wrapText="1"/>
    </xf>
    <xf numFmtId="2" fontId="27" fillId="0" borderId="0" xfId="0" applyNumberFormat="1" applyFont="1" applyAlignment="1">
      <alignment horizontal="center" vertical="center" wrapText="1"/>
    </xf>
    <xf numFmtId="1" fontId="27" fillId="0" borderId="15" xfId="0" applyNumberFormat="1" applyFont="1" applyBorder="1" applyAlignment="1">
      <alignment horizontal="center" vertical="center" wrapText="1"/>
    </xf>
    <xf numFmtId="167" fontId="5" fillId="0" borderId="0" xfId="0" applyNumberFormat="1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 wrapText="1"/>
    </xf>
    <xf numFmtId="167" fontId="5" fillId="0" borderId="3" xfId="0" applyNumberFormat="1" applyFont="1" applyBorder="1" applyAlignment="1">
      <alignment horizontal="center" vertical="center" wrapText="1"/>
    </xf>
    <xf numFmtId="166" fontId="5" fillId="0" borderId="0" xfId="0" applyNumberFormat="1" applyFont="1" applyAlignment="1">
      <alignment horizontal="center" vertical="center" wrapText="1"/>
    </xf>
    <xf numFmtId="171" fontId="5" fillId="0" borderId="3" xfId="0" applyNumberFormat="1" applyFont="1" applyBorder="1" applyAlignment="1">
      <alignment horizontal="center" vertical="center" wrapText="1"/>
    </xf>
    <xf numFmtId="9" fontId="5" fillId="0" borderId="0" xfId="1" applyFont="1" applyFill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9" fillId="48" borderId="23" xfId="0" applyFont="1" applyFill="1" applyBorder="1" applyAlignment="1">
      <alignment horizontal="left" vertical="top" wrapText="1"/>
    </xf>
    <xf numFmtId="164" fontId="34" fillId="0" borderId="0" xfId="0" applyNumberFormat="1" applyFont="1" applyAlignment="1">
      <alignment horizontal="center" vertical="center" wrapText="1"/>
    </xf>
    <xf numFmtId="0" fontId="35" fillId="0" borderId="0" xfId="0" applyFont="1" applyAlignment="1">
      <alignment horizontal="center" vertical="center"/>
    </xf>
    <xf numFmtId="0" fontId="36" fillId="0" borderId="0" xfId="0" applyFont="1"/>
    <xf numFmtId="0" fontId="37" fillId="0" borderId="0" xfId="0" applyFont="1" applyAlignment="1">
      <alignment horizontal="center" vertical="center" wrapText="1"/>
    </xf>
    <xf numFmtId="0" fontId="35" fillId="3" borderId="0" xfId="0" applyFont="1" applyFill="1" applyAlignment="1">
      <alignment horizontal="center" vertical="center"/>
    </xf>
    <xf numFmtId="164" fontId="38" fillId="0" borderId="0" xfId="0" applyNumberFormat="1" applyFont="1" applyAlignment="1">
      <alignment horizontal="center" vertical="center"/>
    </xf>
    <xf numFmtId="164" fontId="35" fillId="0" borderId="0" xfId="0" applyNumberFormat="1" applyFont="1" applyAlignment="1">
      <alignment horizontal="center" vertical="center"/>
    </xf>
    <xf numFmtId="0" fontId="35" fillId="6" borderId="3" xfId="0" applyFont="1" applyFill="1" applyBorder="1" applyAlignment="1">
      <alignment horizontal="center" vertical="center"/>
    </xf>
    <xf numFmtId="0" fontId="35" fillId="0" borderId="5" xfId="0" applyFont="1" applyBorder="1" applyAlignment="1">
      <alignment horizontal="center" vertical="center"/>
    </xf>
    <xf numFmtId="0" fontId="35" fillId="3" borderId="4" xfId="0" applyFont="1" applyFill="1" applyBorder="1" applyAlignment="1">
      <alignment horizontal="center" vertical="center"/>
    </xf>
    <xf numFmtId="3" fontId="44" fillId="0" borderId="3" xfId="0" applyNumberFormat="1" applyFont="1" applyBorder="1" applyAlignment="1">
      <alignment horizontal="center" vertical="center"/>
    </xf>
    <xf numFmtId="3" fontId="45" fillId="0" borderId="1" xfId="0" applyNumberFormat="1" applyFont="1" applyBorder="1" applyAlignment="1">
      <alignment horizontal="center" wrapText="1"/>
    </xf>
    <xf numFmtId="0" fontId="6" fillId="13" borderId="0" xfId="0" applyFont="1" applyFill="1" applyAlignment="1">
      <alignment horizontal="left" vertical="top" wrapText="1"/>
    </xf>
    <xf numFmtId="0" fontId="6" fillId="40" borderId="3" xfId="0" applyFont="1" applyFill="1" applyBorder="1" applyAlignment="1">
      <alignment horizontal="left" vertical="top" wrapText="1"/>
    </xf>
    <xf numFmtId="3" fontId="4" fillId="0" borderId="1" xfId="0" applyNumberFormat="1" applyFont="1" applyBorder="1" applyAlignment="1">
      <alignment horizontal="center" wrapText="1"/>
    </xf>
    <xf numFmtId="0" fontId="4" fillId="0" borderId="0" xfId="0" applyFont="1" applyAlignment="1">
      <alignment wrapText="1"/>
    </xf>
    <xf numFmtId="4" fontId="4" fillId="0" borderId="0" xfId="0" applyNumberFormat="1" applyFont="1" applyAlignment="1">
      <alignment horizontal="center" wrapText="1"/>
    </xf>
    <xf numFmtId="4" fontId="4" fillId="0" borderId="3" xfId="0" applyNumberFormat="1" applyFont="1" applyBorder="1" applyAlignment="1">
      <alignment horizontal="center" wrapText="1"/>
    </xf>
    <xf numFmtId="3" fontId="3" fillId="0" borderId="3" xfId="0" applyNumberFormat="1" applyFont="1" applyBorder="1" applyAlignment="1">
      <alignment horizontal="center" wrapText="1"/>
    </xf>
    <xf numFmtId="2" fontId="4" fillId="0" borderId="0" xfId="0" applyNumberFormat="1" applyFont="1" applyAlignment="1">
      <alignment horizontal="center" wrapText="1"/>
    </xf>
    <xf numFmtId="2" fontId="4" fillId="0" borderId="3" xfId="0" applyNumberFormat="1" applyFont="1" applyBorder="1" applyAlignment="1">
      <alignment horizontal="center" wrapText="1"/>
    </xf>
    <xf numFmtId="174" fontId="4" fillId="0" borderId="0" xfId="0" applyNumberFormat="1" applyFont="1" applyAlignment="1">
      <alignment horizontal="center" wrapText="1"/>
    </xf>
    <xf numFmtId="0" fontId="4" fillId="0" borderId="22" xfId="0" applyFont="1" applyBorder="1" applyAlignment="1">
      <alignment wrapText="1"/>
    </xf>
    <xf numFmtId="0" fontId="5" fillId="0" borderId="22" xfId="0" applyFont="1" applyBorder="1"/>
    <xf numFmtId="9" fontId="4" fillId="0" borderId="22" xfId="1" applyFont="1" applyBorder="1" applyAlignment="1">
      <alignment horizontal="center" wrapText="1"/>
    </xf>
    <xf numFmtId="0" fontId="9" fillId="6" borderId="0" xfId="0" applyFont="1" applyFill="1" applyAlignment="1">
      <alignment vertical="top" wrapText="1"/>
    </xf>
    <xf numFmtId="0" fontId="5" fillId="49" borderId="0" xfId="0" applyFont="1" applyFill="1" applyAlignment="1">
      <alignment horizontal="center" vertical="center" wrapText="1"/>
    </xf>
    <xf numFmtId="0" fontId="48" fillId="0" borderId="1" xfId="0" applyFont="1" applyBorder="1"/>
    <xf numFmtId="164" fontId="48" fillId="0" borderId="1" xfId="0" applyNumberFormat="1" applyFont="1" applyBorder="1"/>
    <xf numFmtId="0" fontId="48" fillId="2" borderId="1" xfId="0" applyFont="1" applyFill="1" applyBorder="1"/>
    <xf numFmtId="165" fontId="49" fillId="0" borderId="1" xfId="0" applyNumberFormat="1" applyFont="1" applyBorder="1" applyAlignment="1">
      <alignment wrapText="1"/>
    </xf>
    <xf numFmtId="164" fontId="49" fillId="0" borderId="1" xfId="0" applyNumberFormat="1" applyFont="1" applyBorder="1" applyAlignment="1">
      <alignment wrapText="1"/>
    </xf>
    <xf numFmtId="0" fontId="49" fillId="0" borderId="1" xfId="0" applyFont="1" applyBorder="1" applyAlignment="1">
      <alignment wrapText="1"/>
    </xf>
    <xf numFmtId="164" fontId="50" fillId="0" borderId="1" xfId="0" applyNumberFormat="1" applyFont="1" applyBorder="1"/>
    <xf numFmtId="0" fontId="48" fillId="0" borderId="2" xfId="0" applyFont="1" applyBorder="1"/>
    <xf numFmtId="3" fontId="51" fillId="0" borderId="1" xfId="0" applyNumberFormat="1" applyFont="1" applyBorder="1" applyAlignment="1">
      <alignment horizontal="center" wrapText="1"/>
    </xf>
    <xf numFmtId="0" fontId="48" fillId="4" borderId="0" xfId="0" applyFont="1" applyFill="1"/>
    <xf numFmtId="164" fontId="48" fillId="4" borderId="0" xfId="0" applyNumberFormat="1" applyFont="1" applyFill="1"/>
    <xf numFmtId="165" fontId="49" fillId="4" borderId="0" xfId="0" applyNumberFormat="1" applyFont="1" applyFill="1" applyAlignment="1">
      <alignment wrapText="1"/>
    </xf>
    <xf numFmtId="164" fontId="49" fillId="4" borderId="0" xfId="0" applyNumberFormat="1" applyFont="1" applyFill="1" applyAlignment="1">
      <alignment wrapText="1"/>
    </xf>
    <xf numFmtId="0" fontId="49" fillId="4" borderId="0" xfId="0" applyFont="1" applyFill="1" applyAlignment="1">
      <alignment wrapText="1"/>
    </xf>
    <xf numFmtId="164" fontId="50" fillId="4" borderId="0" xfId="0" applyNumberFormat="1" applyFont="1" applyFill="1"/>
    <xf numFmtId="0" fontId="48" fillId="4" borderId="3" xfId="0" applyFont="1" applyFill="1" applyBorder="1"/>
    <xf numFmtId="0" fontId="48" fillId="0" borderId="0" xfId="0" applyFont="1"/>
    <xf numFmtId="164" fontId="48" fillId="0" borderId="0" xfId="0" applyNumberFormat="1" applyFont="1"/>
    <xf numFmtId="0" fontId="48" fillId="5" borderId="0" xfId="0" applyFont="1" applyFill="1"/>
    <xf numFmtId="165" fontId="52" fillId="0" borderId="0" xfId="0" applyNumberFormat="1" applyFont="1" applyAlignment="1">
      <alignment wrapText="1"/>
    </xf>
    <xf numFmtId="164" fontId="52" fillId="0" borderId="0" xfId="0" applyNumberFormat="1" applyFont="1" applyAlignment="1">
      <alignment wrapText="1"/>
    </xf>
    <xf numFmtId="0" fontId="52" fillId="0" borderId="0" xfId="0" applyFont="1" applyAlignment="1">
      <alignment wrapText="1"/>
    </xf>
    <xf numFmtId="164" fontId="50" fillId="0" borderId="0" xfId="0" applyNumberFormat="1" applyFont="1"/>
    <xf numFmtId="0" fontId="48" fillId="0" borderId="3" xfId="0" applyFont="1" applyBorder="1"/>
    <xf numFmtId="0" fontId="48" fillId="0" borderId="22" xfId="0" applyFont="1" applyBorder="1"/>
    <xf numFmtId="164" fontId="48" fillId="0" borderId="22" xfId="0" applyNumberFormat="1" applyFont="1" applyBorder="1"/>
    <xf numFmtId="0" fontId="48" fillId="5" borderId="22" xfId="0" applyFont="1" applyFill="1" applyBorder="1"/>
    <xf numFmtId="165" fontId="52" fillId="0" borderId="22" xfId="0" applyNumberFormat="1" applyFont="1" applyBorder="1" applyAlignment="1">
      <alignment wrapText="1"/>
    </xf>
    <xf numFmtId="164" fontId="52" fillId="0" borderId="22" xfId="0" applyNumberFormat="1" applyFont="1" applyBorder="1" applyAlignment="1">
      <alignment wrapText="1"/>
    </xf>
    <xf numFmtId="0" fontId="52" fillId="0" borderId="22" xfId="0" applyFont="1" applyBorder="1" applyAlignment="1">
      <alignment wrapText="1"/>
    </xf>
    <xf numFmtId="164" fontId="50" fillId="0" borderId="22" xfId="0" applyNumberFormat="1" applyFont="1" applyBorder="1"/>
    <xf numFmtId="0" fontId="48" fillId="0" borderId="24" xfId="0" applyFont="1" applyBorder="1"/>
    <xf numFmtId="165" fontId="48" fillId="4" borderId="0" xfId="0" applyNumberFormat="1" applyFont="1" applyFill="1" applyAlignment="1">
      <alignment wrapText="1"/>
    </xf>
    <xf numFmtId="164" fontId="48" fillId="4" borderId="0" xfId="0" applyNumberFormat="1" applyFont="1" applyFill="1" applyAlignment="1">
      <alignment wrapText="1"/>
    </xf>
    <xf numFmtId="0" fontId="48" fillId="4" borderId="0" xfId="0" applyFont="1" applyFill="1" applyAlignment="1">
      <alignment wrapText="1"/>
    </xf>
    <xf numFmtId="4" fontId="48" fillId="0" borderId="1" xfId="0" applyNumberFormat="1" applyFont="1" applyBorder="1"/>
    <xf numFmtId="4" fontId="48" fillId="5" borderId="1" xfId="0" applyNumberFormat="1" applyFont="1" applyFill="1" applyBorder="1"/>
    <xf numFmtId="4" fontId="48" fillId="0" borderId="1" xfId="0" applyNumberFormat="1" applyFont="1" applyBorder="1" applyAlignment="1">
      <alignment wrapText="1"/>
    </xf>
    <xf numFmtId="4" fontId="50" fillId="0" borderId="1" xfId="0" applyNumberFormat="1" applyFont="1" applyBorder="1"/>
    <xf numFmtId="4" fontId="48" fillId="0" borderId="2" xfId="0" applyNumberFormat="1" applyFont="1" applyBorder="1"/>
    <xf numFmtId="3" fontId="49" fillId="0" borderId="1" xfId="0" applyNumberFormat="1" applyFont="1" applyBorder="1" applyAlignment="1">
      <alignment horizontal="center" wrapText="1"/>
    </xf>
    <xf numFmtId="3" fontId="49" fillId="0" borderId="2" xfId="0" applyNumberFormat="1" applyFont="1" applyBorder="1" applyAlignment="1">
      <alignment horizontal="center" wrapText="1"/>
    </xf>
    <xf numFmtId="4" fontId="49" fillId="0" borderId="1" xfId="0" applyNumberFormat="1" applyFont="1" applyBorder="1" applyAlignment="1">
      <alignment horizontal="center" wrapText="1"/>
    </xf>
    <xf numFmtId="175" fontId="49" fillId="0" borderId="1" xfId="0" applyNumberFormat="1" applyFont="1" applyBorder="1" applyAlignment="1">
      <alignment horizontal="center" wrapText="1"/>
    </xf>
    <xf numFmtId="2" fontId="48" fillId="0" borderId="2" xfId="0" applyNumberFormat="1" applyFont="1" applyBorder="1" applyAlignment="1">
      <alignment horizontal="center"/>
    </xf>
    <xf numFmtId="166" fontId="53" fillId="0" borderId="1" xfId="0" applyNumberFormat="1" applyFont="1" applyBorder="1" applyAlignment="1">
      <alignment horizontal="center" wrapText="1"/>
    </xf>
    <xf numFmtId="166" fontId="48" fillId="4" borderId="0" xfId="0" applyNumberFormat="1" applyFont="1" applyFill="1" applyAlignment="1">
      <alignment horizontal="center"/>
    </xf>
    <xf numFmtId="167" fontId="49" fillId="4" borderId="3" xfId="0" applyNumberFormat="1" applyFont="1" applyFill="1" applyBorder="1" applyAlignment="1">
      <alignment horizontal="center" wrapText="1"/>
    </xf>
    <xf numFmtId="166" fontId="54" fillId="0" borderId="0" xfId="0" applyNumberFormat="1" applyFont="1" applyAlignment="1">
      <alignment horizontal="center" wrapText="1"/>
    </xf>
    <xf numFmtId="2" fontId="52" fillId="0" borderId="3" xfId="0" applyNumberFormat="1" applyFont="1" applyBorder="1" applyAlignment="1">
      <alignment horizontal="center" wrapText="1"/>
    </xf>
    <xf numFmtId="166" fontId="54" fillId="0" borderId="22" xfId="0" applyNumberFormat="1" applyFont="1" applyBorder="1" applyAlignment="1">
      <alignment horizontal="center" wrapText="1"/>
    </xf>
    <xf numFmtId="2" fontId="52" fillId="0" borderId="24" xfId="0" applyNumberFormat="1" applyFont="1" applyBorder="1" applyAlignment="1">
      <alignment horizontal="center" wrapText="1"/>
    </xf>
    <xf numFmtId="166" fontId="55" fillId="4" borderId="0" xfId="0" applyNumberFormat="1" applyFont="1" applyFill="1" applyAlignment="1">
      <alignment horizontal="center" wrapText="1"/>
    </xf>
    <xf numFmtId="167" fontId="48" fillId="4" borderId="3" xfId="0" applyNumberFormat="1" applyFont="1" applyFill="1" applyBorder="1" applyAlignment="1">
      <alignment horizontal="center" wrapText="1"/>
    </xf>
    <xf numFmtId="4" fontId="55" fillId="0" borderId="1" xfId="0" applyNumberFormat="1" applyFont="1" applyBorder="1" applyAlignment="1">
      <alignment horizontal="center" wrapText="1"/>
    </xf>
    <xf numFmtId="4" fontId="48" fillId="0" borderId="2" xfId="0" applyNumberFormat="1" applyFont="1" applyBorder="1" applyAlignment="1">
      <alignment horizontal="center"/>
    </xf>
    <xf numFmtId="1" fontId="55" fillId="4" borderId="0" xfId="0" applyNumberFormat="1" applyFont="1" applyFill="1" applyAlignment="1">
      <alignment horizontal="center" wrapText="1"/>
    </xf>
    <xf numFmtId="1" fontId="48" fillId="4" borderId="3" xfId="0" applyNumberFormat="1" applyFont="1" applyFill="1" applyBorder="1" applyAlignment="1">
      <alignment horizontal="center" wrapText="1"/>
    </xf>
    <xf numFmtId="0" fontId="56" fillId="0" borderId="0" xfId="0" applyFont="1" applyAlignment="1">
      <alignment horizontal="center" vertical="center"/>
    </xf>
    <xf numFmtId="16" fontId="35" fillId="0" borderId="0" xfId="0" applyNumberFormat="1" applyFont="1" applyAlignment="1">
      <alignment horizontal="center" vertical="center"/>
    </xf>
    <xf numFmtId="3" fontId="57" fillId="0" borderId="1" xfId="0" applyNumberFormat="1" applyFont="1" applyBorder="1" applyAlignment="1">
      <alignment horizontal="center" vertical="center" wrapText="1"/>
    </xf>
    <xf numFmtId="3" fontId="57" fillId="0" borderId="2" xfId="0" applyNumberFormat="1" applyFont="1" applyBorder="1" applyAlignment="1">
      <alignment horizontal="center" vertical="center" wrapText="1"/>
    </xf>
    <xf numFmtId="2" fontId="58" fillId="0" borderId="2" xfId="0" applyNumberFormat="1" applyFont="1" applyBorder="1" applyAlignment="1">
      <alignment horizontal="center" vertical="center"/>
    </xf>
    <xf numFmtId="1" fontId="58" fillId="0" borderId="2" xfId="0" applyNumberFormat="1" applyFont="1" applyBorder="1" applyAlignment="1">
      <alignment horizontal="center" vertical="center"/>
    </xf>
    <xf numFmtId="3" fontId="5" fillId="0" borderId="0" xfId="0" applyNumberFormat="1" applyFont="1"/>
    <xf numFmtId="0" fontId="5" fillId="0" borderId="0" xfId="0" applyFont="1" applyAlignment="1">
      <alignment vertical="center"/>
    </xf>
    <xf numFmtId="0" fontId="5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59" fillId="0" borderId="0" xfId="0" applyFont="1"/>
    <xf numFmtId="0" fontId="47" fillId="0" borderId="11" xfId="0" applyFont="1" applyBorder="1" applyAlignment="1">
      <alignment vertical="center" wrapText="1"/>
    </xf>
    <xf numFmtId="0" fontId="62" fillId="0" borderId="5" xfId="0" applyFont="1" applyBorder="1" applyAlignment="1">
      <alignment horizontal="center" vertical="center" wrapText="1"/>
    </xf>
    <xf numFmtId="0" fontId="59" fillId="0" borderId="0" xfId="0" applyFont="1" applyAlignment="1">
      <alignment wrapText="1"/>
    </xf>
    <xf numFmtId="0" fontId="6" fillId="18" borderId="0" xfId="0" applyFont="1" applyFill="1" applyAlignment="1">
      <alignment vertical="center" wrapText="1"/>
    </xf>
    <xf numFmtId="0" fontId="6" fillId="18" borderId="0" xfId="0" applyFont="1" applyFill="1" applyAlignment="1">
      <alignment horizontal="center" vertical="center" wrapText="1"/>
    </xf>
    <xf numFmtId="0" fontId="6" fillId="2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6" fillId="10" borderId="17" xfId="0" applyFont="1" applyFill="1" applyBorder="1" applyAlignment="1">
      <alignment horizontal="center" vertical="center" wrapText="1"/>
    </xf>
    <xf numFmtId="0" fontId="6" fillId="11" borderId="0" xfId="0" applyFont="1" applyFill="1" applyAlignment="1">
      <alignment horizontal="center" vertical="center" wrapText="1"/>
    </xf>
    <xf numFmtId="0" fontId="6" fillId="11" borderId="18" xfId="0" applyFont="1" applyFill="1" applyBorder="1" applyAlignment="1">
      <alignment horizontal="center" vertical="center" wrapText="1"/>
    </xf>
    <xf numFmtId="0" fontId="6" fillId="12" borderId="0" xfId="0" applyFont="1" applyFill="1" applyAlignment="1">
      <alignment horizontal="center" vertical="center" wrapText="1"/>
    </xf>
    <xf numFmtId="0" fontId="6" fillId="12" borderId="19" xfId="0" applyFont="1" applyFill="1" applyBorder="1" applyAlignment="1">
      <alignment horizontal="center" vertical="center" wrapText="1"/>
    </xf>
    <xf numFmtId="0" fontId="6" fillId="40" borderId="3" xfId="0" applyFont="1" applyFill="1" applyBorder="1" applyAlignment="1">
      <alignment horizontal="center" vertical="center" wrapText="1"/>
    </xf>
    <xf numFmtId="0" fontId="9" fillId="41" borderId="3" xfId="0" applyFont="1" applyFill="1" applyBorder="1" applyAlignment="1">
      <alignment horizontal="center" vertical="center" wrapText="1"/>
    </xf>
    <xf numFmtId="0" fontId="8" fillId="14" borderId="0" xfId="0" applyFont="1" applyFill="1" applyAlignment="1">
      <alignment horizontal="center" vertical="center" wrapText="1"/>
    </xf>
    <xf numFmtId="0" fontId="8" fillId="14" borderId="15" xfId="0" applyFont="1" applyFill="1" applyBorder="1" applyAlignment="1">
      <alignment horizontal="center" vertical="center" wrapText="1"/>
    </xf>
    <xf numFmtId="0" fontId="9" fillId="15" borderId="0" xfId="0" applyFont="1" applyFill="1" applyAlignment="1">
      <alignment horizontal="center" vertical="center" wrapText="1"/>
    </xf>
    <xf numFmtId="0" fontId="9" fillId="15" borderId="3" xfId="0" applyFont="1" applyFill="1" applyBorder="1" applyAlignment="1">
      <alignment horizontal="center" vertical="center" wrapText="1"/>
    </xf>
    <xf numFmtId="0" fontId="49" fillId="48" borderId="0" xfId="0" applyFont="1" applyFill="1" applyAlignment="1">
      <alignment horizontal="center" vertical="center" wrapText="1"/>
    </xf>
    <xf numFmtId="17" fontId="15" fillId="0" borderId="0" xfId="0" applyNumberFormat="1" applyFont="1" applyAlignment="1">
      <alignment horizontal="center" vertical="center"/>
    </xf>
    <xf numFmtId="4" fontId="5" fillId="0" borderId="3" xfId="0" applyNumberFormat="1" applyFont="1" applyBorder="1" applyAlignment="1">
      <alignment horizontal="center" vertical="center"/>
    </xf>
    <xf numFmtId="17" fontId="63" fillId="0" borderId="0" xfId="0" applyNumberFormat="1" applyFont="1" applyAlignment="1">
      <alignment horizontal="center" vertical="center"/>
    </xf>
    <xf numFmtId="0" fontId="64" fillId="0" borderId="0" xfId="0" applyFont="1"/>
    <xf numFmtId="0" fontId="57" fillId="0" borderId="1" xfId="0" applyFont="1" applyBorder="1" applyAlignment="1">
      <alignment vertical="center" wrapText="1"/>
    </xf>
    <xf numFmtId="3" fontId="57" fillId="0" borderId="26" xfId="0" applyNumberFormat="1" applyFont="1" applyBorder="1" applyAlignment="1">
      <alignment horizontal="center" vertical="center" wrapText="1"/>
    </xf>
    <xf numFmtId="1" fontId="58" fillId="0" borderId="27" xfId="0" applyNumberFormat="1" applyFont="1" applyBorder="1" applyAlignment="1">
      <alignment horizontal="center" vertical="center"/>
    </xf>
    <xf numFmtId="1" fontId="58" fillId="0" borderId="1" xfId="0" applyNumberFormat="1" applyFont="1" applyBorder="1" applyAlignment="1">
      <alignment horizontal="center" vertical="center"/>
    </xf>
    <xf numFmtId="4" fontId="4" fillId="0" borderId="25" xfId="0" applyNumberFormat="1" applyFont="1" applyBorder="1" applyAlignment="1">
      <alignment horizontal="center" vertical="center" wrapText="1"/>
    </xf>
    <xf numFmtId="4" fontId="4" fillId="0" borderId="3" xfId="0" applyNumberFormat="1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vertical="center" wrapText="1"/>
    </xf>
    <xf numFmtId="2" fontId="4" fillId="0" borderId="28" xfId="0" applyNumberFormat="1" applyFont="1" applyBorder="1" applyAlignment="1">
      <alignment horizontal="center" vertical="center" wrapText="1"/>
    </xf>
    <xf numFmtId="0" fontId="66" fillId="0" borderId="22" xfId="0" applyFont="1" applyBorder="1" applyAlignment="1">
      <alignment vertical="center" wrapText="1"/>
    </xf>
    <xf numFmtId="9" fontId="4" fillId="0" borderId="22" xfId="1" applyFont="1" applyBorder="1" applyAlignment="1">
      <alignment horizontal="center" vertical="center" wrapText="1"/>
    </xf>
    <xf numFmtId="9" fontId="4" fillId="0" borderId="29" xfId="1" applyFont="1" applyBorder="1" applyAlignment="1">
      <alignment horizontal="center" vertical="center" wrapText="1"/>
    </xf>
    <xf numFmtId="9" fontId="4" fillId="0" borderId="30" xfId="1" applyFont="1" applyBorder="1" applyAlignment="1">
      <alignment horizontal="center" vertical="center" wrapText="1"/>
    </xf>
    <xf numFmtId="4" fontId="5" fillId="4" borderId="25" xfId="0" applyNumberFormat="1" applyFont="1" applyFill="1" applyBorder="1" applyAlignment="1">
      <alignment horizontal="center" vertical="center" wrapText="1"/>
    </xf>
    <xf numFmtId="3" fontId="5" fillId="4" borderId="3" xfId="0" applyNumberFormat="1" applyFont="1" applyFill="1" applyBorder="1" applyAlignment="1">
      <alignment horizontal="center" vertical="center" wrapText="1"/>
    </xf>
    <xf numFmtId="3" fontId="2" fillId="4" borderId="3" xfId="0" applyNumberFormat="1" applyFont="1" applyFill="1" applyBorder="1" applyAlignment="1">
      <alignment horizontal="center" vertical="center" wrapText="1"/>
    </xf>
    <xf numFmtId="167" fontId="5" fillId="4" borderId="3" xfId="0" applyNumberFormat="1" applyFont="1" applyFill="1" applyBorder="1" applyAlignment="1">
      <alignment horizontal="center" vertical="center" wrapText="1"/>
    </xf>
    <xf numFmtId="167" fontId="5" fillId="4" borderId="28" xfId="0" applyNumberFormat="1" applyFont="1" applyFill="1" applyBorder="1" applyAlignment="1">
      <alignment horizontal="center" vertical="center" wrapText="1"/>
    </xf>
    <xf numFmtId="4" fontId="67" fillId="0" borderId="1" xfId="0" applyNumberFormat="1" applyFont="1" applyBorder="1" applyAlignment="1">
      <alignment vertical="center" wrapText="1"/>
    </xf>
    <xf numFmtId="4" fontId="5" fillId="0" borderId="1" xfId="0" applyNumberFormat="1" applyFont="1" applyBorder="1" applyAlignment="1">
      <alignment horizontal="center" vertical="center" wrapText="1"/>
    </xf>
    <xf numFmtId="4" fontId="5" fillId="0" borderId="26" xfId="0" applyNumberFormat="1" applyFont="1" applyBorder="1" applyAlignment="1">
      <alignment horizontal="center" vertical="center" wrapText="1"/>
    </xf>
    <xf numFmtId="4" fontId="5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 wrapText="1"/>
    </xf>
    <xf numFmtId="4" fontId="5" fillId="0" borderId="1" xfId="0" applyNumberFormat="1" applyFont="1" applyBorder="1" applyAlignment="1">
      <alignment horizontal="center" vertical="center"/>
    </xf>
    <xf numFmtId="4" fontId="5" fillId="0" borderId="31" xfId="0" applyNumberFormat="1" applyFont="1" applyBorder="1" applyAlignment="1">
      <alignment horizontal="center" vertical="center"/>
    </xf>
    <xf numFmtId="1" fontId="5" fillId="4" borderId="25" xfId="0" applyNumberFormat="1" applyFont="1" applyFill="1" applyBorder="1" applyAlignment="1">
      <alignment horizontal="center" vertical="center" wrapText="1"/>
    </xf>
    <xf numFmtId="1" fontId="5" fillId="4" borderId="3" xfId="0" applyNumberFormat="1" applyFont="1" applyFill="1" applyBorder="1" applyAlignment="1">
      <alignment horizontal="center" vertical="center" wrapText="1"/>
    </xf>
    <xf numFmtId="1" fontId="2" fillId="4" borderId="3" xfId="0" applyNumberFormat="1" applyFont="1" applyFill="1" applyBorder="1" applyAlignment="1">
      <alignment horizontal="center" vertical="center" wrapText="1"/>
    </xf>
    <xf numFmtId="1" fontId="5" fillId="4" borderId="28" xfId="0" applyNumberFormat="1" applyFont="1" applyFill="1" applyBorder="1" applyAlignment="1">
      <alignment horizontal="center" vertical="center" wrapText="1"/>
    </xf>
    <xf numFmtId="175" fontId="68" fillId="0" borderId="17" xfId="0" applyNumberFormat="1" applyFont="1" applyBorder="1" applyAlignment="1">
      <alignment horizontal="center" vertical="center"/>
    </xf>
    <xf numFmtId="175" fontId="68" fillId="0" borderId="18" xfId="0" applyNumberFormat="1" applyFont="1" applyBorder="1" applyAlignment="1">
      <alignment horizontal="center" vertical="center"/>
    </xf>
    <xf numFmtId="175" fontId="68" fillId="0" borderId="19" xfId="0" applyNumberFormat="1" applyFont="1" applyBorder="1" applyAlignment="1">
      <alignment horizontal="center" vertical="center"/>
    </xf>
    <xf numFmtId="4" fontId="68" fillId="0" borderId="3" xfId="0" applyNumberFormat="1" applyFont="1" applyBorder="1" applyAlignment="1">
      <alignment horizontal="center" vertical="center"/>
    </xf>
    <xf numFmtId="3" fontId="68" fillId="0" borderId="3" xfId="0" applyNumberFormat="1" applyFont="1" applyBorder="1" applyAlignment="1">
      <alignment horizontal="center" vertical="center"/>
    </xf>
    <xf numFmtId="175" fontId="68" fillId="0" borderId="3" xfId="0" applyNumberFormat="1" applyFont="1" applyBorder="1" applyAlignment="1">
      <alignment horizontal="center" vertical="center"/>
    </xf>
    <xf numFmtId="1" fontId="58" fillId="0" borderId="26" xfId="0" applyNumberFormat="1" applyFont="1" applyBorder="1" applyAlignment="1">
      <alignment horizontal="center"/>
    </xf>
    <xf numFmtId="2" fontId="4" fillId="0" borderId="25" xfId="0" applyNumberFormat="1" applyFont="1" applyBorder="1" applyAlignment="1">
      <alignment horizontal="center" wrapText="1"/>
    </xf>
    <xf numFmtId="9" fontId="4" fillId="0" borderId="29" xfId="1" applyFont="1" applyBorder="1" applyAlignment="1">
      <alignment horizontal="center" wrapText="1"/>
    </xf>
    <xf numFmtId="175" fontId="5" fillId="4" borderId="25" xfId="0" applyNumberFormat="1" applyFont="1" applyFill="1" applyBorder="1" applyAlignment="1">
      <alignment horizontal="center" wrapText="1"/>
    </xf>
    <xf numFmtId="175" fontId="5" fillId="0" borderId="26" xfId="0" applyNumberFormat="1" applyFont="1" applyBorder="1" applyAlignment="1">
      <alignment horizontal="center" wrapText="1"/>
    </xf>
    <xf numFmtId="1" fontId="5" fillId="4" borderId="25" xfId="0" applyNumberFormat="1" applyFont="1" applyFill="1" applyBorder="1" applyAlignment="1">
      <alignment horizontal="center" wrapText="1"/>
    </xf>
    <xf numFmtId="0" fontId="9" fillId="17" borderId="0" xfId="0" applyFont="1" applyFill="1" applyAlignment="1">
      <alignment horizontal="center" vertical="top"/>
    </xf>
    <xf numFmtId="0" fontId="6" fillId="18" borderId="0" xfId="0" applyFont="1" applyFill="1" applyAlignment="1">
      <alignment vertical="top"/>
    </xf>
    <xf numFmtId="0" fontId="6" fillId="18" borderId="0" xfId="0" applyFont="1" applyFill="1" applyAlignment="1">
      <alignment horizontal="center" vertical="top"/>
    </xf>
    <xf numFmtId="0" fontId="6" fillId="19" borderId="12" xfId="0" applyFont="1" applyFill="1" applyBorder="1" applyAlignment="1">
      <alignment horizontal="left" vertical="top"/>
    </xf>
    <xf numFmtId="0" fontId="6" fillId="19" borderId="0" xfId="0" applyFont="1" applyFill="1" applyAlignment="1">
      <alignment horizontal="center" vertical="top"/>
    </xf>
    <xf numFmtId="0" fontId="10" fillId="20" borderId="12" xfId="0" applyFont="1" applyFill="1" applyBorder="1" applyAlignment="1">
      <alignment vertical="top"/>
    </xf>
    <xf numFmtId="0" fontId="10" fillId="20" borderId="0" xfId="0" applyFont="1" applyFill="1" applyAlignment="1">
      <alignment horizontal="center" vertical="top"/>
    </xf>
    <xf numFmtId="0" fontId="6" fillId="20" borderId="0" xfId="0" applyFont="1" applyFill="1" applyAlignment="1">
      <alignment horizontal="left" vertical="top"/>
    </xf>
    <xf numFmtId="0" fontId="6" fillId="2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center" vertical="top"/>
    </xf>
    <xf numFmtId="0" fontId="6" fillId="10" borderId="17" xfId="0" applyFont="1" applyFill="1" applyBorder="1" applyAlignment="1">
      <alignment horizontal="center" vertical="top"/>
    </xf>
    <xf numFmtId="0" fontId="6" fillId="11" borderId="0" xfId="0" applyFont="1" applyFill="1" applyAlignment="1">
      <alignment horizontal="center" vertical="top"/>
    </xf>
    <xf numFmtId="0" fontId="6" fillId="11" borderId="18" xfId="0" applyFont="1" applyFill="1" applyBorder="1" applyAlignment="1">
      <alignment horizontal="center" vertical="top"/>
    </xf>
    <xf numFmtId="0" fontId="6" fillId="12" borderId="0" xfId="0" applyFont="1" applyFill="1" applyAlignment="1">
      <alignment horizontal="center" vertical="top"/>
    </xf>
    <xf numFmtId="0" fontId="6" fillId="12" borderId="19" xfId="0" applyFont="1" applyFill="1" applyBorder="1" applyAlignment="1">
      <alignment horizontal="center" vertical="top"/>
    </xf>
    <xf numFmtId="0" fontId="6" fillId="40" borderId="3" xfId="0" applyFont="1" applyFill="1" applyBorder="1" applyAlignment="1">
      <alignment horizontal="left" vertical="top"/>
    </xf>
    <xf numFmtId="0" fontId="9" fillId="41" borderId="3" xfId="0" applyFont="1" applyFill="1" applyBorder="1" applyAlignment="1">
      <alignment horizontal="center" vertical="top"/>
    </xf>
    <xf numFmtId="0" fontId="8" fillId="14" borderId="0" xfId="0" applyFont="1" applyFill="1" applyAlignment="1">
      <alignment horizontal="center" vertical="top"/>
    </xf>
    <xf numFmtId="0" fontId="8" fillId="14" borderId="15" xfId="0" applyFont="1" applyFill="1" applyBorder="1" applyAlignment="1">
      <alignment horizontal="center" vertical="top"/>
    </xf>
    <xf numFmtId="0" fontId="9" fillId="15" borderId="0" xfId="0" applyFont="1" applyFill="1" applyAlignment="1">
      <alignment horizontal="center" vertical="top"/>
    </xf>
    <xf numFmtId="0" fontId="9" fillId="15" borderId="3" xfId="0" applyFont="1" applyFill="1" applyBorder="1" applyAlignment="1">
      <alignment horizontal="center" vertical="top"/>
    </xf>
    <xf numFmtId="0" fontId="9" fillId="48" borderId="0" xfId="0" applyFont="1" applyFill="1" applyAlignment="1">
      <alignment horizontal="center" vertical="top"/>
    </xf>
    <xf numFmtId="0" fontId="9" fillId="48" borderId="23" xfId="0" applyFont="1" applyFill="1" applyBorder="1" applyAlignment="1">
      <alignment horizontal="left" vertical="top"/>
    </xf>
    <xf numFmtId="0" fontId="5" fillId="42" borderId="0" xfId="0" applyFont="1" applyFill="1" applyAlignment="1">
      <alignment horizontal="center" vertical="center"/>
    </xf>
    <xf numFmtId="0" fontId="15" fillId="0" borderId="0" xfId="0" applyFont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2" fontId="27" fillId="0" borderId="0" xfId="0" applyNumberFormat="1" applyFont="1" applyAlignment="1">
      <alignment horizontal="center" vertical="center"/>
    </xf>
    <xf numFmtId="1" fontId="27" fillId="0" borderId="15" xfId="0" applyNumberFormat="1" applyFont="1" applyBorder="1" applyAlignment="1">
      <alignment horizontal="center" vertical="center"/>
    </xf>
    <xf numFmtId="167" fontId="5" fillId="0" borderId="3" xfId="0" applyNumberFormat="1" applyFont="1" applyBorder="1" applyAlignment="1">
      <alignment horizontal="center" vertical="center"/>
    </xf>
    <xf numFmtId="9" fontId="5" fillId="0" borderId="0" xfId="1" applyFont="1" applyFill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7" fontId="6" fillId="18" borderId="0" xfId="0" applyNumberFormat="1" applyFont="1" applyFill="1" applyAlignment="1">
      <alignment horizontal="center" vertical="top"/>
    </xf>
    <xf numFmtId="17" fontId="0" fillId="0" borderId="0" xfId="0" applyNumberFormat="1"/>
    <xf numFmtId="3" fontId="44" fillId="0" borderId="0" xfId="0" applyNumberFormat="1" applyFont="1" applyAlignment="1">
      <alignment horizontal="center" vertical="center"/>
    </xf>
    <xf numFmtId="1" fontId="27" fillId="0" borderId="0" xfId="0" applyNumberFormat="1" applyFont="1" applyAlignment="1">
      <alignment horizontal="center" vertical="center"/>
    </xf>
    <xf numFmtId="0" fontId="49" fillId="50" borderId="25" xfId="0" applyFont="1" applyFill="1" applyBorder="1" applyAlignment="1">
      <alignment horizontal="center" vertical="center" wrapText="1"/>
    </xf>
    <xf numFmtId="3" fontId="68" fillId="0" borderId="15" xfId="0" applyNumberFormat="1" applyFont="1" applyBorder="1" applyAlignment="1">
      <alignment horizontal="center" vertical="center"/>
    </xf>
    <xf numFmtId="9" fontId="5" fillId="0" borderId="0" xfId="1" applyFont="1" applyFill="1" applyBorder="1" applyAlignment="1">
      <alignment horizontal="center" vertical="top"/>
    </xf>
    <xf numFmtId="9" fontId="5" fillId="0" borderId="0" xfId="1" applyFont="1" applyFill="1" applyBorder="1" applyAlignment="1">
      <alignment horizontal="center"/>
    </xf>
    <xf numFmtId="175" fontId="5" fillId="0" borderId="25" xfId="0" applyNumberFormat="1" applyFont="1" applyBorder="1" applyAlignment="1">
      <alignment horizontal="left" vertical="center"/>
    </xf>
    <xf numFmtId="175" fontId="5" fillId="0" borderId="17" xfId="0" applyNumberFormat="1" applyFont="1" applyBorder="1" applyAlignment="1">
      <alignment horizontal="left" vertical="center"/>
    </xf>
    <xf numFmtId="175" fontId="5" fillId="0" borderId="0" xfId="0" applyNumberFormat="1" applyFont="1" applyAlignment="1">
      <alignment horizontal="left" vertical="center"/>
    </xf>
    <xf numFmtId="175" fontId="5" fillId="0" borderId="18" xfId="0" applyNumberFormat="1" applyFont="1" applyBorder="1" applyAlignment="1">
      <alignment horizontal="left" vertical="center"/>
    </xf>
    <xf numFmtId="175" fontId="5" fillId="0" borderId="19" xfId="0" applyNumberFormat="1" applyFont="1" applyBorder="1" applyAlignment="1">
      <alignment horizontal="left" vertical="center"/>
    </xf>
    <xf numFmtId="4" fontId="5" fillId="0" borderId="3" xfId="0" applyNumberFormat="1" applyFont="1" applyBorder="1" applyAlignment="1">
      <alignment horizontal="left" vertical="center"/>
    </xf>
    <xf numFmtId="3" fontId="62" fillId="0" borderId="3" xfId="0" applyNumberFormat="1" applyFont="1" applyBorder="1" applyAlignment="1">
      <alignment horizontal="left" vertical="center"/>
    </xf>
    <xf numFmtId="3" fontId="27" fillId="0" borderId="0" xfId="0" applyNumberFormat="1" applyFont="1" applyAlignment="1">
      <alignment horizontal="left" vertical="center"/>
    </xf>
    <xf numFmtId="3" fontId="27" fillId="0" borderId="15" xfId="0" applyNumberFormat="1" applyFont="1" applyBorder="1" applyAlignment="1">
      <alignment horizontal="left" vertical="center"/>
    </xf>
    <xf numFmtId="9" fontId="5" fillId="0" borderId="0" xfId="1" applyFont="1" applyFill="1" applyAlignment="1">
      <alignment horizontal="left" vertical="center" wrapText="1"/>
    </xf>
    <xf numFmtId="174" fontId="5" fillId="0" borderId="3" xfId="0" applyNumberFormat="1" applyFont="1" applyBorder="1" applyAlignment="1">
      <alignment horizontal="left" vertical="center"/>
    </xf>
    <xf numFmtId="0" fontId="59" fillId="0" borderId="0" xfId="0" applyFont="1" applyAlignment="1">
      <alignment horizontal="left"/>
    </xf>
    <xf numFmtId="4" fontId="5" fillId="0" borderId="0" xfId="0" applyNumberFormat="1" applyFont="1" applyAlignment="1">
      <alignment horizontal="left" vertical="center"/>
    </xf>
    <xf numFmtId="167" fontId="2" fillId="0" borderId="25" xfId="1" applyNumberFormat="1" applyFont="1" applyFill="1" applyBorder="1" applyAlignment="1">
      <alignment horizontal="center" vertical="center" wrapText="1"/>
    </xf>
    <xf numFmtId="0" fontId="59" fillId="0" borderId="25" xfId="0" applyFont="1" applyBorder="1"/>
    <xf numFmtId="2" fontId="4" fillId="4" borderId="0" xfId="0" applyNumberFormat="1" applyFont="1" applyFill="1" applyAlignment="1">
      <alignment horizontal="center" wrapText="1"/>
    </xf>
    <xf numFmtId="2" fontId="5" fillId="4" borderId="3" xfId="0" applyNumberFormat="1" applyFont="1" applyFill="1" applyBorder="1" applyAlignment="1">
      <alignment horizontal="center" wrapText="1"/>
    </xf>
    <xf numFmtId="2" fontId="5" fillId="4" borderId="0" xfId="0" applyNumberFormat="1" applyFont="1" applyFill="1" applyAlignment="1">
      <alignment horizontal="center" wrapText="1"/>
    </xf>
    <xf numFmtId="3" fontId="2" fillId="0" borderId="2" xfId="0" applyNumberFormat="1" applyFont="1" applyBorder="1" applyAlignment="1">
      <alignment horizontal="center" wrapText="1"/>
    </xf>
    <xf numFmtId="2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60" fillId="51" borderId="32" xfId="0" applyFont="1" applyFill="1" applyBorder="1" applyAlignment="1">
      <alignment vertical="center"/>
    </xf>
    <xf numFmtId="17" fontId="15" fillId="0" borderId="33" xfId="0" applyNumberFormat="1" applyFont="1" applyBorder="1" applyAlignment="1">
      <alignment horizontal="center" vertical="center"/>
    </xf>
    <xf numFmtId="4" fontId="5" fillId="0" borderId="33" xfId="0" applyNumberFormat="1" applyFont="1" applyBorder="1" applyAlignment="1">
      <alignment horizontal="left" vertical="center"/>
    </xf>
    <xf numFmtId="175" fontId="5" fillId="0" borderId="32" xfId="0" applyNumberFormat="1" applyFont="1" applyBorder="1" applyAlignment="1">
      <alignment horizontal="left" vertical="center"/>
    </xf>
    <xf numFmtId="175" fontId="5" fillId="0" borderId="34" xfId="0" applyNumberFormat="1" applyFont="1" applyBorder="1" applyAlignment="1">
      <alignment horizontal="left" vertical="center"/>
    </xf>
    <xf numFmtId="175" fontId="5" fillId="0" borderId="33" xfId="0" applyNumberFormat="1" applyFont="1" applyBorder="1" applyAlignment="1">
      <alignment horizontal="left" vertical="center"/>
    </xf>
    <xf numFmtId="175" fontId="5" fillId="0" borderId="35" xfId="0" applyNumberFormat="1" applyFont="1" applyBorder="1" applyAlignment="1">
      <alignment horizontal="left" vertical="center"/>
    </xf>
    <xf numFmtId="175" fontId="5" fillId="0" borderId="36" xfId="0" applyNumberFormat="1" applyFont="1" applyBorder="1" applyAlignment="1">
      <alignment horizontal="left" vertical="center"/>
    </xf>
    <xf numFmtId="4" fontId="5" fillId="0" borderId="37" xfId="0" applyNumberFormat="1" applyFont="1" applyBorder="1" applyAlignment="1">
      <alignment horizontal="left" vertical="center"/>
    </xf>
    <xf numFmtId="3" fontId="62" fillId="0" borderId="37" xfId="0" applyNumberFormat="1" applyFont="1" applyBorder="1" applyAlignment="1">
      <alignment horizontal="left" vertical="center"/>
    </xf>
    <xf numFmtId="3" fontId="27" fillId="0" borderId="33" xfId="0" applyNumberFormat="1" applyFont="1" applyBorder="1" applyAlignment="1">
      <alignment horizontal="left" vertical="center"/>
    </xf>
    <xf numFmtId="3" fontId="27" fillId="0" borderId="38" xfId="0" applyNumberFormat="1" applyFont="1" applyBorder="1" applyAlignment="1">
      <alignment horizontal="left" vertical="center"/>
    </xf>
    <xf numFmtId="9" fontId="5" fillId="0" borderId="33" xfId="1" applyFont="1" applyFill="1" applyBorder="1" applyAlignment="1">
      <alignment horizontal="left" vertical="center" wrapText="1"/>
    </xf>
    <xf numFmtId="167" fontId="2" fillId="0" borderId="39" xfId="1" applyNumberFormat="1" applyFont="1" applyFill="1" applyBorder="1" applyAlignment="1">
      <alignment horizontal="center" vertical="center" wrapText="1"/>
    </xf>
    <xf numFmtId="0" fontId="5" fillId="0" borderId="25" xfId="0" applyFont="1" applyBorder="1" applyAlignment="1">
      <alignment vertical="center"/>
    </xf>
    <xf numFmtId="17" fontId="15" fillId="0" borderId="0" xfId="0" applyNumberFormat="1" applyFont="1" applyBorder="1" applyAlignment="1">
      <alignment horizontal="center" vertical="center"/>
    </xf>
    <xf numFmtId="4" fontId="5" fillId="0" borderId="0" xfId="0" applyNumberFormat="1" applyFont="1" applyBorder="1" applyAlignment="1">
      <alignment horizontal="left" vertical="center"/>
    </xf>
    <xf numFmtId="175" fontId="5" fillId="0" borderId="0" xfId="0" applyNumberFormat="1" applyFont="1" applyBorder="1" applyAlignment="1">
      <alignment horizontal="left" vertical="center"/>
    </xf>
    <xf numFmtId="3" fontId="27" fillId="0" borderId="0" xfId="0" applyNumberFormat="1" applyFont="1" applyBorder="1" applyAlignment="1">
      <alignment horizontal="left" vertical="center"/>
    </xf>
    <xf numFmtId="9" fontId="5" fillId="0" borderId="0" xfId="1" applyFont="1" applyFill="1" applyBorder="1" applyAlignment="1">
      <alignment horizontal="left" vertical="center" wrapText="1"/>
    </xf>
    <xf numFmtId="167" fontId="2" fillId="0" borderId="40" xfId="1" applyNumberFormat="1" applyFont="1" applyFill="1" applyBorder="1" applyAlignment="1">
      <alignment horizontal="center" vertical="center" wrapText="1"/>
    </xf>
    <xf numFmtId="17" fontId="63" fillId="0" borderId="0" xfId="0" applyNumberFormat="1" applyFont="1" applyBorder="1" applyAlignment="1">
      <alignment horizontal="center" vertical="center"/>
    </xf>
    <xf numFmtId="4" fontId="5" fillId="0" borderId="0" xfId="0" applyNumberFormat="1" applyFont="1" applyBorder="1" applyAlignment="1">
      <alignment horizontal="center" vertical="center"/>
    </xf>
    <xf numFmtId="174" fontId="5" fillId="0" borderId="0" xfId="0" applyNumberFormat="1" applyFont="1" applyBorder="1" applyAlignment="1">
      <alignment horizontal="center" vertical="center"/>
    </xf>
    <xf numFmtId="3" fontId="62" fillId="0" borderId="0" xfId="0" applyNumberFormat="1" applyFont="1" applyBorder="1" applyAlignment="1">
      <alignment horizontal="center" vertical="center"/>
    </xf>
    <xf numFmtId="175" fontId="27" fillId="0" borderId="0" xfId="0" applyNumberFormat="1" applyFont="1" applyBorder="1" applyAlignment="1">
      <alignment horizontal="center" vertical="center"/>
    </xf>
    <xf numFmtId="175" fontId="5" fillId="0" borderId="0" xfId="0" applyNumberFormat="1" applyFont="1" applyBorder="1" applyAlignment="1">
      <alignment horizontal="center" vertical="center"/>
    </xf>
    <xf numFmtId="0" fontId="59" fillId="0" borderId="0" xfId="0" applyFont="1" applyBorder="1"/>
    <xf numFmtId="0" fontId="0" fillId="0" borderId="41" xfId="0" applyBorder="1"/>
    <xf numFmtId="0" fontId="64" fillId="0" borderId="25" xfId="0" applyFont="1" applyBorder="1"/>
    <xf numFmtId="0" fontId="0" fillId="0" borderId="0" xfId="0" applyBorder="1"/>
    <xf numFmtId="0" fontId="57" fillId="0" borderId="26" xfId="0" applyFont="1" applyBorder="1" applyAlignment="1">
      <alignment vertical="center" wrapText="1"/>
    </xf>
    <xf numFmtId="1" fontId="58" fillId="0" borderId="42" xfId="0" applyNumberFormat="1" applyFont="1" applyBorder="1" applyAlignment="1">
      <alignment horizontal="center" vertical="center"/>
    </xf>
    <xf numFmtId="0" fontId="65" fillId="4" borderId="25" xfId="0" applyFont="1" applyFill="1" applyBorder="1" applyAlignment="1">
      <alignment vertical="center" wrapText="1"/>
    </xf>
    <xf numFmtId="0" fontId="65" fillId="4" borderId="0" xfId="0" applyFont="1" applyFill="1" applyBorder="1" applyAlignment="1">
      <alignment vertical="center" wrapText="1"/>
    </xf>
    <xf numFmtId="4" fontId="68" fillId="0" borderId="0" xfId="0" applyNumberFormat="1" applyFont="1" applyBorder="1" applyAlignment="1">
      <alignment horizontal="center" vertical="center"/>
    </xf>
    <xf numFmtId="175" fontId="68" fillId="0" borderId="0" xfId="0" applyNumberFormat="1" applyFont="1" applyBorder="1" applyAlignment="1">
      <alignment horizontal="center" vertical="center"/>
    </xf>
    <xf numFmtId="3" fontId="68" fillId="0" borderId="0" xfId="0" applyNumberFormat="1" applyFont="1" applyBorder="1" applyAlignment="1">
      <alignment horizontal="center" vertical="center"/>
    </xf>
    <xf numFmtId="9" fontId="68" fillId="0" borderId="0" xfId="1" applyFont="1" applyFill="1" applyBorder="1" applyAlignment="1">
      <alignment horizontal="center" vertical="center" wrapText="1"/>
    </xf>
    <xf numFmtId="175" fontId="68" fillId="0" borderId="40" xfId="0" applyNumberFormat="1" applyFont="1" applyBorder="1" applyAlignment="1">
      <alignment horizontal="center" vertical="center"/>
    </xf>
    <xf numFmtId="0" fontId="66" fillId="0" borderId="25" xfId="0" applyFont="1" applyBorder="1" applyAlignment="1">
      <alignment vertical="center" wrapText="1"/>
    </xf>
    <xf numFmtId="0" fontId="66" fillId="0" borderId="0" xfId="0" applyFont="1" applyBorder="1" applyAlignment="1">
      <alignment vertical="center" wrapText="1"/>
    </xf>
    <xf numFmtId="4" fontId="4" fillId="0" borderId="0" xfId="0" applyNumberFormat="1" applyFont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 wrapText="1"/>
    </xf>
    <xf numFmtId="2" fontId="4" fillId="0" borderId="40" xfId="0" applyNumberFormat="1" applyFont="1" applyBorder="1" applyAlignment="1">
      <alignment horizontal="center" vertical="center" wrapText="1"/>
    </xf>
    <xf numFmtId="0" fontId="66" fillId="0" borderId="29" xfId="0" applyFont="1" applyBorder="1" applyAlignment="1">
      <alignment vertical="center" wrapText="1"/>
    </xf>
    <xf numFmtId="9" fontId="4" fillId="0" borderId="43" xfId="1" applyFont="1" applyBorder="1" applyAlignment="1">
      <alignment horizontal="center" vertical="center" wrapText="1"/>
    </xf>
    <xf numFmtId="0" fontId="67" fillId="4" borderId="25" xfId="0" applyFont="1" applyFill="1" applyBorder="1" applyAlignment="1">
      <alignment vertical="center" wrapText="1"/>
    </xf>
    <xf numFmtId="0" fontId="67" fillId="4" borderId="0" xfId="0" applyFont="1" applyFill="1" applyBorder="1" applyAlignment="1">
      <alignment vertical="center" wrapText="1"/>
    </xf>
    <xf numFmtId="4" fontId="5" fillId="4" borderId="0" xfId="0" applyNumberFormat="1" applyFont="1" applyFill="1" applyBorder="1" applyAlignment="1">
      <alignment horizontal="center" vertical="center" wrapText="1"/>
    </xf>
    <xf numFmtId="3" fontId="5" fillId="4" borderId="0" xfId="0" applyNumberFormat="1" applyFont="1" applyFill="1" applyBorder="1" applyAlignment="1">
      <alignment horizontal="center" vertical="center" wrapText="1"/>
    </xf>
    <xf numFmtId="167" fontId="5" fillId="4" borderId="0" xfId="0" applyNumberFormat="1" applyFont="1" applyFill="1" applyBorder="1" applyAlignment="1">
      <alignment horizontal="center" vertical="center" wrapText="1"/>
    </xf>
    <xf numFmtId="167" fontId="5" fillId="4" borderId="40" xfId="0" applyNumberFormat="1" applyFont="1" applyFill="1" applyBorder="1" applyAlignment="1">
      <alignment horizontal="center" vertical="center" wrapText="1"/>
    </xf>
    <xf numFmtId="4" fontId="67" fillId="0" borderId="26" xfId="0" applyNumberFormat="1" applyFont="1" applyBorder="1" applyAlignment="1">
      <alignment vertical="center" wrapText="1"/>
    </xf>
    <xf numFmtId="4" fontId="5" fillId="0" borderId="42" xfId="0" applyNumberFormat="1" applyFont="1" applyBorder="1" applyAlignment="1">
      <alignment horizontal="center" vertical="center" wrapText="1"/>
    </xf>
    <xf numFmtId="1" fontId="5" fillId="4" borderId="0" xfId="0" applyNumberFormat="1" applyFont="1" applyFill="1" applyBorder="1" applyAlignment="1">
      <alignment horizontal="center" vertical="center" wrapText="1"/>
    </xf>
    <xf numFmtId="1" fontId="5" fillId="4" borderId="40" xfId="0" applyNumberFormat="1" applyFont="1" applyFill="1" applyBorder="1" applyAlignment="1">
      <alignment horizontal="center" vertical="center" wrapText="1"/>
    </xf>
    <xf numFmtId="0" fontId="59" fillId="0" borderId="25" xfId="0" applyFont="1" applyBorder="1" applyAlignment="1">
      <alignment horizontal="left" vertical="center"/>
    </xf>
    <xf numFmtId="9" fontId="70" fillId="0" borderId="0" xfId="1" applyFont="1" applyFill="1" applyBorder="1" applyAlignment="1">
      <alignment horizontal="center" vertical="top"/>
    </xf>
    <xf numFmtId="9" fontId="59" fillId="0" borderId="0" xfId="1" applyFont="1" applyFill="1" applyBorder="1" applyAlignment="1">
      <alignment horizontal="center"/>
    </xf>
    <xf numFmtId="0" fontId="64" fillId="0" borderId="44" xfId="0" applyFont="1" applyBorder="1"/>
    <xf numFmtId="0" fontId="0" fillId="0" borderId="45" xfId="0" applyBorder="1"/>
    <xf numFmtId="0" fontId="26" fillId="0" borderId="45" xfId="0" applyFont="1" applyBorder="1" applyAlignment="1">
      <alignment horizontal="center"/>
    </xf>
    <xf numFmtId="0" fontId="59" fillId="0" borderId="45" xfId="0" applyFont="1" applyBorder="1"/>
    <xf numFmtId="0" fontId="0" fillId="0" borderId="46" xfId="0" applyBorder="1"/>
    <xf numFmtId="0" fontId="74" fillId="51" borderId="0" xfId="0" applyFont="1" applyFill="1" applyAlignment="1">
      <alignment horizontal="center" vertical="center"/>
    </xf>
    <xf numFmtId="0" fontId="9" fillId="52" borderId="0" xfId="0" applyFont="1" applyFill="1" applyAlignment="1">
      <alignment horizontal="center" vertical="top" wrapText="1"/>
    </xf>
    <xf numFmtId="0" fontId="75" fillId="53" borderId="0" xfId="0" applyFont="1" applyFill="1" applyAlignment="1">
      <alignment vertical="top" wrapText="1"/>
    </xf>
    <xf numFmtId="0" fontId="75" fillId="53" borderId="0" xfId="0" applyFont="1" applyFill="1" applyAlignment="1">
      <alignment horizontal="center" vertical="top" wrapText="1"/>
    </xf>
    <xf numFmtId="0" fontId="75" fillId="54" borderId="12" xfId="0" applyFont="1" applyFill="1" applyBorder="1" applyAlignment="1">
      <alignment horizontal="left" vertical="top" wrapText="1"/>
    </xf>
    <xf numFmtId="0" fontId="75" fillId="54" borderId="0" xfId="0" applyFont="1" applyFill="1" applyAlignment="1">
      <alignment horizontal="center" vertical="top" wrapText="1"/>
    </xf>
    <xf numFmtId="0" fontId="14" fillId="0" borderId="0" xfId="0" applyFont="1"/>
    <xf numFmtId="0" fontId="76" fillId="0" borderId="0" xfId="0" applyFont="1" applyAlignment="1">
      <alignment horizontal="center" vertical="center"/>
    </xf>
    <xf numFmtId="0" fontId="77" fillId="17" borderId="0" xfId="0" applyFont="1" applyFill="1" applyAlignment="1">
      <alignment horizontal="center" vertical="top" wrapText="1"/>
    </xf>
    <xf numFmtId="0" fontId="14" fillId="42" borderId="0" xfId="0" applyFont="1" applyFill="1" applyAlignment="1">
      <alignment horizontal="center" vertical="center" wrapText="1"/>
    </xf>
    <xf numFmtId="0" fontId="73" fillId="0" borderId="0" xfId="0" applyFont="1"/>
    <xf numFmtId="0" fontId="78" fillId="0" borderId="3" xfId="0" applyFont="1" applyBorder="1" applyAlignment="1">
      <alignment vertical="center" wrapText="1"/>
    </xf>
    <xf numFmtId="0" fontId="39" fillId="7" borderId="4" xfId="0" applyFont="1" applyFill="1" applyBorder="1" applyAlignment="1">
      <alignment horizontal="center" vertical="center" wrapText="1"/>
    </xf>
    <xf numFmtId="0" fontId="40" fillId="0" borderId="5" xfId="0" applyFont="1" applyBorder="1"/>
    <xf numFmtId="0" fontId="40" fillId="0" borderId="6" xfId="0" applyFont="1" applyBorder="1"/>
    <xf numFmtId="0" fontId="39" fillId="8" borderId="4" xfId="0" applyFont="1" applyFill="1" applyBorder="1" applyAlignment="1">
      <alignment horizontal="center" vertical="center" wrapText="1"/>
    </xf>
    <xf numFmtId="0" fontId="41" fillId="9" borderId="4" xfId="0" applyFont="1" applyFill="1" applyBorder="1" applyAlignment="1">
      <alignment horizontal="center" vertical="center" wrapText="1"/>
    </xf>
    <xf numFmtId="0" fontId="40" fillId="0" borderId="7" xfId="0" applyFont="1" applyBorder="1"/>
    <xf numFmtId="0" fontId="42" fillId="14" borderId="4" xfId="0" applyFont="1" applyFill="1" applyBorder="1" applyAlignment="1">
      <alignment horizontal="center" vertical="center" wrapText="1"/>
    </xf>
    <xf numFmtId="0" fontId="40" fillId="0" borderId="4" xfId="0" applyFont="1" applyBorder="1"/>
    <xf numFmtId="0" fontId="37" fillId="15" borderId="4" xfId="0" applyFont="1" applyFill="1" applyBorder="1" applyAlignment="1">
      <alignment horizontal="center" vertical="center" wrapText="1"/>
    </xf>
    <xf numFmtId="0" fontId="37" fillId="16" borderId="4" xfId="0" applyFont="1" applyFill="1" applyBorder="1" applyAlignment="1">
      <alignment horizontal="center" vertical="center" wrapText="1"/>
    </xf>
    <xf numFmtId="0" fontId="46" fillId="10" borderId="4" xfId="0" applyFont="1" applyFill="1" applyBorder="1" applyAlignment="1">
      <alignment horizontal="center" vertical="center" wrapText="1"/>
    </xf>
    <xf numFmtId="0" fontId="47" fillId="0" borderId="8" xfId="0" applyFont="1" applyBorder="1"/>
    <xf numFmtId="0" fontId="39" fillId="11" borderId="4" xfId="0" applyFont="1" applyFill="1" applyBorder="1" applyAlignment="1">
      <alignment horizontal="center" vertical="center" wrapText="1"/>
    </xf>
    <xf numFmtId="0" fontId="40" fillId="0" borderId="9" xfId="0" applyFont="1" applyBorder="1"/>
    <xf numFmtId="0" fontId="39" fillId="12" borderId="4" xfId="0" applyFont="1" applyFill="1" applyBorder="1" applyAlignment="1">
      <alignment horizontal="center" vertical="center" wrapText="1"/>
    </xf>
    <xf numFmtId="0" fontId="40" fillId="0" borderId="10" xfId="0" applyFont="1" applyBorder="1"/>
    <xf numFmtId="0" fontId="39" fillId="13" borderId="4" xfId="0" applyFont="1" applyFill="1" applyBorder="1" applyAlignment="1">
      <alignment horizontal="center" vertical="center" wrapText="1"/>
    </xf>
    <xf numFmtId="0" fontId="40" fillId="0" borderId="11" xfId="0" applyFont="1" applyBorder="1"/>
    <xf numFmtId="0" fontId="9" fillId="15" borderId="4" xfId="0" applyFont="1" applyFill="1" applyBorder="1" applyAlignment="1">
      <alignment horizontal="center" vertical="center" wrapText="1"/>
    </xf>
    <xf numFmtId="0" fontId="69" fillId="0" borderId="4" xfId="0" applyFont="1" applyBorder="1" applyAlignment="1">
      <alignment vertical="center" wrapText="1"/>
    </xf>
    <xf numFmtId="0" fontId="69" fillId="0" borderId="7" xfId="0" applyFont="1" applyBorder="1" applyAlignment="1">
      <alignment vertical="center" wrapText="1"/>
    </xf>
    <xf numFmtId="0" fontId="60" fillId="0" borderId="0" xfId="0" applyFont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47" fillId="0" borderId="8" xfId="0" applyFont="1" applyBorder="1" applyAlignment="1">
      <alignment vertical="center" wrapText="1"/>
    </xf>
    <xf numFmtId="0" fontId="6" fillId="11" borderId="4" xfId="0" applyFont="1" applyFill="1" applyBorder="1" applyAlignment="1">
      <alignment horizontal="center" vertical="center" wrapText="1"/>
    </xf>
    <xf numFmtId="0" fontId="47" fillId="0" borderId="9" xfId="0" applyFont="1" applyBorder="1" applyAlignment="1">
      <alignment vertical="center" wrapText="1"/>
    </xf>
    <xf numFmtId="0" fontId="6" fillId="12" borderId="4" xfId="0" applyFont="1" applyFill="1" applyBorder="1" applyAlignment="1">
      <alignment horizontal="center" vertical="center" wrapText="1"/>
    </xf>
    <xf numFmtId="0" fontId="47" fillId="0" borderId="10" xfId="0" applyFont="1" applyBorder="1" applyAlignment="1">
      <alignment vertical="center" wrapText="1"/>
    </xf>
    <xf numFmtId="0" fontId="8" fillId="14" borderId="4" xfId="0" applyFont="1" applyFill="1" applyBorder="1" applyAlignment="1">
      <alignment horizontal="center" vertical="center" wrapText="1"/>
    </xf>
    <xf numFmtId="0" fontId="29" fillId="0" borderId="9" xfId="0" applyFont="1" applyBorder="1"/>
    <xf numFmtId="0" fontId="6" fillId="7" borderId="4" xfId="0" applyFont="1" applyFill="1" applyBorder="1" applyAlignment="1">
      <alignment horizontal="center" vertical="center" wrapText="1"/>
    </xf>
    <xf numFmtId="0" fontId="29" fillId="0" borderId="5" xfId="0" applyFont="1" applyBorder="1"/>
    <xf numFmtId="0" fontId="29" fillId="0" borderId="6" xfId="0" applyFont="1" applyBorder="1"/>
    <xf numFmtId="0" fontId="6" fillId="8" borderId="4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29" fillId="0" borderId="7" xfId="0" applyFont="1" applyBorder="1"/>
    <xf numFmtId="0" fontId="29" fillId="0" borderId="8" xfId="0" applyFont="1" applyBorder="1"/>
    <xf numFmtId="0" fontId="29" fillId="0" borderId="10" xfId="0" applyFont="1" applyBorder="1"/>
    <xf numFmtId="0" fontId="6" fillId="13" borderId="4" xfId="0" applyFont="1" applyFill="1" applyBorder="1" applyAlignment="1">
      <alignment horizontal="center" vertical="center" wrapText="1"/>
    </xf>
    <xf numFmtId="0" fontId="29" fillId="0" borderId="4" xfId="0" applyFont="1" applyBorder="1"/>
    <xf numFmtId="0" fontId="29" fillId="0" borderId="11" xfId="0" applyFont="1" applyBorder="1"/>
    <xf numFmtId="0" fontId="9" fillId="16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27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9_BkUp-style" pivot="0" count="3">
      <tableStyleElement type="headerRow" dxfId="26"/>
      <tableStyleElement type="firstRowStripe" dxfId="25"/>
      <tableStyleElement type="secondRowStripe" dxfId="24"/>
    </tableStyle>
    <tableStyle name="9_BkUp-style 2" pivot="0" count="3">
      <tableStyleElement type="headerRow" dxfId="23"/>
      <tableStyleElement type="firstRowStripe" dxfId="22"/>
      <tableStyleElement type="secondRowStripe" dxfId="21"/>
    </tableStyle>
  </tableStyles>
  <colors>
    <mruColors>
      <color rgb="FFFF6965"/>
      <color rgb="FF66FF99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Y1:Z1" headerRowCount="0">
  <tableColumns count="2">
    <tableColumn id="1" name="Column1"/>
    <tableColumn id="2" name="Column2"/>
  </tableColumns>
  <tableStyleInfo name="9_BkUp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id="2" name="Table_2" displayName="Table_2" ref="AB1:AC1" headerRowCount="0">
  <tableColumns count="2">
    <tableColumn id="1" name="Column1"/>
    <tableColumn id="2" name="Column2"/>
  </tableColumns>
  <tableStyleInfo name="9_BkUp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>
    <outlinePr summaryBelow="0" summaryRight="0"/>
  </sheetPr>
  <dimension ref="A1:DQ248"/>
  <sheetViews>
    <sheetView zoomScale="90" zoomScaleNormal="90" workbookViewId="0">
      <pane xSplit="5" ySplit="10" topLeftCell="L11" activePane="bottomRight" state="frozen"/>
      <selection pane="topRight" activeCell="F1" sqref="F1"/>
      <selection pane="bottomLeft" activeCell="A10" sqref="A10"/>
      <selection pane="bottomRight" activeCell="L11" sqref="L11"/>
    </sheetView>
  </sheetViews>
  <sheetFormatPr defaultColWidth="12.5703125" defaultRowHeight="15.75" customHeight="1"/>
  <cols>
    <col min="1" max="1" width="6.85546875" style="538" customWidth="1"/>
    <col min="2" max="2" width="6.7109375" style="204" customWidth="1"/>
    <col min="3" max="3" width="9.28515625" style="204" customWidth="1"/>
    <col min="4" max="4" width="5.7109375" style="204" customWidth="1"/>
    <col min="5" max="5" width="19.42578125" style="204" customWidth="1"/>
    <col min="6" max="6" width="15.85546875" style="204" customWidth="1"/>
    <col min="7" max="7" width="10.42578125" style="204" customWidth="1"/>
    <col min="8" max="8" width="14.42578125" style="204" customWidth="1"/>
    <col min="9" max="9" width="7.42578125" style="204" customWidth="1"/>
    <col min="10" max="10" width="11.85546875" style="204" customWidth="1"/>
    <col min="11" max="11" width="8.5703125" style="204" customWidth="1"/>
    <col min="12" max="12" width="24.85546875" style="204" customWidth="1"/>
    <col min="13" max="13" width="12.5703125" style="204" customWidth="1"/>
    <col min="14" max="14" width="7.85546875" style="204" customWidth="1"/>
    <col min="15" max="15" width="7.7109375" style="204" customWidth="1"/>
    <col min="16" max="16" width="12.5703125" style="204"/>
    <col min="17" max="17" width="7.85546875" style="204" customWidth="1"/>
    <col min="18" max="18" width="7.7109375" style="204" customWidth="1"/>
    <col min="19" max="19" width="12.5703125" style="204"/>
    <col min="20" max="20" width="7.85546875" style="204" customWidth="1"/>
    <col min="21" max="21" width="14.7109375" style="204" customWidth="1"/>
    <col min="22" max="22" width="12.5703125" style="204"/>
    <col min="23" max="23" width="7.85546875" style="204" customWidth="1"/>
    <col min="24" max="24" width="15.42578125" style="204" customWidth="1"/>
    <col min="25" max="25" width="12.5703125" style="204"/>
    <col min="26" max="26" width="7.85546875" style="204" customWidth="1"/>
    <col min="27" max="27" width="18.42578125" style="204" customWidth="1"/>
    <col min="28" max="28" width="12.5703125" style="204"/>
    <col min="29" max="29" width="8.42578125" style="204" customWidth="1"/>
    <col min="30" max="30" width="18.28515625" style="204" customWidth="1"/>
    <col min="31" max="42" width="12.140625" style="204" customWidth="1"/>
    <col min="43" max="43" width="13.42578125" style="204" customWidth="1"/>
    <col min="44" max="45" width="8.42578125" style="204" customWidth="1"/>
    <col min="46" max="47" width="8" style="204" customWidth="1"/>
    <col min="48" max="48" width="9.140625" style="204" customWidth="1"/>
    <col min="49" max="49" width="12.5703125" style="204"/>
    <col min="50" max="50" width="8.42578125" style="204" customWidth="1"/>
    <col min="51" max="51" width="12.5703125" style="204"/>
    <col min="52" max="53" width="8.42578125" style="204" customWidth="1"/>
    <col min="54" max="55" width="9.28515625" style="204" customWidth="1"/>
    <col min="56" max="56" width="9.140625" style="204" customWidth="1"/>
    <col min="57" max="59" width="12.5703125" style="204"/>
    <col min="60" max="61" width="8.42578125" style="204" customWidth="1"/>
    <col min="62" max="62" width="12.42578125" style="204" customWidth="1"/>
    <col min="63" max="63" width="11.42578125" style="204" customWidth="1"/>
    <col min="64" max="64" width="9.140625" style="204" customWidth="1"/>
    <col min="65" max="65" width="12.5703125" style="204"/>
    <col min="66" max="66" width="8.42578125" style="204" customWidth="1"/>
    <col min="67" max="67" width="12.5703125" style="204"/>
    <col min="68" max="69" width="8.42578125" style="204" customWidth="1"/>
    <col min="70" max="70" width="12.42578125" style="204" customWidth="1"/>
    <col min="71" max="71" width="11.42578125" style="204" customWidth="1"/>
    <col min="72" max="72" width="9.28515625" style="204" customWidth="1"/>
    <col min="73" max="73" width="12.5703125" style="204"/>
    <col min="74" max="75" width="8.42578125" style="204" customWidth="1"/>
    <col min="76" max="77" width="12.5703125" style="204"/>
    <col min="78" max="78" width="56.140625" style="204" customWidth="1"/>
    <col min="79" max="79" width="12.5703125" style="120"/>
    <col min="80" max="80" width="2.42578125" style="204" customWidth="1"/>
    <col min="81" max="81" width="2" style="204" customWidth="1"/>
    <col min="82" max="101" width="12.5703125" style="204"/>
    <col min="102" max="110" width="10.5703125" style="204" customWidth="1"/>
    <col min="111" max="111" width="12.5703125" style="169"/>
    <col min="112" max="116" width="10.140625" style="204" customWidth="1"/>
    <col min="117" max="118" width="12.5703125" style="204"/>
    <col min="119" max="119" width="15.5703125" style="204" customWidth="1"/>
    <col min="120" max="120" width="8.28515625" style="204" customWidth="1"/>
    <col min="121" max="16384" width="12.5703125" style="204"/>
  </cols>
  <sheetData>
    <row r="1" spans="1:121" ht="12.75">
      <c r="A1" s="534"/>
      <c r="B1" s="98"/>
      <c r="C1" s="332">
        <f>K1</f>
        <v>944</v>
      </c>
      <c r="D1" s="98"/>
      <c r="E1" s="2" t="s">
        <v>0</v>
      </c>
      <c r="F1" s="2"/>
      <c r="G1" s="203"/>
      <c r="H1" s="203"/>
      <c r="I1" s="203"/>
      <c r="J1" s="203"/>
      <c r="K1" s="252">
        <f>SUBTOTAL(109,K11:K248)</f>
        <v>944</v>
      </c>
      <c r="L1" s="268"/>
      <c r="M1" s="269"/>
      <c r="N1" s="268"/>
      <c r="O1" s="268"/>
      <c r="P1" s="268"/>
      <c r="Q1" s="268"/>
      <c r="R1" s="268"/>
      <c r="S1" s="269"/>
      <c r="T1" s="268"/>
      <c r="U1" s="268"/>
      <c r="V1" s="268"/>
      <c r="W1" s="268"/>
      <c r="X1" s="268"/>
      <c r="Y1" s="270"/>
      <c r="Z1" s="270"/>
      <c r="AA1" s="268"/>
      <c r="AB1" s="270"/>
      <c r="AC1" s="270"/>
      <c r="AD1" s="268"/>
      <c r="AE1" s="268"/>
      <c r="AF1" s="268"/>
      <c r="AG1" s="268"/>
      <c r="AH1" s="268"/>
      <c r="AI1" s="268"/>
      <c r="AJ1" s="268"/>
      <c r="AK1" s="271"/>
      <c r="AL1" s="268"/>
      <c r="AM1" s="268"/>
      <c r="AN1" s="272"/>
      <c r="AO1" s="268"/>
      <c r="AP1" s="268"/>
      <c r="AQ1" s="273"/>
      <c r="AR1" s="268"/>
      <c r="AS1" s="268"/>
      <c r="AT1" s="268"/>
      <c r="AU1" s="268"/>
      <c r="AV1" s="268"/>
      <c r="AW1" s="268"/>
      <c r="AX1" s="268"/>
      <c r="AY1" s="268"/>
      <c r="AZ1" s="268"/>
      <c r="BA1" s="268"/>
      <c r="BB1" s="268"/>
      <c r="BC1" s="268"/>
      <c r="BD1" s="268"/>
      <c r="BE1" s="268"/>
      <c r="BF1" s="268"/>
      <c r="BG1" s="268"/>
      <c r="BH1" s="268"/>
      <c r="BI1" s="268"/>
      <c r="BJ1" s="268"/>
      <c r="BK1" s="268"/>
      <c r="BL1" s="268"/>
      <c r="BM1" s="268"/>
      <c r="BN1" s="268"/>
      <c r="BO1" s="269"/>
      <c r="BP1" s="268"/>
      <c r="BQ1" s="268"/>
      <c r="BR1" s="268"/>
      <c r="BS1" s="268"/>
      <c r="BT1" s="268"/>
      <c r="BU1" s="269"/>
      <c r="BV1" s="268"/>
      <c r="BW1" s="268"/>
      <c r="BX1" s="268"/>
      <c r="BY1" s="268"/>
      <c r="BZ1" s="268"/>
      <c r="CA1" s="272"/>
      <c r="CB1" s="274"/>
      <c r="CC1" s="275"/>
      <c r="CD1" s="276">
        <f t="shared" ref="CD1:DL1" si="0">SUBTOTAL(109,CD11:CD248)</f>
        <v>32.616666666666646</v>
      </c>
      <c r="CE1" s="308">
        <f t="shared" si="0"/>
        <v>646</v>
      </c>
      <c r="CF1" s="276">
        <f t="shared" si="0"/>
        <v>163.61666666666662</v>
      </c>
      <c r="CG1" s="309">
        <f t="shared" si="0"/>
        <v>4269</v>
      </c>
      <c r="CH1" s="276">
        <f t="shared" si="0"/>
        <v>648.43333333333328</v>
      </c>
      <c r="CI1" s="309">
        <f t="shared" si="0"/>
        <v>4815</v>
      </c>
      <c r="CJ1" s="276">
        <f t="shared" si="0"/>
        <v>234.35000000000014</v>
      </c>
      <c r="CK1" s="309">
        <f t="shared" si="0"/>
        <v>1510</v>
      </c>
      <c r="CL1" s="310">
        <f t="shared" si="0"/>
        <v>6.25</v>
      </c>
      <c r="CM1" s="309">
        <f t="shared" si="0"/>
        <v>25</v>
      </c>
      <c r="CN1" s="311">
        <f t="shared" si="0"/>
        <v>0</v>
      </c>
      <c r="CO1" s="309">
        <f t="shared" si="0"/>
        <v>0</v>
      </c>
      <c r="CP1" s="308">
        <f t="shared" si="0"/>
        <v>32.233333333333377</v>
      </c>
      <c r="CQ1" s="309">
        <f t="shared" si="0"/>
        <v>79</v>
      </c>
      <c r="CR1" s="308">
        <f t="shared" si="0"/>
        <v>17.216666666666672</v>
      </c>
      <c r="CS1" s="309">
        <f t="shared" si="0"/>
        <v>57</v>
      </c>
      <c r="CT1" s="308">
        <f t="shared" si="0"/>
        <v>0.44999999999999996</v>
      </c>
      <c r="CU1" s="309">
        <f t="shared" si="0"/>
        <v>0</v>
      </c>
      <c r="CV1" s="308">
        <f t="shared" si="0"/>
        <v>0</v>
      </c>
      <c r="CW1" s="309">
        <f t="shared" si="0"/>
        <v>0</v>
      </c>
      <c r="CX1" s="328">
        <f t="shared" si="0"/>
        <v>1135.1666666666667</v>
      </c>
      <c r="CY1" s="329">
        <f t="shared" si="0"/>
        <v>11401</v>
      </c>
      <c r="CZ1" s="328">
        <f t="shared" si="0"/>
        <v>889.03333333333364</v>
      </c>
      <c r="DA1" s="329">
        <f t="shared" si="0"/>
        <v>6350</v>
      </c>
      <c r="DB1" s="328">
        <f t="shared" si="0"/>
        <v>246.13333333333333</v>
      </c>
      <c r="DC1" s="329">
        <f t="shared" si="0"/>
        <v>5051</v>
      </c>
      <c r="DD1" s="328">
        <f t="shared" si="0"/>
        <v>49.899999999999991</v>
      </c>
      <c r="DE1" s="328">
        <f t="shared" si="0"/>
        <v>136</v>
      </c>
      <c r="DF1" s="330">
        <f t="shared" si="0"/>
        <v>1891.6666666666665</v>
      </c>
      <c r="DG1" s="329">
        <f t="shared" si="0"/>
        <v>2564470</v>
      </c>
      <c r="DH1" s="331">
        <f t="shared" si="0"/>
        <v>35867.534567059629</v>
      </c>
      <c r="DI1" s="331">
        <f t="shared" si="0"/>
        <v>184699.53766266885</v>
      </c>
      <c r="DJ1" s="331">
        <f t="shared" si="0"/>
        <v>5905.2252445799813</v>
      </c>
      <c r="DK1" s="331">
        <f t="shared" si="0"/>
        <v>1759.4476300323865</v>
      </c>
      <c r="DL1" s="331">
        <f t="shared" si="0"/>
        <v>6296.9498541217699</v>
      </c>
      <c r="DM1" s="313"/>
      <c r="DN1" s="312"/>
      <c r="DO1" s="331">
        <f>SUBTOTAL(109,DO11:DO248)</f>
        <v>212.31434619061787</v>
      </c>
      <c r="DP1" s="331">
        <f>SUBTOTAL(109,DP11:DP248)</f>
        <v>370</v>
      </c>
      <c r="DQ1" s="203"/>
    </row>
    <row r="2" spans="1:121" ht="12.75">
      <c r="A2" s="534"/>
      <c r="B2" s="98"/>
      <c r="C2" s="212">
        <f t="shared" ref="C2:C7" ca="1" si="1">K2</f>
        <v>3.9663865546218489</v>
      </c>
      <c r="D2" s="98"/>
      <c r="E2" s="3" t="s">
        <v>1</v>
      </c>
      <c r="F2" s="3"/>
      <c r="G2" s="205"/>
      <c r="H2" s="205"/>
      <c r="I2" s="205"/>
      <c r="J2" s="205"/>
      <c r="K2" s="206">
        <f t="shared" ref="K2" ca="1" si="2">K1/K7</f>
        <v>3.9663865546218489</v>
      </c>
      <c r="L2" s="277"/>
      <c r="M2" s="278"/>
      <c r="N2" s="277"/>
      <c r="O2" s="277"/>
      <c r="P2" s="277"/>
      <c r="Q2" s="277"/>
      <c r="R2" s="277"/>
      <c r="S2" s="278"/>
      <c r="T2" s="277"/>
      <c r="U2" s="277"/>
      <c r="V2" s="277"/>
      <c r="W2" s="277"/>
      <c r="X2" s="277"/>
      <c r="Y2" s="277"/>
      <c r="Z2" s="277"/>
      <c r="AA2" s="277"/>
      <c r="AB2" s="277"/>
      <c r="AC2" s="277"/>
      <c r="AD2" s="277"/>
      <c r="AE2" s="277"/>
      <c r="AF2" s="277"/>
      <c r="AG2" s="277"/>
      <c r="AH2" s="277"/>
      <c r="AI2" s="277"/>
      <c r="AJ2" s="277"/>
      <c r="AK2" s="279"/>
      <c r="AL2" s="277"/>
      <c r="AM2" s="277"/>
      <c r="AN2" s="280"/>
      <c r="AO2" s="277"/>
      <c r="AP2" s="277"/>
      <c r="AQ2" s="281"/>
      <c r="AR2" s="277"/>
      <c r="AS2" s="277"/>
      <c r="AT2" s="277"/>
      <c r="AU2" s="277"/>
      <c r="AV2" s="277"/>
      <c r="AW2" s="277"/>
      <c r="AX2" s="277"/>
      <c r="AY2" s="277"/>
      <c r="AZ2" s="277"/>
      <c r="BA2" s="277"/>
      <c r="BB2" s="277"/>
      <c r="BC2" s="277"/>
      <c r="BD2" s="277"/>
      <c r="BE2" s="277"/>
      <c r="BF2" s="277"/>
      <c r="BG2" s="277"/>
      <c r="BH2" s="277"/>
      <c r="BI2" s="277"/>
      <c r="BJ2" s="277"/>
      <c r="BK2" s="277"/>
      <c r="BL2" s="277"/>
      <c r="BM2" s="277"/>
      <c r="BN2" s="277"/>
      <c r="BO2" s="278"/>
      <c r="BP2" s="277"/>
      <c r="BQ2" s="277"/>
      <c r="BR2" s="277"/>
      <c r="BS2" s="277"/>
      <c r="BT2" s="277"/>
      <c r="BU2" s="278"/>
      <c r="BV2" s="277"/>
      <c r="BW2" s="277"/>
      <c r="BX2" s="277"/>
      <c r="BY2" s="277"/>
      <c r="BZ2" s="277"/>
      <c r="CA2" s="280"/>
      <c r="CB2" s="282"/>
      <c r="CC2" s="283"/>
      <c r="CD2" s="206">
        <f t="shared" ref="CD2:CW2" ca="1" si="3">CD1/CD7</f>
        <v>0.13704481792717077</v>
      </c>
      <c r="CE2" s="206">
        <f t="shared" ca="1" si="3"/>
        <v>2.9230769230769229</v>
      </c>
      <c r="CF2" s="206">
        <f t="shared" ca="1" si="3"/>
        <v>0.68746498599439754</v>
      </c>
      <c r="CG2" s="207">
        <f t="shared" ca="1" si="3"/>
        <v>17.936974789915965</v>
      </c>
      <c r="CH2" s="206">
        <f t="shared" ca="1" si="3"/>
        <v>2.7245098039215683</v>
      </c>
      <c r="CI2" s="207">
        <f t="shared" ca="1" si="3"/>
        <v>20.231092436974791</v>
      </c>
      <c r="CJ2" s="206">
        <f t="shared" ca="1" si="3"/>
        <v>1.6503521126760572</v>
      </c>
      <c r="CK2" s="207">
        <f t="shared" ca="1" si="3"/>
        <v>10.633802816901408</v>
      </c>
      <c r="CL2" s="206">
        <f t="shared" ca="1" si="3"/>
        <v>1.5625</v>
      </c>
      <c r="CM2" s="207">
        <f t="shared" ca="1" si="3"/>
        <v>6.25</v>
      </c>
      <c r="CN2" s="206" t="e">
        <f t="shared" ca="1" si="3"/>
        <v>#DIV/0!</v>
      </c>
      <c r="CO2" s="207" t="e">
        <f t="shared" ca="1" si="3"/>
        <v>#DIV/0!</v>
      </c>
      <c r="CP2" s="206">
        <f t="shared" ca="1" si="3"/>
        <v>0.13543417366946797</v>
      </c>
      <c r="CQ2" s="207">
        <f t="shared" ca="1" si="3"/>
        <v>1.234375</v>
      </c>
      <c r="CR2" s="206">
        <f t="shared" ca="1" si="3"/>
        <v>0.12039627039627043</v>
      </c>
      <c r="CS2" s="207">
        <f t="shared" ca="1" si="3"/>
        <v>1.1875</v>
      </c>
      <c r="CT2" s="206">
        <f t="shared" ca="1" si="3"/>
        <v>0.11249999999999999</v>
      </c>
      <c r="CU2" s="207" t="e">
        <f t="shared" ca="1" si="3"/>
        <v>#DIV/0!</v>
      </c>
      <c r="CV2" s="206" t="e">
        <f t="shared" ca="1" si="3"/>
        <v>#DIV/0!</v>
      </c>
      <c r="CW2" s="207" t="e">
        <f t="shared" ca="1" si="3"/>
        <v>#DIV/0!</v>
      </c>
      <c r="CX2" s="206">
        <f ca="1">CX1/CX7</f>
        <v>4.7696078431372548</v>
      </c>
      <c r="CY2" s="207">
        <f t="shared" ref="CY2:DL2" ca="1" si="4">CY1/CY7</f>
        <v>47.903361344537814</v>
      </c>
      <c r="CZ2" s="206">
        <f t="shared" ca="1" si="4"/>
        <v>3.7354341736694692</v>
      </c>
      <c r="DA2" s="207">
        <f t="shared" ca="1" si="4"/>
        <v>26.680672268907564</v>
      </c>
      <c r="DB2" s="206">
        <f t="shared" ca="1" si="4"/>
        <v>1.034173669467787</v>
      </c>
      <c r="DC2" s="207">
        <f t="shared" ca="1" si="4"/>
        <v>21.222689075630253</v>
      </c>
      <c r="DD2" s="206">
        <f t="shared" ca="1" si="4"/>
        <v>0.20966386554621846</v>
      </c>
      <c r="DE2" s="206">
        <f t="shared" ca="1" si="4"/>
        <v>1.5454545454545454</v>
      </c>
      <c r="DF2" s="207">
        <f t="shared" ca="1" si="4"/>
        <v>7.9481792717086828</v>
      </c>
      <c r="DG2" s="208">
        <f t="shared" ca="1" si="4"/>
        <v>10775.084033613446</v>
      </c>
      <c r="DH2" s="4">
        <f t="shared" ca="1" si="4"/>
        <v>150.70392675235138</v>
      </c>
      <c r="DI2" s="5">
        <f t="shared" ca="1" si="4"/>
        <v>776.04847757423886</v>
      </c>
      <c r="DJ2" s="4">
        <f t="shared" ca="1" si="4"/>
        <v>26.72047621981892</v>
      </c>
      <c r="DK2" s="4">
        <f t="shared" ca="1" si="4"/>
        <v>7.3926371009764145</v>
      </c>
      <c r="DL2" s="141">
        <f t="shared" ca="1" si="4"/>
        <v>26.457772496309957</v>
      </c>
      <c r="DM2" s="314"/>
      <c r="DN2" s="315"/>
      <c r="DO2" s="141">
        <f t="shared" ref="DO2:DP2" ca="1" si="5">DO1/DO7</f>
        <v>0.92310585300268644</v>
      </c>
      <c r="DP2" s="141">
        <f t="shared" ca="1" si="5"/>
        <v>1.6086956521739131</v>
      </c>
      <c r="DQ2" s="205"/>
    </row>
    <row r="3" spans="1:121" ht="12.75">
      <c r="A3" s="534"/>
      <c r="B3" s="98"/>
      <c r="C3" s="332">
        <f t="shared" ca="1" si="1"/>
        <v>0.18061185784434663</v>
      </c>
      <c r="D3" s="98"/>
      <c r="E3" s="256" t="s">
        <v>2</v>
      </c>
      <c r="F3" s="256"/>
      <c r="G3" s="98"/>
      <c r="H3" s="98"/>
      <c r="I3" s="98"/>
      <c r="J3" s="98"/>
      <c r="K3" s="257" cm="1">
        <f t="array" aca="1" ref="K3" ca="1">STDEV(IF(K11:K248&lt;&gt;0, IF(SUBTOTAL(3, OFFSET(K11, ROW(K11:K248)-ROW(K11), 0)), K11:K248)))</f>
        <v>0.18061185784434663</v>
      </c>
      <c r="L3" s="284"/>
      <c r="M3" s="285"/>
      <c r="N3" s="284"/>
      <c r="O3" s="284"/>
      <c r="P3" s="284"/>
      <c r="Q3" s="284"/>
      <c r="R3" s="284"/>
      <c r="S3" s="285"/>
      <c r="T3" s="284"/>
      <c r="U3" s="284"/>
      <c r="V3" s="284"/>
      <c r="W3" s="284"/>
      <c r="X3" s="284"/>
      <c r="Y3" s="286"/>
      <c r="Z3" s="286"/>
      <c r="AA3" s="284"/>
      <c r="AB3" s="286"/>
      <c r="AC3" s="286"/>
      <c r="AD3" s="284"/>
      <c r="AE3" s="284"/>
      <c r="AF3" s="284"/>
      <c r="AG3" s="284"/>
      <c r="AH3" s="284"/>
      <c r="AI3" s="284"/>
      <c r="AJ3" s="284"/>
      <c r="AK3" s="287"/>
      <c r="AL3" s="284"/>
      <c r="AM3" s="284"/>
      <c r="AN3" s="288"/>
      <c r="AO3" s="284"/>
      <c r="AP3" s="284"/>
      <c r="AQ3" s="289"/>
      <c r="AR3" s="284"/>
      <c r="AS3" s="284"/>
      <c r="AT3" s="284"/>
      <c r="AU3" s="284"/>
      <c r="AV3" s="284"/>
      <c r="AW3" s="284"/>
      <c r="AX3" s="284"/>
      <c r="AY3" s="284"/>
      <c r="AZ3" s="284"/>
      <c r="BA3" s="284"/>
      <c r="BB3" s="284"/>
      <c r="BC3" s="284"/>
      <c r="BD3" s="284"/>
      <c r="BE3" s="284"/>
      <c r="BF3" s="284"/>
      <c r="BG3" s="284"/>
      <c r="BH3" s="284"/>
      <c r="BI3" s="284"/>
      <c r="BJ3" s="284"/>
      <c r="BK3" s="284"/>
      <c r="BL3" s="284"/>
      <c r="BM3" s="284"/>
      <c r="BN3" s="284"/>
      <c r="BO3" s="285"/>
      <c r="BP3" s="284"/>
      <c r="BQ3" s="284"/>
      <c r="BR3" s="284"/>
      <c r="BS3" s="284"/>
      <c r="BT3" s="284"/>
      <c r="BU3" s="285"/>
      <c r="BV3" s="284"/>
      <c r="BW3" s="284"/>
      <c r="BX3" s="284"/>
      <c r="BY3" s="284"/>
      <c r="BZ3" s="284"/>
      <c r="CA3" s="288"/>
      <c r="CB3" s="290"/>
      <c r="CC3" s="291"/>
      <c r="CD3" s="257" cm="1">
        <f t="array" aca="1" ref="CD3" ca="1">STDEV(IF(CD11:CD248&lt;&gt;0, IF(SUBTOTAL(3, OFFSET(CD11, ROW(CD11:CD248)-ROW(CD11), 0)), CD11:CD248)))</f>
        <v>0.15602149481285482</v>
      </c>
      <c r="CE3" s="257" cm="1">
        <f t="array" aca="1" ref="CE3" ca="1">STDEV(IF(CE11:CE248&lt;&gt;0, IF(SUBTOTAL(3, OFFSET(CE11, ROW(CE11:CE248)-ROW(CE11), 0)), CE11:CE248)))</f>
        <v>1.4549169106114674</v>
      </c>
      <c r="CF3" s="257" cm="1">
        <f t="array" aca="1" ref="CF3" ca="1">STDEV(IF(CF11:CF248&lt;&gt;0, IF(SUBTOTAL(3, OFFSET(CF11, ROW(CF11:CF248)-ROW(CF11), 0)), CF11:CF248)))</f>
        <v>0.73706725362647374</v>
      </c>
      <c r="CG3" s="258" cm="1">
        <f t="array" aca="1" ref="CG3" ca="1">STDEV(IF(CG11:CG248&lt;&gt;0, IF(SUBTOTAL(3, OFFSET(CG11, ROW(CG11:CG248)-ROW(CG11), 0)), CG11:CG248)))</f>
        <v>13.85732827523516</v>
      </c>
      <c r="CH3" s="257" cm="1">
        <f t="array" aca="1" ref="CH3" ca="1">STDEV(IF(CH11:CH248&lt;&gt;0, IF(SUBTOTAL(3, OFFSET(CH11, ROW(CH11:CH248)-ROW(CH11), 0)), CH11:CH248)))</f>
        <v>0.90699687751134894</v>
      </c>
      <c r="CI3" s="258" cm="1">
        <f t="array" aca="1" ref="CI3" ca="1">STDEV(IF(CI11:CI248&lt;&gt;0, IF(SUBTOTAL(3, OFFSET(CI11, ROW(CI11:CI248)-ROW(CI11), 0)), CI11:CI248)))</f>
        <v>7.8847954726440275</v>
      </c>
      <c r="CJ3" s="262" cm="1">
        <f t="array" aca="1" ref="CJ3" ca="1">STDEV(IF(CJ11:CJ248&lt;&gt;0, IF(SUBTOTAL(3, OFFSET(CJ11, ROW(CJ11:CJ248)-ROW(CJ11), 0)), CJ11:CJ248)))</f>
        <v>0.51076461290359099</v>
      </c>
      <c r="CK3" s="258" cm="1">
        <f t="array" aca="1" ref="CK3" ca="1">STDEV(IF(CK11:CK248&lt;&gt;0, IF(SUBTOTAL(3, OFFSET(CK11, ROW(CK11:CK248)-ROW(CK11), 0)), CK11:CK248)))</f>
        <v>3.8948572625443978</v>
      </c>
      <c r="CL3" s="257" cm="1">
        <f t="array" aca="1" ref="CL3" ca="1">STDEV(IF(CL11:CL248&lt;&gt;0, IF(SUBTOTAL(3, OFFSET(CL11, ROW(CL11:CL248)-ROW(CL11), 0)), CL11:CL248)))</f>
        <v>0.41036907507483794</v>
      </c>
      <c r="CM3" s="258" cm="1">
        <f t="array" aca="1" ref="CM3" ca="1">STDEV(IF(CM11:CM248&lt;&gt;0, IF(SUBTOTAL(3, OFFSET(CM11, ROW(CM11:CM248)-ROW(CM11), 0)), CM11:CM248)))</f>
        <v>2.2173557826083452</v>
      </c>
      <c r="CN3" s="257" t="e" cm="1">
        <f t="array" aca="1" ref="CN3" ca="1">STDEV(IF(CN11:CN248&lt;&gt;0, IF(SUBTOTAL(3, OFFSET(CN11, ROW(CN11:CN248)-ROW(CN11), 0)), CN11:CN248)))</f>
        <v>#DIV/0!</v>
      </c>
      <c r="CO3" s="258" t="e" cm="1">
        <f t="array" aca="1" ref="CO3" ca="1">STDEV(IF(CO11:CO248&lt;&gt;0, IF(SUBTOTAL(3, OFFSET(CO11, ROW(CO11:CO248)-ROW(CO11), 0)), CO11:CO248)))</f>
        <v>#DIV/0!</v>
      </c>
      <c r="CP3" s="257" cm="1">
        <f t="array" aca="1" ref="CP3" ca="1">STDEV(IF(CP11:CP248&lt;&gt;0, IF(SUBTOTAL(3, OFFSET(CP11, ROW(CP11:CP248)-ROW(CP11), 0)), CP11:CP248)))</f>
        <v>7.8489449180581095E-2</v>
      </c>
      <c r="CQ3" s="258" cm="1">
        <f t="array" aca="1" ref="CQ3" ca="1">STDEV(IF(CQ11:CQ248&lt;&gt;0, IF(SUBTOTAL(3, OFFSET(CQ11, ROW(CQ11:CQ248)-ROW(CQ11), 0)), CQ11:CQ248)))</f>
        <v>1.3886408508676436</v>
      </c>
      <c r="CR3" s="257" cm="1">
        <f t="array" aca="1" ref="CR3" ca="1">STDEV(IF(CR11:CR248&lt;&gt;0, IF(SUBTOTAL(3, OFFSET(CR11, ROW(CR11:CR248)-ROW(CR11), 0)), CR11:CR248)))</f>
        <v>3.9875568412978256E-2</v>
      </c>
      <c r="CS3" s="258" cm="1">
        <f t="array" aca="1" ref="CS3" ca="1">STDEV(IF(CS11:CS248&lt;&gt;0, IF(SUBTOTAL(3, OFFSET(CS11, ROW(CS11:CS248)-ROW(CS11), 0)), CS11:CS248)))</f>
        <v>1.299038105676658</v>
      </c>
      <c r="CT3" s="257" cm="1">
        <f t="array" aca="1" ref="CT3" ca="1">STDEV(IF(CT11:CT248&lt;&gt;0, IF(SUBTOTAL(3, OFFSET(CT11, ROW(CT11:CT248)-ROW(CT11), 0)), CT11:CT248)))</f>
        <v>3.6955929710139127E-2</v>
      </c>
      <c r="CU3" s="258" t="e" cm="1">
        <f t="array" aca="1" ref="CU3" ca="1">STDEV(IF(CU11:CU248&lt;&gt;0, IF(SUBTOTAL(3, OFFSET(CU11, ROW(CU11:CU248)-ROW(CU11), 0)), CU11:CU248)))</f>
        <v>#DIV/0!</v>
      </c>
      <c r="CV3" s="257" t="e" cm="1">
        <f t="array" aca="1" ref="CV3" ca="1">STDEV(IF(CV11:CV248&lt;&gt;0, IF(SUBTOTAL(3, OFFSET(CV11, ROW(CV11:CV248)-ROW(CV11), 0)), CV11:CV248)))</f>
        <v>#DIV/0!</v>
      </c>
      <c r="CW3" s="258" t="e" cm="1">
        <f t="array" aca="1" ref="CW3" ca="1">STDEV(IF(CW11:CW248&lt;&gt;0, IF(SUBTOTAL(3, OFFSET(CW11, ROW(CW11:CW248)-ROW(CW11), 0)), CW11:CW248)))</f>
        <v>#DIV/0!</v>
      </c>
      <c r="CX3" s="257" cm="1">
        <f t="array" aca="1" ref="CX3" ca="1">STDEV(IF(CX11:CX248&lt;&gt;0, IF(SUBTOTAL(3, OFFSET(CX11, ROW(CX11:CX248)-ROW(CX11), 0)), CX11:CX248)))</f>
        <v>1.5273612480018928</v>
      </c>
      <c r="CY3" s="258" cm="1">
        <f t="array" aca="1" ref="CY3" ca="1">STDEV(IF(CY11:CY248&lt;&gt;0, IF(SUBTOTAL(3, OFFSET(CY11, ROW(CY11:CY248)-ROW(CY11), 0)), CY11:CY248)))</f>
        <v>19.418636630034076</v>
      </c>
      <c r="CZ3" s="257" cm="1">
        <f t="array" aca="1" ref="CZ3" ca="1">STDEV(IF(CZ11:CZ248&lt;&gt;0, IF(SUBTOTAL(3, OFFSET(CZ11, ROW(CZ11:CZ248)-ROW(CZ11), 0)), CZ11:CZ248)))</f>
        <v>1.1164510668324257</v>
      </c>
      <c r="DA3" s="258" cm="1">
        <f t="array" aca="1" ref="DA3" ca="1">STDEV(IF(DA11:DA248&lt;&gt;0, IF(SUBTOTAL(3, OFFSET(DA11, ROW(DA11:DA248)-ROW(DA11), 0)), DA11:DA248)))</f>
        <v>8.6536085720524376</v>
      </c>
      <c r="DB3" s="257" cm="1">
        <f t="array" aca="1" ref="DB3" ca="1">STDEV(IF(DB11:DB248&lt;&gt;0, IF(SUBTOTAL(3, OFFSET(DB11, ROW(DB11:DB248)-ROW(DB11), 0)), DB11:DB248)))</f>
        <v>0.79205752802753404</v>
      </c>
      <c r="DC3" s="258" cm="1">
        <f t="array" aca="1" ref="DC3" ca="1">STDEV(IF(DC11:DC248&lt;&gt;0, IF(SUBTOTAL(3, OFFSET(DC11, ROW(DC11:DC248)-ROW(DC11), 0)), DC11:DC248)))</f>
        <v>14.931799595221712</v>
      </c>
      <c r="DD3" s="257" cm="1">
        <f t="array" aca="1" ref="DD3" ca="1">STDEV(IF(DD11:DD248&lt;&gt;0, IF(SUBTOTAL(3, OFFSET(DD11, ROW(DD11:DD248)-ROW(DD11), 0)), DD11:DD248)))</f>
        <v>0.10332030674933146</v>
      </c>
      <c r="DE3" s="257" cm="1">
        <f t="array" aca="1" ref="DE3" ca="1">STDEV(IF(DE11:DE248&lt;&gt;0, IF(SUBTOTAL(3, OFFSET(DE11, ROW(DE11:DE248)-ROW(DE11), 0)), DE11:DE248)))</f>
        <v>1.567699030676392</v>
      </c>
      <c r="DF3" s="258" cm="1">
        <f t="array" aca="1" ref="DF3" ca="1">STDEV(IF(DF11:DF248&lt;&gt;0, IF(SUBTOTAL(3, OFFSET(DF11, ROW(DF11:DF248)-ROW(DF11), 0)), DF11:DF248)))</f>
        <v>4.2209681255718055</v>
      </c>
      <c r="DG3" s="259" cm="1">
        <f t="array" aca="1" ref="DG3" ca="1">STDEV(IF(DG11:DG248&lt;&gt;0, IF(SUBTOTAL(3, OFFSET(DG11, ROW(DG11:DG248)-ROW(DG11), 0)), DG11:DG248)))</f>
        <v>3293.6631065692231</v>
      </c>
      <c r="DH3" s="260" cm="1">
        <f t="array" aca="1" ref="DH3" ca="1">STDEV(IF(DH11:DH248&lt;&gt;0, IF(SUBTOTAL(3, OFFSET(DH11, ROW(DH11:DH248)-ROW(DH11), 0)), DH11:DH248)))</f>
        <v>186.35700717757408</v>
      </c>
      <c r="DI3" s="261" cm="1">
        <f t="array" aca="1" ref="DI3" ca="1">STDEV(IF(DI11:DI248&lt;&gt;0, IF(SUBTOTAL(3, OFFSET(DI11, ROW(DI11:DI248)-ROW(DI11), 0)), DI11:DI248)))</f>
        <v>338.28496525086547</v>
      </c>
      <c r="DJ3" s="260" cm="1">
        <f t="array" aca="1" ref="DJ3" ca="1">STDEV(IF(DJ11:DJ248&lt;&gt;0, IF(SUBTOTAL(3, OFFSET(DJ11, ROW(DJ11:DJ248)-ROW(DJ11), 0)), DJ11:DJ248)))</f>
        <v>13.355741885234664</v>
      </c>
      <c r="DK3" s="260" cm="1">
        <f t="array" aca="1" ref="DK3" ca="1">STDEV(IF(DK11:DK248&lt;&gt;0, IF(SUBTOTAL(3, OFFSET(DK11, ROW(DK11:DK248)-ROW(DK11), 0)), DK11:DK248)))</f>
        <v>3.4889053090973396</v>
      </c>
      <c r="DL3" s="260" cm="1">
        <f t="array" aca="1" ref="DL3" ca="1">STDEV(IF(DL11:DL248&lt;&gt;0, IF(SUBTOTAL(3, OFFSET(DL11, ROW(DL11:DL248)-ROW(DL11), 0)), DL11:DL248)))</f>
        <v>10.081811799167468</v>
      </c>
      <c r="DM3" s="316"/>
      <c r="DN3" s="317"/>
      <c r="DO3" s="260" cm="1">
        <f t="array" aca="1" ref="DO3" ca="1">STDEV(IF(DO11:DO248&lt;&gt;0, IF(SUBTOTAL(3, OFFSET(DO11, ROW(DO11:DO248)-ROW(DO11), 0)), DO11:DO248)))</f>
        <v>9.0433170422869039E-2</v>
      </c>
      <c r="DP3" s="260" cm="1">
        <f t="array" aca="1" ref="DP3" ca="1">STDEV(IF(DP11:DP248&lt;&gt;0, IF(SUBTOTAL(3, OFFSET(DP11, ROW(DP11:DP248)-ROW(DP11), 0)), DP11:DP248)))</f>
        <v>0.52360277243325493</v>
      </c>
      <c r="DQ3" s="98"/>
    </row>
    <row r="4" spans="1:121" ht="12.75">
      <c r="A4" s="534"/>
      <c r="B4" s="98"/>
      <c r="C4" s="332">
        <f t="shared" ca="1" si="1"/>
        <v>4.553561670228231E-2</v>
      </c>
      <c r="D4" s="98"/>
      <c r="E4" s="263" t="s">
        <v>1709</v>
      </c>
      <c r="F4" s="263"/>
      <c r="G4" s="264"/>
      <c r="H4" s="264"/>
      <c r="I4" s="264"/>
      <c r="J4" s="264"/>
      <c r="K4" s="265">
        <f t="shared" ref="K4" ca="1" si="6">IF(OR(K2=0,K2=""),0,K3/K2)</f>
        <v>4.553561670228231E-2</v>
      </c>
      <c r="L4" s="292"/>
      <c r="M4" s="293"/>
      <c r="N4" s="292"/>
      <c r="O4" s="292"/>
      <c r="P4" s="292"/>
      <c r="Q4" s="292"/>
      <c r="R4" s="292"/>
      <c r="S4" s="293"/>
      <c r="T4" s="292"/>
      <c r="U4" s="292"/>
      <c r="V4" s="292"/>
      <c r="W4" s="292"/>
      <c r="X4" s="292"/>
      <c r="Y4" s="294"/>
      <c r="Z4" s="294"/>
      <c r="AA4" s="292"/>
      <c r="AB4" s="294"/>
      <c r="AC4" s="294"/>
      <c r="AD4" s="292"/>
      <c r="AE4" s="292"/>
      <c r="AF4" s="292"/>
      <c r="AG4" s="292"/>
      <c r="AH4" s="292"/>
      <c r="AI4" s="292"/>
      <c r="AJ4" s="292"/>
      <c r="AK4" s="295"/>
      <c r="AL4" s="292"/>
      <c r="AM4" s="292"/>
      <c r="AN4" s="296"/>
      <c r="AO4" s="292"/>
      <c r="AP4" s="292"/>
      <c r="AQ4" s="297"/>
      <c r="AR4" s="292"/>
      <c r="AS4" s="292"/>
      <c r="AT4" s="292"/>
      <c r="AU4" s="292"/>
      <c r="AV4" s="292"/>
      <c r="AW4" s="292"/>
      <c r="AX4" s="292"/>
      <c r="AY4" s="292"/>
      <c r="AZ4" s="292"/>
      <c r="BA4" s="292"/>
      <c r="BB4" s="292"/>
      <c r="BC4" s="292"/>
      <c r="BD4" s="292"/>
      <c r="BE4" s="292"/>
      <c r="BF4" s="292"/>
      <c r="BG4" s="292"/>
      <c r="BH4" s="292"/>
      <c r="BI4" s="292"/>
      <c r="BJ4" s="292"/>
      <c r="BK4" s="292"/>
      <c r="BL4" s="292"/>
      <c r="BM4" s="292"/>
      <c r="BN4" s="292"/>
      <c r="BO4" s="293"/>
      <c r="BP4" s="292"/>
      <c r="BQ4" s="292"/>
      <c r="BR4" s="292"/>
      <c r="BS4" s="292"/>
      <c r="BT4" s="292"/>
      <c r="BU4" s="293"/>
      <c r="BV4" s="292"/>
      <c r="BW4" s="292"/>
      <c r="BX4" s="292"/>
      <c r="BY4" s="292"/>
      <c r="BZ4" s="292"/>
      <c r="CA4" s="296"/>
      <c r="CB4" s="298"/>
      <c r="CC4" s="299"/>
      <c r="CD4" s="265">
        <f t="shared" ref="CD4:CM4" ca="1" si="7">IF(OR(CD2=0,CD2=""),0,CD3/CD2)</f>
        <v>1.1384705906630397</v>
      </c>
      <c r="CE4" s="265">
        <f t="shared" ca="1" si="7"/>
        <v>0.49773473257760731</v>
      </c>
      <c r="CF4" s="265">
        <f t="shared" ca="1" si="7"/>
        <v>1.0721524276037535</v>
      </c>
      <c r="CG4" s="265">
        <f t="shared" ca="1" si="7"/>
        <v>0.77255660096181034</v>
      </c>
      <c r="CH4" s="265">
        <f t="shared" ca="1" si="7"/>
        <v>0.33290277620063907</v>
      </c>
      <c r="CI4" s="265">
        <f t="shared" ca="1" si="7"/>
        <v>0.38973651557409728</v>
      </c>
      <c r="CJ4" s="265">
        <f t="shared" ca="1" si="7"/>
        <v>0.30948826555284781</v>
      </c>
      <c r="CK4" s="265">
        <f t="shared" ca="1" si="7"/>
        <v>0.36627134521940696</v>
      </c>
      <c r="CL4" s="265">
        <f t="shared" ca="1" si="7"/>
        <v>0.26263620804789628</v>
      </c>
      <c r="CM4" s="265">
        <f t="shared" ca="1" si="7"/>
        <v>0.35477692521733523</v>
      </c>
      <c r="CN4" s="265" t="e">
        <f ca="1">IF(OR(CN2=0,CN2=""),0,CN3/CN2)</f>
        <v>#DIV/0!</v>
      </c>
      <c r="CO4" s="265" t="e">
        <f t="shared" ref="CO4:DL4" ca="1" si="8">IF(OR(CO2=0,CO2=""),0,CO3/CO2)</f>
        <v>#DIV/0!</v>
      </c>
      <c r="CP4" s="265">
        <f t="shared" ca="1" si="8"/>
        <v>0.57953946964772307</v>
      </c>
      <c r="CQ4" s="265">
        <f t="shared" ca="1" si="8"/>
        <v>1.124974866525686</v>
      </c>
      <c r="CR4" s="265">
        <f t="shared" ca="1" si="8"/>
        <v>0.33120268827042915</v>
      </c>
      <c r="CS4" s="265">
        <f t="shared" ca="1" si="8"/>
        <v>1.0939268258329751</v>
      </c>
      <c r="CT4" s="265">
        <f t="shared" ca="1" si="8"/>
        <v>0.3284971529790145</v>
      </c>
      <c r="CU4" s="265" t="e">
        <f t="shared" ca="1" si="8"/>
        <v>#DIV/0!</v>
      </c>
      <c r="CV4" s="265" t="e">
        <f t="shared" ca="1" si="8"/>
        <v>#DIV/0!</v>
      </c>
      <c r="CW4" s="265" t="e">
        <f t="shared" ca="1" si="8"/>
        <v>#DIV/0!</v>
      </c>
      <c r="CX4" s="265">
        <f t="shared" ca="1" si="8"/>
        <v>0.32022784644644003</v>
      </c>
      <c r="CY4" s="265">
        <f t="shared" ca="1" si="8"/>
        <v>0.40537106551601704</v>
      </c>
      <c r="CZ4" s="265">
        <f t="shared" ca="1" si="8"/>
        <v>0.29888120494857773</v>
      </c>
      <c r="DA4" s="265">
        <f t="shared" ca="1" si="8"/>
        <v>0.32433997482653232</v>
      </c>
      <c r="DB4" s="265">
        <f t="shared" ca="1" si="8"/>
        <v>0.76588444611546502</v>
      </c>
      <c r="DC4" s="265">
        <f t="shared" ca="1" si="8"/>
        <v>0.70357717356221883</v>
      </c>
      <c r="DD4" s="265">
        <f t="shared" ca="1" si="8"/>
        <v>0.49279024060803389</v>
      </c>
      <c r="DE4" s="265">
        <f t="shared" ca="1" si="8"/>
        <v>1.0143934904376655</v>
      </c>
      <c r="DF4" s="265">
        <f t="shared" ca="1" si="8"/>
        <v>0.53106101174595055</v>
      </c>
      <c r="DG4" s="265">
        <f t="shared" ca="1" si="8"/>
        <v>0.30567400646662862</v>
      </c>
      <c r="DH4" s="265">
        <f t="shared" ca="1" si="8"/>
        <v>1.2365769837159628</v>
      </c>
      <c r="DI4" s="265">
        <f t="shared" ca="1" si="8"/>
        <v>0.43590700198043264</v>
      </c>
      <c r="DJ4" s="265">
        <f t="shared" ca="1" si="8"/>
        <v>0.49983173111744689</v>
      </c>
      <c r="DK4" s="265">
        <f t="shared" ca="1" si="8"/>
        <v>0.47194326752986798</v>
      </c>
      <c r="DL4" s="265">
        <f t="shared" ca="1" si="8"/>
        <v>0.38105293257675299</v>
      </c>
      <c r="DM4" s="318"/>
      <c r="DN4" s="319"/>
      <c r="DO4" s="265">
        <f t="shared" ref="DO4:DP4" ca="1" si="9">IF(OR(DO2=0,DO2=""),0,DO3/DO2)</f>
        <v>9.7966197623714835E-2</v>
      </c>
      <c r="DP4" s="265">
        <f t="shared" ca="1" si="9"/>
        <v>0.32548280448553685</v>
      </c>
      <c r="DQ4" s="264"/>
    </row>
    <row r="5" spans="1:121" ht="12.75">
      <c r="A5" s="534"/>
      <c r="B5" s="98"/>
      <c r="C5" s="332">
        <f t="shared" si="1"/>
        <v>4</v>
      </c>
      <c r="D5" s="98"/>
      <c r="E5" s="7" t="s">
        <v>3</v>
      </c>
      <c r="F5" s="7"/>
      <c r="G5" s="205"/>
      <c r="H5" s="205"/>
      <c r="I5" s="205"/>
      <c r="J5" s="205"/>
      <c r="K5" s="10">
        <f>SUBTOTAL(104,K11:K248)</f>
        <v>4</v>
      </c>
      <c r="L5" s="277"/>
      <c r="M5" s="278"/>
      <c r="N5" s="277"/>
      <c r="O5" s="277"/>
      <c r="P5" s="277"/>
      <c r="Q5" s="277"/>
      <c r="R5" s="277"/>
      <c r="S5" s="278"/>
      <c r="T5" s="277"/>
      <c r="U5" s="277"/>
      <c r="V5" s="277"/>
      <c r="W5" s="277"/>
      <c r="X5" s="277"/>
      <c r="Y5" s="277"/>
      <c r="Z5" s="277"/>
      <c r="AA5" s="277"/>
      <c r="AB5" s="277"/>
      <c r="AC5" s="277"/>
      <c r="AD5" s="277"/>
      <c r="AE5" s="277"/>
      <c r="AF5" s="277"/>
      <c r="AG5" s="277"/>
      <c r="AH5" s="277"/>
      <c r="AI5" s="277"/>
      <c r="AJ5" s="277"/>
      <c r="AK5" s="300"/>
      <c r="AL5" s="277"/>
      <c r="AM5" s="277"/>
      <c r="AN5" s="301"/>
      <c r="AO5" s="277"/>
      <c r="AP5" s="277"/>
      <c r="AQ5" s="302"/>
      <c r="AR5" s="277"/>
      <c r="AS5" s="277"/>
      <c r="AT5" s="277"/>
      <c r="AU5" s="277"/>
      <c r="AV5" s="277"/>
      <c r="AW5" s="277"/>
      <c r="AX5" s="277"/>
      <c r="AY5" s="277"/>
      <c r="AZ5" s="277"/>
      <c r="BA5" s="277"/>
      <c r="BB5" s="277"/>
      <c r="BC5" s="277"/>
      <c r="BD5" s="277"/>
      <c r="BE5" s="277"/>
      <c r="BF5" s="277"/>
      <c r="BG5" s="277"/>
      <c r="BH5" s="277"/>
      <c r="BI5" s="277"/>
      <c r="BJ5" s="277"/>
      <c r="BK5" s="277"/>
      <c r="BL5" s="277"/>
      <c r="BM5" s="277"/>
      <c r="BN5" s="277"/>
      <c r="BO5" s="278"/>
      <c r="BP5" s="277"/>
      <c r="BQ5" s="277"/>
      <c r="BR5" s="277"/>
      <c r="BS5" s="277"/>
      <c r="BT5" s="277"/>
      <c r="BU5" s="278"/>
      <c r="BV5" s="277"/>
      <c r="BW5" s="277"/>
      <c r="BX5" s="277"/>
      <c r="BY5" s="277"/>
      <c r="BZ5" s="277"/>
      <c r="CA5" s="301"/>
      <c r="CB5" s="282"/>
      <c r="CC5" s="283"/>
      <c r="CD5" s="8">
        <f t="shared" ref="CD5:DL5" si="10">SUBTOTAL(104,CD11:CD248)</f>
        <v>2.0833333333333335</v>
      </c>
      <c r="CE5" s="9">
        <f t="shared" si="10"/>
        <v>17</v>
      </c>
      <c r="CF5" s="10">
        <f t="shared" si="10"/>
        <v>10.6</v>
      </c>
      <c r="CG5" s="11">
        <f t="shared" si="10"/>
        <v>75</v>
      </c>
      <c r="CH5" s="457">
        <f t="shared" si="10"/>
        <v>5.666666666666667</v>
      </c>
      <c r="CI5" s="458">
        <f t="shared" si="10"/>
        <v>40</v>
      </c>
      <c r="CJ5" s="457">
        <f t="shared" si="10"/>
        <v>3.2</v>
      </c>
      <c r="CK5" s="458">
        <f t="shared" si="10"/>
        <v>23</v>
      </c>
      <c r="CL5" s="459">
        <f t="shared" si="10"/>
        <v>2.1666666666666665</v>
      </c>
      <c r="CM5" s="458">
        <f t="shared" si="10"/>
        <v>9</v>
      </c>
      <c r="CN5" s="459">
        <f t="shared" si="10"/>
        <v>0</v>
      </c>
      <c r="CO5" s="458">
        <f t="shared" si="10"/>
        <v>0</v>
      </c>
      <c r="CP5" s="459">
        <f t="shared" si="10"/>
        <v>0.8666666666666667</v>
      </c>
      <c r="CQ5" s="458">
        <f t="shared" si="10"/>
        <v>11</v>
      </c>
      <c r="CR5" s="459">
        <f t="shared" si="10"/>
        <v>0.36666666666666664</v>
      </c>
      <c r="CS5" s="458">
        <f t="shared" si="10"/>
        <v>10</v>
      </c>
      <c r="CT5" s="459">
        <f t="shared" si="10"/>
        <v>0.16666666666666666</v>
      </c>
      <c r="CU5" s="458">
        <f t="shared" si="10"/>
        <v>0</v>
      </c>
      <c r="CV5" s="459">
        <f t="shared" si="10"/>
        <v>0</v>
      </c>
      <c r="CW5" s="458">
        <f t="shared" si="10"/>
        <v>0</v>
      </c>
      <c r="CX5" s="12">
        <f t="shared" si="10"/>
        <v>15.566666666666666</v>
      </c>
      <c r="CY5" s="11">
        <f t="shared" si="10"/>
        <v>128</v>
      </c>
      <c r="CZ5" s="9">
        <f t="shared" si="10"/>
        <v>8.3333333333333339</v>
      </c>
      <c r="DA5" s="11">
        <f t="shared" si="10"/>
        <v>48</v>
      </c>
      <c r="DB5" s="9">
        <f t="shared" si="10"/>
        <v>10.866666666666667</v>
      </c>
      <c r="DC5" s="11">
        <f t="shared" si="10"/>
        <v>81</v>
      </c>
      <c r="DD5" s="9">
        <f t="shared" si="10"/>
        <v>0.8666666666666667</v>
      </c>
      <c r="DE5" s="9">
        <f t="shared" si="10"/>
        <v>11</v>
      </c>
      <c r="DF5" s="11">
        <f t="shared" si="10"/>
        <v>52</v>
      </c>
      <c r="DG5" s="208">
        <f t="shared" si="10"/>
        <v>24130</v>
      </c>
      <c r="DH5" s="13">
        <f t="shared" si="10"/>
        <v>2046.6666666666665</v>
      </c>
      <c r="DI5" s="14">
        <f t="shared" si="10"/>
        <v>4605</v>
      </c>
      <c r="DJ5" s="13">
        <f t="shared" si="10"/>
        <v>100</v>
      </c>
      <c r="DK5" s="13">
        <f t="shared" si="10"/>
        <v>54</v>
      </c>
      <c r="DL5" s="13">
        <f t="shared" si="10"/>
        <v>83.999999999999943</v>
      </c>
      <c r="DM5" s="320"/>
      <c r="DN5" s="321"/>
      <c r="DO5" s="13">
        <f>SUBTOTAL(104,DO11:DO248)</f>
        <v>1</v>
      </c>
      <c r="DP5" s="13">
        <f>SUBTOTAL(104,DP11:DP248)</f>
        <v>3</v>
      </c>
      <c r="DQ5" s="205"/>
    </row>
    <row r="6" spans="1:121" ht="12.75">
      <c r="A6" s="534"/>
      <c r="B6" s="98"/>
      <c r="C6" s="332">
        <f t="shared" si="1"/>
        <v>3</v>
      </c>
      <c r="D6" s="98"/>
      <c r="E6" s="15" t="s">
        <v>4</v>
      </c>
      <c r="F6" s="15"/>
      <c r="G6" s="209"/>
      <c r="H6" s="209"/>
      <c r="I6" s="209"/>
      <c r="J6" s="209"/>
      <c r="K6" s="255">
        <f>SUBTOTAL(105,K11:K248)</f>
        <v>3</v>
      </c>
      <c r="L6" s="303"/>
      <c r="M6" s="303"/>
      <c r="N6" s="303"/>
      <c r="O6" s="303"/>
      <c r="P6" s="303"/>
      <c r="Q6" s="303"/>
      <c r="R6" s="303"/>
      <c r="S6" s="303"/>
      <c r="T6" s="303"/>
      <c r="U6" s="303"/>
      <c r="V6" s="303"/>
      <c r="W6" s="303"/>
      <c r="X6" s="303"/>
      <c r="Y6" s="304"/>
      <c r="Z6" s="304"/>
      <c r="AA6" s="303"/>
      <c r="AB6" s="304"/>
      <c r="AC6" s="304"/>
      <c r="AD6" s="303"/>
      <c r="AE6" s="303"/>
      <c r="AF6" s="303"/>
      <c r="AG6" s="303"/>
      <c r="AH6" s="303"/>
      <c r="AI6" s="303"/>
      <c r="AJ6" s="303"/>
      <c r="AK6" s="305"/>
      <c r="AL6" s="303"/>
      <c r="AM6" s="303"/>
      <c r="AN6" s="305"/>
      <c r="AO6" s="303"/>
      <c r="AP6" s="303"/>
      <c r="AQ6" s="305"/>
      <c r="AR6" s="303"/>
      <c r="AS6" s="303"/>
      <c r="AT6" s="303"/>
      <c r="AU6" s="303"/>
      <c r="AV6" s="303"/>
      <c r="AW6" s="303"/>
      <c r="AX6" s="303"/>
      <c r="AY6" s="303"/>
      <c r="AZ6" s="303"/>
      <c r="BA6" s="303"/>
      <c r="BB6" s="303"/>
      <c r="BC6" s="303"/>
      <c r="BD6" s="303"/>
      <c r="BE6" s="303"/>
      <c r="BF6" s="303"/>
      <c r="BG6" s="303"/>
      <c r="BH6" s="303"/>
      <c r="BI6" s="303"/>
      <c r="BJ6" s="303"/>
      <c r="BK6" s="303"/>
      <c r="BL6" s="303"/>
      <c r="BM6" s="303"/>
      <c r="BN6" s="303"/>
      <c r="BO6" s="303"/>
      <c r="BP6" s="303"/>
      <c r="BQ6" s="303"/>
      <c r="BR6" s="303"/>
      <c r="BS6" s="303"/>
      <c r="BT6" s="303"/>
      <c r="BU6" s="303"/>
      <c r="BV6" s="303"/>
      <c r="BW6" s="303"/>
      <c r="BX6" s="303"/>
      <c r="BY6" s="303"/>
      <c r="BZ6" s="303"/>
      <c r="CA6" s="305"/>
      <c r="CB6" s="306"/>
      <c r="CC6" s="307"/>
      <c r="CD6" s="6">
        <f t="shared" ref="CD6:DL6" si="11">SUBTOTAL(105,CD11:CD248)</f>
        <v>3.3333333333333333E-2</v>
      </c>
      <c r="CE6" s="210">
        <f t="shared" si="11"/>
        <v>0</v>
      </c>
      <c r="CF6" s="6">
        <f t="shared" si="11"/>
        <v>0.19999999999999946</v>
      </c>
      <c r="CG6" s="211">
        <f t="shared" si="11"/>
        <v>3</v>
      </c>
      <c r="CH6" s="6">
        <f t="shared" si="11"/>
        <v>0.16666666666666666</v>
      </c>
      <c r="CI6" s="211">
        <f t="shared" si="11"/>
        <v>2</v>
      </c>
      <c r="CJ6" s="6">
        <f t="shared" si="11"/>
        <v>0</v>
      </c>
      <c r="CK6" s="211">
        <f t="shared" si="11"/>
        <v>0</v>
      </c>
      <c r="CL6" s="16">
        <f t="shared" si="11"/>
        <v>0</v>
      </c>
      <c r="CM6" s="211">
        <f t="shared" si="11"/>
        <v>0</v>
      </c>
      <c r="CN6" s="16">
        <f t="shared" si="11"/>
        <v>0</v>
      </c>
      <c r="CO6" s="211">
        <f t="shared" si="11"/>
        <v>0</v>
      </c>
      <c r="CP6" s="16">
        <f t="shared" si="11"/>
        <v>3.3333333333333333E-2</v>
      </c>
      <c r="CQ6" s="211">
        <f t="shared" si="11"/>
        <v>0</v>
      </c>
      <c r="CR6" s="16">
        <f t="shared" si="11"/>
        <v>0</v>
      </c>
      <c r="CS6" s="211">
        <f t="shared" si="11"/>
        <v>0</v>
      </c>
      <c r="CT6" s="16">
        <f t="shared" si="11"/>
        <v>0</v>
      </c>
      <c r="CU6" s="211">
        <f t="shared" si="11"/>
        <v>0</v>
      </c>
      <c r="CV6" s="16">
        <f t="shared" si="11"/>
        <v>0</v>
      </c>
      <c r="CW6" s="211">
        <f t="shared" si="11"/>
        <v>0</v>
      </c>
      <c r="CX6" s="16">
        <f t="shared" si="11"/>
        <v>1.4</v>
      </c>
      <c r="CY6" s="211">
        <f t="shared" si="11"/>
        <v>11</v>
      </c>
      <c r="CZ6" s="16">
        <f t="shared" si="11"/>
        <v>0.16666666666666666</v>
      </c>
      <c r="DA6" s="211">
        <f t="shared" si="11"/>
        <v>2</v>
      </c>
      <c r="DB6" s="16">
        <f t="shared" si="11"/>
        <v>0.38333333333333286</v>
      </c>
      <c r="DC6" s="211">
        <f t="shared" si="11"/>
        <v>4</v>
      </c>
      <c r="DD6" s="16">
        <f t="shared" si="11"/>
        <v>0.05</v>
      </c>
      <c r="DE6" s="210">
        <f t="shared" si="11"/>
        <v>0</v>
      </c>
      <c r="DF6" s="211">
        <f t="shared" si="11"/>
        <v>3</v>
      </c>
      <c r="DG6" s="460">
        <f t="shared" si="11"/>
        <v>2950</v>
      </c>
      <c r="DH6" s="16">
        <f t="shared" si="11"/>
        <v>30.526315789473685</v>
      </c>
      <c r="DI6" s="211">
        <f t="shared" si="11"/>
        <v>290</v>
      </c>
      <c r="DJ6" s="16">
        <f t="shared" si="11"/>
        <v>0</v>
      </c>
      <c r="DK6" s="210">
        <f t="shared" si="11"/>
        <v>2.4</v>
      </c>
      <c r="DL6" s="210">
        <f t="shared" si="11"/>
        <v>1.4150943396226416</v>
      </c>
      <c r="DM6" s="322"/>
      <c r="DN6" s="323"/>
      <c r="DO6" s="210">
        <f>SUBTOTAL(105,DO11:DO248)</f>
        <v>0.68922852983988359</v>
      </c>
      <c r="DP6" s="210">
        <f>SUBTOTAL(105,DP11:DP248)</f>
        <v>1</v>
      </c>
      <c r="DQ6" s="209"/>
    </row>
    <row r="7" spans="1:121" ht="12.75">
      <c r="A7" s="534"/>
      <c r="B7" s="98"/>
      <c r="C7" s="332">
        <f t="shared" ca="1" si="1"/>
        <v>238</v>
      </c>
      <c r="D7" s="98"/>
      <c r="E7" s="7" t="s">
        <v>5</v>
      </c>
      <c r="F7" s="7"/>
      <c r="G7" s="205"/>
      <c r="H7" s="205"/>
      <c r="I7" s="205"/>
      <c r="J7" s="205"/>
      <c r="K7" s="17" cm="1">
        <f t="array" aca="1" ref="K7" ca="1">COUNT(IF(K11:K248&lt;&gt;0, IF(SUBTOTAL(3, OFFSET(K11, ROW(K11:K248)-ROW(K11), 0)), K11:K248)))</f>
        <v>238</v>
      </c>
      <c r="L7" s="277"/>
      <c r="M7" s="278"/>
      <c r="N7" s="277"/>
      <c r="O7" s="277"/>
      <c r="P7" s="277"/>
      <c r="Q7" s="277"/>
      <c r="R7" s="277"/>
      <c r="S7" s="278"/>
      <c r="T7" s="277"/>
      <c r="U7" s="277"/>
      <c r="V7" s="277"/>
      <c r="W7" s="277"/>
      <c r="X7" s="277"/>
      <c r="Y7" s="277"/>
      <c r="Z7" s="277"/>
      <c r="AA7" s="277"/>
      <c r="AB7" s="277"/>
      <c r="AC7" s="277"/>
      <c r="AD7" s="277"/>
      <c r="AE7" s="277"/>
      <c r="AF7" s="277"/>
      <c r="AG7" s="277"/>
      <c r="AH7" s="277"/>
      <c r="AI7" s="277"/>
      <c r="AJ7" s="277"/>
      <c r="AK7" s="300"/>
      <c r="AL7" s="277"/>
      <c r="AM7" s="277"/>
      <c r="AN7" s="301"/>
      <c r="AO7" s="277"/>
      <c r="AP7" s="277"/>
      <c r="AQ7" s="302"/>
      <c r="AR7" s="277"/>
      <c r="AS7" s="277"/>
      <c r="AT7" s="277"/>
      <c r="AU7" s="277"/>
      <c r="AV7" s="277"/>
      <c r="AW7" s="277"/>
      <c r="AX7" s="277"/>
      <c r="AY7" s="277"/>
      <c r="AZ7" s="277"/>
      <c r="BA7" s="277"/>
      <c r="BB7" s="277"/>
      <c r="BC7" s="277"/>
      <c r="BD7" s="277"/>
      <c r="BE7" s="277"/>
      <c r="BF7" s="277"/>
      <c r="BG7" s="277"/>
      <c r="BH7" s="277"/>
      <c r="BI7" s="277"/>
      <c r="BJ7" s="277"/>
      <c r="BK7" s="277"/>
      <c r="BL7" s="277"/>
      <c r="BM7" s="277"/>
      <c r="BN7" s="277"/>
      <c r="BO7" s="278"/>
      <c r="BP7" s="277"/>
      <c r="BQ7" s="277"/>
      <c r="BR7" s="277"/>
      <c r="BS7" s="277"/>
      <c r="BT7" s="277"/>
      <c r="BU7" s="278"/>
      <c r="BV7" s="277"/>
      <c r="BW7" s="277"/>
      <c r="BX7" s="277"/>
      <c r="BY7" s="277"/>
      <c r="BZ7" s="277"/>
      <c r="CA7" s="301"/>
      <c r="CB7" s="282"/>
      <c r="CC7" s="283"/>
      <c r="CD7" s="17" cm="1">
        <f t="array" aca="1" ref="CD7" ca="1">COUNT(IF(CD11:CD248&lt;&gt;0, IF(SUBTOTAL(3, OFFSET(CD11, ROW(CD11:CD248)-ROW(CD11), 0)), CD11:CD248)))</f>
        <v>238</v>
      </c>
      <c r="CE7" s="18" cm="1">
        <f t="array" aca="1" ref="CE7" ca="1">COUNT(IF(CE11:CE248&lt;&gt;0, IF(SUBTOTAL(3, OFFSET(CE11, ROW(CE11:CE248)-ROW(CE11), 0)), CE11:CE248)))</f>
        <v>221</v>
      </c>
      <c r="CF7" s="17" cm="1">
        <f t="array" aca="1" ref="CF7" ca="1">COUNT(IF(CF11:CF248&lt;&gt;0, IF(SUBTOTAL(3, OFFSET(CF11, ROW(CF11:CF248)-ROW(CF11), 0)), CF11:CF248)))</f>
        <v>238</v>
      </c>
      <c r="CG7" s="19" cm="1">
        <f t="array" aca="1" ref="CG7" ca="1">COUNT(IF(CG11:CG248&lt;&gt;0, IF(SUBTOTAL(3, OFFSET(CG11, ROW(CG11:CG248)-ROW(CG11), 0)), CG11:CG248)))</f>
        <v>238</v>
      </c>
      <c r="CH7" s="17" cm="1">
        <f t="array" aca="1" ref="CH7" ca="1">COUNT(IF(CH11:CH248&lt;&gt;0, IF(SUBTOTAL(3, OFFSET(CH11, ROW(CH11:CH248)-ROW(CH11), 0)), CH11:CH248)))</f>
        <v>238</v>
      </c>
      <c r="CI7" s="19" cm="1">
        <f t="array" aca="1" ref="CI7" ca="1">COUNT(IF(CI11:CI248&lt;&gt;0, IF(SUBTOTAL(3, OFFSET(CI11, ROW(CI11:CI248)-ROW(CI11), 0)), CI11:CI248)))</f>
        <v>238</v>
      </c>
      <c r="CJ7" s="17" cm="1">
        <f t="array" aca="1" ref="CJ7" ca="1">COUNT(IF(CJ11:CJ248&lt;&gt;0, IF(SUBTOTAL(3, OFFSET(CJ11, ROW(CJ11:CJ248)-ROW(CJ11), 0)), CJ11:CJ248)))</f>
        <v>142</v>
      </c>
      <c r="CK7" s="19" cm="1">
        <f t="array" aca="1" ref="CK7" ca="1">COUNT(IF(CK11:CK248&lt;&gt;0, IF(SUBTOTAL(3, OFFSET(CK11, ROW(CK11:CK248)-ROW(CK11), 0)), CK11:CK248)))</f>
        <v>142</v>
      </c>
      <c r="CL7" s="17" cm="1">
        <f t="array" aca="1" ref="CL7" ca="1">COUNT(IF(CL11:CL248&lt;&gt;0, IF(SUBTOTAL(3, OFFSET(CL11, ROW(CL11:CL248)-ROW(CL11), 0)), CL11:CL248)))</f>
        <v>4</v>
      </c>
      <c r="CM7" s="19" cm="1">
        <f t="array" aca="1" ref="CM7" ca="1">COUNT(IF(CM11:CM248&lt;&gt;0, IF(SUBTOTAL(3, OFFSET(CM11, ROW(CM11:CM248)-ROW(CM11), 0)), CM11:CM248)))</f>
        <v>4</v>
      </c>
      <c r="CN7" s="18" cm="1">
        <f t="array" aca="1" ref="CN7" ca="1">COUNT(IF(CN11:CN248&lt;&gt;0, IF(SUBTOTAL(3, OFFSET(CN11, ROW(CN11:CN248)-ROW(CN11), 0)), CN11:CN248)))</f>
        <v>0</v>
      </c>
      <c r="CO7" s="19" cm="1">
        <f t="array" aca="1" ref="CO7" ca="1">COUNT(IF(CO11:CO248&lt;&gt;0, IF(SUBTOTAL(3, OFFSET(CO11, ROW(CO11:CO248)-ROW(CO11), 0)), CO11:CO248)))</f>
        <v>0</v>
      </c>
      <c r="CP7" s="18" cm="1">
        <f t="array" aca="1" ref="CP7" ca="1">COUNT(IF(CP11:CP248&lt;&gt;0, IF(SUBTOTAL(3, OFFSET(CP11, ROW(CP11:CP248)-ROW(CP11), 0)), CP11:CP248)))</f>
        <v>238</v>
      </c>
      <c r="CQ7" s="19" cm="1">
        <f t="array" aca="1" ref="CQ7" ca="1">COUNT(IF(CQ11:CQ248&lt;&gt;0, IF(SUBTOTAL(3, OFFSET(CQ11, ROW(CQ11:CQ248)-ROW(CQ11), 0)), CQ11:CQ248)))</f>
        <v>64</v>
      </c>
      <c r="CR7" s="18" cm="1">
        <f t="array" aca="1" ref="CR7" ca="1">COUNT(IF(CR11:CR248&lt;&gt;0, IF(SUBTOTAL(3, OFFSET(CR11, ROW(CR11:CR248)-ROW(CR11), 0)), CR11:CR248)))</f>
        <v>143</v>
      </c>
      <c r="CS7" s="19" cm="1">
        <f t="array" aca="1" ref="CS7" ca="1">COUNT(IF(CS11:CS248&lt;&gt;0, IF(SUBTOTAL(3, OFFSET(CS11, ROW(CS11:CS248)-ROW(CS11), 0)), CS11:CS248)))</f>
        <v>48</v>
      </c>
      <c r="CT7" s="18" cm="1">
        <f t="array" aca="1" ref="CT7" ca="1">COUNT(IF(CT11:CT248&lt;&gt;0, IF(SUBTOTAL(3, OFFSET(CT11, ROW(CT11:CT248)-ROW(CT11), 0)), CT11:CT248)))</f>
        <v>4</v>
      </c>
      <c r="CU7" s="19" cm="1">
        <f t="array" aca="1" ref="CU7" ca="1">COUNT(IF(CU11:CU248&lt;&gt;0, IF(SUBTOTAL(3, OFFSET(CU11, ROW(CU11:CU248)-ROW(CU11), 0)), CU11:CU248)))</f>
        <v>0</v>
      </c>
      <c r="CV7" s="18" cm="1">
        <f t="array" aca="1" ref="CV7" ca="1">COUNT(IF(CV11:CV248&lt;&gt;0, IF(SUBTOTAL(3, OFFSET(CV11, ROW(CV11:CV248)-ROW(CV11), 0)), CV11:CV248)))</f>
        <v>0</v>
      </c>
      <c r="CW7" s="19" cm="1">
        <f t="array" aca="1" ref="CW7" ca="1">COUNT(IF(CW11:CW248&lt;&gt;0, IF(SUBTOTAL(3, OFFSET(CW11, ROW(CW11:CW248)-ROW(CW11), 0)), CW11:CW248)))</f>
        <v>0</v>
      </c>
      <c r="CX7" s="18" cm="1">
        <f t="array" aca="1" ref="CX7" ca="1">COUNT(IF(CX11:CX248&lt;&gt;0, IF(SUBTOTAL(3, OFFSET(CX11, ROW(CX11:CX248)-ROW(CX11), 0)), CX11:CX248)))</f>
        <v>238</v>
      </c>
      <c r="CY7" s="19" cm="1">
        <f t="array" aca="1" ref="CY7" ca="1">COUNT(IF(CY11:CY248&lt;&gt;0, IF(SUBTOTAL(3, OFFSET(CY11, ROW(CY11:CY248)-ROW(CY11), 0)), CY11:CY248)))</f>
        <v>238</v>
      </c>
      <c r="CZ7" s="18" cm="1">
        <f t="array" aca="1" ref="CZ7" ca="1">COUNT(IF(CZ11:CZ248&lt;&gt;0, IF(SUBTOTAL(3, OFFSET(CZ11, ROW(CZ11:CZ248)-ROW(CZ11), 0)), CZ11:CZ248)))</f>
        <v>238</v>
      </c>
      <c r="DA7" s="19" cm="1">
        <f t="array" aca="1" ref="DA7" ca="1">COUNT(IF(DA11:DA248&lt;&gt;0, IF(SUBTOTAL(3, OFFSET(DA11, ROW(DA11:DA248)-ROW(DA11), 0)), DA11:DA248)))</f>
        <v>238</v>
      </c>
      <c r="DB7" s="18" cm="1">
        <f t="array" aca="1" ref="DB7" ca="1">COUNT(IF(DB11:DB248&lt;&gt;0, IF(SUBTOTAL(3, OFFSET(DB11, ROW(DB11:DB248)-ROW(DB11), 0)), DB11:DB248)))</f>
        <v>238</v>
      </c>
      <c r="DC7" s="19" cm="1">
        <f t="array" aca="1" ref="DC7" ca="1">COUNT(IF(DC11:DC248&lt;&gt;0, IF(SUBTOTAL(3, OFFSET(DC11, ROW(DC11:DC248)-ROW(DC11), 0)), DC11:DC248)))</f>
        <v>238</v>
      </c>
      <c r="DD7" s="18" cm="1">
        <f t="array" aca="1" ref="DD7" ca="1">COUNT(IF(DD11:DD248&lt;&gt;0, IF(SUBTOTAL(3, OFFSET(DD11, ROW(DD11:DD248)-ROW(DD11), 0)), DD11:DD248)))</f>
        <v>238</v>
      </c>
      <c r="DE7" s="18" cm="1">
        <f t="array" aca="1" ref="DE7" ca="1">COUNT(IF(DE11:DE248&lt;&gt;0, IF(SUBTOTAL(3, OFFSET(DE11, ROW(DE11:DE248)-ROW(DE11), 0)), DE11:DE248)))</f>
        <v>88</v>
      </c>
      <c r="DF7" s="19" cm="1">
        <f t="array" aca="1" ref="DF7" ca="1">COUNT(IF(DF11:DF248&lt;&gt;0, IF(SUBTOTAL(3, OFFSET(DF11, ROW(DF11:DF248)-ROW(DF11), 0)), DF11:DF248)))</f>
        <v>238</v>
      </c>
      <c r="DG7" s="213" cm="1">
        <f t="array" aca="1" ref="DG7" ca="1">COUNT(IF(DG11:DG248&lt;&gt;0, IF(SUBTOTAL(3, OFFSET(DG11, ROW(DG11:DG248)-ROW(DG11), 0)), DG11:DG248)))</f>
        <v>238</v>
      </c>
      <c r="DH7" s="18" cm="1">
        <f t="array" aca="1" ref="DH7" ca="1">COUNT(IF(DH11:DH248&lt;&gt;0, IF(SUBTOTAL(3, OFFSET(DH11, ROW(DH11:DH248)-ROW(DH11), 0)), DH11:DH248)))</f>
        <v>238</v>
      </c>
      <c r="DI7" s="19" cm="1">
        <f t="array" aca="1" ref="DI7" ca="1">COUNT(IF(DI11:DI248&lt;&gt;0, IF(SUBTOTAL(3, OFFSET(DI11, ROW(DI11:DI248)-ROW(DI11), 0)), DI11:DI248)))</f>
        <v>238</v>
      </c>
      <c r="DJ7" s="18" cm="1">
        <f t="array" aca="1" ref="DJ7" ca="1">COUNT(IF(DJ11:DJ248&lt;&gt;0, IF(SUBTOTAL(3, OFFSET(DJ11, ROW(DJ11:DJ248)-ROW(DJ11), 0)), DJ11:DJ248)))</f>
        <v>221</v>
      </c>
      <c r="DK7" s="18" cm="1">
        <f t="array" aca="1" ref="DK7" ca="1">COUNT(IF(DK11:DK248&lt;&gt;0, IF(SUBTOTAL(3, OFFSET(DK11, ROW(DK11:DK248)-ROW(DK11), 0)), DK11:DK248)))</f>
        <v>238</v>
      </c>
      <c r="DL7" s="18" cm="1">
        <f t="array" aca="1" ref="DL7" ca="1">COUNT(IF(DL11:DL248&lt;&gt;0, IF(SUBTOTAL(3, OFFSET(DL11, ROW(DL11:DL248)-ROW(DL11), 0)), DL11:DL248)))</f>
        <v>238</v>
      </c>
      <c r="DM7" s="324"/>
      <c r="DN7" s="325"/>
      <c r="DO7" s="18" cm="1">
        <f t="array" aca="1" ref="DO7" ca="1">COUNT(IF(DO11:DO248&lt;&gt;0, IF(SUBTOTAL(3, OFFSET(DO11, ROW(DO11:DO248)-ROW(DO11), 0)), DO11:DO248)))</f>
        <v>230</v>
      </c>
      <c r="DP7" s="18" cm="1">
        <f t="array" aca="1" ref="DP7" ca="1">COUNT(IF(DP11:DP248&lt;&gt;0, IF(SUBTOTAL(3, OFFSET(DP11, ROW(DP11:DP248)-ROW(DP11), 0)), DP11:DP248)))</f>
        <v>230</v>
      </c>
      <c r="DQ7" s="205"/>
    </row>
    <row r="8" spans="1:121" ht="12.75" thickBot="1">
      <c r="A8" s="534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214"/>
      <c r="N8" s="98"/>
      <c r="O8" s="98"/>
      <c r="P8" s="98"/>
      <c r="Q8" s="98"/>
      <c r="R8" s="98"/>
      <c r="S8" s="214"/>
      <c r="T8" s="98"/>
      <c r="U8" s="98"/>
      <c r="V8" s="98"/>
      <c r="W8" s="98"/>
      <c r="X8" s="98"/>
      <c r="Y8" s="215"/>
      <c r="Z8" s="215"/>
      <c r="AA8" s="98"/>
      <c r="AB8" s="215"/>
      <c r="AC8" s="215"/>
      <c r="AD8" s="98"/>
      <c r="AE8" s="98"/>
      <c r="AF8" s="98"/>
      <c r="AG8" s="98"/>
      <c r="AH8" s="98"/>
      <c r="AI8" s="98"/>
      <c r="AJ8" s="98"/>
      <c r="AK8" s="216"/>
      <c r="AL8" s="98"/>
      <c r="AM8" s="98"/>
      <c r="AN8" s="214"/>
      <c r="AO8" s="98"/>
      <c r="AP8" s="98"/>
      <c r="AQ8" s="98"/>
      <c r="AR8" s="98"/>
      <c r="AS8" s="98"/>
      <c r="AT8" s="98"/>
      <c r="AU8" s="98"/>
      <c r="AV8" s="98"/>
      <c r="AW8" s="98"/>
      <c r="AX8" s="98"/>
      <c r="AY8" s="98"/>
      <c r="AZ8" s="98"/>
      <c r="BA8" s="98"/>
      <c r="BB8" s="98"/>
      <c r="BC8" s="98"/>
      <c r="BD8" s="98"/>
      <c r="BE8" s="98"/>
      <c r="BF8" s="98"/>
      <c r="BG8" s="98"/>
      <c r="BH8" s="98"/>
      <c r="BI8" s="98"/>
      <c r="BJ8" s="98"/>
      <c r="BK8" s="98"/>
      <c r="BL8" s="98"/>
      <c r="BM8" s="98"/>
      <c r="BN8" s="98"/>
      <c r="BO8" s="214"/>
      <c r="BP8" s="98"/>
      <c r="BQ8" s="98"/>
      <c r="BR8" s="98"/>
      <c r="BS8" s="98"/>
      <c r="BT8" s="98"/>
      <c r="BU8" s="214"/>
      <c r="BV8" s="98"/>
      <c r="BW8" s="98"/>
      <c r="BX8" s="98"/>
      <c r="BY8" s="98"/>
      <c r="BZ8" s="98"/>
      <c r="CA8" s="214"/>
      <c r="CB8" s="98"/>
      <c r="CC8" s="98"/>
      <c r="CD8" s="217"/>
      <c r="CE8" s="218"/>
      <c r="CF8" s="218"/>
      <c r="CG8" s="218"/>
      <c r="CH8" s="218"/>
      <c r="CI8" s="218"/>
      <c r="CJ8" s="219"/>
      <c r="CK8" s="218"/>
      <c r="CL8" s="218"/>
      <c r="CM8" s="218"/>
      <c r="CN8" s="219"/>
      <c r="CO8" s="218"/>
      <c r="CP8" s="218"/>
      <c r="CQ8" s="218"/>
      <c r="CR8" s="218"/>
      <c r="CS8" s="218"/>
      <c r="CT8" s="218"/>
      <c r="CU8" s="218"/>
      <c r="CV8" s="218"/>
      <c r="CW8" s="218"/>
      <c r="CX8" s="218" t="s">
        <v>1248</v>
      </c>
      <c r="CY8" s="218"/>
      <c r="CZ8" s="218"/>
      <c r="DA8" s="218"/>
      <c r="DB8" s="218"/>
      <c r="DC8" s="218"/>
      <c r="DD8" s="218"/>
      <c r="DE8" s="218"/>
      <c r="DF8" s="218"/>
      <c r="DG8" s="220"/>
      <c r="DH8" s="218"/>
      <c r="DI8" s="218"/>
      <c r="DJ8" s="218"/>
      <c r="DK8" s="218"/>
      <c r="DL8" s="218"/>
      <c r="DM8" s="218"/>
      <c r="DN8" s="218"/>
      <c r="DO8" s="218"/>
      <c r="DP8" s="218"/>
      <c r="DQ8" s="218"/>
    </row>
    <row r="9" spans="1:121" s="243" customFormat="1" ht="45.75" customHeight="1" thickTop="1" thickBot="1">
      <c r="A9" s="535"/>
      <c r="B9" s="242"/>
      <c r="C9" s="327"/>
      <c r="D9" s="326" t="str">
        <f>LEFT(UPPER(TEXT(C9,"DDD")),3)</f>
        <v>SÁB</v>
      </c>
      <c r="E9" s="528" t="s">
        <v>1968</v>
      </c>
      <c r="F9" s="242"/>
      <c r="G9" s="242"/>
      <c r="H9" s="242"/>
      <c r="I9" s="242"/>
      <c r="J9" s="242"/>
      <c r="K9" s="242"/>
      <c r="L9" s="242"/>
      <c r="M9" s="242">
        <v>1</v>
      </c>
      <c r="O9" s="242"/>
      <c r="P9" s="242">
        <v>18</v>
      </c>
      <c r="R9" s="242"/>
      <c r="S9" s="242">
        <v>2</v>
      </c>
      <c r="T9" s="244"/>
      <c r="U9" s="242"/>
      <c r="V9" s="242">
        <v>3</v>
      </c>
      <c r="W9" s="244"/>
      <c r="X9" s="242"/>
      <c r="Y9" s="245">
        <v>6</v>
      </c>
      <c r="Z9" s="245"/>
      <c r="AA9" s="242"/>
      <c r="AB9" s="245">
        <v>7</v>
      </c>
      <c r="AC9" s="245"/>
      <c r="AD9" s="242"/>
      <c r="AE9" s="242">
        <v>10</v>
      </c>
      <c r="AF9" s="242"/>
      <c r="AG9" s="242"/>
      <c r="AH9" s="242">
        <v>11</v>
      </c>
      <c r="AI9" s="242"/>
      <c r="AJ9" s="242"/>
      <c r="AK9" s="242">
        <v>14</v>
      </c>
      <c r="AL9" s="242"/>
      <c r="AM9" s="242"/>
      <c r="AN9" s="242">
        <v>15</v>
      </c>
      <c r="AO9" s="242"/>
      <c r="AP9" s="242"/>
      <c r="AQ9" s="242">
        <v>4</v>
      </c>
      <c r="AR9" s="244" t="s">
        <v>6</v>
      </c>
      <c r="AS9" s="242"/>
      <c r="AT9" s="242"/>
      <c r="AU9" s="242"/>
      <c r="AV9" s="242"/>
      <c r="AW9" s="242">
        <v>5</v>
      </c>
      <c r="AX9" s="242"/>
      <c r="AY9" s="242">
        <v>8</v>
      </c>
      <c r="AZ9" s="242"/>
      <c r="BA9" s="242"/>
      <c r="BB9" s="242"/>
      <c r="BC9" s="242"/>
      <c r="BD9" s="242"/>
      <c r="BE9" s="242">
        <v>9</v>
      </c>
      <c r="BF9" s="242"/>
      <c r="BG9" s="242">
        <v>12</v>
      </c>
      <c r="BH9" s="242"/>
      <c r="BI9" s="242"/>
      <c r="BJ9" s="242"/>
      <c r="BK9" s="242"/>
      <c r="BL9" s="242"/>
      <c r="BM9" s="242">
        <v>13</v>
      </c>
      <c r="BN9" s="242"/>
      <c r="BO9" s="242">
        <v>16</v>
      </c>
      <c r="BP9" s="242"/>
      <c r="BQ9" s="242"/>
      <c r="BR9" s="242"/>
      <c r="BS9" s="242"/>
      <c r="BT9" s="242"/>
      <c r="BU9" s="242">
        <v>17</v>
      </c>
      <c r="BV9" s="242"/>
      <c r="BW9" s="242"/>
      <c r="BX9" s="242"/>
      <c r="BY9" s="242"/>
      <c r="BZ9" s="242"/>
      <c r="CA9" s="246"/>
      <c r="CB9" s="247"/>
      <c r="CC9" s="248"/>
      <c r="CD9" s="540" t="s">
        <v>7</v>
      </c>
      <c r="CE9" s="541"/>
      <c r="CF9" s="540" t="s">
        <v>8</v>
      </c>
      <c r="CG9" s="542"/>
      <c r="CH9" s="543" t="s">
        <v>9</v>
      </c>
      <c r="CI9" s="541"/>
      <c r="CJ9" s="543" t="s">
        <v>10</v>
      </c>
      <c r="CK9" s="541"/>
      <c r="CL9" s="543" t="s">
        <v>11</v>
      </c>
      <c r="CM9" s="541"/>
      <c r="CN9" s="543" t="s">
        <v>12</v>
      </c>
      <c r="CO9" s="541"/>
      <c r="CP9" s="544" t="s">
        <v>13</v>
      </c>
      <c r="CQ9" s="545"/>
      <c r="CR9" s="544" t="s">
        <v>14</v>
      </c>
      <c r="CS9" s="541"/>
      <c r="CT9" s="544" t="s">
        <v>15</v>
      </c>
      <c r="CU9" s="541"/>
      <c r="CV9" s="544" t="s">
        <v>16</v>
      </c>
      <c r="CW9" s="541"/>
      <c r="CX9" s="550" t="s">
        <v>1754</v>
      </c>
      <c r="CY9" s="551"/>
      <c r="CZ9" s="552" t="s">
        <v>18</v>
      </c>
      <c r="DA9" s="553"/>
      <c r="DB9" s="554" t="s">
        <v>19</v>
      </c>
      <c r="DC9" s="555"/>
      <c r="DD9" s="556" t="s">
        <v>1706</v>
      </c>
      <c r="DE9" s="547"/>
      <c r="DF9" s="557"/>
      <c r="DG9" s="249"/>
      <c r="DH9" s="546" t="s">
        <v>1705</v>
      </c>
      <c r="DI9" s="547"/>
      <c r="DJ9" s="548" t="s">
        <v>21</v>
      </c>
      <c r="DK9" s="547"/>
      <c r="DL9" s="545"/>
      <c r="DM9" s="549" t="s">
        <v>22</v>
      </c>
      <c r="DN9" s="541"/>
      <c r="DO9" s="250"/>
      <c r="DP9" s="250"/>
      <c r="DQ9" s="250"/>
    </row>
    <row r="10" spans="1:121" ht="65.25" customHeight="1" thickTop="1">
      <c r="A10" s="536" t="s">
        <v>23</v>
      </c>
      <c r="B10" s="21" t="s">
        <v>24</v>
      </c>
      <c r="C10" s="22" t="s">
        <v>25</v>
      </c>
      <c r="D10" s="22" t="s">
        <v>26</v>
      </c>
      <c r="E10" s="23" t="s">
        <v>27</v>
      </c>
      <c r="F10" s="24" t="s">
        <v>28</v>
      </c>
      <c r="G10" s="24" t="s">
        <v>29</v>
      </c>
      <c r="H10" s="25" t="s">
        <v>30</v>
      </c>
      <c r="I10" s="26" t="s">
        <v>31</v>
      </c>
      <c r="J10" s="27" t="s">
        <v>32</v>
      </c>
      <c r="K10" s="28" t="s">
        <v>33</v>
      </c>
      <c r="L10" s="29" t="s">
        <v>34</v>
      </c>
      <c r="M10" s="30" t="s">
        <v>35</v>
      </c>
      <c r="N10" s="31" t="s">
        <v>36</v>
      </c>
      <c r="O10" s="31" t="s">
        <v>37</v>
      </c>
      <c r="P10" s="32" t="s">
        <v>38</v>
      </c>
      <c r="Q10" s="32" t="s">
        <v>39</v>
      </c>
      <c r="R10" s="33" t="s">
        <v>40</v>
      </c>
      <c r="S10" s="34" t="s">
        <v>41</v>
      </c>
      <c r="T10" s="35" t="s">
        <v>42</v>
      </c>
      <c r="U10" s="36" t="s">
        <v>43</v>
      </c>
      <c r="V10" s="35" t="s">
        <v>44</v>
      </c>
      <c r="W10" s="35" t="s">
        <v>45</v>
      </c>
      <c r="X10" s="37" t="s">
        <v>46</v>
      </c>
      <c r="Y10" s="38" t="s">
        <v>47</v>
      </c>
      <c r="Z10" s="38" t="s">
        <v>48</v>
      </c>
      <c r="AA10" s="39" t="s">
        <v>49</v>
      </c>
      <c r="AB10" s="38" t="s">
        <v>50</v>
      </c>
      <c r="AC10" s="38" t="s">
        <v>51</v>
      </c>
      <c r="AD10" s="40" t="s">
        <v>52</v>
      </c>
      <c r="AE10" s="41" t="s">
        <v>53</v>
      </c>
      <c r="AF10" s="42" t="s">
        <v>54</v>
      </c>
      <c r="AG10" s="43" t="s">
        <v>55</v>
      </c>
      <c r="AH10" s="41" t="s">
        <v>56</v>
      </c>
      <c r="AI10" s="42" t="s">
        <v>57</v>
      </c>
      <c r="AJ10" s="44" t="s">
        <v>58</v>
      </c>
      <c r="AK10" s="45" t="s">
        <v>59</v>
      </c>
      <c r="AL10" s="46" t="s">
        <v>60</v>
      </c>
      <c r="AM10" s="47" t="s">
        <v>61</v>
      </c>
      <c r="AN10" s="48" t="s">
        <v>62</v>
      </c>
      <c r="AO10" s="46" t="s">
        <v>63</v>
      </c>
      <c r="AP10" s="49" t="s">
        <v>64</v>
      </c>
      <c r="AQ10" s="50" t="s">
        <v>65</v>
      </c>
      <c r="AR10" s="36" t="s">
        <v>66</v>
      </c>
      <c r="AS10" s="51" t="s">
        <v>67</v>
      </c>
      <c r="AT10" s="52" t="s">
        <v>68</v>
      </c>
      <c r="AU10" s="37" t="s">
        <v>69</v>
      </c>
      <c r="AV10" s="37" t="s">
        <v>70</v>
      </c>
      <c r="AW10" s="53" t="s">
        <v>71</v>
      </c>
      <c r="AX10" s="54" t="s">
        <v>72</v>
      </c>
      <c r="AY10" s="55" t="s">
        <v>73</v>
      </c>
      <c r="AZ10" s="56" t="s">
        <v>74</v>
      </c>
      <c r="BA10" s="57" t="s">
        <v>75</v>
      </c>
      <c r="BB10" s="53" t="s">
        <v>76</v>
      </c>
      <c r="BC10" s="54" t="s">
        <v>77</v>
      </c>
      <c r="BD10" s="54" t="s">
        <v>78</v>
      </c>
      <c r="BE10" s="53" t="s">
        <v>79</v>
      </c>
      <c r="BF10" s="54" t="s">
        <v>80</v>
      </c>
      <c r="BG10" s="55" t="s">
        <v>81</v>
      </c>
      <c r="BH10" s="56" t="s">
        <v>82</v>
      </c>
      <c r="BI10" s="57" t="s">
        <v>83</v>
      </c>
      <c r="BJ10" s="53" t="s">
        <v>84</v>
      </c>
      <c r="BK10" s="54" t="s">
        <v>85</v>
      </c>
      <c r="BL10" s="54" t="s">
        <v>86</v>
      </c>
      <c r="BM10" s="53" t="s">
        <v>87</v>
      </c>
      <c r="BN10" s="54" t="s">
        <v>88</v>
      </c>
      <c r="BO10" s="58" t="s">
        <v>89</v>
      </c>
      <c r="BP10" s="56" t="s">
        <v>90</v>
      </c>
      <c r="BQ10" s="57" t="s">
        <v>91</v>
      </c>
      <c r="BR10" s="53" t="s">
        <v>92</v>
      </c>
      <c r="BS10" s="54" t="s">
        <v>93</v>
      </c>
      <c r="BT10" s="54" t="s">
        <v>94</v>
      </c>
      <c r="BU10" s="59" t="s">
        <v>95</v>
      </c>
      <c r="BV10" s="54" t="s">
        <v>96</v>
      </c>
      <c r="BW10" s="60" t="s">
        <v>97</v>
      </c>
      <c r="BX10" s="61" t="s">
        <v>98</v>
      </c>
      <c r="BY10" s="62" t="s">
        <v>99</v>
      </c>
      <c r="BZ10" s="63" t="s">
        <v>100</v>
      </c>
      <c r="CA10" s="64" t="s">
        <v>101</v>
      </c>
      <c r="CB10" s="65" t="s">
        <v>102</v>
      </c>
      <c r="CC10" s="266" t="s">
        <v>1744</v>
      </c>
      <c r="CD10" s="66" t="s">
        <v>103</v>
      </c>
      <c r="CE10" s="67" t="s">
        <v>104</v>
      </c>
      <c r="CF10" s="68" t="s">
        <v>105</v>
      </c>
      <c r="CG10" s="69" t="s">
        <v>106</v>
      </c>
      <c r="CH10" s="70" t="s">
        <v>107</v>
      </c>
      <c r="CI10" s="71" t="s">
        <v>108</v>
      </c>
      <c r="CJ10" s="70" t="s">
        <v>109</v>
      </c>
      <c r="CK10" s="71" t="s">
        <v>110</v>
      </c>
      <c r="CL10" s="70" t="s">
        <v>111</v>
      </c>
      <c r="CM10" s="71" t="s">
        <v>112</v>
      </c>
      <c r="CN10" s="70" t="s">
        <v>113</v>
      </c>
      <c r="CO10" s="72" t="s">
        <v>114</v>
      </c>
      <c r="CP10" s="73" t="s">
        <v>115</v>
      </c>
      <c r="CQ10" s="74" t="s">
        <v>116</v>
      </c>
      <c r="CR10" s="73" t="s">
        <v>117</v>
      </c>
      <c r="CS10" s="74" t="s">
        <v>118</v>
      </c>
      <c r="CT10" s="73" t="s">
        <v>119</v>
      </c>
      <c r="CU10" s="74" t="s">
        <v>120</v>
      </c>
      <c r="CV10" s="73" t="s">
        <v>121</v>
      </c>
      <c r="CW10" s="75" t="s">
        <v>122</v>
      </c>
      <c r="CX10" s="76" t="s">
        <v>123</v>
      </c>
      <c r="CY10" s="77" t="s">
        <v>124</v>
      </c>
      <c r="CZ10" s="78" t="s">
        <v>125</v>
      </c>
      <c r="DA10" s="79" t="s">
        <v>126</v>
      </c>
      <c r="DB10" s="80" t="s">
        <v>127</v>
      </c>
      <c r="DC10" s="81" t="s">
        <v>128</v>
      </c>
      <c r="DD10" s="253" t="s">
        <v>129</v>
      </c>
      <c r="DE10" s="253" t="s">
        <v>130</v>
      </c>
      <c r="DF10" s="254" t="s">
        <v>1755</v>
      </c>
      <c r="DG10" s="83" t="s">
        <v>132</v>
      </c>
      <c r="DH10" s="84" t="s">
        <v>133</v>
      </c>
      <c r="DI10" s="85" t="s">
        <v>134</v>
      </c>
      <c r="DJ10" s="86" t="s">
        <v>135</v>
      </c>
      <c r="DK10" s="86" t="s">
        <v>136</v>
      </c>
      <c r="DL10" s="87" t="s">
        <v>137</v>
      </c>
      <c r="DM10" s="88" t="s">
        <v>138</v>
      </c>
      <c r="DN10" s="89" t="s">
        <v>139</v>
      </c>
      <c r="DO10" s="139" t="s">
        <v>1372</v>
      </c>
      <c r="DP10" s="240" t="s">
        <v>1373</v>
      </c>
      <c r="DQ10" s="65"/>
    </row>
    <row r="11" spans="1:121" s="120" customFormat="1" ht="24.75" customHeight="1">
      <c r="A11" s="537" t="s">
        <v>1408</v>
      </c>
      <c r="B11" s="191" t="s">
        <v>1150</v>
      </c>
      <c r="C11" s="192">
        <v>44977</v>
      </c>
      <c r="D11" s="193" t="s">
        <v>176</v>
      </c>
      <c r="E11" s="194" t="s">
        <v>1401</v>
      </c>
      <c r="F11" s="90" t="s">
        <v>165</v>
      </c>
      <c r="G11" s="193" t="s">
        <v>1244</v>
      </c>
      <c r="H11" s="191" t="s">
        <v>145</v>
      </c>
      <c r="I11" s="90" t="s">
        <v>146</v>
      </c>
      <c r="J11" s="194" t="s">
        <v>1374</v>
      </c>
      <c r="K11" s="90">
        <v>4</v>
      </c>
      <c r="L11" s="539" t="s">
        <v>1376</v>
      </c>
      <c r="M11" s="196">
        <v>44977.25</v>
      </c>
      <c r="N11" s="90">
        <v>62135</v>
      </c>
      <c r="O11" s="197"/>
      <c r="P11" s="196">
        <v>44977.489583333336</v>
      </c>
      <c r="Q11" s="90">
        <v>62190</v>
      </c>
      <c r="R11" s="193"/>
      <c r="S11" s="196">
        <v>44977.256944444445</v>
      </c>
      <c r="T11" s="90">
        <v>62138</v>
      </c>
      <c r="U11" s="197"/>
      <c r="V11" s="196">
        <v>44977.357638888891</v>
      </c>
      <c r="W11" s="90">
        <v>62158</v>
      </c>
      <c r="X11" s="193"/>
      <c r="Y11" s="196">
        <v>44977.382638888892</v>
      </c>
      <c r="Z11" s="90">
        <v>62169</v>
      </c>
      <c r="AA11" s="193"/>
      <c r="AB11" s="196">
        <v>44977.46597222222</v>
      </c>
      <c r="AC11" s="90">
        <v>62182</v>
      </c>
      <c r="AD11" s="193"/>
      <c r="AE11" s="196"/>
      <c r="AF11" s="90" t="s">
        <v>1409</v>
      </c>
      <c r="AG11" s="193"/>
      <c r="AH11" s="196"/>
      <c r="AI11" s="90"/>
      <c r="AJ11" s="198"/>
      <c r="AK11" s="196"/>
      <c r="AL11" s="90"/>
      <c r="AM11" s="198"/>
      <c r="AN11" s="196"/>
      <c r="AO11" s="90"/>
      <c r="AP11" s="198"/>
      <c r="AQ11" s="196">
        <v>44977.365972222222</v>
      </c>
      <c r="AR11" s="197">
        <v>62164</v>
      </c>
      <c r="AS11" s="197">
        <v>18780</v>
      </c>
      <c r="AT11" s="199"/>
      <c r="AU11" s="199"/>
      <c r="AV11" s="200">
        <v>8450</v>
      </c>
      <c r="AW11" s="196">
        <v>44977.37222222222</v>
      </c>
      <c r="AX11" s="193">
        <v>62164</v>
      </c>
      <c r="AY11" s="196">
        <v>44977.474999999999</v>
      </c>
      <c r="AZ11" s="197">
        <v>62187</v>
      </c>
      <c r="BA11" s="197">
        <v>18782</v>
      </c>
      <c r="BB11" s="199"/>
      <c r="BC11" s="199"/>
      <c r="BD11" s="200">
        <v>7710</v>
      </c>
      <c r="BE11" s="196">
        <v>44977.480555555558</v>
      </c>
      <c r="BF11" s="193">
        <v>62187</v>
      </c>
      <c r="BG11" s="196"/>
      <c r="BH11" s="197"/>
      <c r="BI11" s="197"/>
      <c r="BJ11" s="199"/>
      <c r="BK11" s="199"/>
      <c r="BL11" s="200"/>
      <c r="BM11" s="196"/>
      <c r="BN11" s="193"/>
      <c r="BO11" s="196"/>
      <c r="BP11" s="197"/>
      <c r="BQ11" s="197"/>
      <c r="BR11" s="199"/>
      <c r="BS11" s="199"/>
      <c r="BT11" s="200"/>
      <c r="BU11" s="201"/>
      <c r="BV11" s="193"/>
      <c r="BW11" s="202"/>
      <c r="BX11" s="90"/>
      <c r="BY11" s="198"/>
      <c r="BZ11" s="198"/>
      <c r="CA11" s="241">
        <v>44998.841967592591</v>
      </c>
      <c r="CB11" s="221"/>
      <c r="CC11" s="267" t="s">
        <v>1744</v>
      </c>
      <c r="CD11" s="222">
        <f t="shared" ref="CD11:CD66" si="12">IF(OR(S11="",M11=""),0,TIMEVALUE(TEXT(S11-M11,"[HH]:MM"))*24)</f>
        <v>0.16666666666666666</v>
      </c>
      <c r="CE11" s="223">
        <f t="shared" ref="CE11:CE66" si="13">IF(OR(T11="",N11=""),0,T11-N11)</f>
        <v>3</v>
      </c>
      <c r="CF11" s="224">
        <f t="shared" ref="CF11:CF66" si="14">IF(CD11="",0,DB11-DD11-CD11)</f>
        <v>0.88333333333333408</v>
      </c>
      <c r="CG11" s="193">
        <f t="shared" ref="CG11:CG66" si="15">IF(OR(CD11="",DC11-DE11-CE11=0),0,DC11-DE11-CE11)</f>
        <v>19</v>
      </c>
      <c r="CH11" s="224">
        <f t="shared" ref="CH11:CH66" si="16">IF(OR(V11="",S11=""),"",TIMEVALUE(TEXT(V11-S11,"[HH]:MM"))*24)</f>
        <v>2.4166666666666665</v>
      </c>
      <c r="CI11" s="193">
        <f t="shared" ref="CI11:CI66" si="17">IF(OR(W11="",T11=""),0,W11-T11)</f>
        <v>20</v>
      </c>
      <c r="CJ11" s="224">
        <f t="shared" ref="CJ11:CJ66" si="18">IF(OR(AB11="",Y11=""),0,TIMEVALUE(TEXT(AB11-Y11,"[HH]:MM"))*24)</f>
        <v>2</v>
      </c>
      <c r="CK11" s="193">
        <f t="shared" ref="CK11:CK66" si="19">IF(OR(AC11="",Z11=""),0,AC11-Z11)</f>
        <v>13</v>
      </c>
      <c r="CL11" s="224">
        <f t="shared" ref="CL11:CL66" si="20">IF(OR(AH11="",AE11=""),0,TIMEVALUE(TEXT(AH11-AE11,"[HH]:MM"))*24)</f>
        <v>0</v>
      </c>
      <c r="CM11" s="193">
        <f t="shared" ref="CM11:CM66" si="21">IF(OR(AI11="",AF11=""),0,AI11-AF11)</f>
        <v>0</v>
      </c>
      <c r="CN11" s="224">
        <f t="shared" ref="CN11:CN66" si="22">IF(OR(AN11="",AK11=""),0,TIMEVALUE(TEXT(AN11-AK11,"[HH]:MM"))*24)</f>
        <v>0</v>
      </c>
      <c r="CO11" s="193">
        <f t="shared" ref="CO11:CO66" si="23">IF(OR(AO11="",AL11=""),0,AO11-AL11)</f>
        <v>0</v>
      </c>
      <c r="CP11" s="225">
        <f t="shared" ref="CP11:CP66" si="24">IF(OR(AW11="",AQ11=""),0,TIMEVALUE(TEXT(AW11-AQ11,"[HH]:MM"))*24)</f>
        <v>0.15</v>
      </c>
      <c r="CQ11" s="198">
        <f t="shared" ref="CQ11:CQ66" si="25">IF(OR(AX11="",AR11=""),0,AX11-AR11)</f>
        <v>0</v>
      </c>
      <c r="CR11" s="225">
        <f t="shared" ref="CR11:CR66" si="26">IF(OR(BE11="",AY11=""),0,TIMEVALUE(TEXT(BE11-AY11,"[HH]:MM"))*24)</f>
        <v>0.13333333333333333</v>
      </c>
      <c r="CS11" s="198">
        <f t="shared" ref="CS11:CS66" si="27">IF(OR(BF11="",AZ11=""),0,BF11-AZ11)</f>
        <v>0</v>
      </c>
      <c r="CT11" s="225">
        <f t="shared" ref="CT11:CT66" si="28">IF(OR(BM11="",BG11=""),0,TIMEVALUE(TEXT(BM11-BG11,"[HH]:MM"))*24)</f>
        <v>0</v>
      </c>
      <c r="CU11" s="198">
        <f t="shared" ref="CU11:CU66" si="29">IF(OR(BN11="",BH11=""),0,BN11-BH11)</f>
        <v>0</v>
      </c>
      <c r="CV11" s="225">
        <f t="shared" ref="CV11:CV66" si="30">IF(OR(BU11="",BO11=""),0,TIMEVALUE(TEXT(BU11-BO11,"[HH]:MM"))*24)</f>
        <v>0</v>
      </c>
      <c r="CW11" s="226">
        <f t="shared" ref="CW11:CW66" si="31">IF(OR(BV11="",BP11=""),0,BV11-BP11)</f>
        <v>0</v>
      </c>
      <c r="CX11" s="224">
        <f t="shared" ref="CX11:CX66" si="32">IF(OR(P11="",M11=""),0,TIMEVALUE(TEXT(P11-M11,"[HH]:MM"))*24)</f>
        <v>5.75</v>
      </c>
      <c r="CY11" s="227">
        <f t="shared" ref="CY11:CY66" si="33">IF(OR(Q11="",N11=""),0,Q11-N11)</f>
        <v>55</v>
      </c>
      <c r="CZ11" s="224">
        <f t="shared" ref="CZ11:DA14" si="34">IF(CH11+CJ11+CL11+CN11=0,0,CH11+CJ11+CL11+CN11)</f>
        <v>4.4166666666666661</v>
      </c>
      <c r="DA11" s="228">
        <f t="shared" si="34"/>
        <v>33</v>
      </c>
      <c r="DB11" s="225">
        <f t="shared" ref="DB11:DB66" si="35">IF(CX11-CZ11=0,0,CX11-CZ11)</f>
        <v>1.3333333333333339</v>
      </c>
      <c r="DC11" s="229">
        <f t="shared" ref="DC11:DC66" si="36">IF(CY11-DA11=0,0,CY11-DA11)</f>
        <v>22</v>
      </c>
      <c r="DD11" s="224">
        <f t="shared" ref="DD11:DD66" si="37">IF(CP11+CR11+CT11+CV11="",0,CP11+CR11+CT11+CV11)</f>
        <v>0.28333333333333333</v>
      </c>
      <c r="DE11" s="90">
        <f t="shared" ref="DE11:DE66" si="38">IF(CQ11+CS11+CU11+CW11="",0,CQ11+CS11+CU11+CW11)</f>
        <v>0</v>
      </c>
      <c r="DF11" s="230">
        <f t="shared" ref="DF11:DF66" si="39">(IF(CP11&gt;0,CP11,0)+IF(CR11&gt;0,CR11,0)+IF(CT11&gt;0,CT11,0)+IF(CV11&gt;0,CV11,0))/(COUNTIF(CP11,"&gt;0")+COUNTIF(CR11,"&gt;0")+COUNTIF(CT11,"&gt;0")+COUNTIF(CV11,"&gt;0"))*60</f>
        <v>8.5</v>
      </c>
      <c r="DG11" s="251">
        <f t="shared" ref="DG11:DG66" si="40">IF(AV11+BL11+BD11+BT11=0,0,AV11+BL11+BD11+BT11)</f>
        <v>16160</v>
      </c>
      <c r="DH11" s="231">
        <f t="shared" ref="DH11:DH66" si="41">IF(E11="SETOR 00 - REJEITO",0,IF(ISERR(DG11/DA11/CZ11),"",DG11/DA11/CZ11))</f>
        <v>110.87478559176674</v>
      </c>
      <c r="DI11" s="232">
        <f t="shared" ref="DI11:DI66" si="42">IF(E11="SETOR 00 - REJEITO",0,IF(ISERR(DG11/K11/CZ11),"",DG11/K11/CZ11))</f>
        <v>914.7169811320756</v>
      </c>
      <c r="DJ11" s="233">
        <f t="shared" ref="DJ11:DJ66" si="43">IF(E11="SETOR 00 - REJEITO",0,IF(ISERR(CE11/CD11),"",CE11/CD11))</f>
        <v>18</v>
      </c>
      <c r="DK11" s="234">
        <f t="shared" ref="DK11:DK66" si="44">IF(E11="SETOR 00 - REJEITO",0,IF(ISERR(DA11/CZ11),"",DA11/CZ11))</f>
        <v>7.4716981132075482</v>
      </c>
      <c r="DL11" s="235">
        <f t="shared" ref="DL11:DL66" si="45">IF(E11="SETOR 00 - REJEITO",0,IF(ISERR(CG11/CF11),"",CG11/CF11))</f>
        <v>21.509433962264133</v>
      </c>
      <c r="DM11" s="236"/>
      <c r="DN11" s="237"/>
      <c r="DO11" s="238">
        <f t="shared" ref="DO11:DO66" si="46">IF(MAX(AV11,BL11,BD11,BT11)&gt;0,AVERAGE(AV11,BL11,BD11,BT11)/MAX(AV11,BL11,BD11,BT11),0)</f>
        <v>0.95621301775147927</v>
      </c>
      <c r="DP11" s="239">
        <f t="shared" ref="DP11:DP66" si="47">COUNT(AV11,BL11,BD11,BT11)</f>
        <v>2</v>
      </c>
      <c r="DQ11" s="191"/>
    </row>
    <row r="12" spans="1:121" s="120" customFormat="1" ht="24.75" customHeight="1">
      <c r="A12" s="537" t="s">
        <v>1410</v>
      </c>
      <c r="B12" s="191" t="s">
        <v>1150</v>
      </c>
      <c r="C12" s="192">
        <v>44977</v>
      </c>
      <c r="D12" s="193" t="s">
        <v>176</v>
      </c>
      <c r="E12" s="194" t="s">
        <v>1399</v>
      </c>
      <c r="F12" s="90" t="s">
        <v>165</v>
      </c>
      <c r="G12" s="193" t="s">
        <v>1241</v>
      </c>
      <c r="H12" s="191" t="s">
        <v>145</v>
      </c>
      <c r="I12" s="90" t="s">
        <v>146</v>
      </c>
      <c r="J12" s="194" t="s">
        <v>1375</v>
      </c>
      <c r="K12" s="90">
        <v>4</v>
      </c>
      <c r="L12" s="195" t="s">
        <v>1153</v>
      </c>
      <c r="M12" s="196">
        <v>44977.625</v>
      </c>
      <c r="N12" s="90">
        <v>30101</v>
      </c>
      <c r="O12" s="197"/>
      <c r="P12" s="196">
        <v>44977.84375</v>
      </c>
      <c r="Q12" s="90">
        <v>30140</v>
      </c>
      <c r="R12" s="193"/>
      <c r="S12" s="196">
        <v>44977.628472222219</v>
      </c>
      <c r="T12" s="90">
        <v>30103</v>
      </c>
      <c r="U12" s="197"/>
      <c r="V12" s="196">
        <v>44977.715277777781</v>
      </c>
      <c r="W12" s="90">
        <v>30113</v>
      </c>
      <c r="X12" s="193"/>
      <c r="Y12" s="196">
        <v>44977.736111111109</v>
      </c>
      <c r="Z12" s="90">
        <v>30122</v>
      </c>
      <c r="AA12" s="193"/>
      <c r="AB12" s="196">
        <v>44977.8125</v>
      </c>
      <c r="AC12" s="90">
        <v>30132</v>
      </c>
      <c r="AD12" s="193"/>
      <c r="AE12" s="196"/>
      <c r="AF12" s="90" t="s">
        <v>1409</v>
      </c>
      <c r="AG12" s="193"/>
      <c r="AH12" s="196"/>
      <c r="AI12" s="90"/>
      <c r="AJ12" s="198"/>
      <c r="AK12" s="196"/>
      <c r="AL12" s="90"/>
      <c r="AM12" s="198"/>
      <c r="AN12" s="196"/>
      <c r="AO12" s="90"/>
      <c r="AP12" s="198"/>
      <c r="AQ12" s="196">
        <v>44977.722916666666</v>
      </c>
      <c r="AR12" s="197">
        <v>30117</v>
      </c>
      <c r="AS12" s="197">
        <v>18785</v>
      </c>
      <c r="AT12" s="199"/>
      <c r="AU12" s="199"/>
      <c r="AV12" s="200">
        <v>8420</v>
      </c>
      <c r="AW12" s="196">
        <v>44977.728472222225</v>
      </c>
      <c r="AX12" s="193">
        <v>30117</v>
      </c>
      <c r="AY12" s="196">
        <v>44977.824999999997</v>
      </c>
      <c r="AZ12" s="197">
        <v>30137</v>
      </c>
      <c r="BA12" s="197">
        <v>18787</v>
      </c>
      <c r="BB12" s="199"/>
      <c r="BC12" s="199"/>
      <c r="BD12" s="200">
        <v>6910</v>
      </c>
      <c r="BE12" s="196">
        <v>44977.834722222222</v>
      </c>
      <c r="BF12" s="193">
        <v>30137</v>
      </c>
      <c r="BG12" s="196"/>
      <c r="BH12" s="197"/>
      <c r="BI12" s="197"/>
      <c r="BJ12" s="199"/>
      <c r="BK12" s="199"/>
      <c r="BL12" s="200"/>
      <c r="BM12" s="196"/>
      <c r="BN12" s="193"/>
      <c r="BO12" s="196"/>
      <c r="BP12" s="197"/>
      <c r="BQ12" s="197"/>
      <c r="BR12" s="199"/>
      <c r="BS12" s="199"/>
      <c r="BT12" s="200"/>
      <c r="BU12" s="201"/>
      <c r="BV12" s="193"/>
      <c r="BW12" s="202"/>
      <c r="BX12" s="90"/>
      <c r="BY12" s="198"/>
      <c r="BZ12" s="198"/>
      <c r="CA12" s="241">
        <v>44998.84375</v>
      </c>
      <c r="CB12" s="221"/>
      <c r="CC12" s="267" t="s">
        <v>1744</v>
      </c>
      <c r="CD12" s="222">
        <f t="shared" si="12"/>
        <v>8.3333333333333329E-2</v>
      </c>
      <c r="CE12" s="223">
        <f t="shared" si="13"/>
        <v>2</v>
      </c>
      <c r="CF12" s="224">
        <f t="shared" si="14"/>
        <v>0.88333333333333297</v>
      </c>
      <c r="CG12" s="193">
        <f t="shared" si="15"/>
        <v>17</v>
      </c>
      <c r="CH12" s="224">
        <f t="shared" si="16"/>
        <v>2.0833333333333335</v>
      </c>
      <c r="CI12" s="193">
        <f t="shared" si="17"/>
        <v>10</v>
      </c>
      <c r="CJ12" s="224">
        <f t="shared" si="18"/>
        <v>1.8333333333333335</v>
      </c>
      <c r="CK12" s="193">
        <f t="shared" si="19"/>
        <v>10</v>
      </c>
      <c r="CL12" s="224">
        <f t="shared" si="20"/>
        <v>0</v>
      </c>
      <c r="CM12" s="193">
        <f t="shared" si="21"/>
        <v>0</v>
      </c>
      <c r="CN12" s="224">
        <f t="shared" si="22"/>
        <v>0</v>
      </c>
      <c r="CO12" s="193">
        <f t="shared" si="23"/>
        <v>0</v>
      </c>
      <c r="CP12" s="225">
        <f t="shared" si="24"/>
        <v>0.13333333333333333</v>
      </c>
      <c r="CQ12" s="198">
        <f t="shared" si="25"/>
        <v>0</v>
      </c>
      <c r="CR12" s="225">
        <f t="shared" si="26"/>
        <v>0.23333333333333334</v>
      </c>
      <c r="CS12" s="198">
        <f t="shared" si="27"/>
        <v>0</v>
      </c>
      <c r="CT12" s="225">
        <f t="shared" si="28"/>
        <v>0</v>
      </c>
      <c r="CU12" s="198">
        <f t="shared" si="29"/>
        <v>0</v>
      </c>
      <c r="CV12" s="225">
        <f t="shared" si="30"/>
        <v>0</v>
      </c>
      <c r="CW12" s="226">
        <f t="shared" si="31"/>
        <v>0</v>
      </c>
      <c r="CX12" s="224">
        <f t="shared" si="32"/>
        <v>5.25</v>
      </c>
      <c r="CY12" s="227">
        <f t="shared" si="33"/>
        <v>39</v>
      </c>
      <c r="CZ12" s="224">
        <f t="shared" si="34"/>
        <v>3.916666666666667</v>
      </c>
      <c r="DA12" s="228">
        <f t="shared" si="34"/>
        <v>20</v>
      </c>
      <c r="DB12" s="225">
        <f t="shared" si="35"/>
        <v>1.333333333333333</v>
      </c>
      <c r="DC12" s="229">
        <f t="shared" si="36"/>
        <v>19</v>
      </c>
      <c r="DD12" s="224">
        <f t="shared" si="37"/>
        <v>0.3666666666666667</v>
      </c>
      <c r="DE12" s="90">
        <f t="shared" si="38"/>
        <v>0</v>
      </c>
      <c r="DF12" s="230">
        <f t="shared" si="39"/>
        <v>11</v>
      </c>
      <c r="DG12" s="251">
        <f t="shared" si="40"/>
        <v>15330</v>
      </c>
      <c r="DH12" s="231">
        <f t="shared" si="41"/>
        <v>195.70212765957444</v>
      </c>
      <c r="DI12" s="232">
        <f t="shared" si="42"/>
        <v>978.51063829787222</v>
      </c>
      <c r="DJ12" s="233">
        <f t="shared" si="43"/>
        <v>24</v>
      </c>
      <c r="DK12" s="234">
        <f t="shared" si="44"/>
        <v>5.1063829787234036</v>
      </c>
      <c r="DL12" s="235">
        <f t="shared" si="45"/>
        <v>19.245283018867934</v>
      </c>
      <c r="DM12" s="236"/>
      <c r="DN12" s="237"/>
      <c r="DO12" s="238">
        <f t="shared" si="46"/>
        <v>0.91033254156769594</v>
      </c>
      <c r="DP12" s="239">
        <f t="shared" si="47"/>
        <v>2</v>
      </c>
      <c r="DQ12" s="191"/>
    </row>
    <row r="13" spans="1:121" s="120" customFormat="1" ht="24.75" customHeight="1">
      <c r="A13" s="537" t="s">
        <v>1408</v>
      </c>
      <c r="B13" s="191" t="s">
        <v>1150</v>
      </c>
      <c r="C13" s="192">
        <v>44977</v>
      </c>
      <c r="D13" s="193" t="s">
        <v>176</v>
      </c>
      <c r="E13" s="194" t="s">
        <v>1402</v>
      </c>
      <c r="F13" s="90" t="s">
        <v>165</v>
      </c>
      <c r="G13" s="193" t="s">
        <v>1244</v>
      </c>
      <c r="H13" s="191" t="s">
        <v>145</v>
      </c>
      <c r="I13" s="90" t="s">
        <v>146</v>
      </c>
      <c r="J13" s="194" t="s">
        <v>1375</v>
      </c>
      <c r="K13" s="90">
        <v>3</v>
      </c>
      <c r="L13" s="195" t="s">
        <v>1377</v>
      </c>
      <c r="M13" s="196">
        <v>44977.25</v>
      </c>
      <c r="N13" s="90">
        <v>30008</v>
      </c>
      <c r="O13" s="197"/>
      <c r="P13" s="196">
        <v>44977.618055555555</v>
      </c>
      <c r="Q13" s="90">
        <v>30101</v>
      </c>
      <c r="R13" s="193"/>
      <c r="S13" s="196">
        <v>44977.258333333331</v>
      </c>
      <c r="T13" s="90">
        <v>30013</v>
      </c>
      <c r="U13" s="197"/>
      <c r="V13" s="196">
        <v>44977.429861111108</v>
      </c>
      <c r="W13" s="90">
        <v>30038</v>
      </c>
      <c r="X13" s="193"/>
      <c r="Y13" s="196">
        <v>44977.484027777777</v>
      </c>
      <c r="Z13" s="90">
        <v>30070</v>
      </c>
      <c r="AA13" s="193"/>
      <c r="AB13" s="196">
        <v>44977.595138888886</v>
      </c>
      <c r="AC13" s="90">
        <v>30084</v>
      </c>
      <c r="AD13" s="193"/>
      <c r="AE13" s="196"/>
      <c r="AF13" s="90" t="s">
        <v>1409</v>
      </c>
      <c r="AG13" s="193"/>
      <c r="AH13" s="196"/>
      <c r="AI13" s="90"/>
      <c r="AJ13" s="198"/>
      <c r="AK13" s="196"/>
      <c r="AL13" s="90"/>
      <c r="AM13" s="198"/>
      <c r="AN13" s="196"/>
      <c r="AO13" s="90"/>
      <c r="AP13" s="198"/>
      <c r="AQ13" s="196">
        <v>44977.444444444445</v>
      </c>
      <c r="AR13" s="197">
        <v>30055</v>
      </c>
      <c r="AS13" s="197">
        <v>18781</v>
      </c>
      <c r="AT13" s="199"/>
      <c r="AU13" s="199"/>
      <c r="AV13" s="200">
        <v>9700</v>
      </c>
      <c r="AW13" s="196">
        <v>44977.450694444444</v>
      </c>
      <c r="AX13" s="193">
        <v>30055</v>
      </c>
      <c r="AY13" s="196">
        <v>44977.607638888891</v>
      </c>
      <c r="AZ13" s="197">
        <v>30099</v>
      </c>
      <c r="BA13" s="197">
        <v>18783</v>
      </c>
      <c r="BB13" s="199"/>
      <c r="BC13" s="199"/>
      <c r="BD13" s="200">
        <v>7230</v>
      </c>
      <c r="BE13" s="196">
        <v>44977.613194444442</v>
      </c>
      <c r="BF13" s="193">
        <v>30099</v>
      </c>
      <c r="BG13" s="196"/>
      <c r="BH13" s="197"/>
      <c r="BI13" s="197"/>
      <c r="BJ13" s="199"/>
      <c r="BK13" s="199"/>
      <c r="BL13" s="200"/>
      <c r="BM13" s="196"/>
      <c r="BN13" s="193"/>
      <c r="BO13" s="196"/>
      <c r="BP13" s="197"/>
      <c r="BQ13" s="197"/>
      <c r="BR13" s="199"/>
      <c r="BS13" s="199"/>
      <c r="BT13" s="200"/>
      <c r="BU13" s="201"/>
      <c r="BV13" s="193"/>
      <c r="BW13" s="202"/>
      <c r="BX13" s="90"/>
      <c r="BY13" s="198"/>
      <c r="BZ13" s="198"/>
      <c r="CA13" s="241">
        <v>44998.848310185182</v>
      </c>
      <c r="CB13" s="221"/>
      <c r="CC13" s="267" t="s">
        <v>1744</v>
      </c>
      <c r="CD13" s="222">
        <f t="shared" si="12"/>
        <v>0.2</v>
      </c>
      <c r="CE13" s="223">
        <f t="shared" si="13"/>
        <v>5</v>
      </c>
      <c r="CF13" s="224">
        <f t="shared" si="14"/>
        <v>1.5666666666666675</v>
      </c>
      <c r="CG13" s="193">
        <f t="shared" si="15"/>
        <v>49</v>
      </c>
      <c r="CH13" s="224">
        <f t="shared" si="16"/>
        <v>4.1166666666666663</v>
      </c>
      <c r="CI13" s="193">
        <f t="shared" si="17"/>
        <v>25</v>
      </c>
      <c r="CJ13" s="224">
        <f t="shared" si="18"/>
        <v>2.6666666666666665</v>
      </c>
      <c r="CK13" s="193">
        <f t="shared" si="19"/>
        <v>14</v>
      </c>
      <c r="CL13" s="224">
        <f t="shared" si="20"/>
        <v>0</v>
      </c>
      <c r="CM13" s="193">
        <f t="shared" si="21"/>
        <v>0</v>
      </c>
      <c r="CN13" s="224">
        <f t="shared" si="22"/>
        <v>0</v>
      </c>
      <c r="CO13" s="193">
        <f t="shared" si="23"/>
        <v>0</v>
      </c>
      <c r="CP13" s="225">
        <f t="shared" si="24"/>
        <v>0.15</v>
      </c>
      <c r="CQ13" s="198">
        <f t="shared" si="25"/>
        <v>0</v>
      </c>
      <c r="CR13" s="225">
        <f t="shared" si="26"/>
        <v>0.13333333333333333</v>
      </c>
      <c r="CS13" s="198">
        <f t="shared" si="27"/>
        <v>0</v>
      </c>
      <c r="CT13" s="225">
        <f t="shared" si="28"/>
        <v>0</v>
      </c>
      <c r="CU13" s="198">
        <f t="shared" si="29"/>
        <v>0</v>
      </c>
      <c r="CV13" s="225">
        <f t="shared" si="30"/>
        <v>0</v>
      </c>
      <c r="CW13" s="226">
        <f t="shared" si="31"/>
        <v>0</v>
      </c>
      <c r="CX13" s="224">
        <f t="shared" si="32"/>
        <v>8.8333333333333339</v>
      </c>
      <c r="CY13" s="227">
        <f t="shared" si="33"/>
        <v>93</v>
      </c>
      <c r="CZ13" s="224">
        <f t="shared" si="34"/>
        <v>6.7833333333333332</v>
      </c>
      <c r="DA13" s="228">
        <f t="shared" si="34"/>
        <v>39</v>
      </c>
      <c r="DB13" s="225">
        <f t="shared" si="35"/>
        <v>2.0500000000000007</v>
      </c>
      <c r="DC13" s="229">
        <f t="shared" si="36"/>
        <v>54</v>
      </c>
      <c r="DD13" s="224">
        <f t="shared" si="37"/>
        <v>0.28333333333333333</v>
      </c>
      <c r="DE13" s="90">
        <f t="shared" si="38"/>
        <v>0</v>
      </c>
      <c r="DF13" s="230">
        <f t="shared" si="39"/>
        <v>8.5</v>
      </c>
      <c r="DG13" s="251">
        <f t="shared" si="40"/>
        <v>16930</v>
      </c>
      <c r="DH13" s="231">
        <f t="shared" si="41"/>
        <v>63.995463995463993</v>
      </c>
      <c r="DI13" s="232">
        <f t="shared" si="42"/>
        <v>831.94103194103195</v>
      </c>
      <c r="DJ13" s="233">
        <f t="shared" si="43"/>
        <v>25</v>
      </c>
      <c r="DK13" s="234">
        <f t="shared" si="44"/>
        <v>5.7493857493857492</v>
      </c>
      <c r="DL13" s="235">
        <f t="shared" si="45"/>
        <v>31.276595744680833</v>
      </c>
      <c r="DM13" s="236"/>
      <c r="DN13" s="237"/>
      <c r="DO13" s="238">
        <f t="shared" si="46"/>
        <v>0.87268041237113403</v>
      </c>
      <c r="DP13" s="239">
        <f t="shared" si="47"/>
        <v>2</v>
      </c>
      <c r="DQ13" s="191"/>
    </row>
    <row r="14" spans="1:121" s="120" customFormat="1" ht="24.75" customHeight="1">
      <c r="A14" s="537" t="s">
        <v>1410</v>
      </c>
      <c r="B14" s="191" t="s">
        <v>1150</v>
      </c>
      <c r="C14" s="192">
        <v>44977</v>
      </c>
      <c r="D14" s="193" t="s">
        <v>176</v>
      </c>
      <c r="E14" s="194" t="s">
        <v>1403</v>
      </c>
      <c r="F14" s="90" t="s">
        <v>165</v>
      </c>
      <c r="G14" s="193" t="s">
        <v>1241</v>
      </c>
      <c r="H14" s="191" t="s">
        <v>145</v>
      </c>
      <c r="I14" s="90" t="s">
        <v>146</v>
      </c>
      <c r="J14" s="194" t="s">
        <v>1374</v>
      </c>
      <c r="K14" s="90">
        <v>4</v>
      </c>
      <c r="L14" s="195" t="s">
        <v>1381</v>
      </c>
      <c r="M14" s="196">
        <v>44977.625</v>
      </c>
      <c r="N14" s="90">
        <v>62190</v>
      </c>
      <c r="O14" s="197"/>
      <c r="P14" s="196">
        <v>44977.844444444447</v>
      </c>
      <c r="Q14" s="90">
        <v>62239</v>
      </c>
      <c r="R14" s="193"/>
      <c r="S14" s="196">
        <v>44977.645833333336</v>
      </c>
      <c r="T14" s="90">
        <v>62193</v>
      </c>
      <c r="U14" s="197"/>
      <c r="V14" s="196">
        <v>44977.758333333331</v>
      </c>
      <c r="W14" s="90">
        <v>62216</v>
      </c>
      <c r="X14" s="193"/>
      <c r="Y14" s="196">
        <v>44977.777777777781</v>
      </c>
      <c r="Z14" s="90">
        <v>62226</v>
      </c>
      <c r="AA14" s="193"/>
      <c r="AB14" s="196">
        <v>44977.824305555558</v>
      </c>
      <c r="AC14" s="90">
        <v>62232</v>
      </c>
      <c r="AD14" s="193"/>
      <c r="AE14" s="196"/>
      <c r="AF14" s="90" t="s">
        <v>1409</v>
      </c>
      <c r="AG14" s="193"/>
      <c r="AH14" s="196"/>
      <c r="AI14" s="90"/>
      <c r="AJ14" s="198"/>
      <c r="AK14" s="196"/>
      <c r="AL14" s="90"/>
      <c r="AM14" s="198"/>
      <c r="AN14" s="196"/>
      <c r="AO14" s="90"/>
      <c r="AP14" s="198"/>
      <c r="AQ14" s="196">
        <v>44977.765277777777</v>
      </c>
      <c r="AR14" s="197">
        <v>62221</v>
      </c>
      <c r="AS14" s="197">
        <v>18786</v>
      </c>
      <c r="AT14" s="199"/>
      <c r="AU14" s="199"/>
      <c r="AV14" s="200">
        <v>8380</v>
      </c>
      <c r="AW14" s="196">
        <v>44977.770138888889</v>
      </c>
      <c r="AX14" s="193">
        <v>62221</v>
      </c>
      <c r="AY14" s="196">
        <v>44977.831250000003</v>
      </c>
      <c r="AZ14" s="197">
        <v>62236</v>
      </c>
      <c r="BA14" s="197">
        <v>18788</v>
      </c>
      <c r="BB14" s="199"/>
      <c r="BC14" s="199"/>
      <c r="BD14" s="200">
        <v>3940</v>
      </c>
      <c r="BE14" s="196">
        <v>44977.837500000001</v>
      </c>
      <c r="BF14" s="193">
        <v>62236</v>
      </c>
      <c r="BG14" s="196"/>
      <c r="BH14" s="197"/>
      <c r="BI14" s="197"/>
      <c r="BJ14" s="199"/>
      <c r="BK14" s="199"/>
      <c r="BL14" s="200"/>
      <c r="BM14" s="196"/>
      <c r="BN14" s="193"/>
      <c r="BO14" s="196"/>
      <c r="BP14" s="197"/>
      <c r="BQ14" s="197"/>
      <c r="BR14" s="199"/>
      <c r="BS14" s="199"/>
      <c r="BT14" s="200"/>
      <c r="BU14" s="201"/>
      <c r="BV14" s="193"/>
      <c r="BW14" s="202"/>
      <c r="BX14" s="90"/>
      <c r="BY14" s="198"/>
      <c r="BZ14" s="198"/>
      <c r="CA14" s="241">
        <v>44998.845891203702</v>
      </c>
      <c r="CB14" s="221"/>
      <c r="CC14" s="267" t="s">
        <v>1744</v>
      </c>
      <c r="CD14" s="222">
        <f t="shared" si="12"/>
        <v>0.5</v>
      </c>
      <c r="CE14" s="223">
        <f t="shared" si="13"/>
        <v>3</v>
      </c>
      <c r="CF14" s="224">
        <f t="shared" si="14"/>
        <v>0.68333333333333313</v>
      </c>
      <c r="CG14" s="193">
        <f t="shared" si="15"/>
        <v>17</v>
      </c>
      <c r="CH14" s="224">
        <f t="shared" si="16"/>
        <v>2.7</v>
      </c>
      <c r="CI14" s="193">
        <f t="shared" si="17"/>
        <v>23</v>
      </c>
      <c r="CJ14" s="224">
        <f t="shared" si="18"/>
        <v>1.1166666666666667</v>
      </c>
      <c r="CK14" s="193">
        <f t="shared" si="19"/>
        <v>6</v>
      </c>
      <c r="CL14" s="224">
        <f t="shared" si="20"/>
        <v>0</v>
      </c>
      <c r="CM14" s="193">
        <f t="shared" si="21"/>
        <v>0</v>
      </c>
      <c r="CN14" s="224">
        <f t="shared" si="22"/>
        <v>0</v>
      </c>
      <c r="CO14" s="193">
        <f t="shared" si="23"/>
        <v>0</v>
      </c>
      <c r="CP14" s="225">
        <f t="shared" si="24"/>
        <v>0.11666666666666667</v>
      </c>
      <c r="CQ14" s="198">
        <f t="shared" si="25"/>
        <v>0</v>
      </c>
      <c r="CR14" s="225">
        <f t="shared" si="26"/>
        <v>0.15</v>
      </c>
      <c r="CS14" s="198">
        <f t="shared" si="27"/>
        <v>0</v>
      </c>
      <c r="CT14" s="225">
        <f t="shared" si="28"/>
        <v>0</v>
      </c>
      <c r="CU14" s="198">
        <f t="shared" si="29"/>
        <v>0</v>
      </c>
      <c r="CV14" s="225">
        <f t="shared" si="30"/>
        <v>0</v>
      </c>
      <c r="CW14" s="226">
        <f t="shared" si="31"/>
        <v>0</v>
      </c>
      <c r="CX14" s="224">
        <f t="shared" si="32"/>
        <v>5.2666666666666666</v>
      </c>
      <c r="CY14" s="227">
        <f t="shared" si="33"/>
        <v>49</v>
      </c>
      <c r="CZ14" s="224">
        <f t="shared" si="34"/>
        <v>3.8166666666666669</v>
      </c>
      <c r="DA14" s="228">
        <f t="shared" si="34"/>
        <v>29</v>
      </c>
      <c r="DB14" s="225">
        <f t="shared" si="35"/>
        <v>1.4499999999999997</v>
      </c>
      <c r="DC14" s="229">
        <f t="shared" si="36"/>
        <v>20</v>
      </c>
      <c r="DD14" s="224">
        <f t="shared" si="37"/>
        <v>0.26666666666666666</v>
      </c>
      <c r="DE14" s="90">
        <f t="shared" si="38"/>
        <v>0</v>
      </c>
      <c r="DF14" s="230">
        <f t="shared" si="39"/>
        <v>8</v>
      </c>
      <c r="DG14" s="251">
        <f t="shared" si="40"/>
        <v>12320</v>
      </c>
      <c r="DH14" s="231">
        <f t="shared" si="41"/>
        <v>111.3085378708026</v>
      </c>
      <c r="DI14" s="232">
        <f t="shared" si="42"/>
        <v>806.98689956331873</v>
      </c>
      <c r="DJ14" s="233">
        <f t="shared" si="43"/>
        <v>6</v>
      </c>
      <c r="DK14" s="234">
        <f t="shared" si="44"/>
        <v>7.5982532751091698</v>
      </c>
      <c r="DL14" s="235">
        <f t="shared" si="45"/>
        <v>24.878048780487813</v>
      </c>
      <c r="DM14" s="236"/>
      <c r="DN14" s="237"/>
      <c r="DO14" s="238">
        <f t="shared" si="46"/>
        <v>0.73508353221957046</v>
      </c>
      <c r="DP14" s="239">
        <f t="shared" si="47"/>
        <v>2</v>
      </c>
      <c r="DQ14" s="191"/>
    </row>
    <row r="15" spans="1:121" s="120" customFormat="1" ht="24.75" customHeight="1">
      <c r="A15" s="537" t="s">
        <v>1412</v>
      </c>
      <c r="B15" s="191" t="s">
        <v>1150</v>
      </c>
      <c r="C15" s="192">
        <v>44978</v>
      </c>
      <c r="D15" s="193" t="s">
        <v>178</v>
      </c>
      <c r="E15" s="194" t="s">
        <v>1404</v>
      </c>
      <c r="F15" s="90" t="s">
        <v>143</v>
      </c>
      <c r="G15" s="193" t="s">
        <v>1244</v>
      </c>
      <c r="H15" s="191" t="s">
        <v>145</v>
      </c>
      <c r="I15" s="90" t="s">
        <v>146</v>
      </c>
      <c r="J15" s="194" t="s">
        <v>1374</v>
      </c>
      <c r="K15" s="90">
        <v>4</v>
      </c>
      <c r="L15" s="195" t="s">
        <v>1376</v>
      </c>
      <c r="M15" s="196">
        <v>44978.25</v>
      </c>
      <c r="N15" s="90">
        <v>62239</v>
      </c>
      <c r="O15" s="197"/>
      <c r="P15" s="196">
        <v>44978.458333333336</v>
      </c>
      <c r="Q15" s="90">
        <v>62289</v>
      </c>
      <c r="R15" s="193"/>
      <c r="S15" s="196">
        <v>44978.253472222219</v>
      </c>
      <c r="T15" s="90">
        <v>62239</v>
      </c>
      <c r="U15" s="197"/>
      <c r="V15" s="196">
        <v>44978.347222222219</v>
      </c>
      <c r="W15" s="90">
        <v>62263</v>
      </c>
      <c r="X15" s="193"/>
      <c r="Y15" s="196">
        <v>44978.362500000003</v>
      </c>
      <c r="Z15" s="90">
        <v>62268</v>
      </c>
      <c r="AA15" s="193"/>
      <c r="AB15" s="196">
        <v>44978.441666666666</v>
      </c>
      <c r="AC15" s="90">
        <v>62284</v>
      </c>
      <c r="AD15" s="193"/>
      <c r="AE15" s="196"/>
      <c r="AF15" s="90" t="s">
        <v>1409</v>
      </c>
      <c r="AG15" s="193"/>
      <c r="AH15" s="196"/>
      <c r="AI15" s="90"/>
      <c r="AJ15" s="198"/>
      <c r="AK15" s="196"/>
      <c r="AL15" s="90"/>
      <c r="AM15" s="198"/>
      <c r="AN15" s="196"/>
      <c r="AO15" s="90"/>
      <c r="AP15" s="198"/>
      <c r="AQ15" s="196">
        <v>44978.351388888892</v>
      </c>
      <c r="AR15" s="197">
        <v>62265</v>
      </c>
      <c r="AS15" s="197">
        <v>18789</v>
      </c>
      <c r="AT15" s="199"/>
      <c r="AU15" s="199"/>
      <c r="AV15" s="200">
        <v>8000</v>
      </c>
      <c r="AW15" s="196">
        <v>44978.356249999997</v>
      </c>
      <c r="AX15" s="193">
        <v>62265</v>
      </c>
      <c r="AY15" s="196">
        <v>44978.445833333331</v>
      </c>
      <c r="AZ15" s="197">
        <v>62286</v>
      </c>
      <c r="BA15" s="197">
        <v>18791</v>
      </c>
      <c r="BB15" s="199"/>
      <c r="BC15" s="199"/>
      <c r="BD15" s="200">
        <v>5400</v>
      </c>
      <c r="BE15" s="196">
        <v>44978.450694444444</v>
      </c>
      <c r="BF15" s="193">
        <v>62287</v>
      </c>
      <c r="BG15" s="196"/>
      <c r="BH15" s="197"/>
      <c r="BI15" s="197"/>
      <c r="BJ15" s="199"/>
      <c r="BK15" s="199"/>
      <c r="BL15" s="200"/>
      <c r="BM15" s="196"/>
      <c r="BN15" s="193"/>
      <c r="BO15" s="196"/>
      <c r="BP15" s="197"/>
      <c r="BQ15" s="197"/>
      <c r="BR15" s="199"/>
      <c r="BS15" s="199"/>
      <c r="BT15" s="200"/>
      <c r="BU15" s="201"/>
      <c r="BV15" s="193"/>
      <c r="BW15" s="202"/>
      <c r="BX15" s="90"/>
      <c r="BY15" s="198"/>
      <c r="BZ15" s="198"/>
      <c r="CA15" s="241">
        <v>44998.837106481478</v>
      </c>
      <c r="CB15" s="221"/>
      <c r="CC15" s="267" t="s">
        <v>1744</v>
      </c>
      <c r="CD15" s="222">
        <f t="shared" si="12"/>
        <v>8.3333333333333329E-2</v>
      </c>
      <c r="CE15" s="223">
        <f t="shared" si="13"/>
        <v>0</v>
      </c>
      <c r="CF15" s="224">
        <f t="shared" si="14"/>
        <v>0.53333333333333288</v>
      </c>
      <c r="CG15" s="193">
        <f t="shared" si="15"/>
        <v>9</v>
      </c>
      <c r="CH15" s="224">
        <f t="shared" si="16"/>
        <v>2.25</v>
      </c>
      <c r="CI15" s="193">
        <f t="shared" si="17"/>
        <v>24</v>
      </c>
      <c r="CJ15" s="224">
        <f t="shared" si="18"/>
        <v>1.9</v>
      </c>
      <c r="CK15" s="193">
        <f t="shared" si="19"/>
        <v>16</v>
      </c>
      <c r="CL15" s="224">
        <f t="shared" si="20"/>
        <v>0</v>
      </c>
      <c r="CM15" s="193">
        <f t="shared" si="21"/>
        <v>0</v>
      </c>
      <c r="CN15" s="224">
        <f t="shared" si="22"/>
        <v>0</v>
      </c>
      <c r="CO15" s="193">
        <f t="shared" si="23"/>
        <v>0</v>
      </c>
      <c r="CP15" s="225">
        <f t="shared" si="24"/>
        <v>0.11666666666666667</v>
      </c>
      <c r="CQ15" s="198">
        <f t="shared" si="25"/>
        <v>0</v>
      </c>
      <c r="CR15" s="225">
        <f t="shared" si="26"/>
        <v>0.11666666666666667</v>
      </c>
      <c r="CS15" s="198">
        <f t="shared" si="27"/>
        <v>1</v>
      </c>
      <c r="CT15" s="225">
        <f t="shared" si="28"/>
        <v>0</v>
      </c>
      <c r="CU15" s="198">
        <f t="shared" si="29"/>
        <v>0</v>
      </c>
      <c r="CV15" s="225">
        <f t="shared" si="30"/>
        <v>0</v>
      </c>
      <c r="CW15" s="226">
        <f t="shared" si="31"/>
        <v>0</v>
      </c>
      <c r="CX15" s="224">
        <f t="shared" si="32"/>
        <v>5</v>
      </c>
      <c r="CY15" s="227">
        <f t="shared" si="33"/>
        <v>50</v>
      </c>
      <c r="CZ15" s="224">
        <f t="shared" ref="CZ15:CZ70" si="48">IF(CH15+CJ15+CL15+CN15=0,0,CH15+CJ15+CL15+CN15)</f>
        <v>4.1500000000000004</v>
      </c>
      <c r="DA15" s="228">
        <f t="shared" ref="DA15:DA69" si="49">IF(CI15+CK15+CM15+CO15=0,0,CI15+CK15+CM15+CO15)</f>
        <v>40</v>
      </c>
      <c r="DB15" s="225">
        <f t="shared" si="35"/>
        <v>0.84999999999999964</v>
      </c>
      <c r="DC15" s="229">
        <f t="shared" si="36"/>
        <v>10</v>
      </c>
      <c r="DD15" s="224">
        <f t="shared" si="37"/>
        <v>0.23333333333333334</v>
      </c>
      <c r="DE15" s="90">
        <f t="shared" si="38"/>
        <v>1</v>
      </c>
      <c r="DF15" s="230">
        <f t="shared" si="39"/>
        <v>7</v>
      </c>
      <c r="DG15" s="251">
        <f t="shared" si="40"/>
        <v>13400</v>
      </c>
      <c r="DH15" s="231">
        <f t="shared" si="41"/>
        <v>80.722891566265048</v>
      </c>
      <c r="DI15" s="232">
        <f t="shared" si="42"/>
        <v>807.22891566265048</v>
      </c>
      <c r="DJ15" s="233">
        <f t="shared" si="43"/>
        <v>0</v>
      </c>
      <c r="DK15" s="234">
        <f t="shared" si="44"/>
        <v>9.6385542168674689</v>
      </c>
      <c r="DL15" s="235">
        <f t="shared" si="45"/>
        <v>16.875000000000014</v>
      </c>
      <c r="DM15" s="236"/>
      <c r="DN15" s="237"/>
      <c r="DO15" s="238">
        <f t="shared" si="46"/>
        <v>0.83750000000000002</v>
      </c>
      <c r="DP15" s="239">
        <f t="shared" si="47"/>
        <v>2</v>
      </c>
      <c r="DQ15" s="191"/>
    </row>
    <row r="16" spans="1:121" s="120" customFormat="1" ht="24.75" customHeight="1">
      <c r="A16" s="537" t="s">
        <v>1413</v>
      </c>
      <c r="B16" s="191" t="s">
        <v>1150</v>
      </c>
      <c r="C16" s="192">
        <v>44978</v>
      </c>
      <c r="D16" s="193" t="s">
        <v>178</v>
      </c>
      <c r="E16" s="194" t="s">
        <v>1405</v>
      </c>
      <c r="F16" s="90" t="s">
        <v>143</v>
      </c>
      <c r="G16" s="193" t="s">
        <v>1241</v>
      </c>
      <c r="H16" s="191" t="s">
        <v>145</v>
      </c>
      <c r="I16" s="90" t="s">
        <v>146</v>
      </c>
      <c r="J16" s="194" t="s">
        <v>1375</v>
      </c>
      <c r="K16" s="90">
        <v>4</v>
      </c>
      <c r="L16" s="195" t="s">
        <v>1153</v>
      </c>
      <c r="M16" s="196">
        <v>44978.541666666664</v>
      </c>
      <c r="N16" s="90">
        <v>30196</v>
      </c>
      <c r="O16" s="197"/>
      <c r="P16" s="196">
        <v>44978.680555555555</v>
      </c>
      <c r="Q16" s="90">
        <v>30228</v>
      </c>
      <c r="R16" s="193"/>
      <c r="S16" s="196">
        <v>44978.544444444444</v>
      </c>
      <c r="T16" s="90">
        <v>30198</v>
      </c>
      <c r="U16" s="197"/>
      <c r="V16" s="196">
        <v>44978.604166666664</v>
      </c>
      <c r="W16" s="90">
        <v>30206</v>
      </c>
      <c r="X16" s="193"/>
      <c r="Y16" s="196">
        <v>44978.618055555555</v>
      </c>
      <c r="Z16" s="90">
        <v>30215</v>
      </c>
      <c r="AA16" s="193"/>
      <c r="AB16" s="196">
        <v>44978.661111111112</v>
      </c>
      <c r="AC16" s="90">
        <v>30221</v>
      </c>
      <c r="AD16" s="193"/>
      <c r="AE16" s="196"/>
      <c r="AF16" s="90" t="s">
        <v>1409</v>
      </c>
      <c r="AG16" s="193"/>
      <c r="AH16" s="196"/>
      <c r="AI16" s="90"/>
      <c r="AJ16" s="198"/>
      <c r="AK16" s="196"/>
      <c r="AL16" s="90"/>
      <c r="AM16" s="198"/>
      <c r="AN16" s="196"/>
      <c r="AO16" s="90"/>
      <c r="AP16" s="198"/>
      <c r="AQ16" s="196">
        <v>44978.609722222223</v>
      </c>
      <c r="AR16" s="197">
        <v>30210</v>
      </c>
      <c r="AS16" s="197">
        <v>18792</v>
      </c>
      <c r="AT16" s="199"/>
      <c r="AU16" s="199"/>
      <c r="AV16" s="200">
        <v>6120</v>
      </c>
      <c r="AW16" s="196">
        <v>44978.614583333336</v>
      </c>
      <c r="AX16" s="193">
        <v>30210</v>
      </c>
      <c r="AY16" s="196">
        <v>44978.668055555558</v>
      </c>
      <c r="AZ16" s="197">
        <v>30225</v>
      </c>
      <c r="BA16" s="197">
        <v>18795</v>
      </c>
      <c r="BB16" s="199"/>
      <c r="BC16" s="199"/>
      <c r="BD16" s="200">
        <v>4680</v>
      </c>
      <c r="BE16" s="196">
        <v>44978.674305555556</v>
      </c>
      <c r="BF16" s="193">
        <v>30225</v>
      </c>
      <c r="BG16" s="196"/>
      <c r="BH16" s="197"/>
      <c r="BI16" s="197"/>
      <c r="BJ16" s="199"/>
      <c r="BK16" s="199"/>
      <c r="BL16" s="200"/>
      <c r="BM16" s="196"/>
      <c r="BN16" s="193"/>
      <c r="BO16" s="196"/>
      <c r="BP16" s="197"/>
      <c r="BQ16" s="197"/>
      <c r="BR16" s="199"/>
      <c r="BS16" s="199"/>
      <c r="BT16" s="200"/>
      <c r="BU16" s="201"/>
      <c r="BV16" s="193"/>
      <c r="BW16" s="202"/>
      <c r="BX16" s="90"/>
      <c r="BY16" s="198"/>
      <c r="BZ16" s="198"/>
      <c r="CA16" s="241">
        <v>44998.834074074075</v>
      </c>
      <c r="CB16" s="221"/>
      <c r="CC16" s="267" t="s">
        <v>1744</v>
      </c>
      <c r="CD16" s="222">
        <f t="shared" si="12"/>
        <v>6.6666666666666666E-2</v>
      </c>
      <c r="CE16" s="223">
        <f t="shared" si="13"/>
        <v>2</v>
      </c>
      <c r="CF16" s="224">
        <f t="shared" si="14"/>
        <v>0.53333333333333344</v>
      </c>
      <c r="CG16" s="193">
        <f t="shared" si="15"/>
        <v>16</v>
      </c>
      <c r="CH16" s="224">
        <f t="shared" si="16"/>
        <v>1.4333333333333333</v>
      </c>
      <c r="CI16" s="193">
        <f t="shared" si="17"/>
        <v>8</v>
      </c>
      <c r="CJ16" s="224">
        <f t="shared" si="18"/>
        <v>1.0333333333333334</v>
      </c>
      <c r="CK16" s="193">
        <f t="shared" si="19"/>
        <v>6</v>
      </c>
      <c r="CL16" s="224">
        <f t="shared" si="20"/>
        <v>0</v>
      </c>
      <c r="CM16" s="193">
        <f t="shared" si="21"/>
        <v>0</v>
      </c>
      <c r="CN16" s="224">
        <f t="shared" si="22"/>
        <v>0</v>
      </c>
      <c r="CO16" s="193">
        <f t="shared" si="23"/>
        <v>0</v>
      </c>
      <c r="CP16" s="225">
        <f t="shared" si="24"/>
        <v>0.11666666666666667</v>
      </c>
      <c r="CQ16" s="198">
        <f t="shared" si="25"/>
        <v>0</v>
      </c>
      <c r="CR16" s="225">
        <f t="shared" si="26"/>
        <v>0.15</v>
      </c>
      <c r="CS16" s="198">
        <f t="shared" si="27"/>
        <v>0</v>
      </c>
      <c r="CT16" s="225">
        <f t="shared" si="28"/>
        <v>0</v>
      </c>
      <c r="CU16" s="198">
        <f t="shared" si="29"/>
        <v>0</v>
      </c>
      <c r="CV16" s="225">
        <f t="shared" si="30"/>
        <v>0</v>
      </c>
      <c r="CW16" s="226">
        <f t="shared" si="31"/>
        <v>0</v>
      </c>
      <c r="CX16" s="224">
        <f t="shared" si="32"/>
        <v>3.3333333333333335</v>
      </c>
      <c r="CY16" s="227">
        <f t="shared" si="33"/>
        <v>32</v>
      </c>
      <c r="CZ16" s="224">
        <f t="shared" si="48"/>
        <v>2.4666666666666668</v>
      </c>
      <c r="DA16" s="228">
        <f t="shared" si="49"/>
        <v>14</v>
      </c>
      <c r="DB16" s="225">
        <f t="shared" si="35"/>
        <v>0.8666666666666667</v>
      </c>
      <c r="DC16" s="229">
        <f t="shared" si="36"/>
        <v>18</v>
      </c>
      <c r="DD16" s="224">
        <f t="shared" si="37"/>
        <v>0.26666666666666666</v>
      </c>
      <c r="DE16" s="90">
        <f t="shared" si="38"/>
        <v>0</v>
      </c>
      <c r="DF16" s="230">
        <f t="shared" si="39"/>
        <v>8</v>
      </c>
      <c r="DG16" s="251">
        <f t="shared" si="40"/>
        <v>10800</v>
      </c>
      <c r="DH16" s="231">
        <f t="shared" si="41"/>
        <v>312.74131274131275</v>
      </c>
      <c r="DI16" s="232">
        <f t="shared" si="42"/>
        <v>1094.5945945945946</v>
      </c>
      <c r="DJ16" s="233">
        <f t="shared" si="43"/>
        <v>30</v>
      </c>
      <c r="DK16" s="234">
        <f t="shared" si="44"/>
        <v>5.6756756756756754</v>
      </c>
      <c r="DL16" s="235">
        <f t="shared" si="45"/>
        <v>29.999999999999993</v>
      </c>
      <c r="DM16" s="236"/>
      <c r="DN16" s="237"/>
      <c r="DO16" s="238">
        <f t="shared" si="46"/>
        <v>0.88235294117647056</v>
      </c>
      <c r="DP16" s="239">
        <f t="shared" si="47"/>
        <v>2</v>
      </c>
      <c r="DQ16" s="191"/>
    </row>
    <row r="17" spans="1:121" s="120" customFormat="1" ht="24.75" customHeight="1">
      <c r="A17" s="537" t="s">
        <v>1412</v>
      </c>
      <c r="B17" s="191" t="s">
        <v>1150</v>
      </c>
      <c r="C17" s="192">
        <v>44978</v>
      </c>
      <c r="D17" s="193" t="s">
        <v>178</v>
      </c>
      <c r="E17" s="194" t="s">
        <v>1406</v>
      </c>
      <c r="F17" s="90" t="s">
        <v>143</v>
      </c>
      <c r="G17" s="193" t="s">
        <v>1244</v>
      </c>
      <c r="H17" s="191" t="s">
        <v>145</v>
      </c>
      <c r="I17" s="90" t="s">
        <v>146</v>
      </c>
      <c r="J17" s="194" t="s">
        <v>1375</v>
      </c>
      <c r="K17" s="90">
        <v>4</v>
      </c>
      <c r="L17" s="195" t="s">
        <v>1377</v>
      </c>
      <c r="M17" s="196">
        <v>44978.25</v>
      </c>
      <c r="N17" s="90">
        <v>30140</v>
      </c>
      <c r="O17" s="197"/>
      <c r="P17" s="196">
        <v>44978.449305555558</v>
      </c>
      <c r="Q17" s="90">
        <v>30196</v>
      </c>
      <c r="R17" s="193"/>
      <c r="S17" s="196">
        <v>44978.259027777778</v>
      </c>
      <c r="T17" s="90">
        <v>30144</v>
      </c>
      <c r="U17" s="197"/>
      <c r="V17" s="196">
        <v>44978.415972222225</v>
      </c>
      <c r="W17" s="90">
        <v>30180</v>
      </c>
      <c r="X17" s="193"/>
      <c r="Y17" s="196"/>
      <c r="Z17" s="90"/>
      <c r="AA17" s="193"/>
      <c r="AB17" s="196"/>
      <c r="AC17" s="90"/>
      <c r="AD17" s="193"/>
      <c r="AE17" s="196"/>
      <c r="AF17" s="90" t="s">
        <v>1409</v>
      </c>
      <c r="AG17" s="193"/>
      <c r="AH17" s="196"/>
      <c r="AI17" s="90"/>
      <c r="AJ17" s="198"/>
      <c r="AK17" s="196"/>
      <c r="AL17" s="90"/>
      <c r="AM17" s="198"/>
      <c r="AN17" s="196"/>
      <c r="AO17" s="90"/>
      <c r="AP17" s="198"/>
      <c r="AQ17" s="196">
        <v>44978.432638888888</v>
      </c>
      <c r="AR17" s="197">
        <v>30193</v>
      </c>
      <c r="AS17" s="197">
        <v>18790</v>
      </c>
      <c r="AT17" s="199"/>
      <c r="AU17" s="199"/>
      <c r="AV17" s="200">
        <v>8910</v>
      </c>
      <c r="AW17" s="196">
        <v>44978.443055555559</v>
      </c>
      <c r="AX17" s="193">
        <v>30194</v>
      </c>
      <c r="AY17" s="196"/>
      <c r="AZ17" s="197"/>
      <c r="BA17" s="197"/>
      <c r="BB17" s="199"/>
      <c r="BC17" s="199"/>
      <c r="BD17" s="200"/>
      <c r="BE17" s="196"/>
      <c r="BF17" s="193"/>
      <c r="BG17" s="196"/>
      <c r="BH17" s="197"/>
      <c r="BI17" s="197"/>
      <c r="BJ17" s="199"/>
      <c r="BK17" s="199"/>
      <c r="BL17" s="200"/>
      <c r="BM17" s="196"/>
      <c r="BN17" s="193"/>
      <c r="BO17" s="196"/>
      <c r="BP17" s="197"/>
      <c r="BQ17" s="197"/>
      <c r="BR17" s="199"/>
      <c r="BS17" s="199"/>
      <c r="BT17" s="200"/>
      <c r="BU17" s="201"/>
      <c r="BV17" s="193"/>
      <c r="BW17" s="202"/>
      <c r="BX17" s="90"/>
      <c r="BY17" s="198"/>
      <c r="BZ17" s="198"/>
      <c r="CA17" s="241">
        <v>44998.83222222222</v>
      </c>
      <c r="CB17" s="221"/>
      <c r="CC17" s="267" t="s">
        <v>1744</v>
      </c>
      <c r="CD17" s="222">
        <f t="shared" si="12"/>
        <v>0.21666666666666667</v>
      </c>
      <c r="CE17" s="223">
        <f t="shared" si="13"/>
        <v>4</v>
      </c>
      <c r="CF17" s="224">
        <f t="shared" si="14"/>
        <v>0.54999999999999993</v>
      </c>
      <c r="CG17" s="193">
        <f t="shared" si="15"/>
        <v>15</v>
      </c>
      <c r="CH17" s="224">
        <f t="shared" si="16"/>
        <v>3.7666666666666666</v>
      </c>
      <c r="CI17" s="193">
        <f t="shared" si="17"/>
        <v>36</v>
      </c>
      <c r="CJ17" s="224">
        <f t="shared" si="18"/>
        <v>0</v>
      </c>
      <c r="CK17" s="193">
        <f t="shared" si="19"/>
        <v>0</v>
      </c>
      <c r="CL17" s="224">
        <f t="shared" si="20"/>
        <v>0</v>
      </c>
      <c r="CM17" s="193">
        <f t="shared" si="21"/>
        <v>0</v>
      </c>
      <c r="CN17" s="224">
        <f t="shared" si="22"/>
        <v>0</v>
      </c>
      <c r="CO17" s="193">
        <f t="shared" si="23"/>
        <v>0</v>
      </c>
      <c r="CP17" s="225">
        <f t="shared" si="24"/>
        <v>0.25</v>
      </c>
      <c r="CQ17" s="198">
        <f t="shared" si="25"/>
        <v>1</v>
      </c>
      <c r="CR17" s="225">
        <f t="shared" si="26"/>
        <v>0</v>
      </c>
      <c r="CS17" s="198">
        <f t="shared" si="27"/>
        <v>0</v>
      </c>
      <c r="CT17" s="225">
        <f t="shared" si="28"/>
        <v>0</v>
      </c>
      <c r="CU17" s="198">
        <f t="shared" si="29"/>
        <v>0</v>
      </c>
      <c r="CV17" s="225">
        <f t="shared" si="30"/>
        <v>0</v>
      </c>
      <c r="CW17" s="226">
        <f t="shared" si="31"/>
        <v>0</v>
      </c>
      <c r="CX17" s="224">
        <f t="shared" si="32"/>
        <v>4.7833333333333332</v>
      </c>
      <c r="CY17" s="227">
        <f t="shared" si="33"/>
        <v>56</v>
      </c>
      <c r="CZ17" s="224">
        <f t="shared" si="48"/>
        <v>3.7666666666666666</v>
      </c>
      <c r="DA17" s="228">
        <f t="shared" si="49"/>
        <v>36</v>
      </c>
      <c r="DB17" s="225">
        <f t="shared" si="35"/>
        <v>1.0166666666666666</v>
      </c>
      <c r="DC17" s="229">
        <f t="shared" si="36"/>
        <v>20</v>
      </c>
      <c r="DD17" s="224">
        <f t="shared" si="37"/>
        <v>0.25</v>
      </c>
      <c r="DE17" s="90">
        <f t="shared" si="38"/>
        <v>1</v>
      </c>
      <c r="DF17" s="230">
        <f t="shared" si="39"/>
        <v>15</v>
      </c>
      <c r="DG17" s="251">
        <f t="shared" si="40"/>
        <v>8910</v>
      </c>
      <c r="DH17" s="231">
        <f t="shared" si="41"/>
        <v>65.707964601769916</v>
      </c>
      <c r="DI17" s="232">
        <f t="shared" si="42"/>
        <v>591.37168141592917</v>
      </c>
      <c r="DJ17" s="233">
        <f t="shared" si="43"/>
        <v>18.46153846153846</v>
      </c>
      <c r="DK17" s="234">
        <f t="shared" si="44"/>
        <v>9.557522123893806</v>
      </c>
      <c r="DL17" s="235">
        <f t="shared" si="45"/>
        <v>27.272727272727277</v>
      </c>
      <c r="DM17" s="236"/>
      <c r="DN17" s="237"/>
      <c r="DO17" s="238">
        <f t="shared" si="46"/>
        <v>1</v>
      </c>
      <c r="DP17" s="239">
        <f t="shared" si="47"/>
        <v>1</v>
      </c>
      <c r="DQ17" s="191"/>
    </row>
    <row r="18" spans="1:121" s="120" customFormat="1" ht="24.75" customHeight="1">
      <c r="A18" s="537" t="s">
        <v>1413</v>
      </c>
      <c r="B18" s="191" t="s">
        <v>1150</v>
      </c>
      <c r="C18" s="192">
        <v>44978</v>
      </c>
      <c r="D18" s="193" t="s">
        <v>178</v>
      </c>
      <c r="E18" s="194" t="s">
        <v>1407</v>
      </c>
      <c r="F18" s="90" t="s">
        <v>143</v>
      </c>
      <c r="G18" s="193" t="s">
        <v>1241</v>
      </c>
      <c r="H18" s="191" t="s">
        <v>145</v>
      </c>
      <c r="I18" s="90" t="s">
        <v>146</v>
      </c>
      <c r="J18" s="194" t="s">
        <v>1374</v>
      </c>
      <c r="K18" s="90">
        <v>4</v>
      </c>
      <c r="L18" s="195" t="s">
        <v>1381</v>
      </c>
      <c r="M18" s="196">
        <v>44978.541666666664</v>
      </c>
      <c r="N18" s="90">
        <v>62289</v>
      </c>
      <c r="O18" s="197"/>
      <c r="P18" s="196">
        <v>44978.65347222222</v>
      </c>
      <c r="Q18" s="90">
        <v>62320</v>
      </c>
      <c r="R18" s="193"/>
      <c r="S18" s="196">
        <v>44978.543749999997</v>
      </c>
      <c r="T18" s="90">
        <v>62292</v>
      </c>
      <c r="U18" s="197"/>
      <c r="V18" s="196">
        <v>44978.636111111111</v>
      </c>
      <c r="W18" s="90">
        <v>62312</v>
      </c>
      <c r="X18" s="193"/>
      <c r="Y18" s="196"/>
      <c r="Z18" s="90"/>
      <c r="AA18" s="193"/>
      <c r="AB18" s="196"/>
      <c r="AC18" s="90"/>
      <c r="AD18" s="193"/>
      <c r="AE18" s="196"/>
      <c r="AF18" s="90" t="s">
        <v>1409</v>
      </c>
      <c r="AG18" s="193"/>
      <c r="AH18" s="196"/>
      <c r="AI18" s="90"/>
      <c r="AJ18" s="198"/>
      <c r="AK18" s="196"/>
      <c r="AL18" s="90"/>
      <c r="AM18" s="198"/>
      <c r="AN18" s="196"/>
      <c r="AO18" s="90"/>
      <c r="AP18" s="198"/>
      <c r="AQ18" s="196">
        <v>44978.64166666667</v>
      </c>
      <c r="AR18" s="197">
        <v>62317</v>
      </c>
      <c r="AS18" s="197">
        <v>18793</v>
      </c>
      <c r="AT18" s="199"/>
      <c r="AU18" s="199"/>
      <c r="AV18" s="200">
        <v>3960</v>
      </c>
      <c r="AW18" s="196">
        <v>44978.645833333336</v>
      </c>
      <c r="AX18" s="193">
        <v>62317</v>
      </c>
      <c r="AY18" s="196"/>
      <c r="AZ18" s="197"/>
      <c r="BA18" s="197"/>
      <c r="BB18" s="199"/>
      <c r="BC18" s="199"/>
      <c r="BD18" s="200"/>
      <c r="BE18" s="196"/>
      <c r="BF18" s="193"/>
      <c r="BG18" s="196"/>
      <c r="BH18" s="197"/>
      <c r="BI18" s="197"/>
      <c r="BJ18" s="199"/>
      <c r="BK18" s="199"/>
      <c r="BL18" s="200"/>
      <c r="BM18" s="196"/>
      <c r="BN18" s="193"/>
      <c r="BO18" s="196"/>
      <c r="BP18" s="197"/>
      <c r="BQ18" s="197"/>
      <c r="BR18" s="199"/>
      <c r="BS18" s="199"/>
      <c r="BT18" s="200"/>
      <c r="BU18" s="201"/>
      <c r="BV18" s="193"/>
      <c r="BW18" s="202"/>
      <c r="BX18" s="90"/>
      <c r="BY18" s="198"/>
      <c r="BZ18" s="198"/>
      <c r="CA18" s="241">
        <v>44998.838703703703</v>
      </c>
      <c r="CB18" s="221"/>
      <c r="CC18" s="267" t="s">
        <v>1744</v>
      </c>
      <c r="CD18" s="222">
        <f t="shared" si="12"/>
        <v>0.05</v>
      </c>
      <c r="CE18" s="223">
        <f t="shared" si="13"/>
        <v>3</v>
      </c>
      <c r="CF18" s="224">
        <f t="shared" si="14"/>
        <v>0.31666666666666682</v>
      </c>
      <c r="CG18" s="193">
        <f t="shared" si="15"/>
        <v>8</v>
      </c>
      <c r="CH18" s="224">
        <f t="shared" si="16"/>
        <v>2.2166666666666668</v>
      </c>
      <c r="CI18" s="193">
        <f t="shared" si="17"/>
        <v>20</v>
      </c>
      <c r="CJ18" s="224">
        <f t="shared" si="18"/>
        <v>0</v>
      </c>
      <c r="CK18" s="193">
        <f t="shared" si="19"/>
        <v>0</v>
      </c>
      <c r="CL18" s="224">
        <f t="shared" si="20"/>
        <v>0</v>
      </c>
      <c r="CM18" s="193">
        <f t="shared" si="21"/>
        <v>0</v>
      </c>
      <c r="CN18" s="224">
        <f t="shared" si="22"/>
        <v>0</v>
      </c>
      <c r="CO18" s="193">
        <f t="shared" si="23"/>
        <v>0</v>
      </c>
      <c r="CP18" s="225">
        <f t="shared" si="24"/>
        <v>0.1</v>
      </c>
      <c r="CQ18" s="198">
        <f t="shared" si="25"/>
        <v>0</v>
      </c>
      <c r="CR18" s="225">
        <f t="shared" si="26"/>
        <v>0</v>
      </c>
      <c r="CS18" s="198">
        <f t="shared" si="27"/>
        <v>0</v>
      </c>
      <c r="CT18" s="225">
        <f t="shared" si="28"/>
        <v>0</v>
      </c>
      <c r="CU18" s="198">
        <f t="shared" si="29"/>
        <v>0</v>
      </c>
      <c r="CV18" s="225">
        <f t="shared" si="30"/>
        <v>0</v>
      </c>
      <c r="CW18" s="226">
        <f t="shared" si="31"/>
        <v>0</v>
      </c>
      <c r="CX18" s="224">
        <f t="shared" si="32"/>
        <v>2.6833333333333336</v>
      </c>
      <c r="CY18" s="227">
        <f t="shared" si="33"/>
        <v>31</v>
      </c>
      <c r="CZ18" s="224">
        <f t="shared" si="48"/>
        <v>2.2166666666666668</v>
      </c>
      <c r="DA18" s="228">
        <f t="shared" si="49"/>
        <v>20</v>
      </c>
      <c r="DB18" s="225">
        <f t="shared" si="35"/>
        <v>0.46666666666666679</v>
      </c>
      <c r="DC18" s="229">
        <f t="shared" si="36"/>
        <v>11</v>
      </c>
      <c r="DD18" s="224">
        <f t="shared" si="37"/>
        <v>0.1</v>
      </c>
      <c r="DE18" s="90">
        <f t="shared" si="38"/>
        <v>0</v>
      </c>
      <c r="DF18" s="230">
        <f t="shared" si="39"/>
        <v>6</v>
      </c>
      <c r="DG18" s="251">
        <f t="shared" si="40"/>
        <v>3960</v>
      </c>
      <c r="DH18" s="231">
        <f t="shared" si="41"/>
        <v>89.323308270676691</v>
      </c>
      <c r="DI18" s="232">
        <f t="shared" si="42"/>
        <v>446.61654135338341</v>
      </c>
      <c r="DJ18" s="233">
        <f t="shared" si="43"/>
        <v>60</v>
      </c>
      <c r="DK18" s="234">
        <f t="shared" si="44"/>
        <v>9.022556390977444</v>
      </c>
      <c r="DL18" s="235">
        <f t="shared" si="45"/>
        <v>25.263157894736828</v>
      </c>
      <c r="DM18" s="236"/>
      <c r="DN18" s="237"/>
      <c r="DO18" s="238">
        <f t="shared" si="46"/>
        <v>1</v>
      </c>
      <c r="DP18" s="239">
        <f t="shared" si="47"/>
        <v>1</v>
      </c>
      <c r="DQ18" s="191"/>
    </row>
    <row r="19" spans="1:121" s="120" customFormat="1" ht="24.75" customHeight="1">
      <c r="A19" s="537" t="s">
        <v>1414</v>
      </c>
      <c r="B19" s="191" t="s">
        <v>1150</v>
      </c>
      <c r="C19" s="192">
        <v>44979</v>
      </c>
      <c r="D19" s="193" t="s">
        <v>180</v>
      </c>
      <c r="E19" s="194" t="s">
        <v>1401</v>
      </c>
      <c r="F19" s="90" t="s">
        <v>165</v>
      </c>
      <c r="G19" s="193" t="s">
        <v>1244</v>
      </c>
      <c r="H19" s="191" t="s">
        <v>145</v>
      </c>
      <c r="I19" s="90" t="s">
        <v>146</v>
      </c>
      <c r="J19" s="194" t="s">
        <v>1374</v>
      </c>
      <c r="K19" s="90">
        <v>4</v>
      </c>
      <c r="L19" s="195" t="s">
        <v>1376</v>
      </c>
      <c r="M19" s="196">
        <v>44979.25</v>
      </c>
      <c r="N19" s="90">
        <v>62320</v>
      </c>
      <c r="O19" s="197"/>
      <c r="P19" s="196">
        <v>44979.46875</v>
      </c>
      <c r="Q19" s="90">
        <v>62373</v>
      </c>
      <c r="R19" s="193"/>
      <c r="S19" s="196">
        <v>44979.256944444445</v>
      </c>
      <c r="T19" s="90">
        <v>62323</v>
      </c>
      <c r="U19" s="197"/>
      <c r="V19" s="196">
        <v>44979.347222222219</v>
      </c>
      <c r="W19" s="90">
        <v>62340</v>
      </c>
      <c r="X19" s="193"/>
      <c r="Y19" s="196">
        <v>44979.370833333334</v>
      </c>
      <c r="Z19" s="90">
        <v>62351</v>
      </c>
      <c r="AA19" s="193"/>
      <c r="AB19" s="196">
        <v>44979.448611111111</v>
      </c>
      <c r="AC19" s="90">
        <v>62366</v>
      </c>
      <c r="AD19" s="193"/>
      <c r="AE19" s="196"/>
      <c r="AF19" s="90" t="s">
        <v>1409</v>
      </c>
      <c r="AG19" s="193"/>
      <c r="AH19" s="196"/>
      <c r="AI19" s="90"/>
      <c r="AJ19" s="198"/>
      <c r="AK19" s="196"/>
      <c r="AL19" s="90"/>
      <c r="AM19" s="198"/>
      <c r="AN19" s="196"/>
      <c r="AO19" s="90"/>
      <c r="AP19" s="198"/>
      <c r="AQ19" s="196">
        <v>44979.354166666664</v>
      </c>
      <c r="AR19" s="197">
        <v>62346</v>
      </c>
      <c r="AS19" s="197">
        <v>18796</v>
      </c>
      <c r="AT19" s="199"/>
      <c r="AU19" s="199"/>
      <c r="AV19" s="200">
        <v>6720</v>
      </c>
      <c r="AW19" s="196">
        <v>44979.362500000003</v>
      </c>
      <c r="AX19" s="193">
        <v>62346</v>
      </c>
      <c r="AY19" s="196">
        <v>44979.456944444442</v>
      </c>
      <c r="AZ19" s="197">
        <v>62370</v>
      </c>
      <c r="BA19" s="197">
        <v>18799</v>
      </c>
      <c r="BB19" s="199"/>
      <c r="BC19" s="199"/>
      <c r="BD19" s="200">
        <v>5700</v>
      </c>
      <c r="BE19" s="196">
        <v>44979.462500000001</v>
      </c>
      <c r="BF19" s="193">
        <v>62380</v>
      </c>
      <c r="BG19" s="196"/>
      <c r="BH19" s="197"/>
      <c r="BI19" s="197"/>
      <c r="BJ19" s="199"/>
      <c r="BK19" s="199"/>
      <c r="BL19" s="200"/>
      <c r="BM19" s="196"/>
      <c r="BN19" s="193"/>
      <c r="BO19" s="196"/>
      <c r="BP19" s="197"/>
      <c r="BQ19" s="197"/>
      <c r="BR19" s="199"/>
      <c r="BS19" s="199"/>
      <c r="BT19" s="200"/>
      <c r="BU19" s="201"/>
      <c r="BV19" s="193"/>
      <c r="BW19" s="202"/>
      <c r="BX19" s="90"/>
      <c r="BY19" s="198"/>
      <c r="BZ19" s="198"/>
      <c r="CA19" s="241">
        <v>44998.676446759258</v>
      </c>
      <c r="CB19" s="221"/>
      <c r="CC19" s="267" t="s">
        <v>1744</v>
      </c>
      <c r="CD19" s="222">
        <f t="shared" si="12"/>
        <v>0.16666666666666666</v>
      </c>
      <c r="CE19" s="223">
        <f t="shared" si="13"/>
        <v>3</v>
      </c>
      <c r="CF19" s="224">
        <f t="shared" si="14"/>
        <v>0.71666666666666679</v>
      </c>
      <c r="CG19" s="193">
        <f t="shared" si="15"/>
        <v>8</v>
      </c>
      <c r="CH19" s="224">
        <f t="shared" si="16"/>
        <v>2.1666666666666665</v>
      </c>
      <c r="CI19" s="193">
        <f t="shared" si="17"/>
        <v>17</v>
      </c>
      <c r="CJ19" s="224">
        <f t="shared" si="18"/>
        <v>1.8666666666666667</v>
      </c>
      <c r="CK19" s="193">
        <f t="shared" si="19"/>
        <v>15</v>
      </c>
      <c r="CL19" s="224">
        <f t="shared" si="20"/>
        <v>0</v>
      </c>
      <c r="CM19" s="193">
        <f t="shared" si="21"/>
        <v>0</v>
      </c>
      <c r="CN19" s="224">
        <f t="shared" si="22"/>
        <v>0</v>
      </c>
      <c r="CO19" s="193">
        <f t="shared" si="23"/>
        <v>0</v>
      </c>
      <c r="CP19" s="225">
        <f t="shared" si="24"/>
        <v>0.2</v>
      </c>
      <c r="CQ19" s="198">
        <f t="shared" si="25"/>
        <v>0</v>
      </c>
      <c r="CR19" s="225">
        <f t="shared" si="26"/>
        <v>0.13333333333333333</v>
      </c>
      <c r="CS19" s="198">
        <f t="shared" si="27"/>
        <v>10</v>
      </c>
      <c r="CT19" s="225">
        <f t="shared" si="28"/>
        <v>0</v>
      </c>
      <c r="CU19" s="198">
        <f t="shared" si="29"/>
        <v>0</v>
      </c>
      <c r="CV19" s="225">
        <f t="shared" si="30"/>
        <v>0</v>
      </c>
      <c r="CW19" s="226">
        <f t="shared" si="31"/>
        <v>0</v>
      </c>
      <c r="CX19" s="224">
        <f t="shared" si="32"/>
        <v>5.25</v>
      </c>
      <c r="CY19" s="227">
        <f t="shared" si="33"/>
        <v>53</v>
      </c>
      <c r="CZ19" s="224">
        <f t="shared" si="48"/>
        <v>4.0333333333333332</v>
      </c>
      <c r="DA19" s="228">
        <f t="shared" si="49"/>
        <v>32</v>
      </c>
      <c r="DB19" s="225">
        <f t="shared" si="35"/>
        <v>1.2166666666666668</v>
      </c>
      <c r="DC19" s="229">
        <f t="shared" si="36"/>
        <v>21</v>
      </c>
      <c r="DD19" s="224">
        <f t="shared" si="37"/>
        <v>0.33333333333333337</v>
      </c>
      <c r="DE19" s="90">
        <f t="shared" si="38"/>
        <v>10</v>
      </c>
      <c r="DF19" s="230">
        <f t="shared" si="39"/>
        <v>10.000000000000002</v>
      </c>
      <c r="DG19" s="251">
        <f t="shared" si="40"/>
        <v>12420</v>
      </c>
      <c r="DH19" s="231">
        <f t="shared" si="41"/>
        <v>96.22933884297521</v>
      </c>
      <c r="DI19" s="232">
        <f t="shared" si="42"/>
        <v>769.83471074380168</v>
      </c>
      <c r="DJ19" s="233">
        <f t="shared" si="43"/>
        <v>18</v>
      </c>
      <c r="DK19" s="234">
        <f t="shared" si="44"/>
        <v>7.9338842975206614</v>
      </c>
      <c r="DL19" s="235">
        <f t="shared" si="45"/>
        <v>11.162790697674417</v>
      </c>
      <c r="DM19" s="236"/>
      <c r="DN19" s="237"/>
      <c r="DO19" s="238">
        <f t="shared" si="46"/>
        <v>0.9241071428571429</v>
      </c>
      <c r="DP19" s="239">
        <f t="shared" si="47"/>
        <v>2</v>
      </c>
      <c r="DQ19" s="191"/>
    </row>
    <row r="20" spans="1:121" s="120" customFormat="1" ht="24.75" customHeight="1">
      <c r="A20" s="537" t="s">
        <v>1415</v>
      </c>
      <c r="B20" s="191" t="s">
        <v>1150</v>
      </c>
      <c r="C20" s="192">
        <v>44979</v>
      </c>
      <c r="D20" s="193" t="s">
        <v>180</v>
      </c>
      <c r="E20" s="194" t="s">
        <v>1399</v>
      </c>
      <c r="F20" s="90" t="s">
        <v>165</v>
      </c>
      <c r="G20" s="193" t="s">
        <v>1241</v>
      </c>
      <c r="H20" s="191" t="s">
        <v>145</v>
      </c>
      <c r="I20" s="90" t="s">
        <v>146</v>
      </c>
      <c r="J20" s="194" t="s">
        <v>1375</v>
      </c>
      <c r="K20" s="90">
        <v>4</v>
      </c>
      <c r="L20" s="195" t="s">
        <v>1153</v>
      </c>
      <c r="M20" s="196">
        <v>44979.625</v>
      </c>
      <c r="N20" s="90">
        <v>30312</v>
      </c>
      <c r="O20" s="197"/>
      <c r="P20" s="196">
        <v>44979.798611111109</v>
      </c>
      <c r="Q20" s="90">
        <v>30350</v>
      </c>
      <c r="R20" s="193"/>
      <c r="S20" s="196">
        <v>44979.628472222219</v>
      </c>
      <c r="T20" s="90">
        <v>30314</v>
      </c>
      <c r="U20" s="197"/>
      <c r="V20" s="196">
        <v>44979.694444444445</v>
      </c>
      <c r="W20" s="90">
        <v>30323</v>
      </c>
      <c r="X20" s="193"/>
      <c r="Y20" s="196">
        <v>44979.715277777781</v>
      </c>
      <c r="Z20" s="90">
        <v>30333</v>
      </c>
      <c r="AA20" s="193"/>
      <c r="AB20" s="196">
        <v>44979.775694444441</v>
      </c>
      <c r="AC20" s="90">
        <v>30342</v>
      </c>
      <c r="AD20" s="193"/>
      <c r="AE20" s="196"/>
      <c r="AF20" s="90" t="s">
        <v>1409</v>
      </c>
      <c r="AG20" s="193"/>
      <c r="AH20" s="196"/>
      <c r="AI20" s="90"/>
      <c r="AJ20" s="198"/>
      <c r="AK20" s="196"/>
      <c r="AL20" s="90"/>
      <c r="AM20" s="198"/>
      <c r="AN20" s="196"/>
      <c r="AO20" s="90"/>
      <c r="AP20" s="198"/>
      <c r="AQ20" s="196">
        <v>44979.70208333333</v>
      </c>
      <c r="AR20" s="197">
        <v>30327</v>
      </c>
      <c r="AS20" s="197">
        <v>18801</v>
      </c>
      <c r="AT20" s="199"/>
      <c r="AU20" s="199"/>
      <c r="AV20" s="200">
        <v>6160</v>
      </c>
      <c r="AW20" s="196">
        <v>44979.707638888889</v>
      </c>
      <c r="AX20" s="193">
        <v>30327</v>
      </c>
      <c r="AY20" s="196">
        <v>44979.786111111112</v>
      </c>
      <c r="AZ20" s="197">
        <v>30347</v>
      </c>
      <c r="BA20" s="197">
        <v>18803</v>
      </c>
      <c r="BB20" s="199"/>
      <c r="BC20" s="199"/>
      <c r="BD20" s="200">
        <v>4850</v>
      </c>
      <c r="BE20" s="196">
        <v>44979.790972222225</v>
      </c>
      <c r="BF20" s="193">
        <v>30347</v>
      </c>
      <c r="BG20" s="196"/>
      <c r="BH20" s="197"/>
      <c r="BI20" s="197"/>
      <c r="BJ20" s="199"/>
      <c r="BK20" s="199"/>
      <c r="BL20" s="200"/>
      <c r="BM20" s="196"/>
      <c r="BN20" s="193"/>
      <c r="BO20" s="196"/>
      <c r="BP20" s="197"/>
      <c r="BQ20" s="197"/>
      <c r="BR20" s="199"/>
      <c r="BS20" s="199"/>
      <c r="BT20" s="200"/>
      <c r="BU20" s="201"/>
      <c r="BV20" s="193"/>
      <c r="BW20" s="202"/>
      <c r="BX20" s="90"/>
      <c r="BY20" s="198"/>
      <c r="BZ20" s="198"/>
      <c r="CA20" s="241">
        <v>44998.685532407406</v>
      </c>
      <c r="CB20" s="221"/>
      <c r="CC20" s="267" t="s">
        <v>1744</v>
      </c>
      <c r="CD20" s="222">
        <f t="shared" si="12"/>
        <v>8.3333333333333329E-2</v>
      </c>
      <c r="CE20" s="223">
        <f t="shared" si="13"/>
        <v>2</v>
      </c>
      <c r="CF20" s="224">
        <f t="shared" si="14"/>
        <v>0.80000000000000038</v>
      </c>
      <c r="CG20" s="193">
        <f t="shared" si="15"/>
        <v>18</v>
      </c>
      <c r="CH20" s="224">
        <f t="shared" si="16"/>
        <v>1.5833333333333335</v>
      </c>
      <c r="CI20" s="193">
        <f t="shared" si="17"/>
        <v>9</v>
      </c>
      <c r="CJ20" s="224">
        <f t="shared" si="18"/>
        <v>1.45</v>
      </c>
      <c r="CK20" s="193">
        <f t="shared" si="19"/>
        <v>9</v>
      </c>
      <c r="CL20" s="224">
        <f t="shared" si="20"/>
        <v>0</v>
      </c>
      <c r="CM20" s="193">
        <f t="shared" si="21"/>
        <v>0</v>
      </c>
      <c r="CN20" s="224">
        <f t="shared" si="22"/>
        <v>0</v>
      </c>
      <c r="CO20" s="193">
        <f t="shared" si="23"/>
        <v>0</v>
      </c>
      <c r="CP20" s="225">
        <f t="shared" si="24"/>
        <v>0.13333333333333333</v>
      </c>
      <c r="CQ20" s="198">
        <f t="shared" si="25"/>
        <v>0</v>
      </c>
      <c r="CR20" s="225">
        <f t="shared" si="26"/>
        <v>0.11666666666666667</v>
      </c>
      <c r="CS20" s="198">
        <f t="shared" si="27"/>
        <v>0</v>
      </c>
      <c r="CT20" s="225">
        <f t="shared" si="28"/>
        <v>0</v>
      </c>
      <c r="CU20" s="198">
        <f t="shared" si="29"/>
        <v>0</v>
      </c>
      <c r="CV20" s="225">
        <f t="shared" si="30"/>
        <v>0</v>
      </c>
      <c r="CW20" s="226">
        <f t="shared" si="31"/>
        <v>0</v>
      </c>
      <c r="CX20" s="224">
        <f t="shared" si="32"/>
        <v>4.166666666666667</v>
      </c>
      <c r="CY20" s="227">
        <f t="shared" si="33"/>
        <v>38</v>
      </c>
      <c r="CZ20" s="224">
        <f t="shared" si="48"/>
        <v>3.0333333333333332</v>
      </c>
      <c r="DA20" s="228">
        <f t="shared" si="49"/>
        <v>18</v>
      </c>
      <c r="DB20" s="225">
        <f t="shared" si="35"/>
        <v>1.1333333333333337</v>
      </c>
      <c r="DC20" s="229">
        <f t="shared" si="36"/>
        <v>20</v>
      </c>
      <c r="DD20" s="224">
        <f t="shared" si="37"/>
        <v>0.25</v>
      </c>
      <c r="DE20" s="90">
        <f t="shared" si="38"/>
        <v>0</v>
      </c>
      <c r="DF20" s="230">
        <f t="shared" si="39"/>
        <v>7.5</v>
      </c>
      <c r="DG20" s="251">
        <f t="shared" si="40"/>
        <v>11010</v>
      </c>
      <c r="DH20" s="231">
        <f t="shared" si="41"/>
        <v>201.64835164835165</v>
      </c>
      <c r="DI20" s="232">
        <f t="shared" si="42"/>
        <v>907.41758241758248</v>
      </c>
      <c r="DJ20" s="233">
        <f t="shared" si="43"/>
        <v>24</v>
      </c>
      <c r="DK20" s="234">
        <f t="shared" si="44"/>
        <v>5.9340659340659343</v>
      </c>
      <c r="DL20" s="235">
        <f t="shared" si="45"/>
        <v>22.499999999999989</v>
      </c>
      <c r="DM20" s="236"/>
      <c r="DN20" s="237"/>
      <c r="DO20" s="238">
        <f t="shared" si="46"/>
        <v>0.89366883116883122</v>
      </c>
      <c r="DP20" s="239">
        <f t="shared" si="47"/>
        <v>2</v>
      </c>
      <c r="DQ20" s="191"/>
    </row>
    <row r="21" spans="1:121" s="120" customFormat="1" ht="24.75" customHeight="1">
      <c r="A21" s="537" t="s">
        <v>1414</v>
      </c>
      <c r="B21" s="191" t="s">
        <v>1150</v>
      </c>
      <c r="C21" s="192">
        <v>44979</v>
      </c>
      <c r="D21" s="193" t="s">
        <v>180</v>
      </c>
      <c r="E21" s="194" t="s">
        <v>1402</v>
      </c>
      <c r="F21" s="90" t="s">
        <v>165</v>
      </c>
      <c r="G21" s="193" t="s">
        <v>1244</v>
      </c>
      <c r="H21" s="191" t="s">
        <v>145</v>
      </c>
      <c r="I21" s="90" t="s">
        <v>146</v>
      </c>
      <c r="J21" s="194" t="s">
        <v>1375</v>
      </c>
      <c r="K21" s="90">
        <v>4</v>
      </c>
      <c r="L21" s="195" t="s">
        <v>1377</v>
      </c>
      <c r="M21" s="196">
        <v>44979.25</v>
      </c>
      <c r="N21" s="90">
        <v>30228</v>
      </c>
      <c r="O21" s="197"/>
      <c r="P21" s="196">
        <v>44979.445138888892</v>
      </c>
      <c r="Q21" s="90">
        <v>30294</v>
      </c>
      <c r="R21" s="193"/>
      <c r="S21" s="196">
        <v>44979.258333333331</v>
      </c>
      <c r="T21" s="90">
        <v>30233</v>
      </c>
      <c r="U21" s="197"/>
      <c r="V21" s="196">
        <v>44979.386111111111</v>
      </c>
      <c r="W21" s="90">
        <v>30255</v>
      </c>
      <c r="X21" s="193"/>
      <c r="Y21" s="196"/>
      <c r="Z21" s="90"/>
      <c r="AA21" s="193"/>
      <c r="AB21" s="196"/>
      <c r="AC21" s="90"/>
      <c r="AD21" s="193"/>
      <c r="AE21" s="196"/>
      <c r="AF21" s="90" t="s">
        <v>1409</v>
      </c>
      <c r="AG21" s="193"/>
      <c r="AH21" s="196"/>
      <c r="AI21" s="90"/>
      <c r="AJ21" s="198"/>
      <c r="AK21" s="196"/>
      <c r="AL21" s="90"/>
      <c r="AM21" s="198"/>
      <c r="AN21" s="196"/>
      <c r="AO21" s="90"/>
      <c r="AP21" s="198"/>
      <c r="AQ21" s="196">
        <v>44979.399305555555</v>
      </c>
      <c r="AR21" s="197">
        <v>30255</v>
      </c>
      <c r="AS21" s="197">
        <v>18797</v>
      </c>
      <c r="AT21" s="199"/>
      <c r="AU21" s="199"/>
      <c r="AV21" s="200">
        <v>7810</v>
      </c>
      <c r="AW21" s="196">
        <v>44979.40625</v>
      </c>
      <c r="AX21" s="193">
        <v>30255</v>
      </c>
      <c r="AY21" s="196"/>
      <c r="AZ21" s="197"/>
      <c r="BA21" s="197"/>
      <c r="BB21" s="199"/>
      <c r="BC21" s="199"/>
      <c r="BD21" s="200"/>
      <c r="BE21" s="196"/>
      <c r="BF21" s="193"/>
      <c r="BG21" s="196"/>
      <c r="BH21" s="197"/>
      <c r="BI21" s="197"/>
      <c r="BJ21" s="199"/>
      <c r="BK21" s="199"/>
      <c r="BL21" s="200"/>
      <c r="BM21" s="196"/>
      <c r="BN21" s="193"/>
      <c r="BO21" s="196"/>
      <c r="BP21" s="197"/>
      <c r="BQ21" s="197"/>
      <c r="BR21" s="199"/>
      <c r="BS21" s="199"/>
      <c r="BT21" s="200"/>
      <c r="BU21" s="201"/>
      <c r="BV21" s="193"/>
      <c r="BW21" s="202"/>
      <c r="BX21" s="90"/>
      <c r="BY21" s="198"/>
      <c r="BZ21" s="198" t="s">
        <v>1952</v>
      </c>
      <c r="CA21" s="241">
        <v>44998.683634259258</v>
      </c>
      <c r="CB21" s="221"/>
      <c r="CC21" s="267" t="s">
        <v>1744</v>
      </c>
      <c r="CD21" s="222">
        <f t="shared" si="12"/>
        <v>0.2</v>
      </c>
      <c r="CE21" s="223">
        <f t="shared" si="13"/>
        <v>5</v>
      </c>
      <c r="CF21" s="224">
        <f t="shared" si="14"/>
        <v>1.2499999999999996</v>
      </c>
      <c r="CG21" s="193">
        <f t="shared" si="15"/>
        <v>39</v>
      </c>
      <c r="CH21" s="224">
        <f t="shared" si="16"/>
        <v>3.0666666666666673</v>
      </c>
      <c r="CI21" s="193">
        <f t="shared" si="17"/>
        <v>22</v>
      </c>
      <c r="CJ21" s="224">
        <f t="shared" si="18"/>
        <v>0</v>
      </c>
      <c r="CK21" s="193">
        <f t="shared" si="19"/>
        <v>0</v>
      </c>
      <c r="CL21" s="224">
        <f t="shared" si="20"/>
        <v>0</v>
      </c>
      <c r="CM21" s="193">
        <f t="shared" si="21"/>
        <v>0</v>
      </c>
      <c r="CN21" s="224">
        <f t="shared" si="22"/>
        <v>0</v>
      </c>
      <c r="CO21" s="193">
        <f t="shared" si="23"/>
        <v>0</v>
      </c>
      <c r="CP21" s="225">
        <f t="shared" si="24"/>
        <v>0.16666666666666666</v>
      </c>
      <c r="CQ21" s="198">
        <f t="shared" si="25"/>
        <v>0</v>
      </c>
      <c r="CR21" s="225">
        <f t="shared" si="26"/>
        <v>0</v>
      </c>
      <c r="CS21" s="198">
        <f t="shared" si="27"/>
        <v>0</v>
      </c>
      <c r="CT21" s="225">
        <f t="shared" si="28"/>
        <v>0</v>
      </c>
      <c r="CU21" s="198">
        <f t="shared" si="29"/>
        <v>0</v>
      </c>
      <c r="CV21" s="225">
        <f t="shared" si="30"/>
        <v>0</v>
      </c>
      <c r="CW21" s="226">
        <f t="shared" si="31"/>
        <v>0</v>
      </c>
      <c r="CX21" s="224">
        <f t="shared" si="32"/>
        <v>4.6833333333333336</v>
      </c>
      <c r="CY21" s="227">
        <f t="shared" si="33"/>
        <v>66</v>
      </c>
      <c r="CZ21" s="224">
        <f t="shared" si="48"/>
        <v>3.0666666666666673</v>
      </c>
      <c r="DA21" s="228">
        <f t="shared" si="49"/>
        <v>22</v>
      </c>
      <c r="DB21" s="225">
        <f t="shared" si="35"/>
        <v>1.6166666666666663</v>
      </c>
      <c r="DC21" s="229">
        <f t="shared" si="36"/>
        <v>44</v>
      </c>
      <c r="DD21" s="224">
        <f t="shared" si="37"/>
        <v>0.16666666666666666</v>
      </c>
      <c r="DE21" s="90">
        <f t="shared" si="38"/>
        <v>0</v>
      </c>
      <c r="DF21" s="230">
        <f t="shared" si="39"/>
        <v>10</v>
      </c>
      <c r="DG21" s="251">
        <f t="shared" si="40"/>
        <v>7810</v>
      </c>
      <c r="DH21" s="231">
        <f t="shared" si="41"/>
        <v>115.76086956521736</v>
      </c>
      <c r="DI21" s="232">
        <f t="shared" si="42"/>
        <v>636.68478260869551</v>
      </c>
      <c r="DJ21" s="233">
        <f t="shared" si="43"/>
        <v>25</v>
      </c>
      <c r="DK21" s="234">
        <f t="shared" si="44"/>
        <v>7.173913043478259</v>
      </c>
      <c r="DL21" s="235">
        <f t="shared" si="45"/>
        <v>31.20000000000001</v>
      </c>
      <c r="DM21" s="236"/>
      <c r="DN21" s="237"/>
      <c r="DO21" s="238">
        <f t="shared" si="46"/>
        <v>1</v>
      </c>
      <c r="DP21" s="239">
        <f t="shared" si="47"/>
        <v>1</v>
      </c>
      <c r="DQ21" s="191"/>
    </row>
    <row r="22" spans="1:121" s="120" customFormat="1" ht="24.75" customHeight="1">
      <c r="A22" s="537" t="s">
        <v>1416</v>
      </c>
      <c r="B22" s="191" t="s">
        <v>1150</v>
      </c>
      <c r="C22" s="192">
        <v>44979</v>
      </c>
      <c r="D22" s="193" t="s">
        <v>180</v>
      </c>
      <c r="E22" s="194" t="s">
        <v>1402</v>
      </c>
      <c r="F22" s="90" t="s">
        <v>165</v>
      </c>
      <c r="G22" s="193" t="s">
        <v>1244</v>
      </c>
      <c r="H22" s="191" t="s">
        <v>145</v>
      </c>
      <c r="I22" s="90" t="s">
        <v>146</v>
      </c>
      <c r="J22" s="194" t="s">
        <v>1379</v>
      </c>
      <c r="K22" s="90">
        <v>4</v>
      </c>
      <c r="L22" s="195" t="s">
        <v>1377</v>
      </c>
      <c r="M22" s="196">
        <v>44979.451388888891</v>
      </c>
      <c r="N22" s="90">
        <v>313062</v>
      </c>
      <c r="O22" s="197"/>
      <c r="P22" s="196">
        <v>44979.54791666667</v>
      </c>
      <c r="Q22" s="90">
        <v>313091</v>
      </c>
      <c r="R22" s="193"/>
      <c r="S22" s="196">
        <v>44979.461111111108</v>
      </c>
      <c r="T22" s="90">
        <v>313065</v>
      </c>
      <c r="U22" s="197"/>
      <c r="V22" s="196">
        <v>44979.524305555555</v>
      </c>
      <c r="W22" s="90">
        <v>313075</v>
      </c>
      <c r="X22" s="193"/>
      <c r="Y22" s="196"/>
      <c r="Z22" s="90"/>
      <c r="AA22" s="193"/>
      <c r="AB22" s="196"/>
      <c r="AC22" s="90"/>
      <c r="AD22" s="193"/>
      <c r="AE22" s="196"/>
      <c r="AF22" s="90" t="s">
        <v>1409</v>
      </c>
      <c r="AG22" s="193"/>
      <c r="AH22" s="196"/>
      <c r="AI22" s="90"/>
      <c r="AJ22" s="198"/>
      <c r="AK22" s="196"/>
      <c r="AL22" s="90"/>
      <c r="AM22" s="198"/>
      <c r="AN22" s="196"/>
      <c r="AO22" s="90"/>
      <c r="AP22" s="198"/>
      <c r="AQ22" s="196">
        <v>44979.536111111112</v>
      </c>
      <c r="AR22" s="197">
        <v>313088</v>
      </c>
      <c r="AS22" s="197">
        <v>18800</v>
      </c>
      <c r="AT22" s="199"/>
      <c r="AU22" s="199"/>
      <c r="AV22" s="200">
        <v>4740</v>
      </c>
      <c r="AW22" s="196">
        <v>44979.543749999997</v>
      </c>
      <c r="AX22" s="193">
        <v>313089</v>
      </c>
      <c r="AY22" s="196"/>
      <c r="AZ22" s="197"/>
      <c r="BA22" s="197"/>
      <c r="BB22" s="199"/>
      <c r="BC22" s="199"/>
      <c r="BD22" s="200"/>
      <c r="BE22" s="196"/>
      <c r="BF22" s="193"/>
      <c r="BG22" s="196"/>
      <c r="BH22" s="197"/>
      <c r="BI22" s="197"/>
      <c r="BJ22" s="199"/>
      <c r="BK22" s="199"/>
      <c r="BL22" s="200"/>
      <c r="BM22" s="196"/>
      <c r="BN22" s="193"/>
      <c r="BO22" s="196"/>
      <c r="BP22" s="197"/>
      <c r="BQ22" s="197"/>
      <c r="BR22" s="199"/>
      <c r="BS22" s="199"/>
      <c r="BT22" s="200"/>
      <c r="BU22" s="201"/>
      <c r="BV22" s="193"/>
      <c r="BW22" s="202"/>
      <c r="BX22" s="90"/>
      <c r="BY22" s="198"/>
      <c r="BZ22" s="462" t="s">
        <v>1953</v>
      </c>
      <c r="CA22" s="241">
        <v>44998.680335648147</v>
      </c>
      <c r="CB22" s="221"/>
      <c r="CC22" s="267" t="s">
        <v>1744</v>
      </c>
      <c r="CD22" s="222">
        <f t="shared" si="12"/>
        <v>0.23333333333333334</v>
      </c>
      <c r="CE22" s="223">
        <f t="shared" si="13"/>
        <v>3</v>
      </c>
      <c r="CF22" s="224">
        <f t="shared" si="14"/>
        <v>0.38333333333333314</v>
      </c>
      <c r="CG22" s="193">
        <f t="shared" si="15"/>
        <v>15</v>
      </c>
      <c r="CH22" s="224">
        <f t="shared" si="16"/>
        <v>1.5166666666666666</v>
      </c>
      <c r="CI22" s="193">
        <f t="shared" si="17"/>
        <v>10</v>
      </c>
      <c r="CJ22" s="224">
        <f t="shared" si="18"/>
        <v>0</v>
      </c>
      <c r="CK22" s="193">
        <f t="shared" si="19"/>
        <v>0</v>
      </c>
      <c r="CL22" s="224">
        <f t="shared" si="20"/>
        <v>0</v>
      </c>
      <c r="CM22" s="193">
        <f t="shared" si="21"/>
        <v>0</v>
      </c>
      <c r="CN22" s="224">
        <f t="shared" si="22"/>
        <v>0</v>
      </c>
      <c r="CO22" s="193">
        <f t="shared" si="23"/>
        <v>0</v>
      </c>
      <c r="CP22" s="225">
        <f t="shared" si="24"/>
        <v>0.18333333333333332</v>
      </c>
      <c r="CQ22" s="198">
        <f t="shared" si="25"/>
        <v>1</v>
      </c>
      <c r="CR22" s="225">
        <f t="shared" si="26"/>
        <v>0</v>
      </c>
      <c r="CS22" s="198">
        <f t="shared" si="27"/>
        <v>0</v>
      </c>
      <c r="CT22" s="225">
        <f t="shared" si="28"/>
        <v>0</v>
      </c>
      <c r="CU22" s="198">
        <f t="shared" si="29"/>
        <v>0</v>
      </c>
      <c r="CV22" s="225">
        <f t="shared" si="30"/>
        <v>0</v>
      </c>
      <c r="CW22" s="226">
        <f t="shared" si="31"/>
        <v>0</v>
      </c>
      <c r="CX22" s="224">
        <f t="shared" si="32"/>
        <v>2.3166666666666664</v>
      </c>
      <c r="CY22" s="227">
        <f t="shared" si="33"/>
        <v>29</v>
      </c>
      <c r="CZ22" s="224">
        <f t="shared" si="48"/>
        <v>1.5166666666666666</v>
      </c>
      <c r="DA22" s="228">
        <f t="shared" si="49"/>
        <v>10</v>
      </c>
      <c r="DB22" s="225">
        <f t="shared" si="35"/>
        <v>0.79999999999999982</v>
      </c>
      <c r="DC22" s="229">
        <f t="shared" si="36"/>
        <v>19</v>
      </c>
      <c r="DD22" s="224">
        <f t="shared" si="37"/>
        <v>0.18333333333333332</v>
      </c>
      <c r="DE22" s="90">
        <f t="shared" si="38"/>
        <v>1</v>
      </c>
      <c r="DF22" s="230">
        <f t="shared" si="39"/>
        <v>11</v>
      </c>
      <c r="DG22" s="251">
        <f t="shared" si="40"/>
        <v>4740</v>
      </c>
      <c r="DH22" s="231">
        <f t="shared" si="41"/>
        <v>312.52747252747253</v>
      </c>
      <c r="DI22" s="232">
        <f t="shared" si="42"/>
        <v>781.31868131868134</v>
      </c>
      <c r="DJ22" s="233">
        <f t="shared" si="43"/>
        <v>12.857142857142858</v>
      </c>
      <c r="DK22" s="234">
        <f t="shared" si="44"/>
        <v>6.593406593406594</v>
      </c>
      <c r="DL22" s="235">
        <f t="shared" si="45"/>
        <v>39.130434782608717</v>
      </c>
      <c r="DM22" s="236"/>
      <c r="DN22" s="237"/>
      <c r="DO22" s="238">
        <f t="shared" si="46"/>
        <v>1</v>
      </c>
      <c r="DP22" s="239">
        <f t="shared" si="47"/>
        <v>1</v>
      </c>
      <c r="DQ22" s="191"/>
    </row>
    <row r="23" spans="1:121" s="120" customFormat="1" ht="24.75" customHeight="1">
      <c r="A23" s="537" t="s">
        <v>1417</v>
      </c>
      <c r="B23" s="191" t="s">
        <v>1150</v>
      </c>
      <c r="C23" s="192">
        <v>44979</v>
      </c>
      <c r="D23" s="193" t="s">
        <v>180</v>
      </c>
      <c r="E23" s="194" t="s">
        <v>1403</v>
      </c>
      <c r="F23" s="90" t="s">
        <v>165</v>
      </c>
      <c r="G23" s="193" t="s">
        <v>1241</v>
      </c>
      <c r="H23" s="191" t="s">
        <v>145</v>
      </c>
      <c r="I23" s="90" t="s">
        <v>146</v>
      </c>
      <c r="J23" s="194" t="s">
        <v>1374</v>
      </c>
      <c r="K23" s="90">
        <v>4</v>
      </c>
      <c r="L23" s="195" t="s">
        <v>1381</v>
      </c>
      <c r="M23" s="196">
        <v>44979.623611111114</v>
      </c>
      <c r="N23" s="90">
        <v>62373</v>
      </c>
      <c r="O23" s="197"/>
      <c r="P23" s="196">
        <v>44979.833333333336</v>
      </c>
      <c r="Q23" s="90">
        <v>62420</v>
      </c>
      <c r="R23" s="193"/>
      <c r="S23" s="196">
        <v>44979.626388888886</v>
      </c>
      <c r="T23" s="90">
        <v>62375</v>
      </c>
      <c r="U23" s="197"/>
      <c r="V23" s="196">
        <v>44979.752083333333</v>
      </c>
      <c r="W23" s="90">
        <v>62398</v>
      </c>
      <c r="X23" s="193"/>
      <c r="Y23" s="196">
        <v>44979.772222222222</v>
      </c>
      <c r="Z23" s="90">
        <v>62408</v>
      </c>
      <c r="AA23" s="193"/>
      <c r="AB23" s="196">
        <v>44979.815972222219</v>
      </c>
      <c r="AC23" s="90">
        <v>62412</v>
      </c>
      <c r="AD23" s="193"/>
      <c r="AE23" s="196"/>
      <c r="AF23" s="90" t="s">
        <v>1409</v>
      </c>
      <c r="AG23" s="193"/>
      <c r="AH23" s="196"/>
      <c r="AI23" s="90"/>
      <c r="AJ23" s="198"/>
      <c r="AK23" s="196"/>
      <c r="AL23" s="90"/>
      <c r="AM23" s="198"/>
      <c r="AN23" s="196"/>
      <c r="AO23" s="90"/>
      <c r="AP23" s="198"/>
      <c r="AQ23" s="196">
        <v>44979.757638888892</v>
      </c>
      <c r="AR23" s="197">
        <v>62402</v>
      </c>
      <c r="AS23" s="197">
        <v>18802</v>
      </c>
      <c r="AT23" s="199"/>
      <c r="AU23" s="199"/>
      <c r="AV23" s="200">
        <v>7390</v>
      </c>
      <c r="AW23" s="196">
        <v>44979.762499999997</v>
      </c>
      <c r="AX23" s="193">
        <v>62403</v>
      </c>
      <c r="AY23" s="196">
        <v>44979.821527777778</v>
      </c>
      <c r="AZ23" s="197">
        <v>62417</v>
      </c>
      <c r="BA23" s="197">
        <v>18804</v>
      </c>
      <c r="BB23" s="199"/>
      <c r="BC23" s="199"/>
      <c r="BD23" s="200">
        <v>2910</v>
      </c>
      <c r="BE23" s="196">
        <v>44979.82708333333</v>
      </c>
      <c r="BF23" s="193">
        <v>62417</v>
      </c>
      <c r="BG23" s="196"/>
      <c r="BH23" s="197"/>
      <c r="BI23" s="197"/>
      <c r="BJ23" s="199"/>
      <c r="BK23" s="199"/>
      <c r="BL23" s="200"/>
      <c r="BM23" s="196"/>
      <c r="BN23" s="193"/>
      <c r="BO23" s="196"/>
      <c r="BP23" s="197"/>
      <c r="BQ23" s="197"/>
      <c r="BR23" s="199"/>
      <c r="BS23" s="199"/>
      <c r="BT23" s="200"/>
      <c r="BU23" s="201"/>
      <c r="BV23" s="193"/>
      <c r="BW23" s="202"/>
      <c r="BX23" s="90"/>
      <c r="BY23" s="198"/>
      <c r="BZ23" s="198"/>
      <c r="CA23" s="241">
        <v>44998.687361111108</v>
      </c>
      <c r="CB23" s="221"/>
      <c r="CC23" s="267" t="s">
        <v>1744</v>
      </c>
      <c r="CD23" s="222">
        <f t="shared" si="12"/>
        <v>6.6666666666666666E-2</v>
      </c>
      <c r="CE23" s="223">
        <f t="shared" si="13"/>
        <v>2</v>
      </c>
      <c r="CF23" s="224">
        <f t="shared" si="14"/>
        <v>0.65000000000000013</v>
      </c>
      <c r="CG23" s="193">
        <f t="shared" si="15"/>
        <v>17</v>
      </c>
      <c r="CH23" s="224">
        <f t="shared" si="16"/>
        <v>3.0166666666666666</v>
      </c>
      <c r="CI23" s="193">
        <f t="shared" si="17"/>
        <v>23</v>
      </c>
      <c r="CJ23" s="224">
        <f t="shared" si="18"/>
        <v>1.05</v>
      </c>
      <c r="CK23" s="193">
        <f t="shared" si="19"/>
        <v>4</v>
      </c>
      <c r="CL23" s="224">
        <f t="shared" si="20"/>
        <v>0</v>
      </c>
      <c r="CM23" s="193">
        <f t="shared" si="21"/>
        <v>0</v>
      </c>
      <c r="CN23" s="224">
        <f t="shared" si="22"/>
        <v>0</v>
      </c>
      <c r="CO23" s="193">
        <f t="shared" si="23"/>
        <v>0</v>
      </c>
      <c r="CP23" s="225">
        <f t="shared" si="24"/>
        <v>0.11666666666666667</v>
      </c>
      <c r="CQ23" s="198">
        <f t="shared" si="25"/>
        <v>1</v>
      </c>
      <c r="CR23" s="225">
        <f t="shared" si="26"/>
        <v>0.13333333333333333</v>
      </c>
      <c r="CS23" s="198">
        <f t="shared" si="27"/>
        <v>0</v>
      </c>
      <c r="CT23" s="225">
        <f t="shared" si="28"/>
        <v>0</v>
      </c>
      <c r="CU23" s="198">
        <f t="shared" si="29"/>
        <v>0</v>
      </c>
      <c r="CV23" s="225">
        <f t="shared" si="30"/>
        <v>0</v>
      </c>
      <c r="CW23" s="226">
        <f t="shared" si="31"/>
        <v>0</v>
      </c>
      <c r="CX23" s="224">
        <f t="shared" si="32"/>
        <v>5.0333333333333332</v>
      </c>
      <c r="CY23" s="227">
        <f t="shared" si="33"/>
        <v>47</v>
      </c>
      <c r="CZ23" s="224">
        <f t="shared" si="48"/>
        <v>4.0666666666666664</v>
      </c>
      <c r="DA23" s="228">
        <f t="shared" si="49"/>
        <v>27</v>
      </c>
      <c r="DB23" s="225">
        <f t="shared" si="35"/>
        <v>0.96666666666666679</v>
      </c>
      <c r="DC23" s="229">
        <f t="shared" si="36"/>
        <v>20</v>
      </c>
      <c r="DD23" s="224">
        <f t="shared" si="37"/>
        <v>0.25</v>
      </c>
      <c r="DE23" s="90">
        <f t="shared" si="38"/>
        <v>1</v>
      </c>
      <c r="DF23" s="230">
        <f t="shared" si="39"/>
        <v>7.5</v>
      </c>
      <c r="DG23" s="251">
        <f t="shared" si="40"/>
        <v>10300</v>
      </c>
      <c r="DH23" s="231">
        <f t="shared" si="41"/>
        <v>93.806921675774134</v>
      </c>
      <c r="DI23" s="232">
        <f t="shared" si="42"/>
        <v>633.19672131147547</v>
      </c>
      <c r="DJ23" s="233">
        <f t="shared" si="43"/>
        <v>30</v>
      </c>
      <c r="DK23" s="234">
        <f t="shared" si="44"/>
        <v>6.639344262295082</v>
      </c>
      <c r="DL23" s="235">
        <f t="shared" si="45"/>
        <v>26.15384615384615</v>
      </c>
      <c r="DM23" s="236"/>
      <c r="DN23" s="237"/>
      <c r="DO23" s="238">
        <f t="shared" si="46"/>
        <v>0.69688768606224627</v>
      </c>
      <c r="DP23" s="239">
        <f t="shared" si="47"/>
        <v>2</v>
      </c>
      <c r="DQ23" s="191"/>
    </row>
    <row r="24" spans="1:121" s="120" customFormat="1" ht="24.75" customHeight="1">
      <c r="A24" s="537" t="s">
        <v>1419</v>
      </c>
      <c r="B24" s="191" t="s">
        <v>1150</v>
      </c>
      <c r="C24" s="192">
        <v>44980</v>
      </c>
      <c r="D24" s="193" t="s">
        <v>141</v>
      </c>
      <c r="E24" s="194" t="s">
        <v>1404</v>
      </c>
      <c r="F24" s="90" t="s">
        <v>143</v>
      </c>
      <c r="G24" s="193" t="s">
        <v>1244</v>
      </c>
      <c r="H24" s="191" t="s">
        <v>145</v>
      </c>
      <c r="I24" s="90" t="s">
        <v>146</v>
      </c>
      <c r="J24" s="194" t="s">
        <v>1374</v>
      </c>
      <c r="K24" s="90">
        <v>4</v>
      </c>
      <c r="L24" s="195" t="s">
        <v>1376</v>
      </c>
      <c r="M24" s="196">
        <v>44980.25</v>
      </c>
      <c r="N24" s="90">
        <v>62420</v>
      </c>
      <c r="O24" s="197"/>
      <c r="P24" s="196">
        <v>44980.45208333333</v>
      </c>
      <c r="Q24" s="90">
        <v>62471</v>
      </c>
      <c r="R24" s="193"/>
      <c r="S24" s="196">
        <v>44980.254166666666</v>
      </c>
      <c r="T24" s="90">
        <v>62420</v>
      </c>
      <c r="U24" s="197"/>
      <c r="V24" s="196">
        <v>44980.338888888888</v>
      </c>
      <c r="W24" s="90">
        <v>62443</v>
      </c>
      <c r="X24" s="193"/>
      <c r="Y24" s="196">
        <v>44980.354166666664</v>
      </c>
      <c r="Z24" s="90">
        <v>62449</v>
      </c>
      <c r="AA24" s="193"/>
      <c r="AB24" s="196">
        <v>44980.4375</v>
      </c>
      <c r="AC24" s="90">
        <v>62466</v>
      </c>
      <c r="AD24" s="193"/>
      <c r="AE24" s="196"/>
      <c r="AF24" s="90" t="s">
        <v>1409</v>
      </c>
      <c r="AG24" s="193"/>
      <c r="AH24" s="196"/>
      <c r="AI24" s="90"/>
      <c r="AJ24" s="198"/>
      <c r="AK24" s="196"/>
      <c r="AL24" s="90"/>
      <c r="AM24" s="198"/>
      <c r="AN24" s="196"/>
      <c r="AO24" s="90"/>
      <c r="AP24" s="198"/>
      <c r="AQ24" s="196">
        <v>44980.342361111114</v>
      </c>
      <c r="AR24" s="197">
        <v>62446</v>
      </c>
      <c r="AS24" s="197">
        <v>18805</v>
      </c>
      <c r="AT24" s="199"/>
      <c r="AU24" s="199"/>
      <c r="AV24" s="200">
        <v>5790</v>
      </c>
      <c r="AW24" s="196">
        <v>44980.347222222219</v>
      </c>
      <c r="AX24" s="193">
        <v>62446</v>
      </c>
      <c r="AY24" s="196">
        <v>44980.439583333333</v>
      </c>
      <c r="AZ24" s="197">
        <v>62467</v>
      </c>
      <c r="BA24" s="197">
        <v>18809</v>
      </c>
      <c r="BB24" s="199"/>
      <c r="BC24" s="199"/>
      <c r="BD24" s="200">
        <v>5760</v>
      </c>
      <c r="BE24" s="196">
        <v>44980.445833333331</v>
      </c>
      <c r="BF24" s="193">
        <v>62468</v>
      </c>
      <c r="BG24" s="196"/>
      <c r="BH24" s="197"/>
      <c r="BI24" s="197"/>
      <c r="BJ24" s="199"/>
      <c r="BK24" s="199"/>
      <c r="BL24" s="200"/>
      <c r="BM24" s="196"/>
      <c r="BN24" s="193"/>
      <c r="BO24" s="196"/>
      <c r="BP24" s="197"/>
      <c r="BQ24" s="197"/>
      <c r="BR24" s="199"/>
      <c r="BS24" s="199"/>
      <c r="BT24" s="200"/>
      <c r="BU24" s="201"/>
      <c r="BV24" s="193"/>
      <c r="BW24" s="202"/>
      <c r="BX24" s="90"/>
      <c r="BY24" s="198"/>
      <c r="BZ24" s="198"/>
      <c r="CA24" s="241">
        <v>44998.657569444447</v>
      </c>
      <c r="CB24" s="221"/>
      <c r="CC24" s="267" t="s">
        <v>1744</v>
      </c>
      <c r="CD24" s="222">
        <f t="shared" si="12"/>
        <v>0.1</v>
      </c>
      <c r="CE24" s="223">
        <f t="shared" si="13"/>
        <v>0</v>
      </c>
      <c r="CF24" s="224">
        <f t="shared" si="14"/>
        <v>0.44999999999999984</v>
      </c>
      <c r="CG24" s="193">
        <f t="shared" si="15"/>
        <v>10</v>
      </c>
      <c r="CH24" s="224">
        <f t="shared" si="16"/>
        <v>2.0333333333333332</v>
      </c>
      <c r="CI24" s="193">
        <f t="shared" si="17"/>
        <v>23</v>
      </c>
      <c r="CJ24" s="224">
        <f t="shared" si="18"/>
        <v>2</v>
      </c>
      <c r="CK24" s="193">
        <f t="shared" si="19"/>
        <v>17</v>
      </c>
      <c r="CL24" s="224">
        <f t="shared" si="20"/>
        <v>0</v>
      </c>
      <c r="CM24" s="193">
        <f t="shared" si="21"/>
        <v>0</v>
      </c>
      <c r="CN24" s="224">
        <f t="shared" si="22"/>
        <v>0</v>
      </c>
      <c r="CO24" s="193">
        <f t="shared" si="23"/>
        <v>0</v>
      </c>
      <c r="CP24" s="225">
        <f t="shared" si="24"/>
        <v>0.11666666666666667</v>
      </c>
      <c r="CQ24" s="198">
        <f t="shared" si="25"/>
        <v>0</v>
      </c>
      <c r="CR24" s="225">
        <f t="shared" si="26"/>
        <v>0.15</v>
      </c>
      <c r="CS24" s="198">
        <f t="shared" si="27"/>
        <v>1</v>
      </c>
      <c r="CT24" s="225">
        <f t="shared" si="28"/>
        <v>0</v>
      </c>
      <c r="CU24" s="198">
        <f t="shared" si="29"/>
        <v>0</v>
      </c>
      <c r="CV24" s="225">
        <f t="shared" si="30"/>
        <v>0</v>
      </c>
      <c r="CW24" s="226">
        <f t="shared" si="31"/>
        <v>0</v>
      </c>
      <c r="CX24" s="224">
        <f t="shared" si="32"/>
        <v>4.8499999999999996</v>
      </c>
      <c r="CY24" s="227">
        <f t="shared" si="33"/>
        <v>51</v>
      </c>
      <c r="CZ24" s="224">
        <f t="shared" si="48"/>
        <v>4.0333333333333332</v>
      </c>
      <c r="DA24" s="228">
        <f t="shared" si="49"/>
        <v>40</v>
      </c>
      <c r="DB24" s="225">
        <f t="shared" si="35"/>
        <v>0.81666666666666643</v>
      </c>
      <c r="DC24" s="229">
        <f t="shared" si="36"/>
        <v>11</v>
      </c>
      <c r="DD24" s="224">
        <f t="shared" si="37"/>
        <v>0.26666666666666666</v>
      </c>
      <c r="DE24" s="90">
        <f t="shared" si="38"/>
        <v>1</v>
      </c>
      <c r="DF24" s="230">
        <f t="shared" si="39"/>
        <v>8</v>
      </c>
      <c r="DG24" s="251">
        <f t="shared" si="40"/>
        <v>11550</v>
      </c>
      <c r="DH24" s="231">
        <f t="shared" si="41"/>
        <v>71.590909090909093</v>
      </c>
      <c r="DI24" s="232">
        <f t="shared" si="42"/>
        <v>715.90909090909088</v>
      </c>
      <c r="DJ24" s="233">
        <f t="shared" si="43"/>
        <v>0</v>
      </c>
      <c r="DK24" s="234">
        <f t="shared" si="44"/>
        <v>9.9173553719008272</v>
      </c>
      <c r="DL24" s="235">
        <f t="shared" si="45"/>
        <v>22.222222222222229</v>
      </c>
      <c r="DM24" s="236"/>
      <c r="DN24" s="237"/>
      <c r="DO24" s="238">
        <f t="shared" si="46"/>
        <v>0.99740932642487046</v>
      </c>
      <c r="DP24" s="239">
        <f t="shared" si="47"/>
        <v>2</v>
      </c>
      <c r="DQ24" s="191"/>
    </row>
    <row r="25" spans="1:121" s="120" customFormat="1" ht="24.75" customHeight="1">
      <c r="A25" s="537" t="s">
        <v>1420</v>
      </c>
      <c r="B25" s="191" t="s">
        <v>1150</v>
      </c>
      <c r="C25" s="192">
        <v>44980</v>
      </c>
      <c r="D25" s="193" t="s">
        <v>141</v>
      </c>
      <c r="E25" s="194" t="s">
        <v>1405</v>
      </c>
      <c r="F25" s="90" t="s">
        <v>143</v>
      </c>
      <c r="G25" s="193" t="s">
        <v>1241</v>
      </c>
      <c r="H25" s="191" t="s">
        <v>145</v>
      </c>
      <c r="I25" s="90" t="s">
        <v>146</v>
      </c>
      <c r="J25" s="194" t="s">
        <v>1375</v>
      </c>
      <c r="K25" s="90">
        <v>4</v>
      </c>
      <c r="L25" s="195" t="s">
        <v>1153</v>
      </c>
      <c r="M25" s="196">
        <v>44980.625</v>
      </c>
      <c r="N25" s="90">
        <v>30436</v>
      </c>
      <c r="O25" s="197"/>
      <c r="P25" s="196">
        <v>44980.767361111109</v>
      </c>
      <c r="Q25" s="90">
        <v>30469</v>
      </c>
      <c r="R25" s="193"/>
      <c r="S25" s="196">
        <v>44980.62777777778</v>
      </c>
      <c r="T25" s="90">
        <v>30438</v>
      </c>
      <c r="U25" s="197"/>
      <c r="V25" s="196">
        <v>44980.6875</v>
      </c>
      <c r="W25" s="90">
        <v>30446</v>
      </c>
      <c r="X25" s="193"/>
      <c r="Y25" s="196">
        <v>44980.70416666667</v>
      </c>
      <c r="Z25" s="90">
        <v>30455</v>
      </c>
      <c r="AA25" s="193"/>
      <c r="AB25" s="196">
        <v>44980.75</v>
      </c>
      <c r="AC25" s="90">
        <v>30462</v>
      </c>
      <c r="AD25" s="193"/>
      <c r="AE25" s="196"/>
      <c r="AF25" s="90" t="s">
        <v>1409</v>
      </c>
      <c r="AG25" s="193"/>
      <c r="AH25" s="196"/>
      <c r="AI25" s="90"/>
      <c r="AJ25" s="198"/>
      <c r="AK25" s="196"/>
      <c r="AL25" s="90"/>
      <c r="AM25" s="198"/>
      <c r="AN25" s="196"/>
      <c r="AO25" s="90"/>
      <c r="AP25" s="198"/>
      <c r="AQ25" s="196">
        <v>44980.693055555559</v>
      </c>
      <c r="AR25" s="197">
        <v>30451</v>
      </c>
      <c r="AS25" s="197">
        <v>18814</v>
      </c>
      <c r="AT25" s="199"/>
      <c r="AU25" s="199"/>
      <c r="AV25" s="200">
        <v>5900</v>
      </c>
      <c r="AW25" s="196">
        <v>44980.699305555558</v>
      </c>
      <c r="AX25" s="193">
        <v>30451</v>
      </c>
      <c r="AY25" s="196">
        <v>44980.756249999999</v>
      </c>
      <c r="AZ25" s="197">
        <v>30466</v>
      </c>
      <c r="BA25" s="197">
        <v>18817</v>
      </c>
      <c r="BB25" s="199"/>
      <c r="BC25" s="199"/>
      <c r="BD25" s="200">
        <v>4350</v>
      </c>
      <c r="BE25" s="196">
        <v>44980.761805555558</v>
      </c>
      <c r="BF25" s="193">
        <v>30466</v>
      </c>
      <c r="BG25" s="196"/>
      <c r="BH25" s="197"/>
      <c r="BI25" s="197"/>
      <c r="BJ25" s="199"/>
      <c r="BK25" s="199"/>
      <c r="BL25" s="200"/>
      <c r="BM25" s="196"/>
      <c r="BN25" s="193"/>
      <c r="BO25" s="196"/>
      <c r="BP25" s="197"/>
      <c r="BQ25" s="197"/>
      <c r="BR25" s="199"/>
      <c r="BS25" s="199"/>
      <c r="BT25" s="200"/>
      <c r="BU25" s="201"/>
      <c r="BV25" s="193"/>
      <c r="BW25" s="202"/>
      <c r="BX25" s="90"/>
      <c r="BY25" s="198"/>
      <c r="BZ25" s="198"/>
      <c r="CA25" s="241">
        <v>44998.659849537034</v>
      </c>
      <c r="CB25" s="221"/>
      <c r="CC25" s="267" t="s">
        <v>1744</v>
      </c>
      <c r="CD25" s="222">
        <f t="shared" si="12"/>
        <v>6.6666666666666666E-2</v>
      </c>
      <c r="CE25" s="223">
        <f t="shared" si="13"/>
        <v>2</v>
      </c>
      <c r="CF25" s="224">
        <f t="shared" si="14"/>
        <v>0.53333333333333333</v>
      </c>
      <c r="CG25" s="193">
        <f t="shared" si="15"/>
        <v>16</v>
      </c>
      <c r="CH25" s="224">
        <f t="shared" si="16"/>
        <v>1.4333333333333333</v>
      </c>
      <c r="CI25" s="193">
        <f t="shared" si="17"/>
        <v>8</v>
      </c>
      <c r="CJ25" s="224">
        <f t="shared" si="18"/>
        <v>1.1000000000000001</v>
      </c>
      <c r="CK25" s="193">
        <f t="shared" si="19"/>
        <v>7</v>
      </c>
      <c r="CL25" s="224">
        <f t="shared" si="20"/>
        <v>0</v>
      </c>
      <c r="CM25" s="193">
        <f t="shared" si="21"/>
        <v>0</v>
      </c>
      <c r="CN25" s="224">
        <f t="shared" si="22"/>
        <v>0</v>
      </c>
      <c r="CO25" s="193">
        <f t="shared" si="23"/>
        <v>0</v>
      </c>
      <c r="CP25" s="225">
        <f t="shared" si="24"/>
        <v>0.15</v>
      </c>
      <c r="CQ25" s="198">
        <f t="shared" si="25"/>
        <v>0</v>
      </c>
      <c r="CR25" s="225">
        <f t="shared" si="26"/>
        <v>0.13333333333333333</v>
      </c>
      <c r="CS25" s="198">
        <f t="shared" si="27"/>
        <v>0</v>
      </c>
      <c r="CT25" s="225">
        <f t="shared" si="28"/>
        <v>0</v>
      </c>
      <c r="CU25" s="198">
        <f t="shared" si="29"/>
        <v>0</v>
      </c>
      <c r="CV25" s="225">
        <f t="shared" si="30"/>
        <v>0</v>
      </c>
      <c r="CW25" s="226">
        <f t="shared" si="31"/>
        <v>0</v>
      </c>
      <c r="CX25" s="224">
        <f t="shared" si="32"/>
        <v>3.4166666666666665</v>
      </c>
      <c r="CY25" s="227">
        <f t="shared" si="33"/>
        <v>33</v>
      </c>
      <c r="CZ25" s="224">
        <f t="shared" si="48"/>
        <v>2.5333333333333332</v>
      </c>
      <c r="DA25" s="228">
        <f t="shared" si="49"/>
        <v>15</v>
      </c>
      <c r="DB25" s="225">
        <f t="shared" si="35"/>
        <v>0.8833333333333333</v>
      </c>
      <c r="DC25" s="229">
        <f t="shared" si="36"/>
        <v>18</v>
      </c>
      <c r="DD25" s="224">
        <f t="shared" si="37"/>
        <v>0.28333333333333333</v>
      </c>
      <c r="DE25" s="90">
        <f t="shared" si="38"/>
        <v>0</v>
      </c>
      <c r="DF25" s="230">
        <f t="shared" si="39"/>
        <v>8.5</v>
      </c>
      <c r="DG25" s="251">
        <f t="shared" si="40"/>
        <v>10250</v>
      </c>
      <c r="DH25" s="231">
        <f t="shared" si="41"/>
        <v>269.73684210526318</v>
      </c>
      <c r="DI25" s="232">
        <f t="shared" si="42"/>
        <v>1011.5131578947369</v>
      </c>
      <c r="DJ25" s="233">
        <f t="shared" si="43"/>
        <v>30</v>
      </c>
      <c r="DK25" s="234">
        <f t="shared" si="44"/>
        <v>5.9210526315789478</v>
      </c>
      <c r="DL25" s="235">
        <f t="shared" si="45"/>
        <v>30</v>
      </c>
      <c r="DM25" s="236"/>
      <c r="DN25" s="237"/>
      <c r="DO25" s="238">
        <f t="shared" si="46"/>
        <v>0.86864406779661019</v>
      </c>
      <c r="DP25" s="239">
        <f t="shared" si="47"/>
        <v>2</v>
      </c>
      <c r="DQ25" s="191"/>
    </row>
    <row r="26" spans="1:121" s="120" customFormat="1" ht="24.75" customHeight="1">
      <c r="A26" s="537" t="s">
        <v>1419</v>
      </c>
      <c r="B26" s="191" t="s">
        <v>1150</v>
      </c>
      <c r="C26" s="192">
        <v>44980</v>
      </c>
      <c r="D26" s="193" t="s">
        <v>141</v>
      </c>
      <c r="E26" s="194" t="s">
        <v>1406</v>
      </c>
      <c r="F26" s="90" t="s">
        <v>143</v>
      </c>
      <c r="G26" s="193" t="s">
        <v>1244</v>
      </c>
      <c r="H26" s="191" t="s">
        <v>145</v>
      </c>
      <c r="I26" s="90" t="s">
        <v>146</v>
      </c>
      <c r="J26" s="194" t="s">
        <v>1375</v>
      </c>
      <c r="K26" s="90">
        <v>4</v>
      </c>
      <c r="L26" s="195" t="s">
        <v>1377</v>
      </c>
      <c r="M26" s="196">
        <v>44980.25</v>
      </c>
      <c r="N26" s="90">
        <v>30350</v>
      </c>
      <c r="O26" s="197"/>
      <c r="P26" s="196">
        <v>44980.497916666667</v>
      </c>
      <c r="Q26" s="90">
        <v>30436</v>
      </c>
      <c r="R26" s="193"/>
      <c r="S26" s="196">
        <v>44980.259027777778</v>
      </c>
      <c r="T26" s="90">
        <v>30354</v>
      </c>
      <c r="U26" s="197"/>
      <c r="V26" s="196">
        <v>44980.361111111109</v>
      </c>
      <c r="W26" s="90">
        <v>30379</v>
      </c>
      <c r="X26" s="193"/>
      <c r="Y26" s="196">
        <v>44980.390277777777</v>
      </c>
      <c r="Z26" s="90">
        <v>30405</v>
      </c>
      <c r="AA26" s="193"/>
      <c r="AB26" s="196">
        <v>44980.464583333334</v>
      </c>
      <c r="AC26" s="90">
        <v>30417</v>
      </c>
      <c r="AD26" s="193"/>
      <c r="AE26" s="196"/>
      <c r="AF26" s="90" t="s">
        <v>1409</v>
      </c>
      <c r="AG26" s="193"/>
      <c r="AH26" s="196"/>
      <c r="AI26" s="90"/>
      <c r="AJ26" s="198"/>
      <c r="AK26" s="196"/>
      <c r="AL26" s="90"/>
      <c r="AM26" s="198"/>
      <c r="AN26" s="196"/>
      <c r="AO26" s="90"/>
      <c r="AP26" s="198"/>
      <c r="AQ26" s="196">
        <v>44980.371527777781</v>
      </c>
      <c r="AR26" s="197">
        <v>30392</v>
      </c>
      <c r="AS26" s="197">
        <v>18807</v>
      </c>
      <c r="AT26" s="199"/>
      <c r="AU26" s="199"/>
      <c r="AV26" s="200">
        <v>5930</v>
      </c>
      <c r="AW26" s="196">
        <v>44980.379166666666</v>
      </c>
      <c r="AX26" s="193">
        <v>30392</v>
      </c>
      <c r="AY26" s="196">
        <v>44980.480555555558</v>
      </c>
      <c r="AZ26" s="197">
        <v>30433</v>
      </c>
      <c r="BA26" s="197">
        <v>18810</v>
      </c>
      <c r="BB26" s="199"/>
      <c r="BC26" s="199"/>
      <c r="BD26" s="200">
        <v>3400</v>
      </c>
      <c r="BE26" s="196">
        <v>44980.490277777775</v>
      </c>
      <c r="BF26" s="193">
        <v>30434</v>
      </c>
      <c r="BG26" s="196"/>
      <c r="BH26" s="197"/>
      <c r="BI26" s="197"/>
      <c r="BJ26" s="199"/>
      <c r="BK26" s="199"/>
      <c r="BL26" s="200"/>
      <c r="BM26" s="196"/>
      <c r="BN26" s="193"/>
      <c r="BO26" s="196"/>
      <c r="BP26" s="197"/>
      <c r="BQ26" s="197"/>
      <c r="BR26" s="199"/>
      <c r="BS26" s="199"/>
      <c r="BT26" s="200"/>
      <c r="BU26" s="201"/>
      <c r="BV26" s="193"/>
      <c r="BW26" s="202"/>
      <c r="BX26" s="90"/>
      <c r="BY26" s="198"/>
      <c r="BZ26" s="198"/>
      <c r="CA26" s="241">
        <v>44998.654849537037</v>
      </c>
      <c r="CB26" s="221"/>
      <c r="CC26" s="267" t="s">
        <v>1744</v>
      </c>
      <c r="CD26" s="222">
        <f t="shared" si="12"/>
        <v>0.21666666666666667</v>
      </c>
      <c r="CE26" s="223">
        <f t="shared" si="13"/>
        <v>4</v>
      </c>
      <c r="CF26" s="224">
        <f t="shared" si="14"/>
        <v>1.0833333333333335</v>
      </c>
      <c r="CG26" s="193">
        <f t="shared" si="15"/>
        <v>44</v>
      </c>
      <c r="CH26" s="224">
        <f t="shared" si="16"/>
        <v>2.4500000000000002</v>
      </c>
      <c r="CI26" s="193">
        <f t="shared" si="17"/>
        <v>25</v>
      </c>
      <c r="CJ26" s="224">
        <f t="shared" si="18"/>
        <v>1.7833333333333332</v>
      </c>
      <c r="CK26" s="193">
        <f t="shared" si="19"/>
        <v>12</v>
      </c>
      <c r="CL26" s="224">
        <f t="shared" si="20"/>
        <v>0</v>
      </c>
      <c r="CM26" s="193">
        <f t="shared" si="21"/>
        <v>0</v>
      </c>
      <c r="CN26" s="224">
        <f t="shared" si="22"/>
        <v>0</v>
      </c>
      <c r="CO26" s="193">
        <f t="shared" si="23"/>
        <v>0</v>
      </c>
      <c r="CP26" s="225">
        <f t="shared" si="24"/>
        <v>0.18333333333333332</v>
      </c>
      <c r="CQ26" s="198">
        <f t="shared" si="25"/>
        <v>0</v>
      </c>
      <c r="CR26" s="225">
        <f t="shared" si="26"/>
        <v>0.23333333333333334</v>
      </c>
      <c r="CS26" s="198">
        <f t="shared" si="27"/>
        <v>1</v>
      </c>
      <c r="CT26" s="225">
        <f t="shared" si="28"/>
        <v>0</v>
      </c>
      <c r="CU26" s="198">
        <f t="shared" si="29"/>
        <v>0</v>
      </c>
      <c r="CV26" s="225">
        <f t="shared" si="30"/>
        <v>0</v>
      </c>
      <c r="CW26" s="226">
        <f t="shared" si="31"/>
        <v>0</v>
      </c>
      <c r="CX26" s="224">
        <f t="shared" si="32"/>
        <v>5.95</v>
      </c>
      <c r="CY26" s="227">
        <f t="shared" si="33"/>
        <v>86</v>
      </c>
      <c r="CZ26" s="224">
        <f t="shared" si="48"/>
        <v>4.2333333333333334</v>
      </c>
      <c r="DA26" s="228">
        <f t="shared" si="49"/>
        <v>37</v>
      </c>
      <c r="DB26" s="225">
        <f t="shared" si="35"/>
        <v>1.7166666666666668</v>
      </c>
      <c r="DC26" s="229">
        <f t="shared" si="36"/>
        <v>49</v>
      </c>
      <c r="DD26" s="224">
        <f t="shared" si="37"/>
        <v>0.41666666666666663</v>
      </c>
      <c r="DE26" s="90">
        <f t="shared" si="38"/>
        <v>1</v>
      </c>
      <c r="DF26" s="230">
        <f t="shared" si="39"/>
        <v>12.499999999999998</v>
      </c>
      <c r="DG26" s="251">
        <f t="shared" si="40"/>
        <v>9330</v>
      </c>
      <c r="DH26" s="231">
        <f t="shared" si="41"/>
        <v>59.565865077676101</v>
      </c>
      <c r="DI26" s="232">
        <f t="shared" si="42"/>
        <v>550.98425196850394</v>
      </c>
      <c r="DJ26" s="233">
        <f t="shared" si="43"/>
        <v>18.46153846153846</v>
      </c>
      <c r="DK26" s="234">
        <f t="shared" si="44"/>
        <v>8.7401574803149611</v>
      </c>
      <c r="DL26" s="235">
        <f t="shared" si="45"/>
        <v>40.615384615384613</v>
      </c>
      <c r="DM26" s="236"/>
      <c r="DN26" s="237"/>
      <c r="DO26" s="238">
        <f t="shared" si="46"/>
        <v>0.78667790893760536</v>
      </c>
      <c r="DP26" s="239">
        <f t="shared" si="47"/>
        <v>2</v>
      </c>
      <c r="DQ26" s="191"/>
    </row>
    <row r="27" spans="1:121" s="120" customFormat="1" ht="24.75" customHeight="1">
      <c r="A27" s="537" t="s">
        <v>1421</v>
      </c>
      <c r="B27" s="191" t="s">
        <v>1150</v>
      </c>
      <c r="C27" s="192">
        <v>44980</v>
      </c>
      <c r="D27" s="193" t="s">
        <v>141</v>
      </c>
      <c r="E27" s="194" t="s">
        <v>1407</v>
      </c>
      <c r="F27" s="90" t="s">
        <v>143</v>
      </c>
      <c r="G27" s="193" t="s">
        <v>1241</v>
      </c>
      <c r="H27" s="191" t="s">
        <v>145</v>
      </c>
      <c r="I27" s="90" t="s">
        <v>146</v>
      </c>
      <c r="J27" s="194" t="s">
        <v>1374</v>
      </c>
      <c r="K27" s="90">
        <v>4</v>
      </c>
      <c r="L27" s="195" t="s">
        <v>1381</v>
      </c>
      <c r="M27" s="196">
        <v>44980.631944444445</v>
      </c>
      <c r="N27" s="90">
        <v>62485</v>
      </c>
      <c r="O27" s="197"/>
      <c r="P27" s="196">
        <v>44980.828472222223</v>
      </c>
      <c r="Q27" s="90">
        <v>62530</v>
      </c>
      <c r="R27" s="193"/>
      <c r="S27" s="196">
        <v>44980.634027777778</v>
      </c>
      <c r="T27" s="90">
        <v>62487</v>
      </c>
      <c r="U27" s="197"/>
      <c r="V27" s="196">
        <v>44980.746527777781</v>
      </c>
      <c r="W27" s="90">
        <v>62508</v>
      </c>
      <c r="X27" s="193"/>
      <c r="Y27" s="196">
        <v>44980.765277777777</v>
      </c>
      <c r="Z27" s="90">
        <v>62518</v>
      </c>
      <c r="AA27" s="193"/>
      <c r="AB27" s="196">
        <v>44980.811111111114</v>
      </c>
      <c r="AC27" s="90">
        <v>62523</v>
      </c>
      <c r="AD27" s="193"/>
      <c r="AE27" s="196"/>
      <c r="AF27" s="90" t="s">
        <v>1409</v>
      </c>
      <c r="AG27" s="193"/>
      <c r="AH27" s="196"/>
      <c r="AI27" s="90"/>
      <c r="AJ27" s="198"/>
      <c r="AK27" s="196"/>
      <c r="AL27" s="90"/>
      <c r="AM27" s="198"/>
      <c r="AN27" s="196"/>
      <c r="AO27" s="90"/>
      <c r="AP27" s="198"/>
      <c r="AQ27" s="196">
        <v>44980.751388888886</v>
      </c>
      <c r="AR27" s="197">
        <v>62512</v>
      </c>
      <c r="AS27" s="197">
        <v>18816</v>
      </c>
      <c r="AT27" s="199"/>
      <c r="AU27" s="199"/>
      <c r="AV27" s="200">
        <v>6190</v>
      </c>
      <c r="AW27" s="196">
        <v>44980.756944444445</v>
      </c>
      <c r="AX27" s="193">
        <v>62512</v>
      </c>
      <c r="AY27" s="196">
        <v>44980.816666666666</v>
      </c>
      <c r="AZ27" s="197">
        <v>62527</v>
      </c>
      <c r="BA27" s="197">
        <v>18818</v>
      </c>
      <c r="BB27" s="199"/>
      <c r="BC27" s="199"/>
      <c r="BD27" s="200">
        <v>2880</v>
      </c>
      <c r="BE27" s="196">
        <v>44980.821527777778</v>
      </c>
      <c r="BF27" s="193">
        <v>62527</v>
      </c>
      <c r="BG27" s="196"/>
      <c r="BH27" s="197"/>
      <c r="BI27" s="197"/>
      <c r="BJ27" s="199"/>
      <c r="BK27" s="199"/>
      <c r="BL27" s="200"/>
      <c r="BM27" s="196"/>
      <c r="BN27" s="193"/>
      <c r="BO27" s="196"/>
      <c r="BP27" s="197"/>
      <c r="BQ27" s="197"/>
      <c r="BR27" s="199"/>
      <c r="BS27" s="199"/>
      <c r="BT27" s="200"/>
      <c r="BU27" s="201"/>
      <c r="BV27" s="193"/>
      <c r="BW27" s="202"/>
      <c r="BX27" s="90"/>
      <c r="BY27" s="198"/>
      <c r="BZ27" s="198"/>
      <c r="CA27" s="241">
        <v>44998.651238425926</v>
      </c>
      <c r="CB27" s="221"/>
      <c r="CC27" s="267" t="s">
        <v>1744</v>
      </c>
      <c r="CD27" s="222">
        <f t="shared" si="12"/>
        <v>0.05</v>
      </c>
      <c r="CE27" s="223">
        <f t="shared" si="13"/>
        <v>2</v>
      </c>
      <c r="CF27" s="224">
        <f t="shared" si="14"/>
        <v>0.61666666666666647</v>
      </c>
      <c r="CG27" s="193">
        <f t="shared" si="15"/>
        <v>17</v>
      </c>
      <c r="CH27" s="224">
        <f t="shared" si="16"/>
        <v>2.7</v>
      </c>
      <c r="CI27" s="193">
        <f t="shared" si="17"/>
        <v>21</v>
      </c>
      <c r="CJ27" s="224">
        <f t="shared" si="18"/>
        <v>1.1000000000000001</v>
      </c>
      <c r="CK27" s="193">
        <f t="shared" si="19"/>
        <v>5</v>
      </c>
      <c r="CL27" s="224">
        <f t="shared" si="20"/>
        <v>0</v>
      </c>
      <c r="CM27" s="193">
        <f t="shared" si="21"/>
        <v>0</v>
      </c>
      <c r="CN27" s="224">
        <f t="shared" si="22"/>
        <v>0</v>
      </c>
      <c r="CO27" s="193">
        <f t="shared" si="23"/>
        <v>0</v>
      </c>
      <c r="CP27" s="225">
        <f t="shared" si="24"/>
        <v>0.13333333333333333</v>
      </c>
      <c r="CQ27" s="198">
        <f t="shared" si="25"/>
        <v>0</v>
      </c>
      <c r="CR27" s="225">
        <f t="shared" si="26"/>
        <v>0.11666666666666667</v>
      </c>
      <c r="CS27" s="198">
        <f t="shared" si="27"/>
        <v>0</v>
      </c>
      <c r="CT27" s="225">
        <f t="shared" si="28"/>
        <v>0</v>
      </c>
      <c r="CU27" s="198">
        <f t="shared" si="29"/>
        <v>0</v>
      </c>
      <c r="CV27" s="225">
        <f t="shared" si="30"/>
        <v>0</v>
      </c>
      <c r="CW27" s="226">
        <f t="shared" si="31"/>
        <v>0</v>
      </c>
      <c r="CX27" s="224">
        <f t="shared" si="32"/>
        <v>4.7166666666666668</v>
      </c>
      <c r="CY27" s="227">
        <f t="shared" si="33"/>
        <v>45</v>
      </c>
      <c r="CZ27" s="224">
        <f t="shared" si="48"/>
        <v>3.8000000000000003</v>
      </c>
      <c r="DA27" s="228">
        <f t="shared" si="49"/>
        <v>26</v>
      </c>
      <c r="DB27" s="225">
        <f t="shared" si="35"/>
        <v>0.91666666666666652</v>
      </c>
      <c r="DC27" s="229">
        <f t="shared" si="36"/>
        <v>19</v>
      </c>
      <c r="DD27" s="224">
        <f t="shared" si="37"/>
        <v>0.25</v>
      </c>
      <c r="DE27" s="90">
        <f t="shared" si="38"/>
        <v>0</v>
      </c>
      <c r="DF27" s="230">
        <f t="shared" si="39"/>
        <v>7.5</v>
      </c>
      <c r="DG27" s="251">
        <f t="shared" si="40"/>
        <v>9070</v>
      </c>
      <c r="DH27" s="231">
        <f t="shared" si="41"/>
        <v>91.801619433198383</v>
      </c>
      <c r="DI27" s="232">
        <f t="shared" si="42"/>
        <v>596.71052631578948</v>
      </c>
      <c r="DJ27" s="233">
        <f t="shared" si="43"/>
        <v>40</v>
      </c>
      <c r="DK27" s="234">
        <f t="shared" si="44"/>
        <v>6.8421052631578947</v>
      </c>
      <c r="DL27" s="235">
        <f t="shared" si="45"/>
        <v>27.567567567567576</v>
      </c>
      <c r="DM27" s="236"/>
      <c r="DN27" s="237"/>
      <c r="DO27" s="238">
        <f t="shared" si="46"/>
        <v>0.73263327948303714</v>
      </c>
      <c r="DP27" s="239">
        <f t="shared" si="47"/>
        <v>2</v>
      </c>
      <c r="DQ27" s="191"/>
    </row>
    <row r="28" spans="1:121" s="120" customFormat="1" ht="24.75" customHeight="1">
      <c r="A28" s="537" t="s">
        <v>1422</v>
      </c>
      <c r="B28" s="191" t="s">
        <v>1150</v>
      </c>
      <c r="C28" s="192">
        <v>44981</v>
      </c>
      <c r="D28" s="193" t="s">
        <v>163</v>
      </c>
      <c r="E28" s="194" t="s">
        <v>1401</v>
      </c>
      <c r="F28" s="90" t="s">
        <v>165</v>
      </c>
      <c r="G28" s="193" t="s">
        <v>1244</v>
      </c>
      <c r="H28" s="191" t="s">
        <v>145</v>
      </c>
      <c r="I28" s="90" t="s">
        <v>146</v>
      </c>
      <c r="J28" s="194" t="s">
        <v>1374</v>
      </c>
      <c r="K28" s="90">
        <v>4</v>
      </c>
      <c r="L28" s="195" t="s">
        <v>1376</v>
      </c>
      <c r="M28" s="196">
        <v>44981.25</v>
      </c>
      <c r="N28" s="90">
        <v>62530</v>
      </c>
      <c r="O28" s="197"/>
      <c r="P28" s="196">
        <v>44981.475694444445</v>
      </c>
      <c r="Q28" s="90">
        <v>62583</v>
      </c>
      <c r="R28" s="193"/>
      <c r="S28" s="196">
        <v>44981.256944444445</v>
      </c>
      <c r="T28" s="90">
        <v>62534</v>
      </c>
      <c r="U28" s="197"/>
      <c r="V28" s="196">
        <v>44981.352083333331</v>
      </c>
      <c r="W28" s="90">
        <v>62552</v>
      </c>
      <c r="X28" s="193"/>
      <c r="Y28" s="196">
        <v>44981.378472222219</v>
      </c>
      <c r="Z28" s="90">
        <v>62563</v>
      </c>
      <c r="AA28" s="193"/>
      <c r="AB28" s="196">
        <v>44981.458333333336</v>
      </c>
      <c r="AC28" s="90">
        <v>62575</v>
      </c>
      <c r="AD28" s="193"/>
      <c r="AE28" s="196"/>
      <c r="AF28" s="90" t="s">
        <v>1409</v>
      </c>
      <c r="AG28" s="193"/>
      <c r="AH28" s="196"/>
      <c r="AI28" s="90"/>
      <c r="AJ28" s="198"/>
      <c r="AK28" s="196"/>
      <c r="AL28" s="90"/>
      <c r="AM28" s="198"/>
      <c r="AN28" s="196"/>
      <c r="AO28" s="90"/>
      <c r="AP28" s="198"/>
      <c r="AQ28" s="196">
        <v>44981.364583333336</v>
      </c>
      <c r="AR28" s="197">
        <v>62557</v>
      </c>
      <c r="AS28" s="197">
        <v>18819</v>
      </c>
      <c r="AT28" s="199"/>
      <c r="AU28" s="199"/>
      <c r="AV28" s="200">
        <v>7190</v>
      </c>
      <c r="AW28" s="196">
        <v>44981.368750000001</v>
      </c>
      <c r="AX28" s="193">
        <v>62557</v>
      </c>
      <c r="AY28" s="196">
        <v>44981.465277777781</v>
      </c>
      <c r="AZ28" s="197">
        <v>62580</v>
      </c>
      <c r="BA28" s="197">
        <v>18825</v>
      </c>
      <c r="BB28" s="199"/>
      <c r="BC28" s="199"/>
      <c r="BD28" s="200">
        <v>5870</v>
      </c>
      <c r="BE28" s="196">
        <v>44981.470138888886</v>
      </c>
      <c r="BF28" s="193">
        <v>62580</v>
      </c>
      <c r="BG28" s="196"/>
      <c r="BH28" s="197"/>
      <c r="BI28" s="197"/>
      <c r="BJ28" s="199"/>
      <c r="BK28" s="199"/>
      <c r="BL28" s="200"/>
      <c r="BM28" s="196"/>
      <c r="BN28" s="193"/>
      <c r="BO28" s="196"/>
      <c r="BP28" s="197"/>
      <c r="BQ28" s="197"/>
      <c r="BR28" s="199"/>
      <c r="BS28" s="199"/>
      <c r="BT28" s="200"/>
      <c r="BU28" s="201"/>
      <c r="BV28" s="193"/>
      <c r="BW28" s="202"/>
      <c r="BX28" s="90"/>
      <c r="BY28" s="198"/>
      <c r="BZ28" s="198"/>
      <c r="CA28" s="241">
        <v>44997.895601851851</v>
      </c>
      <c r="CB28" s="221"/>
      <c r="CC28" s="267" t="s">
        <v>1744</v>
      </c>
      <c r="CD28" s="222">
        <f t="shared" si="12"/>
        <v>0.16666666666666666</v>
      </c>
      <c r="CE28" s="223">
        <f t="shared" si="13"/>
        <v>4</v>
      </c>
      <c r="CF28" s="224">
        <f t="shared" si="14"/>
        <v>0.83333333333333426</v>
      </c>
      <c r="CG28" s="193">
        <f t="shared" si="15"/>
        <v>19</v>
      </c>
      <c r="CH28" s="224">
        <f t="shared" si="16"/>
        <v>2.2833333333333332</v>
      </c>
      <c r="CI28" s="193">
        <f t="shared" si="17"/>
        <v>18</v>
      </c>
      <c r="CJ28" s="224">
        <f t="shared" si="18"/>
        <v>1.9166666666666665</v>
      </c>
      <c r="CK28" s="193">
        <f t="shared" si="19"/>
        <v>12</v>
      </c>
      <c r="CL28" s="224">
        <f t="shared" si="20"/>
        <v>0</v>
      </c>
      <c r="CM28" s="193">
        <f t="shared" si="21"/>
        <v>0</v>
      </c>
      <c r="CN28" s="224">
        <f t="shared" si="22"/>
        <v>0</v>
      </c>
      <c r="CO28" s="193">
        <f t="shared" si="23"/>
        <v>0</v>
      </c>
      <c r="CP28" s="225">
        <f t="shared" si="24"/>
        <v>0.1</v>
      </c>
      <c r="CQ28" s="198">
        <f t="shared" si="25"/>
        <v>0</v>
      </c>
      <c r="CR28" s="225">
        <f t="shared" si="26"/>
        <v>0.11666666666666667</v>
      </c>
      <c r="CS28" s="198">
        <f t="shared" si="27"/>
        <v>0</v>
      </c>
      <c r="CT28" s="225">
        <f t="shared" si="28"/>
        <v>0</v>
      </c>
      <c r="CU28" s="198">
        <f t="shared" si="29"/>
        <v>0</v>
      </c>
      <c r="CV28" s="225">
        <f t="shared" si="30"/>
        <v>0</v>
      </c>
      <c r="CW28" s="226">
        <f t="shared" si="31"/>
        <v>0</v>
      </c>
      <c r="CX28" s="224">
        <f t="shared" si="32"/>
        <v>5.416666666666667</v>
      </c>
      <c r="CY28" s="227">
        <f t="shared" si="33"/>
        <v>53</v>
      </c>
      <c r="CZ28" s="224">
        <f t="shared" si="48"/>
        <v>4.1999999999999993</v>
      </c>
      <c r="DA28" s="228">
        <f t="shared" si="49"/>
        <v>30</v>
      </c>
      <c r="DB28" s="225">
        <f t="shared" si="35"/>
        <v>1.2166666666666677</v>
      </c>
      <c r="DC28" s="229">
        <f t="shared" si="36"/>
        <v>23</v>
      </c>
      <c r="DD28" s="224">
        <f t="shared" si="37"/>
        <v>0.21666666666666667</v>
      </c>
      <c r="DE28" s="90">
        <f t="shared" si="38"/>
        <v>0</v>
      </c>
      <c r="DF28" s="230">
        <f t="shared" si="39"/>
        <v>6.5</v>
      </c>
      <c r="DG28" s="251">
        <f t="shared" si="40"/>
        <v>13060</v>
      </c>
      <c r="DH28" s="231">
        <f t="shared" si="41"/>
        <v>103.65079365079366</v>
      </c>
      <c r="DI28" s="232">
        <f t="shared" si="42"/>
        <v>777.38095238095252</v>
      </c>
      <c r="DJ28" s="233">
        <f t="shared" si="43"/>
        <v>24</v>
      </c>
      <c r="DK28" s="234">
        <f t="shared" si="44"/>
        <v>7.1428571428571441</v>
      </c>
      <c r="DL28" s="235">
        <f t="shared" si="45"/>
        <v>22.799999999999976</v>
      </c>
      <c r="DM28" s="236"/>
      <c r="DN28" s="237"/>
      <c r="DO28" s="238">
        <f t="shared" si="46"/>
        <v>0.90820584144645344</v>
      </c>
      <c r="DP28" s="239">
        <f t="shared" si="47"/>
        <v>2</v>
      </c>
      <c r="DQ28" s="191"/>
    </row>
    <row r="29" spans="1:121" s="120" customFormat="1" ht="24.75" customHeight="1">
      <c r="A29" s="537" t="s">
        <v>1423</v>
      </c>
      <c r="B29" s="191" t="s">
        <v>1150</v>
      </c>
      <c r="C29" s="192">
        <v>44981</v>
      </c>
      <c r="D29" s="193" t="s">
        <v>163</v>
      </c>
      <c r="E29" s="194" t="s">
        <v>1399</v>
      </c>
      <c r="F29" s="90" t="s">
        <v>165</v>
      </c>
      <c r="G29" s="193" t="s">
        <v>1241</v>
      </c>
      <c r="H29" s="191" t="s">
        <v>145</v>
      </c>
      <c r="I29" s="90" t="s">
        <v>146</v>
      </c>
      <c r="J29" s="194" t="s">
        <v>1375</v>
      </c>
      <c r="K29" s="90">
        <v>4</v>
      </c>
      <c r="L29" s="195" t="s">
        <v>1153</v>
      </c>
      <c r="M29" s="196">
        <v>44981.625</v>
      </c>
      <c r="N29" s="90">
        <v>30558</v>
      </c>
      <c r="O29" s="197"/>
      <c r="P29" s="196">
        <v>44981.788194444445</v>
      </c>
      <c r="Q29" s="90">
        <v>30596</v>
      </c>
      <c r="R29" s="193"/>
      <c r="S29" s="196">
        <v>44981.628472222219</v>
      </c>
      <c r="T29" s="90">
        <v>30560</v>
      </c>
      <c r="U29" s="197"/>
      <c r="V29" s="196">
        <v>44981.692361111112</v>
      </c>
      <c r="W29" s="90">
        <v>30569</v>
      </c>
      <c r="X29" s="193"/>
      <c r="Y29" s="196">
        <v>44981.708333333336</v>
      </c>
      <c r="Z29" s="90">
        <v>30578</v>
      </c>
      <c r="AA29" s="193"/>
      <c r="AB29" s="196">
        <v>44981.770833333336</v>
      </c>
      <c r="AC29" s="90">
        <v>30588</v>
      </c>
      <c r="AD29" s="193"/>
      <c r="AE29" s="196"/>
      <c r="AF29" s="90" t="s">
        <v>1409</v>
      </c>
      <c r="AG29" s="193"/>
      <c r="AH29" s="196"/>
      <c r="AI29" s="90"/>
      <c r="AJ29" s="198"/>
      <c r="AK29" s="196"/>
      <c r="AL29" s="90"/>
      <c r="AM29" s="198"/>
      <c r="AN29" s="196"/>
      <c r="AO29" s="90"/>
      <c r="AP29" s="198"/>
      <c r="AQ29" s="196">
        <v>44981.697916666664</v>
      </c>
      <c r="AR29" s="197">
        <v>30573</v>
      </c>
      <c r="AS29" s="197">
        <v>18834</v>
      </c>
      <c r="AT29" s="199"/>
      <c r="AU29" s="199"/>
      <c r="AV29" s="200">
        <v>6450</v>
      </c>
      <c r="AW29" s="196">
        <v>44981.702777777777</v>
      </c>
      <c r="AX29" s="193">
        <v>30573</v>
      </c>
      <c r="AY29" s="196">
        <v>44981.777083333334</v>
      </c>
      <c r="AZ29" s="197">
        <v>30593</v>
      </c>
      <c r="BA29" s="197">
        <v>18836</v>
      </c>
      <c r="BB29" s="199"/>
      <c r="BC29" s="199"/>
      <c r="BD29" s="200">
        <v>5120</v>
      </c>
      <c r="BE29" s="196">
        <v>44981.782638888886</v>
      </c>
      <c r="BF29" s="193">
        <v>30593</v>
      </c>
      <c r="BG29" s="196"/>
      <c r="BH29" s="197"/>
      <c r="BI29" s="197"/>
      <c r="BJ29" s="199"/>
      <c r="BK29" s="199"/>
      <c r="BL29" s="200"/>
      <c r="BM29" s="196"/>
      <c r="BN29" s="193"/>
      <c r="BO29" s="196"/>
      <c r="BP29" s="197"/>
      <c r="BQ29" s="197"/>
      <c r="BR29" s="199"/>
      <c r="BS29" s="199"/>
      <c r="BT29" s="200"/>
      <c r="BU29" s="201"/>
      <c r="BV29" s="193"/>
      <c r="BW29" s="202"/>
      <c r="BX29" s="90"/>
      <c r="BY29" s="198"/>
      <c r="BZ29" s="198"/>
      <c r="CA29" s="241">
        <v>44997.89199074074</v>
      </c>
      <c r="CB29" s="221"/>
      <c r="CC29" s="267" t="s">
        <v>1744</v>
      </c>
      <c r="CD29" s="222">
        <f t="shared" si="12"/>
        <v>8.3333333333333329E-2</v>
      </c>
      <c r="CE29" s="223">
        <f t="shared" si="13"/>
        <v>2</v>
      </c>
      <c r="CF29" s="224">
        <f t="shared" si="14"/>
        <v>0.55000000000000038</v>
      </c>
      <c r="CG29" s="193">
        <f t="shared" si="15"/>
        <v>17</v>
      </c>
      <c r="CH29" s="224">
        <f t="shared" si="16"/>
        <v>1.5333333333333332</v>
      </c>
      <c r="CI29" s="193">
        <f t="shared" si="17"/>
        <v>9</v>
      </c>
      <c r="CJ29" s="224">
        <f t="shared" si="18"/>
        <v>1.5</v>
      </c>
      <c r="CK29" s="193">
        <f t="shared" si="19"/>
        <v>10</v>
      </c>
      <c r="CL29" s="224">
        <f t="shared" si="20"/>
        <v>0</v>
      </c>
      <c r="CM29" s="193">
        <f t="shared" si="21"/>
        <v>0</v>
      </c>
      <c r="CN29" s="224">
        <f t="shared" si="22"/>
        <v>0</v>
      </c>
      <c r="CO29" s="193">
        <f t="shared" si="23"/>
        <v>0</v>
      </c>
      <c r="CP29" s="225">
        <f t="shared" si="24"/>
        <v>0.11666666666666667</v>
      </c>
      <c r="CQ29" s="198">
        <f t="shared" si="25"/>
        <v>0</v>
      </c>
      <c r="CR29" s="225">
        <f t="shared" si="26"/>
        <v>0.13333333333333333</v>
      </c>
      <c r="CS29" s="198">
        <f t="shared" si="27"/>
        <v>0</v>
      </c>
      <c r="CT29" s="225">
        <f t="shared" si="28"/>
        <v>0</v>
      </c>
      <c r="CU29" s="198">
        <f t="shared" si="29"/>
        <v>0</v>
      </c>
      <c r="CV29" s="225">
        <f t="shared" si="30"/>
        <v>0</v>
      </c>
      <c r="CW29" s="226">
        <f t="shared" si="31"/>
        <v>0</v>
      </c>
      <c r="CX29" s="224">
        <f t="shared" si="32"/>
        <v>3.916666666666667</v>
      </c>
      <c r="CY29" s="227">
        <f t="shared" si="33"/>
        <v>38</v>
      </c>
      <c r="CZ29" s="224">
        <f t="shared" si="48"/>
        <v>3.0333333333333332</v>
      </c>
      <c r="DA29" s="228">
        <f t="shared" si="49"/>
        <v>19</v>
      </c>
      <c r="DB29" s="225">
        <f t="shared" si="35"/>
        <v>0.88333333333333375</v>
      </c>
      <c r="DC29" s="229">
        <f t="shared" si="36"/>
        <v>19</v>
      </c>
      <c r="DD29" s="224">
        <f t="shared" si="37"/>
        <v>0.25</v>
      </c>
      <c r="DE29" s="90">
        <f t="shared" si="38"/>
        <v>0</v>
      </c>
      <c r="DF29" s="230">
        <f t="shared" si="39"/>
        <v>7.5</v>
      </c>
      <c r="DG29" s="251">
        <f t="shared" si="40"/>
        <v>11570</v>
      </c>
      <c r="DH29" s="231">
        <f t="shared" si="41"/>
        <v>200.75187969924812</v>
      </c>
      <c r="DI29" s="232">
        <f t="shared" si="42"/>
        <v>953.57142857142856</v>
      </c>
      <c r="DJ29" s="233">
        <f t="shared" si="43"/>
        <v>24</v>
      </c>
      <c r="DK29" s="234">
        <f t="shared" si="44"/>
        <v>6.2637362637362637</v>
      </c>
      <c r="DL29" s="235">
        <f t="shared" si="45"/>
        <v>30.909090909090889</v>
      </c>
      <c r="DM29" s="236"/>
      <c r="DN29" s="237"/>
      <c r="DO29" s="238">
        <f t="shared" si="46"/>
        <v>0.89689922480620154</v>
      </c>
      <c r="DP29" s="239">
        <f t="shared" si="47"/>
        <v>2</v>
      </c>
      <c r="DQ29" s="191"/>
    </row>
    <row r="30" spans="1:121" s="120" customFormat="1" ht="24.75" customHeight="1">
      <c r="A30" s="537" t="s">
        <v>1422</v>
      </c>
      <c r="B30" s="191" t="s">
        <v>1150</v>
      </c>
      <c r="C30" s="192">
        <v>44981</v>
      </c>
      <c r="D30" s="193" t="s">
        <v>163</v>
      </c>
      <c r="E30" s="194" t="s">
        <v>1402</v>
      </c>
      <c r="F30" s="90" t="s">
        <v>165</v>
      </c>
      <c r="G30" s="193" t="s">
        <v>1244</v>
      </c>
      <c r="H30" s="191" t="s">
        <v>145</v>
      </c>
      <c r="I30" s="90" t="s">
        <v>146</v>
      </c>
      <c r="J30" s="194" t="s">
        <v>1375</v>
      </c>
      <c r="K30" s="90">
        <v>4</v>
      </c>
      <c r="L30" s="195" t="s">
        <v>1377</v>
      </c>
      <c r="M30" s="196">
        <v>44981.25</v>
      </c>
      <c r="N30" s="90">
        <v>30469</v>
      </c>
      <c r="O30" s="197"/>
      <c r="P30" s="196">
        <v>44981.547222222223</v>
      </c>
      <c r="Q30" s="90">
        <v>30558</v>
      </c>
      <c r="R30" s="193"/>
      <c r="S30" s="196">
        <v>44981.259027777778</v>
      </c>
      <c r="T30" s="90">
        <v>30473</v>
      </c>
      <c r="U30" s="197"/>
      <c r="V30" s="196">
        <v>44981.372916666667</v>
      </c>
      <c r="W30" s="90">
        <v>30493</v>
      </c>
      <c r="X30" s="193"/>
      <c r="Y30" s="196">
        <v>44981.409722222219</v>
      </c>
      <c r="Z30" s="90">
        <v>30524</v>
      </c>
      <c r="AA30" s="193"/>
      <c r="AB30" s="196">
        <v>44981.520138888889</v>
      </c>
      <c r="AC30" s="90">
        <v>30541</v>
      </c>
      <c r="AD30" s="193"/>
      <c r="AE30" s="196"/>
      <c r="AF30" s="90" t="s">
        <v>1409</v>
      </c>
      <c r="AG30" s="193"/>
      <c r="AH30" s="196"/>
      <c r="AI30" s="90"/>
      <c r="AJ30" s="198"/>
      <c r="AK30" s="196"/>
      <c r="AL30" s="90"/>
      <c r="AM30" s="198"/>
      <c r="AN30" s="196"/>
      <c r="AO30" s="90"/>
      <c r="AP30" s="198"/>
      <c r="AQ30" s="196">
        <v>44981.386111111111</v>
      </c>
      <c r="AR30" s="197">
        <v>30509</v>
      </c>
      <c r="AS30" s="197">
        <v>18821</v>
      </c>
      <c r="AT30" s="199"/>
      <c r="AU30" s="199"/>
      <c r="AV30" s="200">
        <v>7320</v>
      </c>
      <c r="AW30" s="196">
        <v>44981.395833333336</v>
      </c>
      <c r="AX30" s="193">
        <v>30510</v>
      </c>
      <c r="AY30" s="196">
        <v>44981.533333333333</v>
      </c>
      <c r="AZ30" s="197">
        <v>30554</v>
      </c>
      <c r="BA30" s="197">
        <v>18827</v>
      </c>
      <c r="BB30" s="199"/>
      <c r="BC30" s="199"/>
      <c r="BD30" s="200">
        <v>6640</v>
      </c>
      <c r="BE30" s="196">
        <v>44981.541666666664</v>
      </c>
      <c r="BF30" s="193">
        <v>30555</v>
      </c>
      <c r="BG30" s="196"/>
      <c r="BH30" s="197"/>
      <c r="BI30" s="197"/>
      <c r="BJ30" s="199"/>
      <c r="BK30" s="199"/>
      <c r="BL30" s="200"/>
      <c r="BM30" s="196"/>
      <c r="BN30" s="193"/>
      <c r="BO30" s="196"/>
      <c r="BP30" s="197"/>
      <c r="BQ30" s="197"/>
      <c r="BR30" s="199"/>
      <c r="BS30" s="199"/>
      <c r="BT30" s="200"/>
      <c r="BU30" s="201"/>
      <c r="BV30" s="193"/>
      <c r="BW30" s="202"/>
      <c r="BX30" s="90"/>
      <c r="BY30" s="198"/>
      <c r="BZ30" s="198"/>
      <c r="CA30" s="241">
        <v>44997.90053240741</v>
      </c>
      <c r="CB30" s="221"/>
      <c r="CC30" s="267" t="s">
        <v>1744</v>
      </c>
      <c r="CD30" s="222">
        <f t="shared" si="12"/>
        <v>0.21666666666666667</v>
      </c>
      <c r="CE30" s="223">
        <f t="shared" si="13"/>
        <v>4</v>
      </c>
      <c r="CF30" s="224">
        <f t="shared" si="14"/>
        <v>1.1000000000000001</v>
      </c>
      <c r="CG30" s="193">
        <f t="shared" si="15"/>
        <v>46</v>
      </c>
      <c r="CH30" s="224">
        <f t="shared" si="16"/>
        <v>2.7333333333333334</v>
      </c>
      <c r="CI30" s="193">
        <f t="shared" si="17"/>
        <v>20</v>
      </c>
      <c r="CJ30" s="224">
        <f t="shared" si="18"/>
        <v>2.65</v>
      </c>
      <c r="CK30" s="193">
        <f t="shared" si="19"/>
        <v>17</v>
      </c>
      <c r="CL30" s="224">
        <f t="shared" si="20"/>
        <v>0</v>
      </c>
      <c r="CM30" s="193">
        <f t="shared" si="21"/>
        <v>0</v>
      </c>
      <c r="CN30" s="224">
        <f t="shared" si="22"/>
        <v>0</v>
      </c>
      <c r="CO30" s="193">
        <f t="shared" si="23"/>
        <v>0</v>
      </c>
      <c r="CP30" s="225">
        <f t="shared" si="24"/>
        <v>0.23333333333333334</v>
      </c>
      <c r="CQ30" s="198">
        <f t="shared" si="25"/>
        <v>1</v>
      </c>
      <c r="CR30" s="225">
        <f t="shared" si="26"/>
        <v>0.2</v>
      </c>
      <c r="CS30" s="198">
        <f t="shared" si="27"/>
        <v>1</v>
      </c>
      <c r="CT30" s="225">
        <f t="shared" si="28"/>
        <v>0</v>
      </c>
      <c r="CU30" s="198">
        <f t="shared" si="29"/>
        <v>0</v>
      </c>
      <c r="CV30" s="225">
        <f t="shared" si="30"/>
        <v>0</v>
      </c>
      <c r="CW30" s="226">
        <f t="shared" si="31"/>
        <v>0</v>
      </c>
      <c r="CX30" s="224">
        <f t="shared" si="32"/>
        <v>7.1333333333333329</v>
      </c>
      <c r="CY30" s="227">
        <f t="shared" si="33"/>
        <v>89</v>
      </c>
      <c r="CZ30" s="224">
        <f t="shared" si="48"/>
        <v>5.3833333333333329</v>
      </c>
      <c r="DA30" s="228">
        <f t="shared" si="49"/>
        <v>37</v>
      </c>
      <c r="DB30" s="225">
        <f t="shared" si="35"/>
        <v>1.75</v>
      </c>
      <c r="DC30" s="229">
        <f t="shared" si="36"/>
        <v>52</v>
      </c>
      <c r="DD30" s="224">
        <f t="shared" si="37"/>
        <v>0.43333333333333335</v>
      </c>
      <c r="DE30" s="90">
        <f t="shared" si="38"/>
        <v>2</v>
      </c>
      <c r="DF30" s="230">
        <f t="shared" si="39"/>
        <v>13</v>
      </c>
      <c r="DG30" s="251">
        <f t="shared" si="40"/>
        <v>13960</v>
      </c>
      <c r="DH30" s="231">
        <f t="shared" si="41"/>
        <v>70.086185256463892</v>
      </c>
      <c r="DI30" s="232">
        <f t="shared" si="42"/>
        <v>648.29721362229111</v>
      </c>
      <c r="DJ30" s="233">
        <f t="shared" si="43"/>
        <v>18.46153846153846</v>
      </c>
      <c r="DK30" s="234">
        <f t="shared" si="44"/>
        <v>6.8730650154798765</v>
      </c>
      <c r="DL30" s="235">
        <f t="shared" si="45"/>
        <v>41.818181818181813</v>
      </c>
      <c r="DM30" s="236"/>
      <c r="DN30" s="237"/>
      <c r="DO30" s="238">
        <f t="shared" si="46"/>
        <v>0.95355191256830596</v>
      </c>
      <c r="DP30" s="239">
        <f t="shared" si="47"/>
        <v>2</v>
      </c>
      <c r="DQ30" s="191"/>
    </row>
    <row r="31" spans="1:121" s="120" customFormat="1" ht="24.75" customHeight="1">
      <c r="A31" s="537" t="s">
        <v>1423</v>
      </c>
      <c r="B31" s="191" t="s">
        <v>1150</v>
      </c>
      <c r="C31" s="192">
        <v>44981</v>
      </c>
      <c r="D31" s="193" t="s">
        <v>163</v>
      </c>
      <c r="E31" s="194" t="s">
        <v>1403</v>
      </c>
      <c r="F31" s="90" t="s">
        <v>165</v>
      </c>
      <c r="G31" s="193" t="s">
        <v>1241</v>
      </c>
      <c r="H31" s="191" t="s">
        <v>145</v>
      </c>
      <c r="I31" s="90" t="s">
        <v>146</v>
      </c>
      <c r="J31" s="194" t="s">
        <v>1375</v>
      </c>
      <c r="K31" s="90">
        <v>4</v>
      </c>
      <c r="L31" s="195" t="s">
        <v>1381</v>
      </c>
      <c r="M31" s="196">
        <v>44981.625</v>
      </c>
      <c r="N31" s="90">
        <v>62583</v>
      </c>
      <c r="O31" s="197"/>
      <c r="P31" s="196">
        <v>44981.771527777775</v>
      </c>
      <c r="Q31" s="90">
        <v>62615</v>
      </c>
      <c r="R31" s="193"/>
      <c r="S31" s="196">
        <v>44981.627083333333</v>
      </c>
      <c r="T31" s="90">
        <v>62585</v>
      </c>
      <c r="U31" s="197"/>
      <c r="V31" s="196">
        <v>44981.754861111112</v>
      </c>
      <c r="W31" s="90">
        <v>62607</v>
      </c>
      <c r="X31" s="193"/>
      <c r="Y31" s="196"/>
      <c r="Z31" s="90"/>
      <c r="AA31" s="193"/>
      <c r="AB31" s="196"/>
      <c r="AC31" s="90"/>
      <c r="AD31" s="193"/>
      <c r="AE31" s="196"/>
      <c r="AF31" s="90" t="s">
        <v>1409</v>
      </c>
      <c r="AG31" s="193"/>
      <c r="AH31" s="196"/>
      <c r="AI31" s="90"/>
      <c r="AJ31" s="198"/>
      <c r="AK31" s="196"/>
      <c r="AL31" s="90"/>
      <c r="AM31" s="198"/>
      <c r="AN31" s="196"/>
      <c r="AO31" s="90"/>
      <c r="AP31" s="198"/>
      <c r="AQ31" s="196">
        <v>44981.760416666664</v>
      </c>
      <c r="AR31" s="197">
        <v>62611</v>
      </c>
      <c r="AS31" s="197">
        <v>18835</v>
      </c>
      <c r="AT31" s="199"/>
      <c r="AU31" s="199"/>
      <c r="AV31" s="200">
        <v>6810</v>
      </c>
      <c r="AW31" s="196">
        <v>44981.76458333333</v>
      </c>
      <c r="AX31" s="193">
        <v>62611</v>
      </c>
      <c r="AY31" s="196"/>
      <c r="AZ31" s="197"/>
      <c r="BA31" s="197"/>
      <c r="BB31" s="199"/>
      <c r="BC31" s="199"/>
      <c r="BD31" s="200"/>
      <c r="BE31" s="196"/>
      <c r="BF31" s="193"/>
      <c r="BG31" s="196"/>
      <c r="BH31" s="197"/>
      <c r="BI31" s="197"/>
      <c r="BJ31" s="199"/>
      <c r="BK31" s="199"/>
      <c r="BL31" s="200"/>
      <c r="BM31" s="196"/>
      <c r="BN31" s="193"/>
      <c r="BO31" s="196"/>
      <c r="BP31" s="197"/>
      <c r="BQ31" s="197"/>
      <c r="BR31" s="199"/>
      <c r="BS31" s="199"/>
      <c r="BT31" s="200"/>
      <c r="BU31" s="201"/>
      <c r="BV31" s="193"/>
      <c r="BW31" s="202"/>
      <c r="BX31" s="90"/>
      <c r="BY31" s="198"/>
      <c r="BZ31" s="198"/>
      <c r="CA31" s="241">
        <v>44997.893530092595</v>
      </c>
      <c r="CB31" s="221"/>
      <c r="CC31" s="267" t="s">
        <v>1744</v>
      </c>
      <c r="CD31" s="222">
        <f t="shared" si="12"/>
        <v>0.05</v>
      </c>
      <c r="CE31" s="223">
        <f t="shared" si="13"/>
        <v>2</v>
      </c>
      <c r="CF31" s="224">
        <f t="shared" si="14"/>
        <v>0.29999999999999932</v>
      </c>
      <c r="CG31" s="193">
        <f t="shared" si="15"/>
        <v>8</v>
      </c>
      <c r="CH31" s="224">
        <f t="shared" si="16"/>
        <v>3.0666666666666673</v>
      </c>
      <c r="CI31" s="193">
        <f t="shared" si="17"/>
        <v>22</v>
      </c>
      <c r="CJ31" s="224">
        <f t="shared" si="18"/>
        <v>0</v>
      </c>
      <c r="CK31" s="193">
        <f t="shared" si="19"/>
        <v>0</v>
      </c>
      <c r="CL31" s="224">
        <f t="shared" si="20"/>
        <v>0</v>
      </c>
      <c r="CM31" s="193">
        <f t="shared" si="21"/>
        <v>0</v>
      </c>
      <c r="CN31" s="224">
        <f t="shared" si="22"/>
        <v>0</v>
      </c>
      <c r="CO31" s="193">
        <f t="shared" si="23"/>
        <v>0</v>
      </c>
      <c r="CP31" s="225">
        <f t="shared" si="24"/>
        <v>0.1</v>
      </c>
      <c r="CQ31" s="198">
        <f t="shared" si="25"/>
        <v>0</v>
      </c>
      <c r="CR31" s="225">
        <f t="shared" si="26"/>
        <v>0</v>
      </c>
      <c r="CS31" s="198">
        <f t="shared" si="27"/>
        <v>0</v>
      </c>
      <c r="CT31" s="225">
        <f t="shared" si="28"/>
        <v>0</v>
      </c>
      <c r="CU31" s="198">
        <f t="shared" si="29"/>
        <v>0</v>
      </c>
      <c r="CV31" s="225">
        <f t="shared" si="30"/>
        <v>0</v>
      </c>
      <c r="CW31" s="226">
        <f t="shared" si="31"/>
        <v>0</v>
      </c>
      <c r="CX31" s="224">
        <f t="shared" si="32"/>
        <v>3.5166666666666666</v>
      </c>
      <c r="CY31" s="227">
        <f t="shared" si="33"/>
        <v>32</v>
      </c>
      <c r="CZ31" s="224">
        <f t="shared" si="48"/>
        <v>3.0666666666666673</v>
      </c>
      <c r="DA31" s="228">
        <f t="shared" si="49"/>
        <v>22</v>
      </c>
      <c r="DB31" s="225">
        <f t="shared" si="35"/>
        <v>0.44999999999999929</v>
      </c>
      <c r="DC31" s="229">
        <f t="shared" si="36"/>
        <v>10</v>
      </c>
      <c r="DD31" s="224">
        <f t="shared" si="37"/>
        <v>0.1</v>
      </c>
      <c r="DE31" s="90">
        <f t="shared" si="38"/>
        <v>0</v>
      </c>
      <c r="DF31" s="230">
        <f t="shared" si="39"/>
        <v>6</v>
      </c>
      <c r="DG31" s="251">
        <f t="shared" si="40"/>
        <v>6810</v>
      </c>
      <c r="DH31" s="231">
        <f t="shared" si="41"/>
        <v>100.9387351778656</v>
      </c>
      <c r="DI31" s="232">
        <f t="shared" si="42"/>
        <v>555.16304347826076</v>
      </c>
      <c r="DJ31" s="233">
        <f t="shared" si="43"/>
        <v>40</v>
      </c>
      <c r="DK31" s="234">
        <f t="shared" si="44"/>
        <v>7.173913043478259</v>
      </c>
      <c r="DL31" s="235">
        <f t="shared" si="45"/>
        <v>26.666666666666728</v>
      </c>
      <c r="DM31" s="236"/>
      <c r="DN31" s="237"/>
      <c r="DO31" s="238">
        <f t="shared" si="46"/>
        <v>1</v>
      </c>
      <c r="DP31" s="239">
        <f t="shared" si="47"/>
        <v>1</v>
      </c>
      <c r="DQ31" s="191"/>
    </row>
    <row r="32" spans="1:121" s="120" customFormat="1" ht="24.75" customHeight="1">
      <c r="A32" s="537" t="s">
        <v>1424</v>
      </c>
      <c r="B32" s="191" t="s">
        <v>1150</v>
      </c>
      <c r="C32" s="192">
        <v>44981</v>
      </c>
      <c r="D32" s="193" t="s">
        <v>163</v>
      </c>
      <c r="E32" s="194" t="s">
        <v>1403</v>
      </c>
      <c r="F32" s="90" t="s">
        <v>165</v>
      </c>
      <c r="G32" s="193" t="s">
        <v>1241</v>
      </c>
      <c r="H32" s="191" t="s">
        <v>145</v>
      </c>
      <c r="I32" s="90" t="s">
        <v>146</v>
      </c>
      <c r="J32" s="194" t="s">
        <v>1379</v>
      </c>
      <c r="K32" s="90">
        <v>4</v>
      </c>
      <c r="L32" s="195" t="s">
        <v>1381</v>
      </c>
      <c r="M32" s="196">
        <v>44981.777777777781</v>
      </c>
      <c r="N32" s="90">
        <v>313148</v>
      </c>
      <c r="O32" s="197"/>
      <c r="P32" s="196">
        <v>44981.836111111108</v>
      </c>
      <c r="Q32" s="90">
        <v>313159</v>
      </c>
      <c r="R32" s="193"/>
      <c r="S32" s="196">
        <v>44981.78125</v>
      </c>
      <c r="T32" s="90">
        <v>313151</v>
      </c>
      <c r="U32" s="197"/>
      <c r="V32" s="196">
        <v>44981.815972222219</v>
      </c>
      <c r="W32" s="90">
        <v>313153</v>
      </c>
      <c r="X32" s="193"/>
      <c r="Y32" s="196"/>
      <c r="Z32" s="90"/>
      <c r="AA32" s="193"/>
      <c r="AB32" s="196"/>
      <c r="AC32" s="90"/>
      <c r="AD32" s="193"/>
      <c r="AE32" s="196"/>
      <c r="AF32" s="90" t="s">
        <v>1409</v>
      </c>
      <c r="AG32" s="193"/>
      <c r="AH32" s="196"/>
      <c r="AI32" s="90"/>
      <c r="AJ32" s="198"/>
      <c r="AK32" s="196"/>
      <c r="AL32" s="90"/>
      <c r="AM32" s="198"/>
      <c r="AN32" s="196"/>
      <c r="AO32" s="90"/>
      <c r="AP32" s="198"/>
      <c r="AQ32" s="196">
        <v>44981.822222222225</v>
      </c>
      <c r="AR32" s="197">
        <v>313155</v>
      </c>
      <c r="AS32" s="197">
        <v>18837</v>
      </c>
      <c r="AT32" s="199"/>
      <c r="AU32" s="199"/>
      <c r="AV32" s="200">
        <v>2950</v>
      </c>
      <c r="AW32" s="196">
        <v>44981.82916666667</v>
      </c>
      <c r="AX32" s="193">
        <v>313155</v>
      </c>
      <c r="AY32" s="196"/>
      <c r="AZ32" s="197"/>
      <c r="BA32" s="197"/>
      <c r="BB32" s="199"/>
      <c r="BC32" s="199"/>
      <c r="BD32" s="200"/>
      <c r="BE32" s="196"/>
      <c r="BF32" s="193"/>
      <c r="BG32" s="196"/>
      <c r="BH32" s="197"/>
      <c r="BI32" s="197"/>
      <c r="BJ32" s="199"/>
      <c r="BK32" s="199"/>
      <c r="BL32" s="200"/>
      <c r="BM32" s="196"/>
      <c r="BN32" s="193"/>
      <c r="BO32" s="196"/>
      <c r="BP32" s="197"/>
      <c r="BQ32" s="197"/>
      <c r="BR32" s="199"/>
      <c r="BS32" s="199"/>
      <c r="BT32" s="200"/>
      <c r="BU32" s="201"/>
      <c r="BV32" s="193"/>
      <c r="BW32" s="202"/>
      <c r="BX32" s="90"/>
      <c r="BY32" s="198"/>
      <c r="BZ32" s="198"/>
      <c r="CA32" s="241">
        <v>44997.897175925929</v>
      </c>
      <c r="CB32" s="221"/>
      <c r="CC32" s="267" t="s">
        <v>1744</v>
      </c>
      <c r="CD32" s="222">
        <f t="shared" si="12"/>
        <v>8.3333333333333329E-2</v>
      </c>
      <c r="CE32" s="223">
        <f t="shared" si="13"/>
        <v>3</v>
      </c>
      <c r="CF32" s="224">
        <f t="shared" si="14"/>
        <v>0.3166666666666666</v>
      </c>
      <c r="CG32" s="193">
        <f t="shared" si="15"/>
        <v>6</v>
      </c>
      <c r="CH32" s="224">
        <f t="shared" si="16"/>
        <v>0.83333333333333337</v>
      </c>
      <c r="CI32" s="193">
        <f t="shared" si="17"/>
        <v>2</v>
      </c>
      <c r="CJ32" s="224">
        <f t="shared" si="18"/>
        <v>0</v>
      </c>
      <c r="CK32" s="193">
        <f t="shared" si="19"/>
        <v>0</v>
      </c>
      <c r="CL32" s="224">
        <f t="shared" si="20"/>
        <v>0</v>
      </c>
      <c r="CM32" s="193">
        <f t="shared" si="21"/>
        <v>0</v>
      </c>
      <c r="CN32" s="224">
        <f t="shared" si="22"/>
        <v>0</v>
      </c>
      <c r="CO32" s="193">
        <f t="shared" si="23"/>
        <v>0</v>
      </c>
      <c r="CP32" s="225">
        <f t="shared" si="24"/>
        <v>0.16666666666666666</v>
      </c>
      <c r="CQ32" s="198">
        <f t="shared" si="25"/>
        <v>0</v>
      </c>
      <c r="CR32" s="225">
        <f t="shared" si="26"/>
        <v>0</v>
      </c>
      <c r="CS32" s="198">
        <f t="shared" si="27"/>
        <v>0</v>
      </c>
      <c r="CT32" s="225">
        <f t="shared" si="28"/>
        <v>0</v>
      </c>
      <c r="CU32" s="198">
        <f t="shared" si="29"/>
        <v>0</v>
      </c>
      <c r="CV32" s="225">
        <f t="shared" si="30"/>
        <v>0</v>
      </c>
      <c r="CW32" s="226">
        <f t="shared" si="31"/>
        <v>0</v>
      </c>
      <c r="CX32" s="224">
        <f t="shared" si="32"/>
        <v>1.4</v>
      </c>
      <c r="CY32" s="227">
        <f t="shared" si="33"/>
        <v>11</v>
      </c>
      <c r="CZ32" s="224">
        <f t="shared" si="48"/>
        <v>0.83333333333333337</v>
      </c>
      <c r="DA32" s="228">
        <f t="shared" si="49"/>
        <v>2</v>
      </c>
      <c r="DB32" s="225">
        <f t="shared" si="35"/>
        <v>0.56666666666666654</v>
      </c>
      <c r="DC32" s="229">
        <f t="shared" si="36"/>
        <v>9</v>
      </c>
      <c r="DD32" s="224">
        <f t="shared" si="37"/>
        <v>0.16666666666666666</v>
      </c>
      <c r="DE32" s="90">
        <f t="shared" si="38"/>
        <v>0</v>
      </c>
      <c r="DF32" s="230">
        <f t="shared" si="39"/>
        <v>10</v>
      </c>
      <c r="DG32" s="251">
        <f t="shared" si="40"/>
        <v>2950</v>
      </c>
      <c r="DH32" s="231">
        <f t="shared" si="41"/>
        <v>1770</v>
      </c>
      <c r="DI32" s="232">
        <f t="shared" si="42"/>
        <v>885</v>
      </c>
      <c r="DJ32" s="233">
        <f t="shared" si="43"/>
        <v>36</v>
      </c>
      <c r="DK32" s="234">
        <f t="shared" si="44"/>
        <v>2.4</v>
      </c>
      <c r="DL32" s="235">
        <f t="shared" si="45"/>
        <v>18.947368421052637</v>
      </c>
      <c r="DM32" s="236"/>
      <c r="DN32" s="237"/>
      <c r="DO32" s="238">
        <f t="shared" si="46"/>
        <v>1</v>
      </c>
      <c r="DP32" s="239">
        <f t="shared" si="47"/>
        <v>1</v>
      </c>
      <c r="DQ32" s="191"/>
    </row>
    <row r="33" spans="1:121" s="120" customFormat="1" ht="24.75" customHeight="1">
      <c r="A33" s="537" t="s">
        <v>1426</v>
      </c>
      <c r="B33" s="191" t="s">
        <v>1150</v>
      </c>
      <c r="C33" s="192">
        <v>44982</v>
      </c>
      <c r="D33" s="193" t="s">
        <v>173</v>
      </c>
      <c r="E33" s="194" t="s">
        <v>1404</v>
      </c>
      <c r="F33" s="90" t="s">
        <v>143</v>
      </c>
      <c r="G33" s="193" t="s">
        <v>1244</v>
      </c>
      <c r="H33" s="191" t="s">
        <v>145</v>
      </c>
      <c r="I33" s="90" t="s">
        <v>146</v>
      </c>
      <c r="J33" s="194" t="s">
        <v>1379</v>
      </c>
      <c r="K33" s="90">
        <v>4</v>
      </c>
      <c r="L33" s="195" t="s">
        <v>1376</v>
      </c>
      <c r="M33" s="196">
        <v>44982.25</v>
      </c>
      <c r="N33" s="90">
        <v>313159</v>
      </c>
      <c r="O33" s="197"/>
      <c r="P33" s="196">
        <v>44982.486111111109</v>
      </c>
      <c r="Q33" s="90">
        <v>313222</v>
      </c>
      <c r="R33" s="193"/>
      <c r="S33" s="196">
        <v>44982.253472222219</v>
      </c>
      <c r="T33" s="90">
        <v>313159</v>
      </c>
      <c r="U33" s="197"/>
      <c r="V33" s="196">
        <v>44982.336805555555</v>
      </c>
      <c r="W33" s="90">
        <v>313179</v>
      </c>
      <c r="X33" s="193"/>
      <c r="Y33" s="196">
        <v>44982.354166666664</v>
      </c>
      <c r="Z33" s="90">
        <v>313184</v>
      </c>
      <c r="AA33" s="193"/>
      <c r="AB33" s="196">
        <v>44982.427083333336</v>
      </c>
      <c r="AC33" s="90">
        <v>313198</v>
      </c>
      <c r="AD33" s="193"/>
      <c r="AE33" s="196"/>
      <c r="AF33" s="90" t="s">
        <v>1409</v>
      </c>
      <c r="AG33" s="193"/>
      <c r="AH33" s="196"/>
      <c r="AI33" s="90"/>
      <c r="AJ33" s="198"/>
      <c r="AK33" s="196"/>
      <c r="AL33" s="90"/>
      <c r="AM33" s="198"/>
      <c r="AN33" s="196"/>
      <c r="AO33" s="90"/>
      <c r="AP33" s="198"/>
      <c r="AQ33" s="196">
        <v>44982.340277777781</v>
      </c>
      <c r="AR33" s="197">
        <v>313181</v>
      </c>
      <c r="AS33" s="197">
        <v>18838</v>
      </c>
      <c r="AT33" s="199"/>
      <c r="AU33" s="199"/>
      <c r="AV33" s="200">
        <v>5460</v>
      </c>
      <c r="AW33" s="196">
        <v>44982.34652777778</v>
      </c>
      <c r="AX33" s="193">
        <v>313182</v>
      </c>
      <c r="AY33" s="196">
        <v>44982.475694444445</v>
      </c>
      <c r="AZ33" s="197">
        <v>313219</v>
      </c>
      <c r="BA33" s="197">
        <v>18840</v>
      </c>
      <c r="BB33" s="199"/>
      <c r="BC33" s="199"/>
      <c r="BD33" s="200">
        <v>5370</v>
      </c>
      <c r="BE33" s="196">
        <v>44982.482638888891</v>
      </c>
      <c r="BF33" s="193">
        <v>313220</v>
      </c>
      <c r="BG33" s="196"/>
      <c r="BH33" s="197"/>
      <c r="BI33" s="197"/>
      <c r="BJ33" s="199"/>
      <c r="BK33" s="199"/>
      <c r="BL33" s="200"/>
      <c r="BM33" s="196"/>
      <c r="BN33" s="193"/>
      <c r="BO33" s="196"/>
      <c r="BP33" s="197"/>
      <c r="BQ33" s="197"/>
      <c r="BR33" s="199"/>
      <c r="BS33" s="199"/>
      <c r="BT33" s="200"/>
      <c r="BU33" s="201"/>
      <c r="BV33" s="193"/>
      <c r="BW33" s="202"/>
      <c r="BX33" s="90"/>
      <c r="BY33" s="198"/>
      <c r="BZ33" s="198"/>
      <c r="CA33" s="241">
        <v>44997.881956018522</v>
      </c>
      <c r="CB33" s="221"/>
      <c r="CC33" s="267" t="s">
        <v>1744</v>
      </c>
      <c r="CD33" s="222">
        <f t="shared" si="12"/>
        <v>8.3333333333333329E-2</v>
      </c>
      <c r="CE33" s="223">
        <f t="shared" si="13"/>
        <v>0</v>
      </c>
      <c r="CF33" s="224">
        <f t="shared" si="14"/>
        <v>1.5166666666666671</v>
      </c>
      <c r="CG33" s="193">
        <f t="shared" si="15"/>
        <v>27</v>
      </c>
      <c r="CH33" s="224">
        <f t="shared" si="16"/>
        <v>2</v>
      </c>
      <c r="CI33" s="193">
        <f t="shared" si="17"/>
        <v>20</v>
      </c>
      <c r="CJ33" s="224">
        <f t="shared" si="18"/>
        <v>1.75</v>
      </c>
      <c r="CK33" s="193">
        <f t="shared" si="19"/>
        <v>14</v>
      </c>
      <c r="CL33" s="224">
        <f t="shared" si="20"/>
        <v>0</v>
      </c>
      <c r="CM33" s="193">
        <f t="shared" si="21"/>
        <v>0</v>
      </c>
      <c r="CN33" s="224">
        <f t="shared" si="22"/>
        <v>0</v>
      </c>
      <c r="CO33" s="193">
        <f t="shared" si="23"/>
        <v>0</v>
      </c>
      <c r="CP33" s="225">
        <f t="shared" si="24"/>
        <v>0.15</v>
      </c>
      <c r="CQ33" s="198">
        <f t="shared" si="25"/>
        <v>1</v>
      </c>
      <c r="CR33" s="225">
        <f t="shared" si="26"/>
        <v>0.16666666666666666</v>
      </c>
      <c r="CS33" s="198">
        <f t="shared" si="27"/>
        <v>1</v>
      </c>
      <c r="CT33" s="225">
        <f t="shared" si="28"/>
        <v>0</v>
      </c>
      <c r="CU33" s="198">
        <f t="shared" si="29"/>
        <v>0</v>
      </c>
      <c r="CV33" s="225">
        <f t="shared" si="30"/>
        <v>0</v>
      </c>
      <c r="CW33" s="226">
        <f t="shared" si="31"/>
        <v>0</v>
      </c>
      <c r="CX33" s="224">
        <f t="shared" si="32"/>
        <v>5.666666666666667</v>
      </c>
      <c r="CY33" s="227">
        <f t="shared" si="33"/>
        <v>63</v>
      </c>
      <c r="CZ33" s="224">
        <f t="shared" si="48"/>
        <v>3.75</v>
      </c>
      <c r="DA33" s="228">
        <f t="shared" si="49"/>
        <v>34</v>
      </c>
      <c r="DB33" s="225">
        <f t="shared" si="35"/>
        <v>1.916666666666667</v>
      </c>
      <c r="DC33" s="229">
        <f t="shared" si="36"/>
        <v>29</v>
      </c>
      <c r="DD33" s="224">
        <f t="shared" si="37"/>
        <v>0.31666666666666665</v>
      </c>
      <c r="DE33" s="90">
        <f t="shared" si="38"/>
        <v>2</v>
      </c>
      <c r="DF33" s="230">
        <f t="shared" si="39"/>
        <v>9.5</v>
      </c>
      <c r="DG33" s="251">
        <f t="shared" si="40"/>
        <v>10830</v>
      </c>
      <c r="DH33" s="231">
        <f t="shared" si="41"/>
        <v>84.941176470588232</v>
      </c>
      <c r="DI33" s="232">
        <f t="shared" si="42"/>
        <v>722</v>
      </c>
      <c r="DJ33" s="233">
        <f t="shared" si="43"/>
        <v>0</v>
      </c>
      <c r="DK33" s="234">
        <f t="shared" si="44"/>
        <v>9.0666666666666664</v>
      </c>
      <c r="DL33" s="235">
        <f t="shared" si="45"/>
        <v>17.802197802197799</v>
      </c>
      <c r="DM33" s="236"/>
      <c r="DN33" s="237"/>
      <c r="DO33" s="238">
        <f t="shared" si="46"/>
        <v>0.99175824175824179</v>
      </c>
      <c r="DP33" s="239">
        <f t="shared" si="47"/>
        <v>2</v>
      </c>
      <c r="DQ33" s="191"/>
    </row>
    <row r="34" spans="1:121" s="120" customFormat="1" ht="24.75" customHeight="1">
      <c r="A34" s="537" t="s">
        <v>1427</v>
      </c>
      <c r="B34" s="191" t="s">
        <v>1150</v>
      </c>
      <c r="C34" s="192">
        <v>44982</v>
      </c>
      <c r="D34" s="193" t="s">
        <v>173</v>
      </c>
      <c r="E34" s="194" t="s">
        <v>1405</v>
      </c>
      <c r="F34" s="90" t="s">
        <v>143</v>
      </c>
      <c r="G34" s="193" t="s">
        <v>1241</v>
      </c>
      <c r="H34" s="191" t="s">
        <v>145</v>
      </c>
      <c r="I34" s="90" t="s">
        <v>146</v>
      </c>
      <c r="J34" s="194" t="s">
        <v>1379</v>
      </c>
      <c r="K34" s="90">
        <v>4</v>
      </c>
      <c r="L34" s="195" t="s">
        <v>1153</v>
      </c>
      <c r="M34" s="196">
        <v>44982.541666666664</v>
      </c>
      <c r="N34" s="90">
        <v>313222</v>
      </c>
      <c r="O34" s="197"/>
      <c r="P34" s="196">
        <v>44982.697916666664</v>
      </c>
      <c r="Q34" s="90">
        <v>313254</v>
      </c>
      <c r="R34" s="193"/>
      <c r="S34" s="196">
        <v>44982.565972222219</v>
      </c>
      <c r="T34" s="90">
        <v>313224</v>
      </c>
      <c r="U34" s="197"/>
      <c r="V34" s="196">
        <v>44982.621527777781</v>
      </c>
      <c r="W34" s="90">
        <v>313232</v>
      </c>
      <c r="X34" s="193"/>
      <c r="Y34" s="196">
        <v>44982.637499999997</v>
      </c>
      <c r="Z34" s="90">
        <v>313240</v>
      </c>
      <c r="AA34" s="193"/>
      <c r="AB34" s="196">
        <v>44982.680555555555</v>
      </c>
      <c r="AC34" s="90">
        <v>313247</v>
      </c>
      <c r="AD34" s="193"/>
      <c r="AE34" s="196"/>
      <c r="AF34" s="90" t="s">
        <v>1409</v>
      </c>
      <c r="AG34" s="193"/>
      <c r="AH34" s="196"/>
      <c r="AI34" s="90"/>
      <c r="AJ34" s="198"/>
      <c r="AK34" s="196"/>
      <c r="AL34" s="90"/>
      <c r="AM34" s="198"/>
      <c r="AN34" s="196"/>
      <c r="AO34" s="90"/>
      <c r="AP34" s="198"/>
      <c r="AQ34" s="196">
        <v>44982.628472222219</v>
      </c>
      <c r="AR34" s="197">
        <v>313236</v>
      </c>
      <c r="AS34" s="197">
        <v>18841</v>
      </c>
      <c r="AT34" s="199"/>
      <c r="AU34" s="199"/>
      <c r="AV34" s="200">
        <v>5000</v>
      </c>
      <c r="AW34" s="196">
        <v>44982.633333333331</v>
      </c>
      <c r="AX34" s="193">
        <v>313236</v>
      </c>
      <c r="AY34" s="196">
        <v>44982.686111111114</v>
      </c>
      <c r="AZ34" s="197">
        <v>313251</v>
      </c>
      <c r="BA34" s="197">
        <v>18842</v>
      </c>
      <c r="BB34" s="199"/>
      <c r="BC34" s="199"/>
      <c r="BD34" s="200">
        <v>4230</v>
      </c>
      <c r="BE34" s="196">
        <v>44982.69027777778</v>
      </c>
      <c r="BF34" s="193">
        <v>313251</v>
      </c>
      <c r="BG34" s="196"/>
      <c r="BH34" s="197"/>
      <c r="BI34" s="197"/>
      <c r="BJ34" s="199"/>
      <c r="BK34" s="199"/>
      <c r="BL34" s="200"/>
      <c r="BM34" s="196"/>
      <c r="BN34" s="193"/>
      <c r="BO34" s="196"/>
      <c r="BP34" s="197"/>
      <c r="BQ34" s="197"/>
      <c r="BR34" s="199"/>
      <c r="BS34" s="199"/>
      <c r="BT34" s="200"/>
      <c r="BU34" s="201"/>
      <c r="BV34" s="193"/>
      <c r="BW34" s="202"/>
      <c r="BX34" s="90"/>
      <c r="BY34" s="198"/>
      <c r="BZ34" s="198"/>
      <c r="CA34" s="241">
        <v>44997.88590277778</v>
      </c>
      <c r="CB34" s="221"/>
      <c r="CC34" s="267" t="s">
        <v>1744</v>
      </c>
      <c r="CD34" s="222">
        <f t="shared" si="12"/>
        <v>0.58333333333333337</v>
      </c>
      <c r="CE34" s="223">
        <f t="shared" si="13"/>
        <v>2</v>
      </c>
      <c r="CF34" s="224">
        <f t="shared" si="14"/>
        <v>0.58333333333333315</v>
      </c>
      <c r="CG34" s="193">
        <f t="shared" si="15"/>
        <v>15</v>
      </c>
      <c r="CH34" s="224">
        <f t="shared" si="16"/>
        <v>1.3333333333333333</v>
      </c>
      <c r="CI34" s="193">
        <f t="shared" si="17"/>
        <v>8</v>
      </c>
      <c r="CJ34" s="224">
        <f t="shared" si="18"/>
        <v>1.0333333333333334</v>
      </c>
      <c r="CK34" s="193">
        <f t="shared" si="19"/>
        <v>7</v>
      </c>
      <c r="CL34" s="224">
        <f t="shared" si="20"/>
        <v>0</v>
      </c>
      <c r="CM34" s="193">
        <f t="shared" si="21"/>
        <v>0</v>
      </c>
      <c r="CN34" s="224">
        <f t="shared" si="22"/>
        <v>0</v>
      </c>
      <c r="CO34" s="193">
        <f t="shared" si="23"/>
        <v>0</v>
      </c>
      <c r="CP34" s="225">
        <f t="shared" si="24"/>
        <v>0.11666666666666667</v>
      </c>
      <c r="CQ34" s="198">
        <f t="shared" si="25"/>
        <v>0</v>
      </c>
      <c r="CR34" s="225">
        <f t="shared" si="26"/>
        <v>0.1</v>
      </c>
      <c r="CS34" s="198">
        <f t="shared" si="27"/>
        <v>0</v>
      </c>
      <c r="CT34" s="225">
        <f t="shared" si="28"/>
        <v>0</v>
      </c>
      <c r="CU34" s="198">
        <f t="shared" si="29"/>
        <v>0</v>
      </c>
      <c r="CV34" s="225">
        <f t="shared" si="30"/>
        <v>0</v>
      </c>
      <c r="CW34" s="226">
        <f t="shared" si="31"/>
        <v>0</v>
      </c>
      <c r="CX34" s="224">
        <f t="shared" si="32"/>
        <v>3.75</v>
      </c>
      <c r="CY34" s="227">
        <f t="shared" si="33"/>
        <v>32</v>
      </c>
      <c r="CZ34" s="224">
        <f t="shared" si="48"/>
        <v>2.3666666666666667</v>
      </c>
      <c r="DA34" s="228">
        <f t="shared" si="49"/>
        <v>15</v>
      </c>
      <c r="DB34" s="225">
        <f t="shared" si="35"/>
        <v>1.3833333333333333</v>
      </c>
      <c r="DC34" s="229">
        <f t="shared" si="36"/>
        <v>17</v>
      </c>
      <c r="DD34" s="224">
        <f t="shared" si="37"/>
        <v>0.21666666666666667</v>
      </c>
      <c r="DE34" s="90">
        <f t="shared" si="38"/>
        <v>0</v>
      </c>
      <c r="DF34" s="230">
        <f t="shared" si="39"/>
        <v>6.5</v>
      </c>
      <c r="DG34" s="251">
        <f t="shared" si="40"/>
        <v>9230</v>
      </c>
      <c r="DH34" s="231">
        <f t="shared" si="41"/>
        <v>260</v>
      </c>
      <c r="DI34" s="232">
        <f t="shared" si="42"/>
        <v>975</v>
      </c>
      <c r="DJ34" s="233">
        <f t="shared" si="43"/>
        <v>3.4285714285714284</v>
      </c>
      <c r="DK34" s="234">
        <f t="shared" si="44"/>
        <v>6.3380281690140841</v>
      </c>
      <c r="DL34" s="235">
        <f t="shared" si="45"/>
        <v>25.714285714285722</v>
      </c>
      <c r="DM34" s="236"/>
      <c r="DN34" s="237"/>
      <c r="DO34" s="238">
        <f t="shared" si="46"/>
        <v>0.92300000000000004</v>
      </c>
      <c r="DP34" s="239">
        <f t="shared" si="47"/>
        <v>2</v>
      </c>
      <c r="DQ34" s="191"/>
    </row>
    <row r="35" spans="1:121" s="120" customFormat="1" ht="24.75" customHeight="1">
      <c r="A35" s="537" t="s">
        <v>1426</v>
      </c>
      <c r="B35" s="191" t="s">
        <v>1150</v>
      </c>
      <c r="C35" s="192">
        <v>44982</v>
      </c>
      <c r="D35" s="193" t="s">
        <v>173</v>
      </c>
      <c r="E35" s="194" t="s">
        <v>1406</v>
      </c>
      <c r="F35" s="90" t="s">
        <v>143</v>
      </c>
      <c r="G35" s="193" t="s">
        <v>1244</v>
      </c>
      <c r="H35" s="191" t="s">
        <v>145</v>
      </c>
      <c r="I35" s="90" t="s">
        <v>146</v>
      </c>
      <c r="J35" s="194" t="s">
        <v>1375</v>
      </c>
      <c r="K35" s="90">
        <v>4</v>
      </c>
      <c r="L35" s="195" t="s">
        <v>1377</v>
      </c>
      <c r="M35" s="196">
        <v>44982.25</v>
      </c>
      <c r="N35" s="90">
        <v>30596</v>
      </c>
      <c r="O35" s="197"/>
      <c r="P35" s="196">
        <v>44982.428472222222</v>
      </c>
      <c r="Q35" s="90">
        <v>30644</v>
      </c>
      <c r="R35" s="193"/>
      <c r="S35" s="196">
        <v>44982.258333333331</v>
      </c>
      <c r="T35" s="90">
        <v>30601</v>
      </c>
      <c r="U35" s="197"/>
      <c r="V35" s="196">
        <v>44982.390277777777</v>
      </c>
      <c r="W35" s="90">
        <v>30625</v>
      </c>
      <c r="X35" s="193"/>
      <c r="Y35" s="196"/>
      <c r="Z35" s="90"/>
      <c r="AA35" s="193"/>
      <c r="AB35" s="196"/>
      <c r="AC35" s="90"/>
      <c r="AD35" s="193"/>
      <c r="AE35" s="196"/>
      <c r="AF35" s="90" t="s">
        <v>1409</v>
      </c>
      <c r="AG35" s="193"/>
      <c r="AH35" s="196"/>
      <c r="AI35" s="90"/>
      <c r="AJ35" s="198"/>
      <c r="AK35" s="196"/>
      <c r="AL35" s="90"/>
      <c r="AM35" s="198"/>
      <c r="AN35" s="196"/>
      <c r="AO35" s="90"/>
      <c r="AP35" s="198"/>
      <c r="AQ35" s="196">
        <v>44982.415972222225</v>
      </c>
      <c r="AR35" s="197">
        <v>30641</v>
      </c>
      <c r="AS35" s="197">
        <v>18839</v>
      </c>
      <c r="AT35" s="199"/>
      <c r="AU35" s="199"/>
      <c r="AV35" s="200">
        <v>7250</v>
      </c>
      <c r="AW35" s="196">
        <v>44982.421527777777</v>
      </c>
      <c r="AX35" s="193">
        <v>30642</v>
      </c>
      <c r="AY35" s="196"/>
      <c r="AZ35" s="197"/>
      <c r="BA35" s="197"/>
      <c r="BB35" s="199"/>
      <c r="BC35" s="199"/>
      <c r="BD35" s="200"/>
      <c r="BE35" s="196"/>
      <c r="BF35" s="193"/>
      <c r="BG35" s="196"/>
      <c r="BH35" s="197"/>
      <c r="BI35" s="197"/>
      <c r="BJ35" s="199"/>
      <c r="BK35" s="199"/>
      <c r="BL35" s="200"/>
      <c r="BM35" s="196"/>
      <c r="BN35" s="193"/>
      <c r="BO35" s="196"/>
      <c r="BP35" s="197"/>
      <c r="BQ35" s="197"/>
      <c r="BR35" s="199"/>
      <c r="BS35" s="199"/>
      <c r="BT35" s="200"/>
      <c r="BU35" s="201"/>
      <c r="BV35" s="193"/>
      <c r="BW35" s="202"/>
      <c r="BX35" s="90"/>
      <c r="BY35" s="198"/>
      <c r="BZ35" s="198"/>
      <c r="CA35" s="241">
        <v>44997.88385416667</v>
      </c>
      <c r="CB35" s="221"/>
      <c r="CC35" s="267" t="s">
        <v>1744</v>
      </c>
      <c r="CD35" s="222">
        <f t="shared" si="12"/>
        <v>0.2</v>
      </c>
      <c r="CE35" s="223">
        <f t="shared" si="13"/>
        <v>5</v>
      </c>
      <c r="CF35" s="224">
        <f t="shared" si="14"/>
        <v>0.78333333333333299</v>
      </c>
      <c r="CG35" s="193">
        <f t="shared" si="15"/>
        <v>18</v>
      </c>
      <c r="CH35" s="224">
        <f t="shared" si="16"/>
        <v>3.166666666666667</v>
      </c>
      <c r="CI35" s="193">
        <f t="shared" si="17"/>
        <v>24</v>
      </c>
      <c r="CJ35" s="224">
        <f t="shared" si="18"/>
        <v>0</v>
      </c>
      <c r="CK35" s="193">
        <f t="shared" si="19"/>
        <v>0</v>
      </c>
      <c r="CL35" s="224">
        <f t="shared" si="20"/>
        <v>0</v>
      </c>
      <c r="CM35" s="193">
        <f t="shared" si="21"/>
        <v>0</v>
      </c>
      <c r="CN35" s="224">
        <f t="shared" si="22"/>
        <v>0</v>
      </c>
      <c r="CO35" s="193">
        <f t="shared" si="23"/>
        <v>0</v>
      </c>
      <c r="CP35" s="225">
        <f t="shared" si="24"/>
        <v>0.13333333333333333</v>
      </c>
      <c r="CQ35" s="198">
        <f t="shared" si="25"/>
        <v>1</v>
      </c>
      <c r="CR35" s="225">
        <f t="shared" si="26"/>
        <v>0</v>
      </c>
      <c r="CS35" s="198">
        <f t="shared" si="27"/>
        <v>0</v>
      </c>
      <c r="CT35" s="225">
        <f t="shared" si="28"/>
        <v>0</v>
      </c>
      <c r="CU35" s="198">
        <f t="shared" si="29"/>
        <v>0</v>
      </c>
      <c r="CV35" s="225">
        <f t="shared" si="30"/>
        <v>0</v>
      </c>
      <c r="CW35" s="226">
        <f t="shared" si="31"/>
        <v>0</v>
      </c>
      <c r="CX35" s="224">
        <f t="shared" si="32"/>
        <v>4.2833333333333332</v>
      </c>
      <c r="CY35" s="227">
        <f t="shared" si="33"/>
        <v>48</v>
      </c>
      <c r="CZ35" s="224">
        <f t="shared" si="48"/>
        <v>3.166666666666667</v>
      </c>
      <c r="DA35" s="228">
        <f t="shared" si="49"/>
        <v>24</v>
      </c>
      <c r="DB35" s="225">
        <f t="shared" si="35"/>
        <v>1.1166666666666663</v>
      </c>
      <c r="DC35" s="229">
        <f t="shared" si="36"/>
        <v>24</v>
      </c>
      <c r="DD35" s="224">
        <f t="shared" si="37"/>
        <v>0.13333333333333333</v>
      </c>
      <c r="DE35" s="90">
        <f t="shared" si="38"/>
        <v>1</v>
      </c>
      <c r="DF35" s="230">
        <f t="shared" si="39"/>
        <v>8</v>
      </c>
      <c r="DG35" s="251">
        <f t="shared" si="40"/>
        <v>7250</v>
      </c>
      <c r="DH35" s="231">
        <f t="shared" si="41"/>
        <v>95.394736842105246</v>
      </c>
      <c r="DI35" s="232">
        <f t="shared" si="42"/>
        <v>572.36842105263156</v>
      </c>
      <c r="DJ35" s="233">
        <f t="shared" si="43"/>
        <v>25</v>
      </c>
      <c r="DK35" s="234">
        <f t="shared" si="44"/>
        <v>7.5789473684210522</v>
      </c>
      <c r="DL35" s="235">
        <f t="shared" si="45"/>
        <v>22.97872340425533</v>
      </c>
      <c r="DM35" s="236"/>
      <c r="DN35" s="237"/>
      <c r="DO35" s="238">
        <f t="shared" si="46"/>
        <v>1</v>
      </c>
      <c r="DP35" s="239">
        <f t="shared" si="47"/>
        <v>1</v>
      </c>
      <c r="DQ35" s="191"/>
    </row>
    <row r="36" spans="1:121" s="120" customFormat="1" ht="24.75" customHeight="1">
      <c r="A36" s="537" t="s">
        <v>1427</v>
      </c>
      <c r="B36" s="191" t="s">
        <v>1150</v>
      </c>
      <c r="C36" s="192">
        <v>44982</v>
      </c>
      <c r="D36" s="193" t="s">
        <v>173</v>
      </c>
      <c r="E36" s="194" t="s">
        <v>1407</v>
      </c>
      <c r="F36" s="90" t="s">
        <v>143</v>
      </c>
      <c r="G36" s="193" t="s">
        <v>1241</v>
      </c>
      <c r="H36" s="191" t="s">
        <v>145</v>
      </c>
      <c r="I36" s="90" t="s">
        <v>146</v>
      </c>
      <c r="J36" s="194" t="s">
        <v>1374</v>
      </c>
      <c r="K36" s="90">
        <v>4</v>
      </c>
      <c r="L36" s="195" t="s">
        <v>1381</v>
      </c>
      <c r="M36" s="196">
        <v>44982.541666666664</v>
      </c>
      <c r="N36" s="90">
        <v>62632</v>
      </c>
      <c r="O36" s="197"/>
      <c r="P36" s="196">
        <v>44982.707638888889</v>
      </c>
      <c r="Q36" s="90">
        <v>62666</v>
      </c>
      <c r="R36" s="193"/>
      <c r="S36" s="196">
        <v>44982.543749999997</v>
      </c>
      <c r="T36" s="90">
        <v>62634</v>
      </c>
      <c r="U36" s="197"/>
      <c r="V36" s="196">
        <v>44982.69027777778</v>
      </c>
      <c r="W36" s="90">
        <v>62659</v>
      </c>
      <c r="X36" s="193"/>
      <c r="Y36" s="196"/>
      <c r="Z36" s="90"/>
      <c r="AA36" s="193"/>
      <c r="AB36" s="196"/>
      <c r="AC36" s="90"/>
      <c r="AD36" s="193"/>
      <c r="AE36" s="196"/>
      <c r="AF36" s="90" t="s">
        <v>1409</v>
      </c>
      <c r="AG36" s="193"/>
      <c r="AH36" s="196"/>
      <c r="AI36" s="90"/>
      <c r="AJ36" s="198"/>
      <c r="AK36" s="196"/>
      <c r="AL36" s="90"/>
      <c r="AM36" s="198"/>
      <c r="AN36" s="196"/>
      <c r="AO36" s="90"/>
      <c r="AP36" s="198"/>
      <c r="AQ36" s="196">
        <v>44982.695833333331</v>
      </c>
      <c r="AR36" s="197">
        <v>62663</v>
      </c>
      <c r="AS36" s="197">
        <v>18843</v>
      </c>
      <c r="AT36" s="199"/>
      <c r="AU36" s="199"/>
      <c r="AV36" s="200">
        <v>6720</v>
      </c>
      <c r="AW36" s="196">
        <v>44982.700694444444</v>
      </c>
      <c r="AX36" s="193">
        <v>62663</v>
      </c>
      <c r="AY36" s="196"/>
      <c r="AZ36" s="197"/>
      <c r="BA36" s="197"/>
      <c r="BB36" s="199"/>
      <c r="BC36" s="199"/>
      <c r="BD36" s="200"/>
      <c r="BE36" s="196"/>
      <c r="BF36" s="193"/>
      <c r="BG36" s="196"/>
      <c r="BH36" s="197"/>
      <c r="BI36" s="197"/>
      <c r="BJ36" s="199"/>
      <c r="BK36" s="199"/>
      <c r="BL36" s="200"/>
      <c r="BM36" s="196"/>
      <c r="BN36" s="193"/>
      <c r="BO36" s="196"/>
      <c r="BP36" s="197"/>
      <c r="BQ36" s="197"/>
      <c r="BR36" s="199"/>
      <c r="BS36" s="199"/>
      <c r="BT36" s="200"/>
      <c r="BU36" s="201"/>
      <c r="BV36" s="193"/>
      <c r="BW36" s="202"/>
      <c r="BX36" s="90"/>
      <c r="BY36" s="198"/>
      <c r="BZ36" s="198"/>
      <c r="CA36" s="241">
        <v>44997.888622685183</v>
      </c>
      <c r="CB36" s="221"/>
      <c r="CC36" s="267" t="s">
        <v>1744</v>
      </c>
      <c r="CD36" s="222">
        <f t="shared" si="12"/>
        <v>0.05</v>
      </c>
      <c r="CE36" s="223">
        <f t="shared" si="13"/>
        <v>2</v>
      </c>
      <c r="CF36" s="224">
        <f t="shared" si="14"/>
        <v>0.3000000000000001</v>
      </c>
      <c r="CG36" s="193">
        <f t="shared" si="15"/>
        <v>7</v>
      </c>
      <c r="CH36" s="224">
        <f t="shared" si="16"/>
        <v>3.5166666666666666</v>
      </c>
      <c r="CI36" s="193">
        <f t="shared" si="17"/>
        <v>25</v>
      </c>
      <c r="CJ36" s="224">
        <f t="shared" si="18"/>
        <v>0</v>
      </c>
      <c r="CK36" s="193">
        <f t="shared" si="19"/>
        <v>0</v>
      </c>
      <c r="CL36" s="224">
        <f t="shared" si="20"/>
        <v>0</v>
      </c>
      <c r="CM36" s="193">
        <f t="shared" si="21"/>
        <v>0</v>
      </c>
      <c r="CN36" s="224">
        <f t="shared" si="22"/>
        <v>0</v>
      </c>
      <c r="CO36" s="193">
        <f t="shared" si="23"/>
        <v>0</v>
      </c>
      <c r="CP36" s="225">
        <f t="shared" si="24"/>
        <v>0.11666666666666667</v>
      </c>
      <c r="CQ36" s="198">
        <f t="shared" si="25"/>
        <v>0</v>
      </c>
      <c r="CR36" s="225">
        <f t="shared" si="26"/>
        <v>0</v>
      </c>
      <c r="CS36" s="198">
        <f t="shared" si="27"/>
        <v>0</v>
      </c>
      <c r="CT36" s="225">
        <f t="shared" si="28"/>
        <v>0</v>
      </c>
      <c r="CU36" s="198">
        <f t="shared" si="29"/>
        <v>0</v>
      </c>
      <c r="CV36" s="225">
        <f t="shared" si="30"/>
        <v>0</v>
      </c>
      <c r="CW36" s="226">
        <f t="shared" si="31"/>
        <v>0</v>
      </c>
      <c r="CX36" s="224">
        <f t="shared" si="32"/>
        <v>3.9833333333333334</v>
      </c>
      <c r="CY36" s="227">
        <f t="shared" si="33"/>
        <v>34</v>
      </c>
      <c r="CZ36" s="224">
        <f t="shared" si="48"/>
        <v>3.5166666666666666</v>
      </c>
      <c r="DA36" s="228">
        <f t="shared" si="49"/>
        <v>25</v>
      </c>
      <c r="DB36" s="225">
        <f t="shared" si="35"/>
        <v>0.46666666666666679</v>
      </c>
      <c r="DC36" s="229">
        <f t="shared" si="36"/>
        <v>9</v>
      </c>
      <c r="DD36" s="224">
        <f t="shared" si="37"/>
        <v>0.11666666666666667</v>
      </c>
      <c r="DE36" s="90">
        <f t="shared" si="38"/>
        <v>0</v>
      </c>
      <c r="DF36" s="230">
        <f t="shared" si="39"/>
        <v>7</v>
      </c>
      <c r="DG36" s="251">
        <f t="shared" si="40"/>
        <v>6720</v>
      </c>
      <c r="DH36" s="231">
        <f t="shared" si="41"/>
        <v>76.436018957345979</v>
      </c>
      <c r="DI36" s="232">
        <f t="shared" si="42"/>
        <v>477.7251184834123</v>
      </c>
      <c r="DJ36" s="233">
        <f t="shared" si="43"/>
        <v>40</v>
      </c>
      <c r="DK36" s="234">
        <f t="shared" si="44"/>
        <v>7.109004739336493</v>
      </c>
      <c r="DL36" s="235">
        <f t="shared" si="45"/>
        <v>23.333333333333325</v>
      </c>
      <c r="DM36" s="236"/>
      <c r="DN36" s="237"/>
      <c r="DO36" s="238">
        <f t="shared" si="46"/>
        <v>1</v>
      </c>
      <c r="DP36" s="239">
        <f t="shared" si="47"/>
        <v>1</v>
      </c>
      <c r="DQ36" s="191"/>
    </row>
    <row r="37" spans="1:121" s="120" customFormat="1" ht="24.75" customHeight="1">
      <c r="A37" s="537" t="s">
        <v>1428</v>
      </c>
      <c r="B37" s="191" t="s">
        <v>1150</v>
      </c>
      <c r="C37" s="192">
        <v>44984</v>
      </c>
      <c r="D37" s="193" t="s">
        <v>176</v>
      </c>
      <c r="E37" s="194" t="s">
        <v>1401</v>
      </c>
      <c r="F37" s="90" t="s">
        <v>165</v>
      </c>
      <c r="G37" s="193" t="s">
        <v>1244</v>
      </c>
      <c r="H37" s="191" t="s">
        <v>145</v>
      </c>
      <c r="I37" s="90" t="s">
        <v>146</v>
      </c>
      <c r="J37" s="194" t="s">
        <v>1379</v>
      </c>
      <c r="K37" s="90">
        <v>4</v>
      </c>
      <c r="L37" s="195" t="s">
        <v>1376</v>
      </c>
      <c r="M37" s="196">
        <v>44984.25</v>
      </c>
      <c r="N37" s="90">
        <v>62666</v>
      </c>
      <c r="O37" s="197"/>
      <c r="P37" s="196">
        <v>44984.489583333336</v>
      </c>
      <c r="Q37" s="90">
        <v>62718</v>
      </c>
      <c r="R37" s="193"/>
      <c r="S37" s="196">
        <v>44984.256944444445</v>
      </c>
      <c r="T37" s="90">
        <v>62669</v>
      </c>
      <c r="U37" s="197"/>
      <c r="V37" s="196">
        <v>44984.354166666664</v>
      </c>
      <c r="W37" s="90">
        <v>62687</v>
      </c>
      <c r="X37" s="193"/>
      <c r="Y37" s="196">
        <v>44984.375</v>
      </c>
      <c r="Z37" s="90">
        <v>62697</v>
      </c>
      <c r="AA37" s="193"/>
      <c r="AB37" s="196">
        <v>44984.46875</v>
      </c>
      <c r="AC37" s="90">
        <v>62711</v>
      </c>
      <c r="AD37" s="193"/>
      <c r="AE37" s="196"/>
      <c r="AF37" s="90" t="s">
        <v>1409</v>
      </c>
      <c r="AG37" s="193"/>
      <c r="AH37" s="196"/>
      <c r="AI37" s="90"/>
      <c r="AJ37" s="198"/>
      <c r="AK37" s="196"/>
      <c r="AL37" s="90"/>
      <c r="AM37" s="198"/>
      <c r="AN37" s="196"/>
      <c r="AO37" s="90"/>
      <c r="AP37" s="198"/>
      <c r="AQ37" s="196">
        <v>44984.363194444442</v>
      </c>
      <c r="AR37" s="197">
        <v>62692</v>
      </c>
      <c r="AS37" s="197">
        <v>18844</v>
      </c>
      <c r="AT37" s="199"/>
      <c r="AU37" s="199"/>
      <c r="AV37" s="200">
        <v>8890</v>
      </c>
      <c r="AW37" s="196">
        <v>44984.368055555555</v>
      </c>
      <c r="AX37" s="193">
        <v>62692</v>
      </c>
      <c r="AY37" s="196">
        <v>44984.477777777778</v>
      </c>
      <c r="AZ37" s="197">
        <v>62715</v>
      </c>
      <c r="BA37" s="197">
        <v>18848</v>
      </c>
      <c r="BB37" s="199"/>
      <c r="BC37" s="199"/>
      <c r="BD37" s="200">
        <v>8270</v>
      </c>
      <c r="BE37" s="196">
        <v>44984.481944444444</v>
      </c>
      <c r="BF37" s="193">
        <v>62716</v>
      </c>
      <c r="BG37" s="196"/>
      <c r="BH37" s="197"/>
      <c r="BI37" s="197"/>
      <c r="BJ37" s="199"/>
      <c r="BK37" s="199"/>
      <c r="BL37" s="200"/>
      <c r="BM37" s="196"/>
      <c r="BN37" s="193"/>
      <c r="BO37" s="196"/>
      <c r="BP37" s="197"/>
      <c r="BQ37" s="197"/>
      <c r="BR37" s="199"/>
      <c r="BS37" s="199"/>
      <c r="BT37" s="200"/>
      <c r="BU37" s="201"/>
      <c r="BV37" s="193"/>
      <c r="BW37" s="202"/>
      <c r="BX37" s="90"/>
      <c r="BY37" s="198"/>
      <c r="BZ37" s="198"/>
      <c r="CA37" s="241">
        <v>44997.879710648151</v>
      </c>
      <c r="CB37" s="221"/>
      <c r="CC37" s="267" t="s">
        <v>1744</v>
      </c>
      <c r="CD37" s="222">
        <f t="shared" si="12"/>
        <v>0.16666666666666666</v>
      </c>
      <c r="CE37" s="223">
        <f t="shared" si="13"/>
        <v>3</v>
      </c>
      <c r="CF37" s="224">
        <f t="shared" si="14"/>
        <v>0.78333333333333277</v>
      </c>
      <c r="CG37" s="193">
        <f t="shared" si="15"/>
        <v>16</v>
      </c>
      <c r="CH37" s="224">
        <f t="shared" si="16"/>
        <v>2.3333333333333335</v>
      </c>
      <c r="CI37" s="193">
        <f t="shared" si="17"/>
        <v>18</v>
      </c>
      <c r="CJ37" s="224">
        <f t="shared" si="18"/>
        <v>2.25</v>
      </c>
      <c r="CK37" s="193">
        <f t="shared" si="19"/>
        <v>14</v>
      </c>
      <c r="CL37" s="224">
        <f t="shared" si="20"/>
        <v>0</v>
      </c>
      <c r="CM37" s="193">
        <f t="shared" si="21"/>
        <v>0</v>
      </c>
      <c r="CN37" s="224">
        <f t="shared" si="22"/>
        <v>0</v>
      </c>
      <c r="CO37" s="193">
        <f t="shared" si="23"/>
        <v>0</v>
      </c>
      <c r="CP37" s="225">
        <f t="shared" si="24"/>
        <v>0.11666666666666667</v>
      </c>
      <c r="CQ37" s="198">
        <f t="shared" si="25"/>
        <v>0</v>
      </c>
      <c r="CR37" s="225">
        <f t="shared" si="26"/>
        <v>0.1</v>
      </c>
      <c r="CS37" s="198">
        <f t="shared" si="27"/>
        <v>1</v>
      </c>
      <c r="CT37" s="225">
        <f t="shared" si="28"/>
        <v>0</v>
      </c>
      <c r="CU37" s="198">
        <f t="shared" si="29"/>
        <v>0</v>
      </c>
      <c r="CV37" s="225">
        <f t="shared" si="30"/>
        <v>0</v>
      </c>
      <c r="CW37" s="226">
        <f t="shared" si="31"/>
        <v>0</v>
      </c>
      <c r="CX37" s="224">
        <f t="shared" si="32"/>
        <v>5.75</v>
      </c>
      <c r="CY37" s="227">
        <f t="shared" si="33"/>
        <v>52</v>
      </c>
      <c r="CZ37" s="224">
        <f t="shared" si="48"/>
        <v>4.5833333333333339</v>
      </c>
      <c r="DA37" s="228">
        <f t="shared" si="49"/>
        <v>32</v>
      </c>
      <c r="DB37" s="225">
        <f t="shared" si="35"/>
        <v>1.1666666666666661</v>
      </c>
      <c r="DC37" s="229">
        <f t="shared" si="36"/>
        <v>20</v>
      </c>
      <c r="DD37" s="224">
        <f t="shared" si="37"/>
        <v>0.21666666666666667</v>
      </c>
      <c r="DE37" s="90">
        <f t="shared" si="38"/>
        <v>1</v>
      </c>
      <c r="DF37" s="230">
        <f t="shared" si="39"/>
        <v>6.5</v>
      </c>
      <c r="DG37" s="251">
        <f t="shared" si="40"/>
        <v>17160</v>
      </c>
      <c r="DH37" s="231">
        <f t="shared" si="41"/>
        <v>116.99999999999999</v>
      </c>
      <c r="DI37" s="232">
        <f t="shared" si="42"/>
        <v>935.99999999999989</v>
      </c>
      <c r="DJ37" s="233">
        <f t="shared" si="43"/>
        <v>18</v>
      </c>
      <c r="DK37" s="234">
        <f t="shared" si="44"/>
        <v>6.9818181818181806</v>
      </c>
      <c r="DL37" s="235">
        <f t="shared" si="45"/>
        <v>20.425531914893632</v>
      </c>
      <c r="DM37" s="236"/>
      <c r="DN37" s="237"/>
      <c r="DO37" s="238">
        <f t="shared" si="46"/>
        <v>0.96512935883014628</v>
      </c>
      <c r="DP37" s="239">
        <f t="shared" si="47"/>
        <v>2</v>
      </c>
      <c r="DQ37" s="191"/>
    </row>
    <row r="38" spans="1:121" s="120" customFormat="1" ht="24.75" customHeight="1">
      <c r="A38" s="537" t="s">
        <v>1429</v>
      </c>
      <c r="B38" s="191" t="s">
        <v>1150</v>
      </c>
      <c r="C38" s="192">
        <v>44984</v>
      </c>
      <c r="D38" s="193" t="s">
        <v>176</v>
      </c>
      <c r="E38" s="194" t="s">
        <v>1399</v>
      </c>
      <c r="F38" s="90" t="s">
        <v>165</v>
      </c>
      <c r="G38" s="193" t="s">
        <v>1241</v>
      </c>
      <c r="H38" s="191" t="s">
        <v>145</v>
      </c>
      <c r="I38" s="90" t="s">
        <v>146</v>
      </c>
      <c r="J38" s="194" t="s">
        <v>1379</v>
      </c>
      <c r="K38" s="90">
        <v>4</v>
      </c>
      <c r="L38" s="195" t="s">
        <v>1153</v>
      </c>
      <c r="M38" s="196">
        <v>44984.625</v>
      </c>
      <c r="N38" s="90">
        <v>313345</v>
      </c>
      <c r="O38" s="197"/>
      <c r="P38" s="196">
        <v>44984.836805555555</v>
      </c>
      <c r="Q38" s="90">
        <v>313396</v>
      </c>
      <c r="R38" s="193"/>
      <c r="S38" s="196">
        <v>44984.628472222219</v>
      </c>
      <c r="T38" s="90">
        <v>313347</v>
      </c>
      <c r="U38" s="197"/>
      <c r="V38" s="196">
        <v>44984.673611111109</v>
      </c>
      <c r="W38" s="90">
        <v>313354</v>
      </c>
      <c r="X38" s="193"/>
      <c r="Y38" s="196">
        <v>44984.690972222219</v>
      </c>
      <c r="Z38" s="90">
        <v>313364</v>
      </c>
      <c r="AA38" s="193"/>
      <c r="AB38" s="196">
        <v>44984.740972222222</v>
      </c>
      <c r="AC38" s="90">
        <v>313370</v>
      </c>
      <c r="AD38" s="193"/>
      <c r="AE38" s="196">
        <v>44984.760416666664</v>
      </c>
      <c r="AF38" s="90">
        <v>313384</v>
      </c>
      <c r="AG38" s="193"/>
      <c r="AH38" s="196">
        <v>44984.8125</v>
      </c>
      <c r="AI38" s="90">
        <v>313388</v>
      </c>
      <c r="AJ38" s="198"/>
      <c r="AK38" s="196"/>
      <c r="AL38" s="90"/>
      <c r="AM38" s="198"/>
      <c r="AN38" s="196"/>
      <c r="AO38" s="90"/>
      <c r="AP38" s="198"/>
      <c r="AQ38" s="196">
        <v>44984.680555555555</v>
      </c>
      <c r="AR38" s="197">
        <v>313358</v>
      </c>
      <c r="AS38" s="197">
        <v>18859</v>
      </c>
      <c r="AT38" s="199"/>
      <c r="AU38" s="199"/>
      <c r="AV38" s="200">
        <v>5200</v>
      </c>
      <c r="AW38" s="196">
        <v>44984.68472222222</v>
      </c>
      <c r="AX38" s="193">
        <v>313358</v>
      </c>
      <c r="AY38" s="196">
        <v>44984.749305555553</v>
      </c>
      <c r="AZ38" s="197">
        <v>313375</v>
      </c>
      <c r="BA38" s="197">
        <v>18861</v>
      </c>
      <c r="BB38" s="199"/>
      <c r="BC38" s="199"/>
      <c r="BD38" s="200">
        <v>5300</v>
      </c>
      <c r="BE38" s="196">
        <v>44984.754166666666</v>
      </c>
      <c r="BF38" s="193">
        <v>313375</v>
      </c>
      <c r="BG38" s="196">
        <v>44984.822916666664</v>
      </c>
      <c r="BH38" s="197">
        <v>313393</v>
      </c>
      <c r="BI38" s="197">
        <v>18863</v>
      </c>
      <c r="BJ38" s="199"/>
      <c r="BK38" s="199"/>
      <c r="BL38" s="200">
        <v>4950</v>
      </c>
      <c r="BM38" s="196">
        <v>44984.829861111109</v>
      </c>
      <c r="BN38" s="193">
        <v>313393</v>
      </c>
      <c r="BO38" s="196"/>
      <c r="BP38" s="197"/>
      <c r="BQ38" s="197"/>
      <c r="BR38" s="199"/>
      <c r="BS38" s="199"/>
      <c r="BT38" s="200"/>
      <c r="BU38" s="201"/>
      <c r="BV38" s="193"/>
      <c r="BW38" s="202"/>
      <c r="BX38" s="90"/>
      <c r="BY38" s="198"/>
      <c r="BZ38" s="198"/>
      <c r="CA38" s="241">
        <v>44997.874918981484</v>
      </c>
      <c r="CB38" s="221"/>
      <c r="CC38" s="267" t="s">
        <v>1744</v>
      </c>
      <c r="CD38" s="222">
        <f t="shared" si="12"/>
        <v>8.3333333333333329E-2</v>
      </c>
      <c r="CE38" s="223">
        <f t="shared" si="13"/>
        <v>2</v>
      </c>
      <c r="CF38" s="224">
        <f t="shared" si="14"/>
        <v>1.0833333333333333</v>
      </c>
      <c r="CG38" s="193">
        <f t="shared" si="15"/>
        <v>32</v>
      </c>
      <c r="CH38" s="224">
        <f t="shared" si="16"/>
        <v>1.0833333333333333</v>
      </c>
      <c r="CI38" s="193">
        <f t="shared" si="17"/>
        <v>7</v>
      </c>
      <c r="CJ38" s="224">
        <f t="shared" si="18"/>
        <v>1.2</v>
      </c>
      <c r="CK38" s="193">
        <f t="shared" si="19"/>
        <v>6</v>
      </c>
      <c r="CL38" s="224">
        <f t="shared" si="20"/>
        <v>1.25</v>
      </c>
      <c r="CM38" s="193">
        <f t="shared" si="21"/>
        <v>4</v>
      </c>
      <c r="CN38" s="224">
        <f t="shared" si="22"/>
        <v>0</v>
      </c>
      <c r="CO38" s="193">
        <f t="shared" si="23"/>
        <v>0</v>
      </c>
      <c r="CP38" s="225">
        <f t="shared" si="24"/>
        <v>0.1</v>
      </c>
      <c r="CQ38" s="198">
        <f t="shared" si="25"/>
        <v>0</v>
      </c>
      <c r="CR38" s="225">
        <f t="shared" si="26"/>
        <v>0.11666666666666667</v>
      </c>
      <c r="CS38" s="198">
        <f t="shared" si="27"/>
        <v>0</v>
      </c>
      <c r="CT38" s="225">
        <f t="shared" si="28"/>
        <v>0.16666666666666666</v>
      </c>
      <c r="CU38" s="198">
        <f t="shared" si="29"/>
        <v>0</v>
      </c>
      <c r="CV38" s="225">
        <f t="shared" si="30"/>
        <v>0</v>
      </c>
      <c r="CW38" s="226">
        <f t="shared" si="31"/>
        <v>0</v>
      </c>
      <c r="CX38" s="224">
        <f t="shared" si="32"/>
        <v>5.083333333333333</v>
      </c>
      <c r="CY38" s="227">
        <f t="shared" si="33"/>
        <v>51</v>
      </c>
      <c r="CZ38" s="224">
        <f t="shared" si="48"/>
        <v>3.5333333333333332</v>
      </c>
      <c r="DA38" s="228">
        <f t="shared" si="49"/>
        <v>17</v>
      </c>
      <c r="DB38" s="225">
        <f t="shared" si="35"/>
        <v>1.5499999999999998</v>
      </c>
      <c r="DC38" s="229">
        <f t="shared" si="36"/>
        <v>34</v>
      </c>
      <c r="DD38" s="224">
        <f t="shared" si="37"/>
        <v>0.3833333333333333</v>
      </c>
      <c r="DE38" s="90">
        <f t="shared" si="38"/>
        <v>0</v>
      </c>
      <c r="DF38" s="230">
        <f t="shared" si="39"/>
        <v>7.6666666666666661</v>
      </c>
      <c r="DG38" s="251">
        <f t="shared" si="40"/>
        <v>15450</v>
      </c>
      <c r="DH38" s="231">
        <f t="shared" si="41"/>
        <v>257.21420643729192</v>
      </c>
      <c r="DI38" s="232">
        <f t="shared" si="42"/>
        <v>1093.1603773584907</v>
      </c>
      <c r="DJ38" s="233">
        <f t="shared" si="43"/>
        <v>24</v>
      </c>
      <c r="DK38" s="234">
        <f t="shared" si="44"/>
        <v>4.8113207547169816</v>
      </c>
      <c r="DL38" s="235">
        <f t="shared" si="45"/>
        <v>29.53846153846154</v>
      </c>
      <c r="DM38" s="236"/>
      <c r="DN38" s="237"/>
      <c r="DO38" s="238">
        <f t="shared" si="46"/>
        <v>0.97169811320754718</v>
      </c>
      <c r="DP38" s="239">
        <f t="shared" si="47"/>
        <v>3</v>
      </c>
      <c r="DQ38" s="191"/>
    </row>
    <row r="39" spans="1:121" s="120" customFormat="1" ht="24.75" customHeight="1">
      <c r="A39" s="537" t="s">
        <v>1428</v>
      </c>
      <c r="B39" s="191" t="s">
        <v>1150</v>
      </c>
      <c r="C39" s="192">
        <v>44984</v>
      </c>
      <c r="D39" s="193" t="s">
        <v>176</v>
      </c>
      <c r="E39" s="194" t="s">
        <v>1402</v>
      </c>
      <c r="F39" s="90" t="s">
        <v>165</v>
      </c>
      <c r="G39" s="193" t="s">
        <v>1244</v>
      </c>
      <c r="H39" s="191" t="s">
        <v>145</v>
      </c>
      <c r="I39" s="90" t="s">
        <v>146</v>
      </c>
      <c r="J39" s="194" t="s">
        <v>1379</v>
      </c>
      <c r="K39" s="90">
        <v>4</v>
      </c>
      <c r="L39" s="195" t="s">
        <v>1377</v>
      </c>
      <c r="M39" s="196">
        <v>44984.25</v>
      </c>
      <c r="N39" s="90">
        <v>313254</v>
      </c>
      <c r="O39" s="197"/>
      <c r="P39" s="196">
        <v>44984.568055555559</v>
      </c>
      <c r="Q39" s="90">
        <v>313345</v>
      </c>
      <c r="R39" s="193"/>
      <c r="S39" s="196">
        <v>44984.259027777778</v>
      </c>
      <c r="T39" s="90">
        <v>313258</v>
      </c>
      <c r="U39" s="197"/>
      <c r="V39" s="196">
        <v>44984.368750000001</v>
      </c>
      <c r="W39" s="90">
        <v>313276</v>
      </c>
      <c r="X39" s="193"/>
      <c r="Y39" s="196">
        <v>44984.40625</v>
      </c>
      <c r="Z39" s="90">
        <v>313307</v>
      </c>
      <c r="AA39" s="193"/>
      <c r="AB39" s="196">
        <v>44984.53125</v>
      </c>
      <c r="AC39" s="90">
        <v>313324</v>
      </c>
      <c r="AD39" s="193"/>
      <c r="AE39" s="196"/>
      <c r="AF39" s="90" t="s">
        <v>1409</v>
      </c>
      <c r="AG39" s="193"/>
      <c r="AH39" s="196"/>
      <c r="AI39" s="90"/>
      <c r="AJ39" s="198"/>
      <c r="AK39" s="196"/>
      <c r="AL39" s="90"/>
      <c r="AM39" s="198"/>
      <c r="AN39" s="196"/>
      <c r="AO39" s="90"/>
      <c r="AP39" s="198"/>
      <c r="AQ39" s="196">
        <v>44984.382638888892</v>
      </c>
      <c r="AR39" s="197">
        <v>313292</v>
      </c>
      <c r="AS39" s="197">
        <v>18846</v>
      </c>
      <c r="AT39" s="199"/>
      <c r="AU39" s="199"/>
      <c r="AV39" s="200">
        <v>9230</v>
      </c>
      <c r="AW39" s="196">
        <v>44984.384027777778</v>
      </c>
      <c r="AX39" s="193">
        <v>313298</v>
      </c>
      <c r="AY39" s="196">
        <v>44984.554166666669</v>
      </c>
      <c r="AZ39" s="197">
        <v>313342</v>
      </c>
      <c r="BA39" s="197">
        <v>18850</v>
      </c>
      <c r="BB39" s="199"/>
      <c r="BC39" s="199"/>
      <c r="BD39" s="200">
        <v>9130</v>
      </c>
      <c r="BE39" s="196">
        <v>44984.5625</v>
      </c>
      <c r="BF39" s="193">
        <v>313343</v>
      </c>
      <c r="BG39" s="196"/>
      <c r="BH39" s="197"/>
      <c r="BI39" s="197"/>
      <c r="BJ39" s="199"/>
      <c r="BK39" s="199"/>
      <c r="BL39" s="200"/>
      <c r="BM39" s="196"/>
      <c r="BN39" s="193"/>
      <c r="BO39" s="196"/>
      <c r="BP39" s="197"/>
      <c r="BQ39" s="197"/>
      <c r="BR39" s="199"/>
      <c r="BS39" s="199"/>
      <c r="BT39" s="200"/>
      <c r="BU39" s="201"/>
      <c r="BV39" s="193"/>
      <c r="BW39" s="202"/>
      <c r="BX39" s="90"/>
      <c r="BY39" s="198"/>
      <c r="BZ39" s="198"/>
      <c r="CA39" s="241">
        <v>44997.877592592595</v>
      </c>
      <c r="CB39" s="221"/>
      <c r="CC39" s="267" t="s">
        <v>1744</v>
      </c>
      <c r="CD39" s="222">
        <f t="shared" si="12"/>
        <v>0.21666666666666667</v>
      </c>
      <c r="CE39" s="223">
        <f t="shared" si="13"/>
        <v>4</v>
      </c>
      <c r="CF39" s="224">
        <f t="shared" si="14"/>
        <v>1.5499999999999998</v>
      </c>
      <c r="CG39" s="193">
        <f t="shared" si="15"/>
        <v>45</v>
      </c>
      <c r="CH39" s="224">
        <f t="shared" si="16"/>
        <v>2.6333333333333333</v>
      </c>
      <c r="CI39" s="193">
        <f t="shared" si="17"/>
        <v>18</v>
      </c>
      <c r="CJ39" s="224">
        <f t="shared" si="18"/>
        <v>3</v>
      </c>
      <c r="CK39" s="193">
        <f t="shared" si="19"/>
        <v>17</v>
      </c>
      <c r="CL39" s="224">
        <f t="shared" si="20"/>
        <v>0</v>
      </c>
      <c r="CM39" s="193">
        <f t="shared" si="21"/>
        <v>0</v>
      </c>
      <c r="CN39" s="224">
        <f t="shared" si="22"/>
        <v>0</v>
      </c>
      <c r="CO39" s="193">
        <f t="shared" si="23"/>
        <v>0</v>
      </c>
      <c r="CP39" s="225">
        <f t="shared" si="24"/>
        <v>3.3333333333333333E-2</v>
      </c>
      <c r="CQ39" s="198">
        <f t="shared" si="25"/>
        <v>6</v>
      </c>
      <c r="CR39" s="225">
        <f t="shared" si="26"/>
        <v>0.2</v>
      </c>
      <c r="CS39" s="198">
        <f t="shared" si="27"/>
        <v>1</v>
      </c>
      <c r="CT39" s="225">
        <f t="shared" si="28"/>
        <v>0</v>
      </c>
      <c r="CU39" s="198">
        <f t="shared" si="29"/>
        <v>0</v>
      </c>
      <c r="CV39" s="225">
        <f t="shared" si="30"/>
        <v>0</v>
      </c>
      <c r="CW39" s="226">
        <f t="shared" si="31"/>
        <v>0</v>
      </c>
      <c r="CX39" s="224">
        <f t="shared" si="32"/>
        <v>7.6333333333333329</v>
      </c>
      <c r="CY39" s="227">
        <f t="shared" si="33"/>
        <v>91</v>
      </c>
      <c r="CZ39" s="224">
        <f t="shared" si="48"/>
        <v>5.6333333333333329</v>
      </c>
      <c r="DA39" s="228">
        <f t="shared" si="49"/>
        <v>35</v>
      </c>
      <c r="DB39" s="225">
        <f t="shared" si="35"/>
        <v>2</v>
      </c>
      <c r="DC39" s="229">
        <f t="shared" si="36"/>
        <v>56</v>
      </c>
      <c r="DD39" s="224">
        <f t="shared" si="37"/>
        <v>0.23333333333333334</v>
      </c>
      <c r="DE39" s="90">
        <f t="shared" si="38"/>
        <v>7</v>
      </c>
      <c r="DF39" s="230">
        <f t="shared" si="39"/>
        <v>7</v>
      </c>
      <c r="DG39" s="251">
        <f t="shared" si="40"/>
        <v>18360</v>
      </c>
      <c r="DH39" s="231">
        <f t="shared" si="41"/>
        <v>93.119188503803898</v>
      </c>
      <c r="DI39" s="232">
        <f t="shared" si="42"/>
        <v>814.79289940828414</v>
      </c>
      <c r="DJ39" s="233">
        <f t="shared" si="43"/>
        <v>18.46153846153846</v>
      </c>
      <c r="DK39" s="234">
        <f t="shared" si="44"/>
        <v>6.2130177514792901</v>
      </c>
      <c r="DL39" s="235">
        <f t="shared" si="45"/>
        <v>29.032258064516132</v>
      </c>
      <c r="DM39" s="236"/>
      <c r="DN39" s="237"/>
      <c r="DO39" s="238">
        <f t="shared" si="46"/>
        <v>0.99458288190682553</v>
      </c>
      <c r="DP39" s="239">
        <f t="shared" si="47"/>
        <v>2</v>
      </c>
      <c r="DQ39" s="191"/>
    </row>
    <row r="40" spans="1:121" s="120" customFormat="1" ht="24.75" customHeight="1">
      <c r="A40" s="537" t="s">
        <v>1430</v>
      </c>
      <c r="B40" s="191" t="s">
        <v>1150</v>
      </c>
      <c r="C40" s="192">
        <v>44984</v>
      </c>
      <c r="D40" s="193" t="s">
        <v>176</v>
      </c>
      <c r="E40" s="194" t="s">
        <v>1403</v>
      </c>
      <c r="F40" s="90" t="s">
        <v>165</v>
      </c>
      <c r="G40" s="193" t="s">
        <v>1241</v>
      </c>
      <c r="H40" s="191" t="s">
        <v>145</v>
      </c>
      <c r="I40" s="90" t="s">
        <v>146</v>
      </c>
      <c r="J40" s="194" t="s">
        <v>1374</v>
      </c>
      <c r="K40" s="90">
        <v>4</v>
      </c>
      <c r="L40" s="195" t="s">
        <v>1381</v>
      </c>
      <c r="M40" s="196">
        <v>44984.647222222222</v>
      </c>
      <c r="N40" s="90">
        <v>62771</v>
      </c>
      <c r="O40" s="197"/>
      <c r="P40" s="196">
        <v>44984.901388888888</v>
      </c>
      <c r="Q40" s="90">
        <v>62821</v>
      </c>
      <c r="R40" s="193"/>
      <c r="S40" s="196">
        <v>44984.652083333334</v>
      </c>
      <c r="T40" s="90">
        <v>62773</v>
      </c>
      <c r="U40" s="197"/>
      <c r="V40" s="196">
        <v>44984.788194444445</v>
      </c>
      <c r="W40" s="90">
        <v>62795</v>
      </c>
      <c r="X40" s="193"/>
      <c r="Y40" s="196">
        <v>44984.809027777781</v>
      </c>
      <c r="Z40" s="90">
        <v>62805</v>
      </c>
      <c r="AA40" s="193"/>
      <c r="AB40" s="196">
        <v>44984.884722222225</v>
      </c>
      <c r="AC40" s="90">
        <v>62813</v>
      </c>
      <c r="AD40" s="193"/>
      <c r="AE40" s="196"/>
      <c r="AF40" s="90" t="s">
        <v>1409</v>
      </c>
      <c r="AG40" s="193"/>
      <c r="AH40" s="196"/>
      <c r="AI40" s="90"/>
      <c r="AJ40" s="198"/>
      <c r="AK40" s="196"/>
      <c r="AL40" s="90"/>
      <c r="AM40" s="198"/>
      <c r="AN40" s="196"/>
      <c r="AO40" s="90"/>
      <c r="AP40" s="198"/>
      <c r="AQ40" s="196">
        <v>44984.79583333333</v>
      </c>
      <c r="AR40" s="197">
        <v>62800</v>
      </c>
      <c r="AS40" s="197">
        <v>18862</v>
      </c>
      <c r="AT40" s="199"/>
      <c r="AU40" s="199"/>
      <c r="AV40" s="200">
        <v>8300</v>
      </c>
      <c r="AW40" s="196">
        <v>44984.800694444442</v>
      </c>
      <c r="AX40" s="193">
        <v>62800</v>
      </c>
      <c r="AY40" s="196">
        <v>44984.890972222223</v>
      </c>
      <c r="AZ40" s="197">
        <v>62818</v>
      </c>
      <c r="BA40" s="197">
        <v>18864</v>
      </c>
      <c r="BB40" s="199"/>
      <c r="BC40" s="199"/>
      <c r="BD40" s="200">
        <v>5100</v>
      </c>
      <c r="BE40" s="196">
        <v>44984.894444444442</v>
      </c>
      <c r="BF40" s="193">
        <v>62818</v>
      </c>
      <c r="BG40" s="196"/>
      <c r="BH40" s="197"/>
      <c r="BI40" s="197"/>
      <c r="BJ40" s="199"/>
      <c r="BK40" s="199"/>
      <c r="BL40" s="200"/>
      <c r="BM40" s="196"/>
      <c r="BN40" s="193"/>
      <c r="BO40" s="196"/>
      <c r="BP40" s="197"/>
      <c r="BQ40" s="197"/>
      <c r="BR40" s="199"/>
      <c r="BS40" s="199"/>
      <c r="BT40" s="200"/>
      <c r="BU40" s="201"/>
      <c r="BV40" s="193"/>
      <c r="BW40" s="202"/>
      <c r="BX40" s="90"/>
      <c r="BY40" s="198"/>
      <c r="BZ40" s="198"/>
      <c r="CA40" s="241">
        <v>44997.868321759262</v>
      </c>
      <c r="CB40" s="221"/>
      <c r="CC40" s="267" t="s">
        <v>1744</v>
      </c>
      <c r="CD40" s="222">
        <f t="shared" si="12"/>
        <v>0.11666666666666667</v>
      </c>
      <c r="CE40" s="223">
        <f t="shared" si="13"/>
        <v>2</v>
      </c>
      <c r="CF40" s="224">
        <f t="shared" si="14"/>
        <v>0.7</v>
      </c>
      <c r="CG40" s="193">
        <f t="shared" si="15"/>
        <v>18</v>
      </c>
      <c r="CH40" s="224">
        <f t="shared" si="16"/>
        <v>3.2666666666666666</v>
      </c>
      <c r="CI40" s="193">
        <f t="shared" si="17"/>
        <v>22</v>
      </c>
      <c r="CJ40" s="224">
        <f t="shared" si="18"/>
        <v>1.8166666666666664</v>
      </c>
      <c r="CK40" s="193">
        <f t="shared" si="19"/>
        <v>8</v>
      </c>
      <c r="CL40" s="224">
        <f t="shared" si="20"/>
        <v>0</v>
      </c>
      <c r="CM40" s="193">
        <f t="shared" si="21"/>
        <v>0</v>
      </c>
      <c r="CN40" s="224">
        <f t="shared" si="22"/>
        <v>0</v>
      </c>
      <c r="CO40" s="193">
        <f t="shared" si="23"/>
        <v>0</v>
      </c>
      <c r="CP40" s="225">
        <f t="shared" si="24"/>
        <v>0.11666666666666667</v>
      </c>
      <c r="CQ40" s="198">
        <f t="shared" si="25"/>
        <v>0</v>
      </c>
      <c r="CR40" s="225">
        <f t="shared" si="26"/>
        <v>8.3333333333333329E-2</v>
      </c>
      <c r="CS40" s="198">
        <f t="shared" si="27"/>
        <v>0</v>
      </c>
      <c r="CT40" s="225">
        <f t="shared" si="28"/>
        <v>0</v>
      </c>
      <c r="CU40" s="198">
        <f t="shared" si="29"/>
        <v>0</v>
      </c>
      <c r="CV40" s="225">
        <f t="shared" si="30"/>
        <v>0</v>
      </c>
      <c r="CW40" s="226">
        <f t="shared" si="31"/>
        <v>0</v>
      </c>
      <c r="CX40" s="224">
        <f t="shared" si="32"/>
        <v>6.1</v>
      </c>
      <c r="CY40" s="227">
        <f t="shared" si="33"/>
        <v>50</v>
      </c>
      <c r="CZ40" s="224">
        <f t="shared" si="48"/>
        <v>5.083333333333333</v>
      </c>
      <c r="DA40" s="228">
        <f t="shared" si="49"/>
        <v>30</v>
      </c>
      <c r="DB40" s="225">
        <f t="shared" si="35"/>
        <v>1.0166666666666666</v>
      </c>
      <c r="DC40" s="229">
        <f t="shared" si="36"/>
        <v>20</v>
      </c>
      <c r="DD40" s="224">
        <f t="shared" si="37"/>
        <v>0.2</v>
      </c>
      <c r="DE40" s="90">
        <f t="shared" si="38"/>
        <v>0</v>
      </c>
      <c r="DF40" s="230">
        <f t="shared" si="39"/>
        <v>6</v>
      </c>
      <c r="DG40" s="251">
        <f t="shared" si="40"/>
        <v>13400</v>
      </c>
      <c r="DH40" s="231">
        <f t="shared" si="41"/>
        <v>87.868852459016409</v>
      </c>
      <c r="DI40" s="232">
        <f t="shared" si="42"/>
        <v>659.01639344262298</v>
      </c>
      <c r="DJ40" s="233">
        <f t="shared" si="43"/>
        <v>17.142857142857142</v>
      </c>
      <c r="DK40" s="234">
        <f t="shared" si="44"/>
        <v>5.9016393442622954</v>
      </c>
      <c r="DL40" s="235">
        <f t="shared" si="45"/>
        <v>25.714285714285715</v>
      </c>
      <c r="DM40" s="236"/>
      <c r="DN40" s="237"/>
      <c r="DO40" s="238">
        <f t="shared" si="46"/>
        <v>0.80722891566265065</v>
      </c>
      <c r="DP40" s="239">
        <f t="shared" si="47"/>
        <v>2</v>
      </c>
      <c r="DQ40" s="191"/>
    </row>
    <row r="41" spans="1:121" s="120" customFormat="1" ht="24.75" customHeight="1">
      <c r="A41" s="537" t="s">
        <v>1432</v>
      </c>
      <c r="B41" s="191" t="s">
        <v>1150</v>
      </c>
      <c r="C41" s="192">
        <v>44985</v>
      </c>
      <c r="D41" s="193" t="s">
        <v>178</v>
      </c>
      <c r="E41" s="194" t="s">
        <v>1404</v>
      </c>
      <c r="F41" s="90" t="s">
        <v>143</v>
      </c>
      <c r="G41" s="193" t="s">
        <v>1244</v>
      </c>
      <c r="H41" s="191" t="s">
        <v>145</v>
      </c>
      <c r="I41" s="90" t="s">
        <v>146</v>
      </c>
      <c r="J41" s="194" t="s">
        <v>1374</v>
      </c>
      <c r="K41" s="90">
        <v>4</v>
      </c>
      <c r="L41" s="195" t="s">
        <v>1376</v>
      </c>
      <c r="M41" s="196">
        <v>44985.25</v>
      </c>
      <c r="N41" s="90">
        <v>62821</v>
      </c>
      <c r="O41" s="197"/>
      <c r="P41" s="196">
        <v>44985.490972222222</v>
      </c>
      <c r="Q41" s="90">
        <v>62871</v>
      </c>
      <c r="R41" s="193"/>
      <c r="S41" s="196">
        <v>44985.253472222219</v>
      </c>
      <c r="T41" s="90">
        <v>62821</v>
      </c>
      <c r="U41" s="197"/>
      <c r="V41" s="196">
        <v>44985.364583333336</v>
      </c>
      <c r="W41" s="90">
        <v>62844</v>
      </c>
      <c r="X41" s="193"/>
      <c r="Y41" s="196">
        <v>44985.380555555559</v>
      </c>
      <c r="Z41" s="90">
        <v>62850</v>
      </c>
      <c r="AA41" s="193"/>
      <c r="AB41" s="196">
        <v>44985.475694444445</v>
      </c>
      <c r="AC41" s="90">
        <v>62866</v>
      </c>
      <c r="AD41" s="193"/>
      <c r="AE41" s="196"/>
      <c r="AF41" s="90" t="s">
        <v>1409</v>
      </c>
      <c r="AG41" s="193"/>
      <c r="AH41" s="196"/>
      <c r="AI41" s="90"/>
      <c r="AJ41" s="198"/>
      <c r="AK41" s="196"/>
      <c r="AL41" s="90"/>
      <c r="AM41" s="198"/>
      <c r="AN41" s="196"/>
      <c r="AO41" s="90"/>
      <c r="AP41" s="198"/>
      <c r="AQ41" s="196">
        <v>44985.368750000001</v>
      </c>
      <c r="AR41" s="197">
        <v>62846</v>
      </c>
      <c r="AS41" s="197">
        <v>18865</v>
      </c>
      <c r="AT41" s="199"/>
      <c r="AU41" s="199"/>
      <c r="AV41" s="200">
        <v>8120</v>
      </c>
      <c r="AW41" s="196">
        <v>44985.372916666667</v>
      </c>
      <c r="AX41" s="193">
        <v>62847</v>
      </c>
      <c r="AY41" s="196">
        <v>44985.479166666664</v>
      </c>
      <c r="AZ41" s="197">
        <v>62868</v>
      </c>
      <c r="BA41" s="197">
        <v>18871</v>
      </c>
      <c r="BB41" s="199"/>
      <c r="BC41" s="199"/>
      <c r="BD41" s="200">
        <v>6270</v>
      </c>
      <c r="BE41" s="196">
        <v>44985.484722222223</v>
      </c>
      <c r="BF41" s="193">
        <v>62869</v>
      </c>
      <c r="BG41" s="196"/>
      <c r="BH41" s="197"/>
      <c r="BI41" s="197"/>
      <c r="BJ41" s="199"/>
      <c r="BK41" s="199"/>
      <c r="BL41" s="200"/>
      <c r="BM41" s="196"/>
      <c r="BN41" s="193"/>
      <c r="BO41" s="196"/>
      <c r="BP41" s="197"/>
      <c r="BQ41" s="197"/>
      <c r="BR41" s="199"/>
      <c r="BS41" s="199"/>
      <c r="BT41" s="200"/>
      <c r="BU41" s="201"/>
      <c r="BV41" s="193"/>
      <c r="BW41" s="202"/>
      <c r="BX41" s="90"/>
      <c r="BY41" s="198"/>
      <c r="BZ41" s="198"/>
      <c r="CA41" s="241">
        <v>44996.284467592595</v>
      </c>
      <c r="CB41" s="221"/>
      <c r="CC41" s="267" t="s">
        <v>1744</v>
      </c>
      <c r="CD41" s="222">
        <f t="shared" si="12"/>
        <v>8.3333333333333329E-2</v>
      </c>
      <c r="CE41" s="223">
        <f t="shared" si="13"/>
        <v>0</v>
      </c>
      <c r="CF41" s="224">
        <f t="shared" si="14"/>
        <v>0.51666666666666716</v>
      </c>
      <c r="CG41" s="193">
        <f t="shared" si="15"/>
        <v>9</v>
      </c>
      <c r="CH41" s="224">
        <f t="shared" si="16"/>
        <v>2.6666666666666665</v>
      </c>
      <c r="CI41" s="193">
        <f t="shared" si="17"/>
        <v>23</v>
      </c>
      <c r="CJ41" s="224">
        <f t="shared" si="18"/>
        <v>2.2833333333333332</v>
      </c>
      <c r="CK41" s="193">
        <f t="shared" si="19"/>
        <v>16</v>
      </c>
      <c r="CL41" s="224">
        <f t="shared" si="20"/>
        <v>0</v>
      </c>
      <c r="CM41" s="193">
        <f t="shared" si="21"/>
        <v>0</v>
      </c>
      <c r="CN41" s="224">
        <f t="shared" si="22"/>
        <v>0</v>
      </c>
      <c r="CO41" s="193">
        <f t="shared" si="23"/>
        <v>0</v>
      </c>
      <c r="CP41" s="225">
        <f t="shared" si="24"/>
        <v>0.1</v>
      </c>
      <c r="CQ41" s="198">
        <f t="shared" si="25"/>
        <v>1</v>
      </c>
      <c r="CR41" s="225">
        <f t="shared" si="26"/>
        <v>0.13333333333333333</v>
      </c>
      <c r="CS41" s="198">
        <f t="shared" si="27"/>
        <v>1</v>
      </c>
      <c r="CT41" s="225">
        <f t="shared" si="28"/>
        <v>0</v>
      </c>
      <c r="CU41" s="198">
        <f t="shared" si="29"/>
        <v>0</v>
      </c>
      <c r="CV41" s="225">
        <f t="shared" si="30"/>
        <v>0</v>
      </c>
      <c r="CW41" s="226">
        <f t="shared" si="31"/>
        <v>0</v>
      </c>
      <c r="CX41" s="224">
        <f t="shared" si="32"/>
        <v>5.7833333333333332</v>
      </c>
      <c r="CY41" s="227">
        <f t="shared" si="33"/>
        <v>50</v>
      </c>
      <c r="CZ41" s="224">
        <f t="shared" si="48"/>
        <v>4.9499999999999993</v>
      </c>
      <c r="DA41" s="228">
        <f t="shared" si="49"/>
        <v>39</v>
      </c>
      <c r="DB41" s="225">
        <f t="shared" si="35"/>
        <v>0.83333333333333393</v>
      </c>
      <c r="DC41" s="229">
        <f t="shared" si="36"/>
        <v>11</v>
      </c>
      <c r="DD41" s="224">
        <f t="shared" si="37"/>
        <v>0.23333333333333334</v>
      </c>
      <c r="DE41" s="90">
        <f t="shared" si="38"/>
        <v>2</v>
      </c>
      <c r="DF41" s="230">
        <f t="shared" si="39"/>
        <v>7</v>
      </c>
      <c r="DG41" s="251">
        <f t="shared" si="40"/>
        <v>14390</v>
      </c>
      <c r="DH41" s="231">
        <f t="shared" si="41"/>
        <v>74.540274540274552</v>
      </c>
      <c r="DI41" s="232">
        <f t="shared" si="42"/>
        <v>726.7676767676769</v>
      </c>
      <c r="DJ41" s="233">
        <f t="shared" si="43"/>
        <v>0</v>
      </c>
      <c r="DK41" s="234">
        <f t="shared" si="44"/>
        <v>7.8787878787878798</v>
      </c>
      <c r="DL41" s="235">
        <f t="shared" si="45"/>
        <v>17.419354838709662</v>
      </c>
      <c r="DM41" s="236"/>
      <c r="DN41" s="237"/>
      <c r="DO41" s="238">
        <f t="shared" si="46"/>
        <v>0.88608374384236455</v>
      </c>
      <c r="DP41" s="239">
        <f t="shared" si="47"/>
        <v>2</v>
      </c>
      <c r="DQ41" s="191"/>
    </row>
    <row r="42" spans="1:121" s="120" customFormat="1" ht="24.75" customHeight="1">
      <c r="A42" s="537" t="s">
        <v>1433</v>
      </c>
      <c r="B42" s="191" t="s">
        <v>1150</v>
      </c>
      <c r="C42" s="192">
        <v>44985</v>
      </c>
      <c r="D42" s="193" t="s">
        <v>178</v>
      </c>
      <c r="E42" s="194" t="s">
        <v>1405</v>
      </c>
      <c r="F42" s="90" t="s">
        <v>143</v>
      </c>
      <c r="G42" s="193" t="s">
        <v>1241</v>
      </c>
      <c r="H42" s="191" t="s">
        <v>145</v>
      </c>
      <c r="I42" s="90" t="s">
        <v>146</v>
      </c>
      <c r="J42" s="194" t="s">
        <v>1379</v>
      </c>
      <c r="K42" s="90">
        <v>4</v>
      </c>
      <c r="L42" s="195" t="s">
        <v>1153</v>
      </c>
      <c r="M42" s="196">
        <v>44985.625</v>
      </c>
      <c r="N42" s="90">
        <v>313474</v>
      </c>
      <c r="O42" s="197"/>
      <c r="P42" s="196">
        <v>44985.784722222219</v>
      </c>
      <c r="Q42" s="90">
        <v>313506</v>
      </c>
      <c r="R42" s="193"/>
      <c r="S42" s="196">
        <v>44985.62777777778</v>
      </c>
      <c r="T42" s="90">
        <v>313476</v>
      </c>
      <c r="U42" s="197"/>
      <c r="V42" s="196">
        <v>44985.690972222219</v>
      </c>
      <c r="W42" s="90">
        <v>313484</v>
      </c>
      <c r="X42" s="193"/>
      <c r="Y42" s="196">
        <v>44985.71875</v>
      </c>
      <c r="Z42" s="90">
        <v>313493</v>
      </c>
      <c r="AA42" s="193"/>
      <c r="AB42" s="196">
        <v>44985.767361111109</v>
      </c>
      <c r="AC42" s="90">
        <v>313500</v>
      </c>
      <c r="AD42" s="193"/>
      <c r="AE42" s="196"/>
      <c r="AF42" s="90" t="s">
        <v>1409</v>
      </c>
      <c r="AG42" s="193"/>
      <c r="AH42" s="196"/>
      <c r="AI42" s="90"/>
      <c r="AJ42" s="198"/>
      <c r="AK42" s="196"/>
      <c r="AL42" s="90"/>
      <c r="AM42" s="198"/>
      <c r="AN42" s="196"/>
      <c r="AO42" s="90"/>
      <c r="AP42" s="198"/>
      <c r="AQ42" s="196">
        <v>44985.708333333336</v>
      </c>
      <c r="AR42" s="197">
        <v>313488</v>
      </c>
      <c r="AS42" s="197">
        <v>18876</v>
      </c>
      <c r="AT42" s="199"/>
      <c r="AU42" s="199"/>
      <c r="AV42" s="200">
        <v>6510</v>
      </c>
      <c r="AW42" s="196">
        <v>44985.713194444441</v>
      </c>
      <c r="AX42" s="193">
        <v>313488</v>
      </c>
      <c r="AY42" s="196">
        <v>44985.774305555555</v>
      </c>
      <c r="AZ42" s="197">
        <v>313503</v>
      </c>
      <c r="BA42" s="197">
        <v>18878</v>
      </c>
      <c r="BB42" s="199"/>
      <c r="BC42" s="199"/>
      <c r="BD42" s="200">
        <v>5400</v>
      </c>
      <c r="BE42" s="196">
        <v>44985.777777777781</v>
      </c>
      <c r="BF42" s="193">
        <v>313503</v>
      </c>
      <c r="BG42" s="196"/>
      <c r="BH42" s="197"/>
      <c r="BI42" s="197"/>
      <c r="BJ42" s="199"/>
      <c r="BK42" s="199"/>
      <c r="BL42" s="200"/>
      <c r="BM42" s="196"/>
      <c r="BN42" s="193"/>
      <c r="BO42" s="196"/>
      <c r="BP42" s="197"/>
      <c r="BQ42" s="197"/>
      <c r="BR42" s="199"/>
      <c r="BS42" s="199"/>
      <c r="BT42" s="200"/>
      <c r="BU42" s="201"/>
      <c r="BV42" s="193"/>
      <c r="BW42" s="202"/>
      <c r="BX42" s="90"/>
      <c r="BY42" s="198"/>
      <c r="BZ42" s="198"/>
      <c r="CA42" s="241">
        <v>44996.286678240744</v>
      </c>
      <c r="CB42" s="221"/>
      <c r="CC42" s="267" t="s">
        <v>1744</v>
      </c>
      <c r="CD42" s="222">
        <f t="shared" si="12"/>
        <v>6.6666666666666666E-2</v>
      </c>
      <c r="CE42" s="223">
        <f t="shared" si="13"/>
        <v>2</v>
      </c>
      <c r="CF42" s="224">
        <f t="shared" si="14"/>
        <v>0.88333333333333375</v>
      </c>
      <c r="CG42" s="193">
        <f t="shared" si="15"/>
        <v>15</v>
      </c>
      <c r="CH42" s="224">
        <f t="shared" si="16"/>
        <v>1.5166666666666666</v>
      </c>
      <c r="CI42" s="193">
        <f t="shared" si="17"/>
        <v>8</v>
      </c>
      <c r="CJ42" s="224">
        <f t="shared" si="18"/>
        <v>1.1666666666666667</v>
      </c>
      <c r="CK42" s="193">
        <f t="shared" si="19"/>
        <v>7</v>
      </c>
      <c r="CL42" s="224">
        <f t="shared" si="20"/>
        <v>0</v>
      </c>
      <c r="CM42" s="193">
        <f t="shared" si="21"/>
        <v>0</v>
      </c>
      <c r="CN42" s="224">
        <f t="shared" si="22"/>
        <v>0</v>
      </c>
      <c r="CO42" s="193">
        <f t="shared" si="23"/>
        <v>0</v>
      </c>
      <c r="CP42" s="225">
        <f t="shared" si="24"/>
        <v>0.11666666666666667</v>
      </c>
      <c r="CQ42" s="198">
        <f t="shared" si="25"/>
        <v>0</v>
      </c>
      <c r="CR42" s="225">
        <f t="shared" si="26"/>
        <v>8.3333333333333329E-2</v>
      </c>
      <c r="CS42" s="198">
        <f t="shared" si="27"/>
        <v>0</v>
      </c>
      <c r="CT42" s="225">
        <f t="shared" si="28"/>
        <v>0</v>
      </c>
      <c r="CU42" s="198">
        <f t="shared" si="29"/>
        <v>0</v>
      </c>
      <c r="CV42" s="225">
        <f t="shared" si="30"/>
        <v>0</v>
      </c>
      <c r="CW42" s="226">
        <f t="shared" si="31"/>
        <v>0</v>
      </c>
      <c r="CX42" s="224">
        <f t="shared" si="32"/>
        <v>3.8333333333333339</v>
      </c>
      <c r="CY42" s="227">
        <f t="shared" si="33"/>
        <v>32</v>
      </c>
      <c r="CZ42" s="224">
        <f t="shared" si="48"/>
        <v>2.6833333333333336</v>
      </c>
      <c r="DA42" s="228">
        <f t="shared" si="49"/>
        <v>15</v>
      </c>
      <c r="DB42" s="225">
        <f t="shared" si="35"/>
        <v>1.1500000000000004</v>
      </c>
      <c r="DC42" s="229">
        <f t="shared" si="36"/>
        <v>17</v>
      </c>
      <c r="DD42" s="224">
        <f t="shared" si="37"/>
        <v>0.2</v>
      </c>
      <c r="DE42" s="90">
        <f t="shared" si="38"/>
        <v>0</v>
      </c>
      <c r="DF42" s="230">
        <f t="shared" si="39"/>
        <v>6</v>
      </c>
      <c r="DG42" s="251">
        <f t="shared" si="40"/>
        <v>11910</v>
      </c>
      <c r="DH42" s="231">
        <f t="shared" si="41"/>
        <v>295.9006211180124</v>
      </c>
      <c r="DI42" s="232">
        <f t="shared" si="42"/>
        <v>1109.6273291925465</v>
      </c>
      <c r="DJ42" s="233">
        <f t="shared" si="43"/>
        <v>30</v>
      </c>
      <c r="DK42" s="234">
        <f t="shared" si="44"/>
        <v>5.5900621118012417</v>
      </c>
      <c r="DL42" s="235">
        <f t="shared" si="45"/>
        <v>16.981132075471692</v>
      </c>
      <c r="DM42" s="236"/>
      <c r="DN42" s="237"/>
      <c r="DO42" s="238">
        <f t="shared" si="46"/>
        <v>0.91474654377880182</v>
      </c>
      <c r="DP42" s="239">
        <f t="shared" si="47"/>
        <v>2</v>
      </c>
      <c r="DQ42" s="191"/>
    </row>
    <row r="43" spans="1:121" s="120" customFormat="1" ht="24.75" customHeight="1">
      <c r="A43" s="537" t="s">
        <v>1432</v>
      </c>
      <c r="B43" s="191" t="s">
        <v>1150</v>
      </c>
      <c r="C43" s="192">
        <v>44985</v>
      </c>
      <c r="D43" s="193" t="s">
        <v>178</v>
      </c>
      <c r="E43" s="194" t="s">
        <v>1406</v>
      </c>
      <c r="F43" s="90" t="s">
        <v>143</v>
      </c>
      <c r="G43" s="193" t="s">
        <v>1244</v>
      </c>
      <c r="H43" s="191" t="s">
        <v>145</v>
      </c>
      <c r="I43" s="90" t="s">
        <v>146</v>
      </c>
      <c r="J43" s="194" t="s">
        <v>1379</v>
      </c>
      <c r="K43" s="90">
        <v>4</v>
      </c>
      <c r="L43" s="195" t="s">
        <v>1377</v>
      </c>
      <c r="M43" s="196">
        <v>44985.25</v>
      </c>
      <c r="N43" s="90">
        <v>313396</v>
      </c>
      <c r="O43" s="197"/>
      <c r="P43" s="196">
        <v>44985.479166666664</v>
      </c>
      <c r="Q43" s="90">
        <v>313474</v>
      </c>
      <c r="R43" s="193"/>
      <c r="S43" s="196">
        <v>44985.258333333331</v>
      </c>
      <c r="T43" s="90">
        <v>313400</v>
      </c>
      <c r="U43" s="197"/>
      <c r="V43" s="196">
        <v>44985.368055555555</v>
      </c>
      <c r="W43" s="90">
        <v>313424</v>
      </c>
      <c r="X43" s="193"/>
      <c r="Y43" s="196">
        <v>44985.399305555555</v>
      </c>
      <c r="Z43" s="90">
        <v>313450</v>
      </c>
      <c r="AA43" s="193"/>
      <c r="AB43" s="196">
        <v>44985.459027777775</v>
      </c>
      <c r="AC43" s="90">
        <v>313458</v>
      </c>
      <c r="AD43" s="193"/>
      <c r="AE43" s="196"/>
      <c r="AF43" s="90" t="s">
        <v>1409</v>
      </c>
      <c r="AG43" s="193"/>
      <c r="AH43" s="196"/>
      <c r="AI43" s="90"/>
      <c r="AJ43" s="198"/>
      <c r="AK43" s="196"/>
      <c r="AL43" s="90"/>
      <c r="AM43" s="198"/>
      <c r="AN43" s="196"/>
      <c r="AO43" s="90"/>
      <c r="AP43" s="198"/>
      <c r="AQ43" s="196">
        <v>44985.380555555559</v>
      </c>
      <c r="AR43" s="197">
        <v>313437</v>
      </c>
      <c r="AS43" s="197">
        <v>18867</v>
      </c>
      <c r="AT43" s="199"/>
      <c r="AU43" s="199"/>
      <c r="AV43" s="200">
        <v>7130</v>
      </c>
      <c r="AW43" s="196">
        <v>44985.386805555558</v>
      </c>
      <c r="AX43" s="193">
        <v>313437</v>
      </c>
      <c r="AY43" s="196">
        <v>44985.46875</v>
      </c>
      <c r="AZ43" s="197">
        <v>313471</v>
      </c>
      <c r="BA43" s="197">
        <v>18870</v>
      </c>
      <c r="BB43" s="199"/>
      <c r="BC43" s="199"/>
      <c r="BD43" s="200">
        <v>3660</v>
      </c>
      <c r="BE43" s="196">
        <v>44985.473611111112</v>
      </c>
      <c r="BF43" s="193">
        <v>313472</v>
      </c>
      <c r="BG43" s="196"/>
      <c r="BH43" s="197"/>
      <c r="BI43" s="197"/>
      <c r="BJ43" s="199"/>
      <c r="BK43" s="199"/>
      <c r="BL43" s="200"/>
      <c r="BM43" s="196"/>
      <c r="BN43" s="193"/>
      <c r="BO43" s="196"/>
      <c r="BP43" s="197"/>
      <c r="BQ43" s="197"/>
      <c r="BR43" s="199"/>
      <c r="BS43" s="199"/>
      <c r="BT43" s="200"/>
      <c r="BU43" s="201"/>
      <c r="BV43" s="193"/>
      <c r="BW43" s="202"/>
      <c r="BX43" s="90"/>
      <c r="BY43" s="198"/>
      <c r="BZ43" s="198"/>
      <c r="CA43" s="241">
        <v>44996.282314814816</v>
      </c>
      <c r="CB43" s="221"/>
      <c r="CC43" s="267" t="s">
        <v>1744</v>
      </c>
      <c r="CD43" s="222">
        <f t="shared" si="12"/>
        <v>0.2</v>
      </c>
      <c r="CE43" s="223">
        <f t="shared" si="13"/>
        <v>4</v>
      </c>
      <c r="CF43" s="224">
        <f t="shared" si="14"/>
        <v>0.96666666666666701</v>
      </c>
      <c r="CG43" s="193">
        <f t="shared" si="15"/>
        <v>41</v>
      </c>
      <c r="CH43" s="224">
        <f t="shared" si="16"/>
        <v>2.6333333333333333</v>
      </c>
      <c r="CI43" s="193">
        <f t="shared" si="17"/>
        <v>24</v>
      </c>
      <c r="CJ43" s="224">
        <f t="shared" si="18"/>
        <v>1.4333333333333333</v>
      </c>
      <c r="CK43" s="193">
        <f t="shared" si="19"/>
        <v>8</v>
      </c>
      <c r="CL43" s="224">
        <f t="shared" si="20"/>
        <v>0</v>
      </c>
      <c r="CM43" s="193">
        <f t="shared" si="21"/>
        <v>0</v>
      </c>
      <c r="CN43" s="224">
        <f t="shared" si="22"/>
        <v>0</v>
      </c>
      <c r="CO43" s="193">
        <f t="shared" si="23"/>
        <v>0</v>
      </c>
      <c r="CP43" s="225">
        <f t="shared" si="24"/>
        <v>0.15</v>
      </c>
      <c r="CQ43" s="198">
        <f t="shared" si="25"/>
        <v>0</v>
      </c>
      <c r="CR43" s="225">
        <f t="shared" si="26"/>
        <v>0.11666666666666667</v>
      </c>
      <c r="CS43" s="198">
        <f t="shared" si="27"/>
        <v>1</v>
      </c>
      <c r="CT43" s="225">
        <f t="shared" si="28"/>
        <v>0</v>
      </c>
      <c r="CU43" s="198">
        <f t="shared" si="29"/>
        <v>0</v>
      </c>
      <c r="CV43" s="225">
        <f t="shared" si="30"/>
        <v>0</v>
      </c>
      <c r="CW43" s="226">
        <f t="shared" si="31"/>
        <v>0</v>
      </c>
      <c r="CX43" s="224">
        <f t="shared" si="32"/>
        <v>5.5</v>
      </c>
      <c r="CY43" s="227">
        <f t="shared" si="33"/>
        <v>78</v>
      </c>
      <c r="CZ43" s="224">
        <f t="shared" si="48"/>
        <v>4.0666666666666664</v>
      </c>
      <c r="DA43" s="228">
        <f t="shared" si="49"/>
        <v>32</v>
      </c>
      <c r="DB43" s="225">
        <f t="shared" si="35"/>
        <v>1.4333333333333336</v>
      </c>
      <c r="DC43" s="229">
        <f t="shared" si="36"/>
        <v>46</v>
      </c>
      <c r="DD43" s="224">
        <f t="shared" si="37"/>
        <v>0.26666666666666666</v>
      </c>
      <c r="DE43" s="90">
        <f t="shared" si="38"/>
        <v>1</v>
      </c>
      <c r="DF43" s="230">
        <f t="shared" si="39"/>
        <v>8</v>
      </c>
      <c r="DG43" s="251">
        <f t="shared" si="40"/>
        <v>10790</v>
      </c>
      <c r="DH43" s="231">
        <f t="shared" si="41"/>
        <v>82.914959016393453</v>
      </c>
      <c r="DI43" s="232">
        <f t="shared" si="42"/>
        <v>663.31967213114763</v>
      </c>
      <c r="DJ43" s="233">
        <f t="shared" si="43"/>
        <v>20</v>
      </c>
      <c r="DK43" s="234">
        <f t="shared" si="44"/>
        <v>7.8688524590163942</v>
      </c>
      <c r="DL43" s="235">
        <f t="shared" si="45"/>
        <v>42.413793103448263</v>
      </c>
      <c r="DM43" s="236"/>
      <c r="DN43" s="237"/>
      <c r="DO43" s="238">
        <f t="shared" si="46"/>
        <v>0.7566619915848527</v>
      </c>
      <c r="DP43" s="239">
        <f t="shared" si="47"/>
        <v>2</v>
      </c>
      <c r="DQ43" s="191"/>
    </row>
    <row r="44" spans="1:121" s="120" customFormat="1" ht="24.75" customHeight="1">
      <c r="A44" s="537" t="s">
        <v>1434</v>
      </c>
      <c r="B44" s="191" t="s">
        <v>1150</v>
      </c>
      <c r="C44" s="192">
        <v>44985</v>
      </c>
      <c r="D44" s="193" t="s">
        <v>178</v>
      </c>
      <c r="E44" s="194" t="s">
        <v>1407</v>
      </c>
      <c r="F44" s="90" t="s">
        <v>143</v>
      </c>
      <c r="G44" s="193" t="s">
        <v>1241</v>
      </c>
      <c r="H44" s="191" t="s">
        <v>145</v>
      </c>
      <c r="I44" s="90" t="s">
        <v>146</v>
      </c>
      <c r="J44" s="194" t="s">
        <v>1374</v>
      </c>
      <c r="K44" s="90">
        <v>4</v>
      </c>
      <c r="L44" s="195" t="s">
        <v>1381</v>
      </c>
      <c r="M44" s="196">
        <v>44985.628472222219</v>
      </c>
      <c r="N44" s="90">
        <v>62913</v>
      </c>
      <c r="O44" s="197"/>
      <c r="P44" s="196">
        <v>44985.82708333333</v>
      </c>
      <c r="Q44" s="90">
        <v>62959</v>
      </c>
      <c r="R44" s="193"/>
      <c r="S44" s="196">
        <v>44985.638194444444</v>
      </c>
      <c r="T44" s="90">
        <v>62916</v>
      </c>
      <c r="U44" s="197"/>
      <c r="V44" s="196">
        <v>44985.756944444445</v>
      </c>
      <c r="W44" s="90">
        <v>62936</v>
      </c>
      <c r="X44" s="193"/>
      <c r="Y44" s="196">
        <v>44985.775000000001</v>
      </c>
      <c r="Z44" s="90">
        <v>62946</v>
      </c>
      <c r="AA44" s="193"/>
      <c r="AB44" s="196">
        <v>44985.810416666667</v>
      </c>
      <c r="AC44" s="90">
        <v>62951</v>
      </c>
      <c r="AD44" s="193"/>
      <c r="AE44" s="196"/>
      <c r="AF44" s="90" t="s">
        <v>1409</v>
      </c>
      <c r="AG44" s="193"/>
      <c r="AH44" s="196"/>
      <c r="AI44" s="90"/>
      <c r="AJ44" s="198"/>
      <c r="AK44" s="196"/>
      <c r="AL44" s="90"/>
      <c r="AM44" s="198"/>
      <c r="AN44" s="196"/>
      <c r="AO44" s="90"/>
      <c r="AP44" s="198"/>
      <c r="AQ44" s="196">
        <v>44985.763194444444</v>
      </c>
      <c r="AR44" s="197">
        <v>62941</v>
      </c>
      <c r="AS44" s="197">
        <v>18877</v>
      </c>
      <c r="AT44" s="199"/>
      <c r="AU44" s="199"/>
      <c r="AV44" s="200">
        <v>6870</v>
      </c>
      <c r="AW44" s="196">
        <v>44985.76666666667</v>
      </c>
      <c r="AX44" s="193">
        <v>62941</v>
      </c>
      <c r="AY44" s="196">
        <v>44985.815972222219</v>
      </c>
      <c r="AZ44" s="197">
        <v>62956</v>
      </c>
      <c r="BA44" s="197">
        <v>18879</v>
      </c>
      <c r="BB44" s="199"/>
      <c r="BC44" s="199"/>
      <c r="BD44" s="200">
        <v>2600</v>
      </c>
      <c r="BE44" s="196">
        <v>44985.820138888892</v>
      </c>
      <c r="BF44" s="193">
        <v>62956</v>
      </c>
      <c r="BG44" s="196"/>
      <c r="BH44" s="197"/>
      <c r="BI44" s="197"/>
      <c r="BJ44" s="199"/>
      <c r="BK44" s="199"/>
      <c r="BL44" s="200"/>
      <c r="BM44" s="196"/>
      <c r="BN44" s="193"/>
      <c r="BO44" s="196"/>
      <c r="BP44" s="197"/>
      <c r="BQ44" s="197"/>
      <c r="BR44" s="199"/>
      <c r="BS44" s="199"/>
      <c r="BT44" s="200"/>
      <c r="BU44" s="201"/>
      <c r="BV44" s="193"/>
      <c r="BW44" s="202"/>
      <c r="BX44" s="90"/>
      <c r="BY44" s="198"/>
      <c r="BZ44" s="198"/>
      <c r="CA44" s="241">
        <v>44996.2887962963</v>
      </c>
      <c r="CB44" s="221"/>
      <c r="CC44" s="267" t="s">
        <v>1744</v>
      </c>
      <c r="CD44" s="222">
        <f t="shared" si="12"/>
        <v>0.23333333333333334</v>
      </c>
      <c r="CE44" s="223">
        <f t="shared" si="13"/>
        <v>3</v>
      </c>
      <c r="CF44" s="224">
        <f t="shared" si="14"/>
        <v>0.64999999999999969</v>
      </c>
      <c r="CG44" s="193">
        <f t="shared" si="15"/>
        <v>18</v>
      </c>
      <c r="CH44" s="224">
        <f t="shared" si="16"/>
        <v>2.85</v>
      </c>
      <c r="CI44" s="193">
        <f t="shared" si="17"/>
        <v>20</v>
      </c>
      <c r="CJ44" s="224">
        <f t="shared" si="18"/>
        <v>0.85</v>
      </c>
      <c r="CK44" s="193">
        <f t="shared" si="19"/>
        <v>5</v>
      </c>
      <c r="CL44" s="224">
        <f t="shared" si="20"/>
        <v>0</v>
      </c>
      <c r="CM44" s="193">
        <f t="shared" si="21"/>
        <v>0</v>
      </c>
      <c r="CN44" s="224">
        <f t="shared" si="22"/>
        <v>0</v>
      </c>
      <c r="CO44" s="193">
        <f t="shared" si="23"/>
        <v>0</v>
      </c>
      <c r="CP44" s="225">
        <f t="shared" si="24"/>
        <v>8.3333333333333329E-2</v>
      </c>
      <c r="CQ44" s="198">
        <f t="shared" si="25"/>
        <v>0</v>
      </c>
      <c r="CR44" s="225">
        <f t="shared" si="26"/>
        <v>0.1</v>
      </c>
      <c r="CS44" s="198">
        <f t="shared" si="27"/>
        <v>0</v>
      </c>
      <c r="CT44" s="225">
        <f t="shared" si="28"/>
        <v>0</v>
      </c>
      <c r="CU44" s="198">
        <f t="shared" si="29"/>
        <v>0</v>
      </c>
      <c r="CV44" s="225">
        <f t="shared" si="30"/>
        <v>0</v>
      </c>
      <c r="CW44" s="226">
        <f t="shared" si="31"/>
        <v>0</v>
      </c>
      <c r="CX44" s="224">
        <f t="shared" si="32"/>
        <v>4.7666666666666666</v>
      </c>
      <c r="CY44" s="227">
        <f t="shared" si="33"/>
        <v>46</v>
      </c>
      <c r="CZ44" s="224">
        <f t="shared" si="48"/>
        <v>3.7</v>
      </c>
      <c r="DA44" s="228">
        <f t="shared" si="49"/>
        <v>25</v>
      </c>
      <c r="DB44" s="225">
        <f t="shared" si="35"/>
        <v>1.0666666666666664</v>
      </c>
      <c r="DC44" s="229">
        <f t="shared" si="36"/>
        <v>21</v>
      </c>
      <c r="DD44" s="224">
        <f t="shared" si="37"/>
        <v>0.18333333333333335</v>
      </c>
      <c r="DE44" s="90">
        <f t="shared" si="38"/>
        <v>0</v>
      </c>
      <c r="DF44" s="230">
        <f t="shared" si="39"/>
        <v>5.5</v>
      </c>
      <c r="DG44" s="251">
        <f t="shared" si="40"/>
        <v>9470</v>
      </c>
      <c r="DH44" s="231">
        <f t="shared" si="41"/>
        <v>102.37837837837837</v>
      </c>
      <c r="DI44" s="232">
        <f t="shared" si="42"/>
        <v>639.86486486486478</v>
      </c>
      <c r="DJ44" s="233">
        <f t="shared" si="43"/>
        <v>12.857142857142858</v>
      </c>
      <c r="DK44" s="234">
        <f t="shared" si="44"/>
        <v>6.7567567567567561</v>
      </c>
      <c r="DL44" s="235">
        <f t="shared" si="45"/>
        <v>27.692307692307704</v>
      </c>
      <c r="DM44" s="236"/>
      <c r="DN44" s="237"/>
      <c r="DO44" s="238">
        <f t="shared" si="46"/>
        <v>0.68922852983988359</v>
      </c>
      <c r="DP44" s="239">
        <f t="shared" si="47"/>
        <v>2</v>
      </c>
      <c r="DQ44" s="191"/>
    </row>
    <row r="45" spans="1:121" s="120" customFormat="1" ht="24.75" customHeight="1">
      <c r="A45" s="537" t="s">
        <v>1435</v>
      </c>
      <c r="B45" s="191" t="s">
        <v>1150</v>
      </c>
      <c r="C45" s="192">
        <v>44986</v>
      </c>
      <c r="D45" s="193" t="s">
        <v>180</v>
      </c>
      <c r="E45" s="194" t="s">
        <v>1399</v>
      </c>
      <c r="F45" s="90" t="s">
        <v>165</v>
      </c>
      <c r="G45" s="193" t="s">
        <v>1241</v>
      </c>
      <c r="H45" s="191" t="s">
        <v>145</v>
      </c>
      <c r="I45" s="90" t="s">
        <v>146</v>
      </c>
      <c r="J45" s="194" t="s">
        <v>1379</v>
      </c>
      <c r="K45" s="90">
        <v>4</v>
      </c>
      <c r="L45" s="195" t="s">
        <v>1153</v>
      </c>
      <c r="M45" s="196">
        <v>44986.625</v>
      </c>
      <c r="N45" s="90">
        <v>313591</v>
      </c>
      <c r="O45" s="197"/>
      <c r="P45" s="196">
        <v>44986.767361111109</v>
      </c>
      <c r="Q45" s="90">
        <v>313629</v>
      </c>
      <c r="R45" s="193"/>
      <c r="S45" s="196">
        <v>44986.629166666666</v>
      </c>
      <c r="T45" s="90">
        <v>313593</v>
      </c>
      <c r="U45" s="197" t="s">
        <v>1436</v>
      </c>
      <c r="V45" s="196">
        <v>44986.684027777781</v>
      </c>
      <c r="W45" s="90">
        <v>313602</v>
      </c>
      <c r="X45" s="193" t="s">
        <v>1436</v>
      </c>
      <c r="Y45" s="196">
        <v>44986.701388888891</v>
      </c>
      <c r="Z45" s="90">
        <v>313611</v>
      </c>
      <c r="AA45" s="193" t="s">
        <v>1437</v>
      </c>
      <c r="AB45" s="196">
        <v>44986.746527777781</v>
      </c>
      <c r="AC45" s="90">
        <v>313620</v>
      </c>
      <c r="AD45" s="193" t="s">
        <v>1385</v>
      </c>
      <c r="AE45" s="196"/>
      <c r="AF45" s="90" t="s">
        <v>1409</v>
      </c>
      <c r="AG45" s="193"/>
      <c r="AH45" s="196"/>
      <c r="AI45" s="90"/>
      <c r="AJ45" s="198"/>
      <c r="AK45" s="196"/>
      <c r="AL45" s="90"/>
      <c r="AM45" s="198"/>
      <c r="AN45" s="196"/>
      <c r="AO45" s="90"/>
      <c r="AP45" s="198"/>
      <c r="AQ45" s="196">
        <v>44986.69027777778</v>
      </c>
      <c r="AR45" s="197">
        <v>313606</v>
      </c>
      <c r="AS45" s="197">
        <v>18891</v>
      </c>
      <c r="AT45" s="199"/>
      <c r="AU45" s="199"/>
      <c r="AV45" s="200">
        <v>5790</v>
      </c>
      <c r="AW45" s="196">
        <v>44986.694444444445</v>
      </c>
      <c r="AX45" s="193">
        <v>313606</v>
      </c>
      <c r="AY45" s="196">
        <v>44986.754861111112</v>
      </c>
      <c r="AZ45" s="197">
        <v>313625</v>
      </c>
      <c r="BA45" s="197">
        <v>18892</v>
      </c>
      <c r="BB45" s="199"/>
      <c r="BC45" s="199"/>
      <c r="BD45" s="200">
        <v>4460</v>
      </c>
      <c r="BE45" s="196">
        <v>44986.759722222225</v>
      </c>
      <c r="BF45" s="193">
        <v>313625</v>
      </c>
      <c r="BG45" s="196"/>
      <c r="BH45" s="197"/>
      <c r="BI45" s="197"/>
      <c r="BJ45" s="199"/>
      <c r="BK45" s="199"/>
      <c r="BL45" s="200"/>
      <c r="BM45" s="196"/>
      <c r="BN45" s="193"/>
      <c r="BO45" s="196"/>
      <c r="BP45" s="197"/>
      <c r="BQ45" s="197"/>
      <c r="BR45" s="199"/>
      <c r="BS45" s="199"/>
      <c r="BT45" s="200"/>
      <c r="BU45" s="201"/>
      <c r="BV45" s="193"/>
      <c r="BW45" s="202"/>
      <c r="BX45" s="90"/>
      <c r="BY45" s="198"/>
      <c r="BZ45" s="198"/>
      <c r="CA45" s="241">
        <v>44996.274328703701</v>
      </c>
      <c r="CB45" s="221"/>
      <c r="CC45" s="267" t="s">
        <v>1744</v>
      </c>
      <c r="CD45" s="222">
        <f t="shared" si="12"/>
        <v>0.1</v>
      </c>
      <c r="CE45" s="223">
        <f t="shared" si="13"/>
        <v>2</v>
      </c>
      <c r="CF45" s="224">
        <f t="shared" si="14"/>
        <v>0.7</v>
      </c>
      <c r="CG45" s="193">
        <f t="shared" si="15"/>
        <v>18</v>
      </c>
      <c r="CH45" s="224">
        <f t="shared" si="16"/>
        <v>1.3166666666666667</v>
      </c>
      <c r="CI45" s="193">
        <f t="shared" si="17"/>
        <v>9</v>
      </c>
      <c r="CJ45" s="224">
        <f t="shared" si="18"/>
        <v>1.0833333333333333</v>
      </c>
      <c r="CK45" s="193">
        <f t="shared" si="19"/>
        <v>9</v>
      </c>
      <c r="CL45" s="224">
        <f t="shared" si="20"/>
        <v>0</v>
      </c>
      <c r="CM45" s="193">
        <f t="shared" si="21"/>
        <v>0</v>
      </c>
      <c r="CN45" s="224">
        <f t="shared" si="22"/>
        <v>0</v>
      </c>
      <c r="CO45" s="193">
        <f t="shared" si="23"/>
        <v>0</v>
      </c>
      <c r="CP45" s="225">
        <f t="shared" si="24"/>
        <v>0.1</v>
      </c>
      <c r="CQ45" s="198">
        <f t="shared" si="25"/>
        <v>0</v>
      </c>
      <c r="CR45" s="225">
        <f t="shared" si="26"/>
        <v>0.11666666666666667</v>
      </c>
      <c r="CS45" s="198">
        <f t="shared" si="27"/>
        <v>0</v>
      </c>
      <c r="CT45" s="225">
        <f t="shared" si="28"/>
        <v>0</v>
      </c>
      <c r="CU45" s="198">
        <f t="shared" si="29"/>
        <v>0</v>
      </c>
      <c r="CV45" s="225">
        <f t="shared" si="30"/>
        <v>0</v>
      </c>
      <c r="CW45" s="226">
        <f t="shared" si="31"/>
        <v>0</v>
      </c>
      <c r="CX45" s="224">
        <f t="shared" si="32"/>
        <v>3.4166666666666665</v>
      </c>
      <c r="CY45" s="227">
        <f t="shared" si="33"/>
        <v>38</v>
      </c>
      <c r="CZ45" s="224">
        <f t="shared" si="48"/>
        <v>2.4</v>
      </c>
      <c r="DA45" s="228">
        <f t="shared" si="49"/>
        <v>18</v>
      </c>
      <c r="DB45" s="225">
        <f t="shared" si="35"/>
        <v>1.0166666666666666</v>
      </c>
      <c r="DC45" s="229">
        <f t="shared" si="36"/>
        <v>20</v>
      </c>
      <c r="DD45" s="224">
        <f t="shared" si="37"/>
        <v>0.21666666666666667</v>
      </c>
      <c r="DE45" s="90">
        <f t="shared" si="38"/>
        <v>0</v>
      </c>
      <c r="DF45" s="230">
        <f t="shared" si="39"/>
        <v>6.5</v>
      </c>
      <c r="DG45" s="251">
        <f t="shared" si="40"/>
        <v>10250</v>
      </c>
      <c r="DH45" s="231">
        <f t="shared" si="41"/>
        <v>237.26851851851853</v>
      </c>
      <c r="DI45" s="232">
        <f t="shared" si="42"/>
        <v>1067.7083333333335</v>
      </c>
      <c r="DJ45" s="233">
        <f t="shared" si="43"/>
        <v>20</v>
      </c>
      <c r="DK45" s="234">
        <f t="shared" si="44"/>
        <v>7.5</v>
      </c>
      <c r="DL45" s="235">
        <f t="shared" si="45"/>
        <v>25.714285714285715</v>
      </c>
      <c r="DM45" s="236"/>
      <c r="DN45" s="237"/>
      <c r="DO45" s="238">
        <f t="shared" si="46"/>
        <v>0.88514680483592401</v>
      </c>
      <c r="DP45" s="239">
        <f t="shared" si="47"/>
        <v>2</v>
      </c>
      <c r="DQ45" s="191"/>
    </row>
    <row r="46" spans="1:121" s="120" customFormat="1" ht="24.75" customHeight="1">
      <c r="A46" s="537" t="s">
        <v>1438</v>
      </c>
      <c r="B46" s="191" t="s">
        <v>1150</v>
      </c>
      <c r="C46" s="192">
        <v>44986</v>
      </c>
      <c r="D46" s="193" t="s">
        <v>180</v>
      </c>
      <c r="E46" s="194" t="s">
        <v>1402</v>
      </c>
      <c r="F46" s="90" t="s">
        <v>165</v>
      </c>
      <c r="G46" s="193" t="s">
        <v>1244</v>
      </c>
      <c r="H46" s="191" t="s">
        <v>145</v>
      </c>
      <c r="I46" s="90" t="s">
        <v>146</v>
      </c>
      <c r="J46" s="194" t="s">
        <v>1379</v>
      </c>
      <c r="K46" s="90">
        <v>4</v>
      </c>
      <c r="L46" s="195" t="s">
        <v>1377</v>
      </c>
      <c r="M46" s="196">
        <v>44986.25</v>
      </c>
      <c r="N46" s="90">
        <v>313506</v>
      </c>
      <c r="O46" s="197"/>
      <c r="P46" s="196">
        <v>44986.501388888886</v>
      </c>
      <c r="Q46" s="90">
        <v>313591</v>
      </c>
      <c r="R46" s="193"/>
      <c r="S46" s="196">
        <v>44986.259027777778</v>
      </c>
      <c r="T46" s="90">
        <v>313510</v>
      </c>
      <c r="U46" s="197"/>
      <c r="V46" s="196">
        <v>44986.375694444447</v>
      </c>
      <c r="W46" s="90">
        <v>313531</v>
      </c>
      <c r="X46" s="193"/>
      <c r="Y46" s="196">
        <v>44986.407638888886</v>
      </c>
      <c r="Z46" s="90">
        <v>313566</v>
      </c>
      <c r="AA46" s="193"/>
      <c r="AB46" s="196">
        <v>44986.479166666664</v>
      </c>
      <c r="AC46" s="90">
        <v>313574</v>
      </c>
      <c r="AD46" s="193"/>
      <c r="AE46" s="196"/>
      <c r="AF46" s="90" t="s">
        <v>1409</v>
      </c>
      <c r="AG46" s="193"/>
      <c r="AH46" s="196"/>
      <c r="AI46" s="90"/>
      <c r="AJ46" s="198"/>
      <c r="AK46" s="196"/>
      <c r="AL46" s="90"/>
      <c r="AM46" s="198"/>
      <c r="AN46" s="196"/>
      <c r="AO46" s="90"/>
      <c r="AP46" s="198"/>
      <c r="AQ46" s="196">
        <v>44986.38958333333</v>
      </c>
      <c r="AR46" s="197">
        <v>313551</v>
      </c>
      <c r="AS46" s="197">
        <v>18881</v>
      </c>
      <c r="AT46" s="199"/>
      <c r="AU46" s="199"/>
      <c r="AV46" s="200">
        <v>7350</v>
      </c>
      <c r="AW46" s="196">
        <v>44986.395833333336</v>
      </c>
      <c r="AX46" s="193">
        <v>313552</v>
      </c>
      <c r="AY46" s="196">
        <v>44986.486111111109</v>
      </c>
      <c r="AZ46" s="197">
        <v>313588</v>
      </c>
      <c r="BA46" s="197">
        <v>18884</v>
      </c>
      <c r="BB46" s="199"/>
      <c r="BC46" s="199"/>
      <c r="BD46" s="200">
        <v>4030</v>
      </c>
      <c r="BE46" s="196">
        <v>44986.493055555555</v>
      </c>
      <c r="BF46" s="193">
        <v>313589</v>
      </c>
      <c r="BG46" s="196"/>
      <c r="BH46" s="197"/>
      <c r="BI46" s="197"/>
      <c r="BJ46" s="199"/>
      <c r="BK46" s="199"/>
      <c r="BL46" s="200"/>
      <c r="BM46" s="196"/>
      <c r="BN46" s="193"/>
      <c r="BO46" s="196"/>
      <c r="BP46" s="197"/>
      <c r="BQ46" s="197"/>
      <c r="BR46" s="199"/>
      <c r="BS46" s="199"/>
      <c r="BT46" s="200"/>
      <c r="BU46" s="201"/>
      <c r="BV46" s="193"/>
      <c r="BW46" s="202"/>
      <c r="BX46" s="90"/>
      <c r="BY46" s="198"/>
      <c r="BZ46" s="198"/>
      <c r="CA46" s="241">
        <v>44996.271932870368</v>
      </c>
      <c r="CB46" s="221"/>
      <c r="CC46" s="267" t="s">
        <v>1744</v>
      </c>
      <c r="CD46" s="222">
        <f t="shared" si="12"/>
        <v>0.21666666666666667</v>
      </c>
      <c r="CE46" s="223">
        <f t="shared" si="13"/>
        <v>4</v>
      </c>
      <c r="CF46" s="224">
        <f t="shared" si="14"/>
        <v>0.98333333333333328</v>
      </c>
      <c r="CG46" s="193">
        <f t="shared" si="15"/>
        <v>50</v>
      </c>
      <c r="CH46" s="224">
        <f t="shared" si="16"/>
        <v>2.8</v>
      </c>
      <c r="CI46" s="193">
        <f t="shared" si="17"/>
        <v>21</v>
      </c>
      <c r="CJ46" s="224">
        <f t="shared" si="18"/>
        <v>1.7166666666666668</v>
      </c>
      <c r="CK46" s="193">
        <f t="shared" si="19"/>
        <v>8</v>
      </c>
      <c r="CL46" s="224">
        <f t="shared" si="20"/>
        <v>0</v>
      </c>
      <c r="CM46" s="193">
        <f t="shared" si="21"/>
        <v>0</v>
      </c>
      <c r="CN46" s="224">
        <f t="shared" si="22"/>
        <v>0</v>
      </c>
      <c r="CO46" s="193">
        <f t="shared" si="23"/>
        <v>0</v>
      </c>
      <c r="CP46" s="225">
        <f t="shared" si="24"/>
        <v>0.15</v>
      </c>
      <c r="CQ46" s="198">
        <f t="shared" si="25"/>
        <v>1</v>
      </c>
      <c r="CR46" s="225">
        <f t="shared" si="26"/>
        <v>0.16666666666666666</v>
      </c>
      <c r="CS46" s="198">
        <f t="shared" si="27"/>
        <v>1</v>
      </c>
      <c r="CT46" s="225">
        <f t="shared" si="28"/>
        <v>0</v>
      </c>
      <c r="CU46" s="198">
        <f t="shared" si="29"/>
        <v>0</v>
      </c>
      <c r="CV46" s="225">
        <f t="shared" si="30"/>
        <v>0</v>
      </c>
      <c r="CW46" s="226">
        <f t="shared" si="31"/>
        <v>0</v>
      </c>
      <c r="CX46" s="224">
        <f t="shared" si="32"/>
        <v>6.0333333333333332</v>
      </c>
      <c r="CY46" s="227">
        <f t="shared" si="33"/>
        <v>85</v>
      </c>
      <c r="CZ46" s="224">
        <f t="shared" si="48"/>
        <v>4.5166666666666666</v>
      </c>
      <c r="DA46" s="228">
        <f t="shared" si="49"/>
        <v>29</v>
      </c>
      <c r="DB46" s="225">
        <f t="shared" si="35"/>
        <v>1.5166666666666666</v>
      </c>
      <c r="DC46" s="229">
        <f t="shared" si="36"/>
        <v>56</v>
      </c>
      <c r="DD46" s="224">
        <f t="shared" si="37"/>
        <v>0.31666666666666665</v>
      </c>
      <c r="DE46" s="90">
        <f t="shared" si="38"/>
        <v>2</v>
      </c>
      <c r="DF46" s="230">
        <f t="shared" si="39"/>
        <v>9.5</v>
      </c>
      <c r="DG46" s="251">
        <f t="shared" si="40"/>
        <v>11380</v>
      </c>
      <c r="DH46" s="231">
        <f t="shared" si="41"/>
        <v>86.881282605929499</v>
      </c>
      <c r="DI46" s="232">
        <f t="shared" si="42"/>
        <v>629.8892988929889</v>
      </c>
      <c r="DJ46" s="233">
        <f t="shared" si="43"/>
        <v>18.46153846153846</v>
      </c>
      <c r="DK46" s="234">
        <f t="shared" si="44"/>
        <v>6.4206642066420665</v>
      </c>
      <c r="DL46" s="235">
        <f t="shared" si="45"/>
        <v>50.847457627118644</v>
      </c>
      <c r="DM46" s="236"/>
      <c r="DN46" s="237"/>
      <c r="DO46" s="238">
        <f t="shared" si="46"/>
        <v>0.77414965986394557</v>
      </c>
      <c r="DP46" s="239">
        <f t="shared" si="47"/>
        <v>2</v>
      </c>
      <c r="DQ46" s="191"/>
    </row>
    <row r="47" spans="1:121" s="120" customFormat="1" ht="24.75" customHeight="1">
      <c r="A47" s="537" t="s">
        <v>1439</v>
      </c>
      <c r="B47" s="191" t="s">
        <v>1150</v>
      </c>
      <c r="C47" s="192">
        <v>44986</v>
      </c>
      <c r="D47" s="193" t="s">
        <v>180</v>
      </c>
      <c r="E47" s="194" t="s">
        <v>1403</v>
      </c>
      <c r="F47" s="90" t="s">
        <v>165</v>
      </c>
      <c r="G47" s="193" t="s">
        <v>1241</v>
      </c>
      <c r="H47" s="191" t="s">
        <v>145</v>
      </c>
      <c r="I47" s="90" t="s">
        <v>146</v>
      </c>
      <c r="J47" s="194" t="s">
        <v>1374</v>
      </c>
      <c r="K47" s="90">
        <v>4</v>
      </c>
      <c r="L47" s="195" t="s">
        <v>1381</v>
      </c>
      <c r="M47" s="196">
        <v>44986.627083333333</v>
      </c>
      <c r="N47" s="90">
        <v>63023</v>
      </c>
      <c r="O47" s="197"/>
      <c r="P47" s="196">
        <v>44986.840277777781</v>
      </c>
      <c r="Q47" s="90">
        <v>63070</v>
      </c>
      <c r="R47" s="193"/>
      <c r="S47" s="196">
        <v>44986.635416666664</v>
      </c>
      <c r="T47" s="90">
        <v>63025</v>
      </c>
      <c r="U47" s="197"/>
      <c r="V47" s="196">
        <v>44986.758333333331</v>
      </c>
      <c r="W47" s="90">
        <v>63048</v>
      </c>
      <c r="X47" s="193"/>
      <c r="Y47" s="196">
        <v>44986.777777777781</v>
      </c>
      <c r="Z47" s="90">
        <v>63057</v>
      </c>
      <c r="AA47" s="193"/>
      <c r="AB47" s="196">
        <v>44986.820833333331</v>
      </c>
      <c r="AC47" s="90">
        <v>63062</v>
      </c>
      <c r="AD47" s="193"/>
      <c r="AE47" s="196"/>
      <c r="AF47" s="90" t="s">
        <v>1409</v>
      </c>
      <c r="AG47" s="193"/>
      <c r="AH47" s="196"/>
      <c r="AI47" s="90"/>
      <c r="AJ47" s="198"/>
      <c r="AK47" s="196"/>
      <c r="AL47" s="90"/>
      <c r="AM47" s="198"/>
      <c r="AN47" s="196"/>
      <c r="AO47" s="90"/>
      <c r="AP47" s="198"/>
      <c r="AQ47" s="196">
        <v>44986.76666666667</v>
      </c>
      <c r="AR47" s="197">
        <v>63052</v>
      </c>
      <c r="AS47" s="197">
        <v>18893</v>
      </c>
      <c r="AT47" s="199"/>
      <c r="AU47" s="199"/>
      <c r="AV47" s="200">
        <v>6630</v>
      </c>
      <c r="AW47" s="196">
        <v>44986.770138888889</v>
      </c>
      <c r="AX47" s="193">
        <v>63052</v>
      </c>
      <c r="AY47" s="196">
        <v>44986.827777777777</v>
      </c>
      <c r="AZ47" s="197">
        <v>63067</v>
      </c>
      <c r="BA47" s="197">
        <v>18894</v>
      </c>
      <c r="BB47" s="199"/>
      <c r="BC47" s="199"/>
      <c r="BD47" s="200">
        <v>2890</v>
      </c>
      <c r="BE47" s="196">
        <v>44986.831944444442</v>
      </c>
      <c r="BF47" s="193">
        <v>63068</v>
      </c>
      <c r="BG47" s="196"/>
      <c r="BH47" s="197"/>
      <c r="BI47" s="197"/>
      <c r="BJ47" s="199"/>
      <c r="BK47" s="199"/>
      <c r="BL47" s="200"/>
      <c r="BM47" s="196"/>
      <c r="BN47" s="193"/>
      <c r="BO47" s="196"/>
      <c r="BP47" s="197"/>
      <c r="BQ47" s="197"/>
      <c r="BR47" s="199"/>
      <c r="BS47" s="199"/>
      <c r="BT47" s="200"/>
      <c r="BU47" s="201"/>
      <c r="BV47" s="193"/>
      <c r="BW47" s="202"/>
      <c r="BX47" s="90"/>
      <c r="BY47" s="198"/>
      <c r="BZ47" s="198"/>
      <c r="CA47" s="241">
        <v>44996.277569444443</v>
      </c>
      <c r="CB47" s="221"/>
      <c r="CC47" s="267" t="s">
        <v>1744</v>
      </c>
      <c r="CD47" s="222">
        <f t="shared" si="12"/>
        <v>0.2</v>
      </c>
      <c r="CE47" s="223">
        <f t="shared" si="13"/>
        <v>2</v>
      </c>
      <c r="CF47" s="224">
        <f t="shared" si="14"/>
        <v>0.74999999999999956</v>
      </c>
      <c r="CG47" s="193">
        <f t="shared" si="15"/>
        <v>16</v>
      </c>
      <c r="CH47" s="224">
        <f t="shared" si="16"/>
        <v>2.95</v>
      </c>
      <c r="CI47" s="193">
        <f t="shared" si="17"/>
        <v>23</v>
      </c>
      <c r="CJ47" s="224">
        <f t="shared" si="18"/>
        <v>1.0333333333333334</v>
      </c>
      <c r="CK47" s="193">
        <f t="shared" si="19"/>
        <v>5</v>
      </c>
      <c r="CL47" s="224">
        <f t="shared" si="20"/>
        <v>0</v>
      </c>
      <c r="CM47" s="193">
        <f t="shared" si="21"/>
        <v>0</v>
      </c>
      <c r="CN47" s="224">
        <f t="shared" si="22"/>
        <v>0</v>
      </c>
      <c r="CO47" s="193">
        <f t="shared" si="23"/>
        <v>0</v>
      </c>
      <c r="CP47" s="225">
        <f t="shared" si="24"/>
        <v>8.3333333333333329E-2</v>
      </c>
      <c r="CQ47" s="198">
        <f t="shared" si="25"/>
        <v>0</v>
      </c>
      <c r="CR47" s="225">
        <f t="shared" si="26"/>
        <v>0.1</v>
      </c>
      <c r="CS47" s="198">
        <f t="shared" si="27"/>
        <v>1</v>
      </c>
      <c r="CT47" s="225">
        <f t="shared" si="28"/>
        <v>0</v>
      </c>
      <c r="CU47" s="198">
        <f t="shared" si="29"/>
        <v>0</v>
      </c>
      <c r="CV47" s="225">
        <f t="shared" si="30"/>
        <v>0</v>
      </c>
      <c r="CW47" s="226">
        <f t="shared" si="31"/>
        <v>0</v>
      </c>
      <c r="CX47" s="224">
        <f t="shared" si="32"/>
        <v>5.1166666666666663</v>
      </c>
      <c r="CY47" s="227">
        <f t="shared" si="33"/>
        <v>47</v>
      </c>
      <c r="CZ47" s="224">
        <f t="shared" si="48"/>
        <v>3.9833333333333334</v>
      </c>
      <c r="DA47" s="228">
        <f t="shared" si="49"/>
        <v>28</v>
      </c>
      <c r="DB47" s="225">
        <f t="shared" si="35"/>
        <v>1.1333333333333329</v>
      </c>
      <c r="DC47" s="229">
        <f t="shared" si="36"/>
        <v>19</v>
      </c>
      <c r="DD47" s="224">
        <f t="shared" si="37"/>
        <v>0.18333333333333335</v>
      </c>
      <c r="DE47" s="90">
        <f t="shared" si="38"/>
        <v>1</v>
      </c>
      <c r="DF47" s="230">
        <f t="shared" si="39"/>
        <v>5.5</v>
      </c>
      <c r="DG47" s="251">
        <f t="shared" si="40"/>
        <v>9520</v>
      </c>
      <c r="DH47" s="231">
        <f t="shared" si="41"/>
        <v>85.355648535564853</v>
      </c>
      <c r="DI47" s="232">
        <f t="shared" si="42"/>
        <v>597.48953974895392</v>
      </c>
      <c r="DJ47" s="233">
        <f t="shared" si="43"/>
        <v>10</v>
      </c>
      <c r="DK47" s="234">
        <f t="shared" si="44"/>
        <v>7.02928870292887</v>
      </c>
      <c r="DL47" s="235">
        <f t="shared" si="45"/>
        <v>21.333333333333346</v>
      </c>
      <c r="DM47" s="236"/>
      <c r="DN47" s="237"/>
      <c r="DO47" s="238">
        <f t="shared" si="46"/>
        <v>0.71794871794871795</v>
      </c>
      <c r="DP47" s="239">
        <f t="shared" si="47"/>
        <v>2</v>
      </c>
      <c r="DQ47" s="191"/>
    </row>
    <row r="48" spans="1:121" s="120" customFormat="1" ht="24.75" customHeight="1">
      <c r="A48" s="537" t="s">
        <v>1441</v>
      </c>
      <c r="B48" s="191" t="s">
        <v>1150</v>
      </c>
      <c r="C48" s="192">
        <v>44987</v>
      </c>
      <c r="D48" s="193" t="s">
        <v>141</v>
      </c>
      <c r="E48" s="194" t="s">
        <v>1404</v>
      </c>
      <c r="F48" s="90" t="s">
        <v>143</v>
      </c>
      <c r="G48" s="193" t="s">
        <v>1244</v>
      </c>
      <c r="H48" s="191" t="s">
        <v>145</v>
      </c>
      <c r="I48" s="90" t="s">
        <v>146</v>
      </c>
      <c r="J48" s="194" t="s">
        <v>1374</v>
      </c>
      <c r="K48" s="90">
        <v>4</v>
      </c>
      <c r="L48" s="195" t="s">
        <v>1376</v>
      </c>
      <c r="M48" s="196">
        <v>44987.25</v>
      </c>
      <c r="N48" s="90">
        <v>63070</v>
      </c>
      <c r="O48" s="197"/>
      <c r="P48" s="196">
        <v>44987.4375</v>
      </c>
      <c r="Q48" s="90">
        <v>63116</v>
      </c>
      <c r="R48" s="193"/>
      <c r="S48" s="196">
        <v>44987.253472222219</v>
      </c>
      <c r="T48" s="90">
        <v>63070</v>
      </c>
      <c r="U48" s="197"/>
      <c r="V48" s="196">
        <v>44987.416666666664</v>
      </c>
      <c r="W48" s="90">
        <v>63110</v>
      </c>
      <c r="X48" s="193"/>
      <c r="Y48" s="196"/>
      <c r="Z48" s="90"/>
      <c r="AA48" s="193"/>
      <c r="AB48" s="196"/>
      <c r="AC48" s="90"/>
      <c r="AD48" s="193"/>
      <c r="AE48" s="196"/>
      <c r="AF48" s="90" t="s">
        <v>1409</v>
      </c>
      <c r="AG48" s="193"/>
      <c r="AH48" s="196"/>
      <c r="AI48" s="90"/>
      <c r="AJ48" s="198"/>
      <c r="AK48" s="196"/>
      <c r="AL48" s="90"/>
      <c r="AM48" s="198"/>
      <c r="AN48" s="196"/>
      <c r="AO48" s="90"/>
      <c r="AP48" s="198"/>
      <c r="AQ48" s="196">
        <v>44987.421527777777</v>
      </c>
      <c r="AR48" s="197">
        <v>63112</v>
      </c>
      <c r="AS48" s="197">
        <v>18895</v>
      </c>
      <c r="AT48" s="199"/>
      <c r="AU48" s="199"/>
      <c r="AV48" s="200">
        <v>8430</v>
      </c>
      <c r="AW48" s="196">
        <v>44987.427777777775</v>
      </c>
      <c r="AX48" s="193">
        <v>63112</v>
      </c>
      <c r="AY48" s="196"/>
      <c r="AZ48" s="197"/>
      <c r="BA48" s="197"/>
      <c r="BB48" s="199"/>
      <c r="BC48" s="199"/>
      <c r="BD48" s="200"/>
      <c r="BE48" s="196"/>
      <c r="BF48" s="193"/>
      <c r="BG48" s="196"/>
      <c r="BH48" s="197"/>
      <c r="BI48" s="197"/>
      <c r="BJ48" s="199"/>
      <c r="BK48" s="199"/>
      <c r="BL48" s="200"/>
      <c r="BM48" s="196"/>
      <c r="BN48" s="193"/>
      <c r="BO48" s="196"/>
      <c r="BP48" s="197"/>
      <c r="BQ48" s="197"/>
      <c r="BR48" s="199"/>
      <c r="BS48" s="199"/>
      <c r="BT48" s="200"/>
      <c r="BU48" s="201"/>
      <c r="BV48" s="193"/>
      <c r="BW48" s="202"/>
      <c r="BX48" s="90"/>
      <c r="BY48" s="198"/>
      <c r="BZ48" s="198"/>
      <c r="CA48" s="241">
        <v>45000.755358796298</v>
      </c>
      <c r="CB48" s="221"/>
      <c r="CC48" s="267" t="s">
        <v>1744</v>
      </c>
      <c r="CD48" s="222">
        <f t="shared" si="12"/>
        <v>8.3333333333333329E-2</v>
      </c>
      <c r="CE48" s="223">
        <f t="shared" si="13"/>
        <v>0</v>
      </c>
      <c r="CF48" s="224">
        <f t="shared" si="14"/>
        <v>0.3499999999999997</v>
      </c>
      <c r="CG48" s="193">
        <f t="shared" si="15"/>
        <v>6</v>
      </c>
      <c r="CH48" s="224">
        <f t="shared" si="16"/>
        <v>3.916666666666667</v>
      </c>
      <c r="CI48" s="193">
        <f t="shared" si="17"/>
        <v>40</v>
      </c>
      <c r="CJ48" s="224">
        <f t="shared" si="18"/>
        <v>0</v>
      </c>
      <c r="CK48" s="193">
        <f t="shared" si="19"/>
        <v>0</v>
      </c>
      <c r="CL48" s="224">
        <f t="shared" si="20"/>
        <v>0</v>
      </c>
      <c r="CM48" s="193">
        <f t="shared" si="21"/>
        <v>0</v>
      </c>
      <c r="CN48" s="224">
        <f t="shared" si="22"/>
        <v>0</v>
      </c>
      <c r="CO48" s="193">
        <f t="shared" si="23"/>
        <v>0</v>
      </c>
      <c r="CP48" s="225">
        <f t="shared" si="24"/>
        <v>0.15</v>
      </c>
      <c r="CQ48" s="198">
        <f t="shared" si="25"/>
        <v>0</v>
      </c>
      <c r="CR48" s="225">
        <f t="shared" si="26"/>
        <v>0</v>
      </c>
      <c r="CS48" s="198">
        <f t="shared" si="27"/>
        <v>0</v>
      </c>
      <c r="CT48" s="225">
        <f t="shared" si="28"/>
        <v>0</v>
      </c>
      <c r="CU48" s="198">
        <f t="shared" si="29"/>
        <v>0</v>
      </c>
      <c r="CV48" s="225">
        <f t="shared" si="30"/>
        <v>0</v>
      </c>
      <c r="CW48" s="226">
        <f t="shared" si="31"/>
        <v>0</v>
      </c>
      <c r="CX48" s="224">
        <f t="shared" si="32"/>
        <v>4.5</v>
      </c>
      <c r="CY48" s="227">
        <f t="shared" si="33"/>
        <v>46</v>
      </c>
      <c r="CZ48" s="224">
        <f t="shared" si="48"/>
        <v>3.916666666666667</v>
      </c>
      <c r="DA48" s="228">
        <f t="shared" si="49"/>
        <v>40</v>
      </c>
      <c r="DB48" s="225">
        <f t="shared" si="35"/>
        <v>0.58333333333333304</v>
      </c>
      <c r="DC48" s="229">
        <f t="shared" si="36"/>
        <v>6</v>
      </c>
      <c r="DD48" s="224">
        <f t="shared" si="37"/>
        <v>0.15</v>
      </c>
      <c r="DE48" s="90">
        <f t="shared" si="38"/>
        <v>0</v>
      </c>
      <c r="DF48" s="230">
        <f t="shared" si="39"/>
        <v>9</v>
      </c>
      <c r="DG48" s="251">
        <f t="shared" si="40"/>
        <v>8430</v>
      </c>
      <c r="DH48" s="231">
        <f t="shared" si="41"/>
        <v>53.808510638297868</v>
      </c>
      <c r="DI48" s="232">
        <f t="shared" si="42"/>
        <v>538.08510638297867</v>
      </c>
      <c r="DJ48" s="233">
        <f t="shared" si="43"/>
        <v>0</v>
      </c>
      <c r="DK48" s="234">
        <f t="shared" si="44"/>
        <v>10.212765957446807</v>
      </c>
      <c r="DL48" s="235">
        <f t="shared" si="45"/>
        <v>17.142857142857157</v>
      </c>
      <c r="DM48" s="236"/>
      <c r="DN48" s="237"/>
      <c r="DO48" s="238">
        <f t="shared" si="46"/>
        <v>1</v>
      </c>
      <c r="DP48" s="239">
        <f t="shared" si="47"/>
        <v>1</v>
      </c>
      <c r="DQ48" s="191"/>
    </row>
    <row r="49" spans="1:121" s="120" customFormat="1" ht="24.75" customHeight="1">
      <c r="A49" s="537" t="s">
        <v>1442</v>
      </c>
      <c r="B49" s="191" t="s">
        <v>1150</v>
      </c>
      <c r="C49" s="192">
        <v>44987</v>
      </c>
      <c r="D49" s="193" t="s">
        <v>141</v>
      </c>
      <c r="E49" s="194" t="s">
        <v>1405</v>
      </c>
      <c r="F49" s="90" t="s">
        <v>143</v>
      </c>
      <c r="G49" s="193" t="s">
        <v>1241</v>
      </c>
      <c r="H49" s="191" t="s">
        <v>145</v>
      </c>
      <c r="I49" s="90" t="s">
        <v>146</v>
      </c>
      <c r="J49" s="194" t="s">
        <v>1375</v>
      </c>
      <c r="K49" s="90">
        <v>4</v>
      </c>
      <c r="L49" s="195" t="s">
        <v>1153</v>
      </c>
      <c r="M49" s="196">
        <v>44987.625</v>
      </c>
      <c r="N49" s="90">
        <v>30716</v>
      </c>
      <c r="O49" s="197"/>
      <c r="P49" s="196">
        <v>44987.756944444445</v>
      </c>
      <c r="Q49" s="90">
        <v>30740</v>
      </c>
      <c r="R49" s="193"/>
      <c r="S49" s="196">
        <v>44987.62777777778</v>
      </c>
      <c r="T49" s="90">
        <v>30718</v>
      </c>
      <c r="U49" s="197"/>
      <c r="V49" s="196">
        <v>44987.739583333336</v>
      </c>
      <c r="W49" s="90">
        <v>30733</v>
      </c>
      <c r="X49" s="193"/>
      <c r="Y49" s="196"/>
      <c r="Z49" s="90"/>
      <c r="AA49" s="193"/>
      <c r="AB49" s="196"/>
      <c r="AC49" s="90"/>
      <c r="AD49" s="193"/>
      <c r="AE49" s="196"/>
      <c r="AF49" s="90" t="s">
        <v>1409</v>
      </c>
      <c r="AG49" s="193"/>
      <c r="AH49" s="196"/>
      <c r="AI49" s="90"/>
      <c r="AJ49" s="198"/>
      <c r="AK49" s="196"/>
      <c r="AL49" s="90"/>
      <c r="AM49" s="198"/>
      <c r="AN49" s="196"/>
      <c r="AO49" s="90"/>
      <c r="AP49" s="198"/>
      <c r="AQ49" s="196">
        <v>44987.745833333334</v>
      </c>
      <c r="AR49" s="197">
        <v>30737</v>
      </c>
      <c r="AS49" s="197">
        <v>18904</v>
      </c>
      <c r="AT49" s="199"/>
      <c r="AU49" s="199"/>
      <c r="AV49" s="200">
        <v>8430</v>
      </c>
      <c r="AW49" s="196">
        <v>44987.752083333333</v>
      </c>
      <c r="AX49" s="193">
        <v>30737</v>
      </c>
      <c r="AY49" s="196"/>
      <c r="AZ49" s="197"/>
      <c r="BA49" s="197"/>
      <c r="BB49" s="199"/>
      <c r="BC49" s="199"/>
      <c r="BD49" s="200"/>
      <c r="BE49" s="196"/>
      <c r="BF49" s="193"/>
      <c r="BG49" s="196"/>
      <c r="BH49" s="197"/>
      <c r="BI49" s="197"/>
      <c r="BJ49" s="199"/>
      <c r="BK49" s="199"/>
      <c r="BL49" s="200"/>
      <c r="BM49" s="196"/>
      <c r="BN49" s="193"/>
      <c r="BO49" s="196"/>
      <c r="BP49" s="197"/>
      <c r="BQ49" s="197"/>
      <c r="BR49" s="199"/>
      <c r="BS49" s="199"/>
      <c r="BT49" s="200"/>
      <c r="BU49" s="201"/>
      <c r="BV49" s="193"/>
      <c r="BW49" s="202"/>
      <c r="BX49" s="90"/>
      <c r="BY49" s="198"/>
      <c r="BZ49" s="198"/>
      <c r="CA49" s="241">
        <v>45000.75403935185</v>
      </c>
      <c r="CB49" s="221"/>
      <c r="CC49" s="267" t="s">
        <v>1744</v>
      </c>
      <c r="CD49" s="222">
        <f t="shared" si="12"/>
        <v>6.6666666666666666E-2</v>
      </c>
      <c r="CE49" s="223">
        <f t="shared" si="13"/>
        <v>2</v>
      </c>
      <c r="CF49" s="224">
        <f t="shared" si="14"/>
        <v>0.26666666666666672</v>
      </c>
      <c r="CG49" s="193">
        <f t="shared" si="15"/>
        <v>7</v>
      </c>
      <c r="CH49" s="224">
        <f t="shared" si="16"/>
        <v>2.6833333333333336</v>
      </c>
      <c r="CI49" s="193">
        <f t="shared" si="17"/>
        <v>15</v>
      </c>
      <c r="CJ49" s="224">
        <f t="shared" si="18"/>
        <v>0</v>
      </c>
      <c r="CK49" s="193">
        <f t="shared" si="19"/>
        <v>0</v>
      </c>
      <c r="CL49" s="224">
        <f t="shared" si="20"/>
        <v>0</v>
      </c>
      <c r="CM49" s="193">
        <f t="shared" si="21"/>
        <v>0</v>
      </c>
      <c r="CN49" s="224">
        <f t="shared" si="22"/>
        <v>0</v>
      </c>
      <c r="CO49" s="193">
        <f t="shared" si="23"/>
        <v>0</v>
      </c>
      <c r="CP49" s="225">
        <f t="shared" si="24"/>
        <v>0.15</v>
      </c>
      <c r="CQ49" s="198">
        <f t="shared" si="25"/>
        <v>0</v>
      </c>
      <c r="CR49" s="225">
        <f t="shared" si="26"/>
        <v>0</v>
      </c>
      <c r="CS49" s="198">
        <f t="shared" si="27"/>
        <v>0</v>
      </c>
      <c r="CT49" s="225">
        <f t="shared" si="28"/>
        <v>0</v>
      </c>
      <c r="CU49" s="198">
        <f t="shared" si="29"/>
        <v>0</v>
      </c>
      <c r="CV49" s="225">
        <f t="shared" si="30"/>
        <v>0</v>
      </c>
      <c r="CW49" s="226">
        <f t="shared" si="31"/>
        <v>0</v>
      </c>
      <c r="CX49" s="224">
        <f t="shared" si="32"/>
        <v>3.166666666666667</v>
      </c>
      <c r="CY49" s="227">
        <f t="shared" si="33"/>
        <v>24</v>
      </c>
      <c r="CZ49" s="224">
        <f t="shared" si="48"/>
        <v>2.6833333333333336</v>
      </c>
      <c r="DA49" s="228">
        <f t="shared" si="49"/>
        <v>15</v>
      </c>
      <c r="DB49" s="225">
        <f t="shared" si="35"/>
        <v>0.48333333333333339</v>
      </c>
      <c r="DC49" s="229">
        <f t="shared" si="36"/>
        <v>9</v>
      </c>
      <c r="DD49" s="224">
        <f t="shared" si="37"/>
        <v>0.15</v>
      </c>
      <c r="DE49" s="90">
        <f t="shared" si="38"/>
        <v>0</v>
      </c>
      <c r="DF49" s="230">
        <f t="shared" si="39"/>
        <v>9</v>
      </c>
      <c r="DG49" s="251">
        <f t="shared" si="40"/>
        <v>8430</v>
      </c>
      <c r="DH49" s="231">
        <f t="shared" si="41"/>
        <v>209.44099378881987</v>
      </c>
      <c r="DI49" s="232">
        <f t="shared" si="42"/>
        <v>785.40372670807449</v>
      </c>
      <c r="DJ49" s="233">
        <f t="shared" si="43"/>
        <v>30</v>
      </c>
      <c r="DK49" s="234">
        <f t="shared" si="44"/>
        <v>5.5900621118012417</v>
      </c>
      <c r="DL49" s="235">
        <f t="shared" si="45"/>
        <v>26.249999999999996</v>
      </c>
      <c r="DM49" s="236"/>
      <c r="DN49" s="237"/>
      <c r="DO49" s="238">
        <f t="shared" si="46"/>
        <v>1</v>
      </c>
      <c r="DP49" s="239">
        <f t="shared" si="47"/>
        <v>1</v>
      </c>
      <c r="DQ49" s="191"/>
    </row>
    <row r="50" spans="1:121" s="120" customFormat="1" ht="24.75" customHeight="1">
      <c r="A50" s="537" t="s">
        <v>1441</v>
      </c>
      <c r="B50" s="191" t="s">
        <v>1150</v>
      </c>
      <c r="C50" s="192">
        <v>44987</v>
      </c>
      <c r="D50" s="193" t="s">
        <v>141</v>
      </c>
      <c r="E50" s="194" t="s">
        <v>1406</v>
      </c>
      <c r="F50" s="90" t="s">
        <v>143</v>
      </c>
      <c r="G50" s="193" t="s">
        <v>1244</v>
      </c>
      <c r="H50" s="191" t="s">
        <v>145</v>
      </c>
      <c r="I50" s="90" t="s">
        <v>146</v>
      </c>
      <c r="J50" s="194" t="s">
        <v>1375</v>
      </c>
      <c r="K50" s="90">
        <v>4</v>
      </c>
      <c r="L50" s="195" t="s">
        <v>1377</v>
      </c>
      <c r="M50" s="196">
        <v>44987.25</v>
      </c>
      <c r="N50" s="90">
        <v>30656</v>
      </c>
      <c r="O50" s="197"/>
      <c r="P50" s="196">
        <v>44987.478472222225</v>
      </c>
      <c r="Q50" s="90">
        <v>30705</v>
      </c>
      <c r="R50" s="193"/>
      <c r="S50" s="196">
        <v>44987.259027777778</v>
      </c>
      <c r="T50" s="90">
        <v>30660</v>
      </c>
      <c r="U50" s="197"/>
      <c r="V50" s="196">
        <v>44987.45</v>
      </c>
      <c r="W50" s="90">
        <v>30695</v>
      </c>
      <c r="X50" s="193"/>
      <c r="Y50" s="196"/>
      <c r="Z50" s="90"/>
      <c r="AA50" s="193"/>
      <c r="AB50" s="196"/>
      <c r="AC50" s="90"/>
      <c r="AD50" s="193"/>
      <c r="AE50" s="196"/>
      <c r="AF50" s="90" t="s">
        <v>1409</v>
      </c>
      <c r="AG50" s="193"/>
      <c r="AH50" s="196"/>
      <c r="AI50" s="90"/>
      <c r="AJ50" s="198"/>
      <c r="AK50" s="196"/>
      <c r="AL50" s="90"/>
      <c r="AM50" s="198"/>
      <c r="AN50" s="196"/>
      <c r="AO50" s="90"/>
      <c r="AP50" s="198"/>
      <c r="AQ50" s="196">
        <v>44987.462500000001</v>
      </c>
      <c r="AR50" s="197">
        <v>30702</v>
      </c>
      <c r="AS50" s="197">
        <v>18897</v>
      </c>
      <c r="AT50" s="199"/>
      <c r="AU50" s="199"/>
      <c r="AV50" s="200">
        <v>8240</v>
      </c>
      <c r="AW50" s="196">
        <v>44987.473611111112</v>
      </c>
      <c r="AX50" s="193">
        <v>30702</v>
      </c>
      <c r="AY50" s="196"/>
      <c r="AZ50" s="197"/>
      <c r="BA50" s="197"/>
      <c r="BB50" s="199"/>
      <c r="BC50" s="199"/>
      <c r="BD50" s="200"/>
      <c r="BE50" s="196"/>
      <c r="BF50" s="193"/>
      <c r="BG50" s="196"/>
      <c r="BH50" s="197"/>
      <c r="BI50" s="197"/>
      <c r="BJ50" s="199"/>
      <c r="BK50" s="199"/>
      <c r="BL50" s="200"/>
      <c r="BM50" s="196"/>
      <c r="BN50" s="193"/>
      <c r="BO50" s="196"/>
      <c r="BP50" s="197"/>
      <c r="BQ50" s="197"/>
      <c r="BR50" s="199"/>
      <c r="BS50" s="199"/>
      <c r="BT50" s="200"/>
      <c r="BU50" s="201"/>
      <c r="BV50" s="193"/>
      <c r="BW50" s="202"/>
      <c r="BX50" s="90"/>
      <c r="BY50" s="198"/>
      <c r="BZ50" s="198"/>
      <c r="CA50" s="241">
        <v>45000.739583333336</v>
      </c>
      <c r="CB50" s="221"/>
      <c r="CC50" s="267" t="s">
        <v>1744</v>
      </c>
      <c r="CD50" s="222">
        <f t="shared" si="12"/>
        <v>0.21666666666666667</v>
      </c>
      <c r="CE50" s="223">
        <f t="shared" si="13"/>
        <v>4</v>
      </c>
      <c r="CF50" s="224">
        <f t="shared" si="14"/>
        <v>0.41666666666666707</v>
      </c>
      <c r="CG50" s="193">
        <f t="shared" si="15"/>
        <v>10</v>
      </c>
      <c r="CH50" s="224">
        <f t="shared" si="16"/>
        <v>4.583333333333333</v>
      </c>
      <c r="CI50" s="193">
        <f t="shared" si="17"/>
        <v>35</v>
      </c>
      <c r="CJ50" s="224">
        <f t="shared" si="18"/>
        <v>0</v>
      </c>
      <c r="CK50" s="193">
        <f t="shared" si="19"/>
        <v>0</v>
      </c>
      <c r="CL50" s="224">
        <f t="shared" si="20"/>
        <v>0</v>
      </c>
      <c r="CM50" s="193">
        <f t="shared" si="21"/>
        <v>0</v>
      </c>
      <c r="CN50" s="224">
        <f t="shared" si="22"/>
        <v>0</v>
      </c>
      <c r="CO50" s="193">
        <f t="shared" si="23"/>
        <v>0</v>
      </c>
      <c r="CP50" s="225">
        <f t="shared" si="24"/>
        <v>0.26666666666666666</v>
      </c>
      <c r="CQ50" s="198">
        <f t="shared" si="25"/>
        <v>0</v>
      </c>
      <c r="CR50" s="225">
        <f t="shared" si="26"/>
        <v>0</v>
      </c>
      <c r="CS50" s="198">
        <f t="shared" si="27"/>
        <v>0</v>
      </c>
      <c r="CT50" s="225">
        <f t="shared" si="28"/>
        <v>0</v>
      </c>
      <c r="CU50" s="198">
        <f t="shared" si="29"/>
        <v>0</v>
      </c>
      <c r="CV50" s="225">
        <f t="shared" si="30"/>
        <v>0</v>
      </c>
      <c r="CW50" s="226">
        <f t="shared" si="31"/>
        <v>0</v>
      </c>
      <c r="CX50" s="224">
        <f t="shared" si="32"/>
        <v>5.4833333333333334</v>
      </c>
      <c r="CY50" s="227">
        <f t="shared" si="33"/>
        <v>49</v>
      </c>
      <c r="CZ50" s="224">
        <f t="shared" si="48"/>
        <v>4.583333333333333</v>
      </c>
      <c r="DA50" s="228">
        <f t="shared" si="49"/>
        <v>35</v>
      </c>
      <c r="DB50" s="225">
        <f t="shared" si="35"/>
        <v>0.90000000000000036</v>
      </c>
      <c r="DC50" s="229">
        <f t="shared" si="36"/>
        <v>14</v>
      </c>
      <c r="DD50" s="224">
        <f t="shared" si="37"/>
        <v>0.26666666666666666</v>
      </c>
      <c r="DE50" s="90">
        <f t="shared" si="38"/>
        <v>0</v>
      </c>
      <c r="DF50" s="230">
        <f t="shared" si="39"/>
        <v>16</v>
      </c>
      <c r="DG50" s="251">
        <f t="shared" si="40"/>
        <v>8240</v>
      </c>
      <c r="DH50" s="231">
        <f t="shared" si="41"/>
        <v>51.366233766233769</v>
      </c>
      <c r="DI50" s="232">
        <f t="shared" si="42"/>
        <v>449.4545454545455</v>
      </c>
      <c r="DJ50" s="233">
        <f t="shared" si="43"/>
        <v>18.46153846153846</v>
      </c>
      <c r="DK50" s="234">
        <f t="shared" si="44"/>
        <v>7.6363636363636367</v>
      </c>
      <c r="DL50" s="235">
        <f t="shared" si="45"/>
        <v>23.999999999999975</v>
      </c>
      <c r="DM50" s="236"/>
      <c r="DN50" s="237"/>
      <c r="DO50" s="238">
        <f t="shared" si="46"/>
        <v>1</v>
      </c>
      <c r="DP50" s="239">
        <f t="shared" si="47"/>
        <v>1</v>
      </c>
      <c r="DQ50" s="191"/>
    </row>
    <row r="51" spans="1:121" s="120" customFormat="1" ht="24.75" customHeight="1">
      <c r="A51" s="537" t="s">
        <v>1442</v>
      </c>
      <c r="B51" s="191" t="s">
        <v>1150</v>
      </c>
      <c r="C51" s="192">
        <v>44987</v>
      </c>
      <c r="D51" s="193" t="s">
        <v>141</v>
      </c>
      <c r="E51" s="194" t="s">
        <v>1407</v>
      </c>
      <c r="F51" s="90" t="s">
        <v>143</v>
      </c>
      <c r="G51" s="193" t="s">
        <v>1241</v>
      </c>
      <c r="H51" s="191" t="s">
        <v>145</v>
      </c>
      <c r="I51" s="90" t="s">
        <v>146</v>
      </c>
      <c r="J51" s="194" t="s">
        <v>1374</v>
      </c>
      <c r="K51" s="90">
        <v>4</v>
      </c>
      <c r="L51" s="195" t="s">
        <v>1381</v>
      </c>
      <c r="M51" s="196">
        <v>44987.625</v>
      </c>
      <c r="N51" s="90">
        <v>63116</v>
      </c>
      <c r="O51" s="197"/>
      <c r="P51" s="196">
        <v>44987.779166666667</v>
      </c>
      <c r="Q51" s="90">
        <v>63152</v>
      </c>
      <c r="R51" s="193"/>
      <c r="S51" s="196">
        <v>44987.627083333333</v>
      </c>
      <c r="T51" s="90">
        <v>63118</v>
      </c>
      <c r="U51" s="197"/>
      <c r="V51" s="196">
        <v>44987.762499999997</v>
      </c>
      <c r="W51" s="90">
        <v>63145</v>
      </c>
      <c r="X51" s="193"/>
      <c r="Y51" s="196"/>
      <c r="Z51" s="90"/>
      <c r="AA51" s="193"/>
      <c r="AB51" s="196"/>
      <c r="AC51" s="90"/>
      <c r="AD51" s="193"/>
      <c r="AE51" s="196"/>
      <c r="AF51" s="90" t="s">
        <v>1409</v>
      </c>
      <c r="AG51" s="193"/>
      <c r="AH51" s="196"/>
      <c r="AI51" s="90"/>
      <c r="AJ51" s="198"/>
      <c r="AK51" s="196"/>
      <c r="AL51" s="90"/>
      <c r="AM51" s="198"/>
      <c r="AN51" s="196"/>
      <c r="AO51" s="90"/>
      <c r="AP51" s="198"/>
      <c r="AQ51" s="196">
        <v>44987.768055555556</v>
      </c>
      <c r="AR51" s="197">
        <v>63149</v>
      </c>
      <c r="AS51" s="197">
        <v>18905</v>
      </c>
      <c r="AT51" s="199"/>
      <c r="AU51" s="199"/>
      <c r="AV51" s="200">
        <v>7920</v>
      </c>
      <c r="AW51" s="196">
        <v>44987.772222222222</v>
      </c>
      <c r="AX51" s="193">
        <v>63149</v>
      </c>
      <c r="AY51" s="196"/>
      <c r="AZ51" s="197"/>
      <c r="BA51" s="197"/>
      <c r="BB51" s="199"/>
      <c r="BC51" s="199"/>
      <c r="BD51" s="200"/>
      <c r="BE51" s="196"/>
      <c r="BF51" s="193"/>
      <c r="BG51" s="196"/>
      <c r="BH51" s="197"/>
      <c r="BI51" s="197"/>
      <c r="BJ51" s="199"/>
      <c r="BK51" s="199"/>
      <c r="BL51" s="200"/>
      <c r="BM51" s="196"/>
      <c r="BN51" s="193"/>
      <c r="BO51" s="196"/>
      <c r="BP51" s="197"/>
      <c r="BQ51" s="197"/>
      <c r="BR51" s="199"/>
      <c r="BS51" s="199"/>
      <c r="BT51" s="200"/>
      <c r="BU51" s="201"/>
      <c r="BV51" s="193"/>
      <c r="BW51" s="202"/>
      <c r="BX51" s="90"/>
      <c r="BY51" s="198"/>
      <c r="BZ51" s="198"/>
      <c r="CA51" s="241">
        <v>45000.745208333334</v>
      </c>
      <c r="CB51" s="221"/>
      <c r="CC51" s="267" t="s">
        <v>1744</v>
      </c>
      <c r="CD51" s="222">
        <f t="shared" si="12"/>
        <v>0.05</v>
      </c>
      <c r="CE51" s="223">
        <f t="shared" si="13"/>
        <v>2</v>
      </c>
      <c r="CF51" s="224">
        <f t="shared" si="14"/>
        <v>0.30000000000000021</v>
      </c>
      <c r="CG51" s="193">
        <f t="shared" si="15"/>
        <v>7</v>
      </c>
      <c r="CH51" s="224">
        <f t="shared" si="16"/>
        <v>3.25</v>
      </c>
      <c r="CI51" s="193">
        <f t="shared" si="17"/>
        <v>27</v>
      </c>
      <c r="CJ51" s="224">
        <f t="shared" si="18"/>
        <v>0</v>
      </c>
      <c r="CK51" s="193">
        <f t="shared" si="19"/>
        <v>0</v>
      </c>
      <c r="CL51" s="224">
        <f t="shared" si="20"/>
        <v>0</v>
      </c>
      <c r="CM51" s="193">
        <f t="shared" si="21"/>
        <v>0</v>
      </c>
      <c r="CN51" s="224">
        <f t="shared" si="22"/>
        <v>0</v>
      </c>
      <c r="CO51" s="193">
        <f t="shared" si="23"/>
        <v>0</v>
      </c>
      <c r="CP51" s="225">
        <f t="shared" si="24"/>
        <v>0.1</v>
      </c>
      <c r="CQ51" s="198">
        <f t="shared" si="25"/>
        <v>0</v>
      </c>
      <c r="CR51" s="225">
        <f t="shared" si="26"/>
        <v>0</v>
      </c>
      <c r="CS51" s="198">
        <f t="shared" si="27"/>
        <v>0</v>
      </c>
      <c r="CT51" s="225">
        <f t="shared" si="28"/>
        <v>0</v>
      </c>
      <c r="CU51" s="198">
        <f t="shared" si="29"/>
        <v>0</v>
      </c>
      <c r="CV51" s="225">
        <f t="shared" si="30"/>
        <v>0</v>
      </c>
      <c r="CW51" s="226">
        <f t="shared" si="31"/>
        <v>0</v>
      </c>
      <c r="CX51" s="224">
        <f t="shared" si="32"/>
        <v>3.7</v>
      </c>
      <c r="CY51" s="227">
        <f t="shared" si="33"/>
        <v>36</v>
      </c>
      <c r="CZ51" s="224">
        <f t="shared" si="48"/>
        <v>3.25</v>
      </c>
      <c r="DA51" s="228">
        <f t="shared" si="49"/>
        <v>27</v>
      </c>
      <c r="DB51" s="225">
        <f t="shared" si="35"/>
        <v>0.45000000000000018</v>
      </c>
      <c r="DC51" s="229">
        <f t="shared" si="36"/>
        <v>9</v>
      </c>
      <c r="DD51" s="224">
        <f t="shared" si="37"/>
        <v>0.1</v>
      </c>
      <c r="DE51" s="90">
        <f t="shared" si="38"/>
        <v>0</v>
      </c>
      <c r="DF51" s="230">
        <f t="shared" si="39"/>
        <v>6</v>
      </c>
      <c r="DG51" s="251">
        <f t="shared" si="40"/>
        <v>7920</v>
      </c>
      <c r="DH51" s="231">
        <f t="shared" si="41"/>
        <v>90.256410256410248</v>
      </c>
      <c r="DI51" s="232">
        <f t="shared" si="42"/>
        <v>609.23076923076928</v>
      </c>
      <c r="DJ51" s="233">
        <f t="shared" si="43"/>
        <v>40</v>
      </c>
      <c r="DK51" s="234">
        <f t="shared" si="44"/>
        <v>8.3076923076923084</v>
      </c>
      <c r="DL51" s="235">
        <f t="shared" si="45"/>
        <v>23.333333333333318</v>
      </c>
      <c r="DM51" s="236"/>
      <c r="DN51" s="237"/>
      <c r="DO51" s="238">
        <f t="shared" si="46"/>
        <v>1</v>
      </c>
      <c r="DP51" s="239">
        <f t="shared" si="47"/>
        <v>1</v>
      </c>
      <c r="DQ51" s="191"/>
    </row>
    <row r="52" spans="1:121" s="120" customFormat="1" ht="24.75" customHeight="1">
      <c r="A52" s="537" t="s">
        <v>1443</v>
      </c>
      <c r="B52" s="191" t="s">
        <v>1150</v>
      </c>
      <c r="C52" s="192">
        <v>44988</v>
      </c>
      <c r="D52" s="193" t="s">
        <v>163</v>
      </c>
      <c r="E52" s="194" t="s">
        <v>1401</v>
      </c>
      <c r="F52" s="90" t="s">
        <v>165</v>
      </c>
      <c r="G52" s="193" t="s">
        <v>1244</v>
      </c>
      <c r="H52" s="191" t="s">
        <v>145</v>
      </c>
      <c r="I52" s="90" t="s">
        <v>146</v>
      </c>
      <c r="J52" s="194" t="s">
        <v>1374</v>
      </c>
      <c r="K52" s="90">
        <v>4</v>
      </c>
      <c r="L52" s="195" t="s">
        <v>1376</v>
      </c>
      <c r="M52" s="196">
        <v>44988.25</v>
      </c>
      <c r="N52" s="90">
        <v>63153</v>
      </c>
      <c r="O52" s="197"/>
      <c r="P52" s="196">
        <v>44988.489583333336</v>
      </c>
      <c r="Q52" s="90">
        <v>63205</v>
      </c>
      <c r="R52" s="193"/>
      <c r="S52" s="196">
        <v>44988.256944444445</v>
      </c>
      <c r="T52" s="90">
        <v>63156</v>
      </c>
      <c r="U52" s="197"/>
      <c r="V52" s="196">
        <v>44988.371527777781</v>
      </c>
      <c r="W52" s="90">
        <v>63173</v>
      </c>
      <c r="X52" s="193"/>
      <c r="Y52" s="196">
        <v>44988.392361111109</v>
      </c>
      <c r="Z52" s="90">
        <v>63184</v>
      </c>
      <c r="AA52" s="193"/>
      <c r="AB52" s="196">
        <v>44988.472916666666</v>
      </c>
      <c r="AC52" s="90">
        <v>63197</v>
      </c>
      <c r="AD52" s="193"/>
      <c r="AE52" s="196"/>
      <c r="AF52" s="90" t="s">
        <v>1409</v>
      </c>
      <c r="AG52" s="193"/>
      <c r="AH52" s="196"/>
      <c r="AI52" s="90"/>
      <c r="AJ52" s="198"/>
      <c r="AK52" s="196"/>
      <c r="AL52" s="90"/>
      <c r="AM52" s="198"/>
      <c r="AN52" s="196"/>
      <c r="AO52" s="90"/>
      <c r="AP52" s="198"/>
      <c r="AQ52" s="196">
        <v>44988.378472222219</v>
      </c>
      <c r="AR52" s="197">
        <v>63178</v>
      </c>
      <c r="AS52" s="197">
        <v>18908</v>
      </c>
      <c r="AT52" s="199"/>
      <c r="AU52" s="199"/>
      <c r="AV52" s="200">
        <v>7270</v>
      </c>
      <c r="AW52" s="196">
        <v>44988.383333333331</v>
      </c>
      <c r="AX52" s="193">
        <v>63178</v>
      </c>
      <c r="AY52" s="196">
        <v>44988.479166666664</v>
      </c>
      <c r="AZ52" s="197">
        <v>63201</v>
      </c>
      <c r="BA52" s="197">
        <v>18911</v>
      </c>
      <c r="BB52" s="199"/>
      <c r="BC52" s="199"/>
      <c r="BD52" s="200">
        <v>6180</v>
      </c>
      <c r="BE52" s="196">
        <v>44988.48333333333</v>
      </c>
      <c r="BF52" s="193">
        <v>63202</v>
      </c>
      <c r="BG52" s="196"/>
      <c r="BH52" s="197"/>
      <c r="BI52" s="197"/>
      <c r="BJ52" s="199"/>
      <c r="BK52" s="199"/>
      <c r="BL52" s="200"/>
      <c r="BM52" s="196"/>
      <c r="BN52" s="193"/>
      <c r="BO52" s="196"/>
      <c r="BP52" s="197"/>
      <c r="BQ52" s="197"/>
      <c r="BR52" s="199"/>
      <c r="BS52" s="199"/>
      <c r="BT52" s="200"/>
      <c r="BU52" s="201"/>
      <c r="BV52" s="193"/>
      <c r="BW52" s="202"/>
      <c r="BX52" s="90"/>
      <c r="BY52" s="198"/>
      <c r="BZ52" s="198"/>
      <c r="CA52" s="241">
        <v>45000.768287037034</v>
      </c>
      <c r="CB52" s="221"/>
      <c r="CC52" s="267" t="s">
        <v>1744</v>
      </c>
      <c r="CD52" s="222">
        <f t="shared" si="12"/>
        <v>0.16666666666666666</v>
      </c>
      <c r="CE52" s="223">
        <f t="shared" si="13"/>
        <v>3</v>
      </c>
      <c r="CF52" s="224">
        <f t="shared" si="14"/>
        <v>0.68333333333333313</v>
      </c>
      <c r="CG52" s="193">
        <f t="shared" si="15"/>
        <v>18</v>
      </c>
      <c r="CH52" s="224">
        <f t="shared" si="16"/>
        <v>2.75</v>
      </c>
      <c r="CI52" s="193">
        <f t="shared" si="17"/>
        <v>17</v>
      </c>
      <c r="CJ52" s="224">
        <f t="shared" si="18"/>
        <v>1.9333333333333336</v>
      </c>
      <c r="CK52" s="193">
        <f t="shared" si="19"/>
        <v>13</v>
      </c>
      <c r="CL52" s="224">
        <f t="shared" si="20"/>
        <v>0</v>
      </c>
      <c r="CM52" s="193">
        <f t="shared" si="21"/>
        <v>0</v>
      </c>
      <c r="CN52" s="224">
        <f t="shared" si="22"/>
        <v>0</v>
      </c>
      <c r="CO52" s="193">
        <f t="shared" si="23"/>
        <v>0</v>
      </c>
      <c r="CP52" s="225">
        <f t="shared" si="24"/>
        <v>0.11666666666666667</v>
      </c>
      <c r="CQ52" s="198">
        <f t="shared" si="25"/>
        <v>0</v>
      </c>
      <c r="CR52" s="225">
        <f t="shared" si="26"/>
        <v>0.1</v>
      </c>
      <c r="CS52" s="198">
        <f t="shared" si="27"/>
        <v>1</v>
      </c>
      <c r="CT52" s="225">
        <f t="shared" si="28"/>
        <v>0</v>
      </c>
      <c r="CU52" s="198">
        <f t="shared" si="29"/>
        <v>0</v>
      </c>
      <c r="CV52" s="225">
        <f t="shared" si="30"/>
        <v>0</v>
      </c>
      <c r="CW52" s="226">
        <f t="shared" si="31"/>
        <v>0</v>
      </c>
      <c r="CX52" s="224">
        <f t="shared" si="32"/>
        <v>5.75</v>
      </c>
      <c r="CY52" s="227">
        <f t="shared" si="33"/>
        <v>52</v>
      </c>
      <c r="CZ52" s="224">
        <f t="shared" si="48"/>
        <v>4.6833333333333336</v>
      </c>
      <c r="DA52" s="228">
        <f t="shared" si="49"/>
        <v>30</v>
      </c>
      <c r="DB52" s="225">
        <f t="shared" si="35"/>
        <v>1.0666666666666664</v>
      </c>
      <c r="DC52" s="229">
        <f t="shared" si="36"/>
        <v>22</v>
      </c>
      <c r="DD52" s="224">
        <f t="shared" si="37"/>
        <v>0.21666666666666667</v>
      </c>
      <c r="DE52" s="90">
        <f t="shared" si="38"/>
        <v>1</v>
      </c>
      <c r="DF52" s="230">
        <f t="shared" si="39"/>
        <v>6.5</v>
      </c>
      <c r="DG52" s="251">
        <f t="shared" si="40"/>
        <v>13450</v>
      </c>
      <c r="DH52" s="231">
        <f t="shared" si="41"/>
        <v>95.72953736654803</v>
      </c>
      <c r="DI52" s="232">
        <f t="shared" si="42"/>
        <v>717.97153024911029</v>
      </c>
      <c r="DJ52" s="233">
        <f t="shared" si="43"/>
        <v>18</v>
      </c>
      <c r="DK52" s="234">
        <f t="shared" si="44"/>
        <v>6.4056939501779357</v>
      </c>
      <c r="DL52" s="235">
        <f t="shared" si="45"/>
        <v>26.341463414634156</v>
      </c>
      <c r="DM52" s="236"/>
      <c r="DN52" s="237"/>
      <c r="DO52" s="238">
        <f t="shared" si="46"/>
        <v>0.92503438789546077</v>
      </c>
      <c r="DP52" s="239">
        <f t="shared" si="47"/>
        <v>2</v>
      </c>
      <c r="DQ52" s="191"/>
    </row>
    <row r="53" spans="1:121" s="120" customFormat="1" ht="24.75" customHeight="1">
      <c r="A53" s="537" t="s">
        <v>1444</v>
      </c>
      <c r="B53" s="191" t="s">
        <v>1150</v>
      </c>
      <c r="C53" s="192">
        <v>44988</v>
      </c>
      <c r="D53" s="193" t="s">
        <v>163</v>
      </c>
      <c r="E53" s="194" t="s">
        <v>1399</v>
      </c>
      <c r="F53" s="90" t="s">
        <v>165</v>
      </c>
      <c r="G53" s="193" t="s">
        <v>1241</v>
      </c>
      <c r="H53" s="191" t="s">
        <v>145</v>
      </c>
      <c r="I53" s="90" t="s">
        <v>146</v>
      </c>
      <c r="J53" s="194" t="s">
        <v>1375</v>
      </c>
      <c r="K53" s="90">
        <v>4</v>
      </c>
      <c r="L53" s="195" t="s">
        <v>1153</v>
      </c>
      <c r="M53" s="196">
        <v>44988.625</v>
      </c>
      <c r="N53" s="90">
        <v>30827</v>
      </c>
      <c r="O53" s="197"/>
      <c r="P53" s="196">
        <v>44988.809027777781</v>
      </c>
      <c r="Q53" s="90">
        <v>30865</v>
      </c>
      <c r="R53" s="193"/>
      <c r="S53" s="196">
        <v>44988.628472222219</v>
      </c>
      <c r="T53" s="90">
        <v>30829</v>
      </c>
      <c r="U53" s="197"/>
      <c r="V53" s="196">
        <v>44988.701388888891</v>
      </c>
      <c r="W53" s="90">
        <v>30838</v>
      </c>
      <c r="X53" s="193"/>
      <c r="Y53" s="196">
        <v>44988.722222222219</v>
      </c>
      <c r="Z53" s="90">
        <v>30848</v>
      </c>
      <c r="AA53" s="193"/>
      <c r="AB53" s="196">
        <v>44988.784722222219</v>
      </c>
      <c r="AC53" s="90">
        <v>30857</v>
      </c>
      <c r="AD53" s="193"/>
      <c r="AE53" s="196"/>
      <c r="AF53" s="90" t="s">
        <v>1409</v>
      </c>
      <c r="AG53" s="193"/>
      <c r="AH53" s="196"/>
      <c r="AI53" s="90"/>
      <c r="AJ53" s="198"/>
      <c r="AK53" s="196"/>
      <c r="AL53" s="90"/>
      <c r="AM53" s="198"/>
      <c r="AN53" s="196"/>
      <c r="AO53" s="90"/>
      <c r="AP53" s="198"/>
      <c r="AQ53" s="196">
        <v>44988.709722222222</v>
      </c>
      <c r="AR53" s="197">
        <v>30842</v>
      </c>
      <c r="AS53" s="197">
        <v>18917</v>
      </c>
      <c r="AT53" s="199"/>
      <c r="AU53" s="199"/>
      <c r="AV53" s="200">
        <v>6090</v>
      </c>
      <c r="AW53" s="196">
        <v>44988.715277777781</v>
      </c>
      <c r="AX53" s="193">
        <v>30842</v>
      </c>
      <c r="AY53" s="196">
        <v>44988.79791666667</v>
      </c>
      <c r="AZ53" s="197">
        <v>30862</v>
      </c>
      <c r="BA53" s="197">
        <v>18920</v>
      </c>
      <c r="BB53" s="199"/>
      <c r="BC53" s="199"/>
      <c r="BD53" s="200">
        <v>5250</v>
      </c>
      <c r="BE53" s="196">
        <v>44988.803472222222</v>
      </c>
      <c r="BF53" s="193">
        <v>30862</v>
      </c>
      <c r="BG53" s="196"/>
      <c r="BH53" s="197"/>
      <c r="BI53" s="197"/>
      <c r="BJ53" s="199"/>
      <c r="BK53" s="199"/>
      <c r="BL53" s="200"/>
      <c r="BM53" s="196"/>
      <c r="BN53" s="193"/>
      <c r="BO53" s="196"/>
      <c r="BP53" s="197"/>
      <c r="BQ53" s="197"/>
      <c r="BR53" s="199"/>
      <c r="BS53" s="199"/>
      <c r="BT53" s="200"/>
      <c r="BU53" s="201"/>
      <c r="BV53" s="193"/>
      <c r="BW53" s="202"/>
      <c r="BX53" s="90"/>
      <c r="BY53" s="198"/>
      <c r="BZ53" s="198"/>
      <c r="CA53" s="241">
        <v>45000.761284722219</v>
      </c>
      <c r="CB53" s="221"/>
      <c r="CC53" s="267" t="s">
        <v>1744</v>
      </c>
      <c r="CD53" s="222">
        <f t="shared" si="12"/>
        <v>8.3333333333333329E-2</v>
      </c>
      <c r="CE53" s="223">
        <f t="shared" si="13"/>
        <v>2</v>
      </c>
      <c r="CF53" s="224">
        <f t="shared" si="14"/>
        <v>0.81666666666666698</v>
      </c>
      <c r="CG53" s="193">
        <f t="shared" si="15"/>
        <v>18</v>
      </c>
      <c r="CH53" s="224">
        <f t="shared" si="16"/>
        <v>1.75</v>
      </c>
      <c r="CI53" s="193">
        <f t="shared" si="17"/>
        <v>9</v>
      </c>
      <c r="CJ53" s="224">
        <f t="shared" si="18"/>
        <v>1.5</v>
      </c>
      <c r="CK53" s="193">
        <f t="shared" si="19"/>
        <v>9</v>
      </c>
      <c r="CL53" s="224">
        <f t="shared" si="20"/>
        <v>0</v>
      </c>
      <c r="CM53" s="193">
        <f t="shared" si="21"/>
        <v>0</v>
      </c>
      <c r="CN53" s="224">
        <f t="shared" si="22"/>
        <v>0</v>
      </c>
      <c r="CO53" s="193">
        <f t="shared" si="23"/>
        <v>0</v>
      </c>
      <c r="CP53" s="225">
        <f t="shared" si="24"/>
        <v>0.13333333333333333</v>
      </c>
      <c r="CQ53" s="198">
        <f t="shared" si="25"/>
        <v>0</v>
      </c>
      <c r="CR53" s="225">
        <f t="shared" si="26"/>
        <v>0.13333333333333333</v>
      </c>
      <c r="CS53" s="198">
        <f t="shared" si="27"/>
        <v>0</v>
      </c>
      <c r="CT53" s="225">
        <f t="shared" si="28"/>
        <v>0</v>
      </c>
      <c r="CU53" s="198">
        <f t="shared" si="29"/>
        <v>0</v>
      </c>
      <c r="CV53" s="225">
        <f t="shared" si="30"/>
        <v>0</v>
      </c>
      <c r="CW53" s="226">
        <f t="shared" si="31"/>
        <v>0</v>
      </c>
      <c r="CX53" s="224">
        <f t="shared" si="32"/>
        <v>4.416666666666667</v>
      </c>
      <c r="CY53" s="227">
        <f t="shared" si="33"/>
        <v>38</v>
      </c>
      <c r="CZ53" s="224">
        <f t="shared" si="48"/>
        <v>3.25</v>
      </c>
      <c r="DA53" s="228">
        <f t="shared" si="49"/>
        <v>18</v>
      </c>
      <c r="DB53" s="225">
        <f t="shared" si="35"/>
        <v>1.166666666666667</v>
      </c>
      <c r="DC53" s="229">
        <f t="shared" si="36"/>
        <v>20</v>
      </c>
      <c r="DD53" s="224">
        <f t="shared" si="37"/>
        <v>0.26666666666666666</v>
      </c>
      <c r="DE53" s="90">
        <f t="shared" si="38"/>
        <v>0</v>
      </c>
      <c r="DF53" s="230">
        <f t="shared" si="39"/>
        <v>8</v>
      </c>
      <c r="DG53" s="251">
        <f t="shared" si="40"/>
        <v>11340</v>
      </c>
      <c r="DH53" s="231">
        <f t="shared" si="41"/>
        <v>193.84615384615384</v>
      </c>
      <c r="DI53" s="232">
        <f t="shared" si="42"/>
        <v>872.30769230769226</v>
      </c>
      <c r="DJ53" s="233">
        <f t="shared" si="43"/>
        <v>24</v>
      </c>
      <c r="DK53" s="234">
        <f t="shared" si="44"/>
        <v>5.5384615384615383</v>
      </c>
      <c r="DL53" s="235">
        <f t="shared" si="45"/>
        <v>22.040816326530603</v>
      </c>
      <c r="DM53" s="236"/>
      <c r="DN53" s="237"/>
      <c r="DO53" s="238">
        <f t="shared" si="46"/>
        <v>0.93103448275862066</v>
      </c>
      <c r="DP53" s="239">
        <f t="shared" si="47"/>
        <v>2</v>
      </c>
      <c r="DQ53" s="191"/>
    </row>
    <row r="54" spans="1:121" s="120" customFormat="1" ht="24.75" customHeight="1">
      <c r="A54" s="537" t="s">
        <v>1443</v>
      </c>
      <c r="B54" s="191" t="s">
        <v>1150</v>
      </c>
      <c r="C54" s="192">
        <v>44988</v>
      </c>
      <c r="D54" s="193" t="s">
        <v>163</v>
      </c>
      <c r="E54" s="194" t="s">
        <v>1402</v>
      </c>
      <c r="F54" s="90" t="s">
        <v>165</v>
      </c>
      <c r="G54" s="193" t="s">
        <v>1244</v>
      </c>
      <c r="H54" s="191" t="s">
        <v>145</v>
      </c>
      <c r="I54" s="90" t="s">
        <v>146</v>
      </c>
      <c r="J54" s="194" t="s">
        <v>1375</v>
      </c>
      <c r="K54" s="90">
        <v>4</v>
      </c>
      <c r="L54" s="195" t="s">
        <v>1377</v>
      </c>
      <c r="M54" s="196">
        <v>44988.25</v>
      </c>
      <c r="N54" s="90">
        <v>30740</v>
      </c>
      <c r="O54" s="197"/>
      <c r="P54" s="196">
        <v>44988.547222222223</v>
      </c>
      <c r="Q54" s="90">
        <v>30827</v>
      </c>
      <c r="R54" s="193"/>
      <c r="S54" s="196">
        <v>44988.259722222225</v>
      </c>
      <c r="T54" s="90">
        <v>30744</v>
      </c>
      <c r="U54" s="197"/>
      <c r="V54" s="196">
        <v>44988.42291666667</v>
      </c>
      <c r="W54" s="90">
        <v>30770</v>
      </c>
      <c r="X54" s="193"/>
      <c r="Y54" s="196"/>
      <c r="Z54" s="90"/>
      <c r="AA54" s="193"/>
      <c r="AB54" s="196"/>
      <c r="AC54" s="90"/>
      <c r="AD54" s="193"/>
      <c r="AE54" s="196"/>
      <c r="AF54" s="90" t="s">
        <v>1409</v>
      </c>
      <c r="AG54" s="193"/>
      <c r="AH54" s="196"/>
      <c r="AI54" s="90"/>
      <c r="AJ54" s="198"/>
      <c r="AK54" s="196"/>
      <c r="AL54" s="90"/>
      <c r="AM54" s="198"/>
      <c r="AN54" s="196"/>
      <c r="AO54" s="90"/>
      <c r="AP54" s="198"/>
      <c r="AQ54" s="196">
        <v>44988.434027777781</v>
      </c>
      <c r="AR54" s="197">
        <v>30785</v>
      </c>
      <c r="AS54" s="197">
        <v>18910</v>
      </c>
      <c r="AT54" s="199"/>
      <c r="AU54" s="199"/>
      <c r="AV54" s="200">
        <v>8670</v>
      </c>
      <c r="AW54" s="196">
        <v>44988.442361111112</v>
      </c>
      <c r="AX54" s="193">
        <v>30785</v>
      </c>
      <c r="AY54" s="196">
        <v>44988.536111111112</v>
      </c>
      <c r="AZ54" s="197">
        <v>30824</v>
      </c>
      <c r="BA54" s="197">
        <v>18912</v>
      </c>
      <c r="BB54" s="199"/>
      <c r="BC54" s="199"/>
      <c r="BD54" s="200">
        <v>5240</v>
      </c>
      <c r="BE54" s="196">
        <v>44988.541666666664</v>
      </c>
      <c r="BF54" s="193">
        <v>30824</v>
      </c>
      <c r="BG54" s="196"/>
      <c r="BH54" s="197"/>
      <c r="BI54" s="197"/>
      <c r="BJ54" s="199"/>
      <c r="BK54" s="199"/>
      <c r="BL54" s="200"/>
      <c r="BM54" s="196"/>
      <c r="BN54" s="193"/>
      <c r="BO54" s="196"/>
      <c r="BP54" s="197"/>
      <c r="BQ54" s="197"/>
      <c r="BR54" s="199"/>
      <c r="BS54" s="199"/>
      <c r="BT54" s="200"/>
      <c r="BU54" s="201"/>
      <c r="BV54" s="193"/>
      <c r="BW54" s="202"/>
      <c r="BX54" s="90"/>
      <c r="BY54" s="198"/>
      <c r="BZ54" s="198"/>
      <c r="CA54" s="241">
        <v>45000.766423611109</v>
      </c>
      <c r="CB54" s="221"/>
      <c r="CC54" s="267" t="s">
        <v>1744</v>
      </c>
      <c r="CD54" s="222">
        <f t="shared" si="12"/>
        <v>0.23333333333333334</v>
      </c>
      <c r="CE54" s="223">
        <f t="shared" si="13"/>
        <v>4</v>
      </c>
      <c r="CF54" s="224">
        <f t="shared" si="14"/>
        <v>2.649999999999999</v>
      </c>
      <c r="CG54" s="193">
        <f t="shared" si="15"/>
        <v>57</v>
      </c>
      <c r="CH54" s="224">
        <f t="shared" si="16"/>
        <v>3.916666666666667</v>
      </c>
      <c r="CI54" s="193">
        <f t="shared" si="17"/>
        <v>26</v>
      </c>
      <c r="CJ54" s="224">
        <f t="shared" si="18"/>
        <v>0</v>
      </c>
      <c r="CK54" s="193">
        <f t="shared" si="19"/>
        <v>0</v>
      </c>
      <c r="CL54" s="224">
        <f t="shared" si="20"/>
        <v>0</v>
      </c>
      <c r="CM54" s="193">
        <f t="shared" si="21"/>
        <v>0</v>
      </c>
      <c r="CN54" s="224">
        <f t="shared" si="22"/>
        <v>0</v>
      </c>
      <c r="CO54" s="193">
        <f t="shared" si="23"/>
        <v>0</v>
      </c>
      <c r="CP54" s="225">
        <f t="shared" si="24"/>
        <v>0.2</v>
      </c>
      <c r="CQ54" s="198">
        <f t="shared" si="25"/>
        <v>0</v>
      </c>
      <c r="CR54" s="225">
        <f t="shared" si="26"/>
        <v>0.13333333333333333</v>
      </c>
      <c r="CS54" s="198">
        <f t="shared" si="27"/>
        <v>0</v>
      </c>
      <c r="CT54" s="225">
        <f t="shared" si="28"/>
        <v>0</v>
      </c>
      <c r="CU54" s="198">
        <f t="shared" si="29"/>
        <v>0</v>
      </c>
      <c r="CV54" s="225">
        <f t="shared" si="30"/>
        <v>0</v>
      </c>
      <c r="CW54" s="226">
        <f t="shared" si="31"/>
        <v>0</v>
      </c>
      <c r="CX54" s="224">
        <f t="shared" si="32"/>
        <v>7.1333333333333329</v>
      </c>
      <c r="CY54" s="227">
        <f t="shared" si="33"/>
        <v>87</v>
      </c>
      <c r="CZ54" s="224">
        <f t="shared" si="48"/>
        <v>3.916666666666667</v>
      </c>
      <c r="DA54" s="228">
        <f t="shared" si="49"/>
        <v>26</v>
      </c>
      <c r="DB54" s="225">
        <f t="shared" si="35"/>
        <v>3.2166666666666659</v>
      </c>
      <c r="DC54" s="229">
        <f t="shared" si="36"/>
        <v>61</v>
      </c>
      <c r="DD54" s="224">
        <f t="shared" si="37"/>
        <v>0.33333333333333337</v>
      </c>
      <c r="DE54" s="90">
        <f t="shared" si="38"/>
        <v>0</v>
      </c>
      <c r="DF54" s="230">
        <f t="shared" si="39"/>
        <v>10.000000000000002</v>
      </c>
      <c r="DG54" s="251">
        <f t="shared" si="40"/>
        <v>13910</v>
      </c>
      <c r="DH54" s="231">
        <f t="shared" si="41"/>
        <v>136.59574468085106</v>
      </c>
      <c r="DI54" s="232">
        <f t="shared" si="42"/>
        <v>887.87234042553189</v>
      </c>
      <c r="DJ54" s="233">
        <f t="shared" si="43"/>
        <v>17.142857142857142</v>
      </c>
      <c r="DK54" s="234">
        <f t="shared" si="44"/>
        <v>6.6382978723404253</v>
      </c>
      <c r="DL54" s="235">
        <f t="shared" si="45"/>
        <v>21.509433962264158</v>
      </c>
      <c r="DM54" s="236"/>
      <c r="DN54" s="237"/>
      <c r="DO54" s="238">
        <f t="shared" si="46"/>
        <v>0.80219146482122261</v>
      </c>
      <c r="DP54" s="239">
        <f t="shared" si="47"/>
        <v>2</v>
      </c>
      <c r="DQ54" s="191"/>
    </row>
    <row r="55" spans="1:121" s="120" customFormat="1" ht="24.75" customHeight="1">
      <c r="A55" s="537" t="s">
        <v>1444</v>
      </c>
      <c r="B55" s="191" t="s">
        <v>1150</v>
      </c>
      <c r="C55" s="192">
        <v>44988</v>
      </c>
      <c r="D55" s="193" t="s">
        <v>163</v>
      </c>
      <c r="E55" s="194" t="s">
        <v>1403</v>
      </c>
      <c r="F55" s="90" t="s">
        <v>165</v>
      </c>
      <c r="G55" s="193" t="s">
        <v>1241</v>
      </c>
      <c r="H55" s="191" t="s">
        <v>145</v>
      </c>
      <c r="I55" s="90" t="s">
        <v>146</v>
      </c>
      <c r="J55" s="194" t="s">
        <v>1374</v>
      </c>
      <c r="K55" s="90">
        <v>4</v>
      </c>
      <c r="L55" s="195" t="s">
        <v>1381</v>
      </c>
      <c r="M55" s="196">
        <v>44988.625</v>
      </c>
      <c r="N55" s="90">
        <v>63205</v>
      </c>
      <c r="O55" s="197"/>
      <c r="P55" s="196">
        <v>44989.273611111108</v>
      </c>
      <c r="Q55" s="90">
        <v>63252</v>
      </c>
      <c r="R55" s="193"/>
      <c r="S55" s="196">
        <v>44988.627083333333</v>
      </c>
      <c r="T55" s="90">
        <v>63207</v>
      </c>
      <c r="U55" s="197"/>
      <c r="V55" s="196">
        <v>44988.775694444441</v>
      </c>
      <c r="W55" s="90">
        <v>63230</v>
      </c>
      <c r="X55" s="193"/>
      <c r="Y55" s="196">
        <v>44988.793055555558</v>
      </c>
      <c r="Z55" s="90">
        <v>63239</v>
      </c>
      <c r="AA55" s="193"/>
      <c r="AB55" s="196">
        <v>44988.840277777781</v>
      </c>
      <c r="AC55" s="90">
        <v>63245</v>
      </c>
      <c r="AD55" s="193"/>
      <c r="AE55" s="196"/>
      <c r="AF55" s="90" t="s">
        <v>1409</v>
      </c>
      <c r="AG55" s="193"/>
      <c r="AH55" s="196"/>
      <c r="AI55" s="90"/>
      <c r="AJ55" s="198"/>
      <c r="AK55" s="196"/>
      <c r="AL55" s="90"/>
      <c r="AM55" s="198"/>
      <c r="AN55" s="196"/>
      <c r="AO55" s="90"/>
      <c r="AP55" s="198"/>
      <c r="AQ55" s="196">
        <v>44988.780555555553</v>
      </c>
      <c r="AR55" s="197">
        <v>63234</v>
      </c>
      <c r="AS55" s="197">
        <v>18919</v>
      </c>
      <c r="AT55" s="199"/>
      <c r="AU55" s="199"/>
      <c r="AV55" s="200">
        <v>7140</v>
      </c>
      <c r="AW55" s="196">
        <v>44988.785416666666</v>
      </c>
      <c r="AX55" s="193">
        <v>63234</v>
      </c>
      <c r="AY55" s="196">
        <v>44988.845833333333</v>
      </c>
      <c r="AZ55" s="197">
        <v>63249</v>
      </c>
      <c r="BA55" s="197">
        <v>18921</v>
      </c>
      <c r="BB55" s="199"/>
      <c r="BC55" s="199"/>
      <c r="BD55" s="200">
        <v>3190</v>
      </c>
      <c r="BE55" s="196">
        <v>44988.85</v>
      </c>
      <c r="BF55" s="193">
        <v>63250</v>
      </c>
      <c r="BG55" s="196"/>
      <c r="BH55" s="197"/>
      <c r="BI55" s="197"/>
      <c r="BJ55" s="199"/>
      <c r="BK55" s="199"/>
      <c r="BL55" s="200"/>
      <c r="BM55" s="196"/>
      <c r="BN55" s="193"/>
      <c r="BO55" s="196"/>
      <c r="BP55" s="197"/>
      <c r="BQ55" s="197"/>
      <c r="BR55" s="199"/>
      <c r="BS55" s="199"/>
      <c r="BT55" s="200"/>
      <c r="BU55" s="201"/>
      <c r="BV55" s="193"/>
      <c r="BW55" s="202"/>
      <c r="BX55" s="90"/>
      <c r="BY55" s="198"/>
      <c r="BZ55" s="198"/>
      <c r="CA55" s="241">
        <v>45000.757453703707</v>
      </c>
      <c r="CB55" s="221"/>
      <c r="CC55" s="267" t="s">
        <v>1744</v>
      </c>
      <c r="CD55" s="222">
        <f t="shared" si="12"/>
        <v>0.05</v>
      </c>
      <c r="CE55" s="223">
        <f t="shared" si="13"/>
        <v>2</v>
      </c>
      <c r="CF55" s="224">
        <f t="shared" si="14"/>
        <v>10.6</v>
      </c>
      <c r="CG55" s="193">
        <f t="shared" si="15"/>
        <v>15</v>
      </c>
      <c r="CH55" s="224">
        <f t="shared" si="16"/>
        <v>3.5666666666666664</v>
      </c>
      <c r="CI55" s="193">
        <f t="shared" si="17"/>
        <v>23</v>
      </c>
      <c r="CJ55" s="224">
        <f t="shared" si="18"/>
        <v>1.1333333333333333</v>
      </c>
      <c r="CK55" s="193">
        <f t="shared" si="19"/>
        <v>6</v>
      </c>
      <c r="CL55" s="224">
        <f t="shared" si="20"/>
        <v>0</v>
      </c>
      <c r="CM55" s="193">
        <f t="shared" si="21"/>
        <v>0</v>
      </c>
      <c r="CN55" s="224">
        <f t="shared" si="22"/>
        <v>0</v>
      </c>
      <c r="CO55" s="193">
        <f t="shared" si="23"/>
        <v>0</v>
      </c>
      <c r="CP55" s="225">
        <f t="shared" si="24"/>
        <v>0.11666666666666667</v>
      </c>
      <c r="CQ55" s="198">
        <f t="shared" si="25"/>
        <v>0</v>
      </c>
      <c r="CR55" s="225">
        <f t="shared" si="26"/>
        <v>0.1</v>
      </c>
      <c r="CS55" s="198">
        <f t="shared" si="27"/>
        <v>1</v>
      </c>
      <c r="CT55" s="225">
        <f t="shared" si="28"/>
        <v>0</v>
      </c>
      <c r="CU55" s="198">
        <f t="shared" si="29"/>
        <v>0</v>
      </c>
      <c r="CV55" s="225">
        <f t="shared" si="30"/>
        <v>0</v>
      </c>
      <c r="CW55" s="226">
        <f t="shared" si="31"/>
        <v>0</v>
      </c>
      <c r="CX55" s="224">
        <f t="shared" si="32"/>
        <v>15.566666666666666</v>
      </c>
      <c r="CY55" s="227">
        <f t="shared" si="33"/>
        <v>47</v>
      </c>
      <c r="CZ55" s="224">
        <f t="shared" si="48"/>
        <v>4.6999999999999993</v>
      </c>
      <c r="DA55" s="228">
        <f t="shared" si="49"/>
        <v>29</v>
      </c>
      <c r="DB55" s="225">
        <f t="shared" si="35"/>
        <v>10.866666666666667</v>
      </c>
      <c r="DC55" s="229">
        <f t="shared" si="36"/>
        <v>18</v>
      </c>
      <c r="DD55" s="224">
        <f t="shared" si="37"/>
        <v>0.21666666666666667</v>
      </c>
      <c r="DE55" s="90">
        <f t="shared" si="38"/>
        <v>1</v>
      </c>
      <c r="DF55" s="230">
        <f t="shared" si="39"/>
        <v>6.5</v>
      </c>
      <c r="DG55" s="251">
        <f t="shared" si="40"/>
        <v>10330</v>
      </c>
      <c r="DH55" s="231">
        <f t="shared" si="41"/>
        <v>75.788701393983871</v>
      </c>
      <c r="DI55" s="232">
        <f t="shared" si="42"/>
        <v>549.46808510638311</v>
      </c>
      <c r="DJ55" s="233">
        <f t="shared" si="43"/>
        <v>40</v>
      </c>
      <c r="DK55" s="234">
        <f t="shared" si="44"/>
        <v>6.1702127659574479</v>
      </c>
      <c r="DL55" s="235">
        <f t="shared" si="45"/>
        <v>1.4150943396226416</v>
      </c>
      <c r="DM55" s="236"/>
      <c r="DN55" s="237"/>
      <c r="DO55" s="238">
        <f t="shared" si="46"/>
        <v>0.7233893557422969</v>
      </c>
      <c r="DP55" s="239">
        <f t="shared" si="47"/>
        <v>2</v>
      </c>
      <c r="DQ55" s="191"/>
    </row>
    <row r="56" spans="1:121" s="120" customFormat="1" ht="24.75" customHeight="1">
      <c r="A56" s="537" t="s">
        <v>1446</v>
      </c>
      <c r="B56" s="191" t="s">
        <v>1150</v>
      </c>
      <c r="C56" s="192">
        <v>44989</v>
      </c>
      <c r="D56" s="193" t="s">
        <v>173</v>
      </c>
      <c r="E56" s="194" t="s">
        <v>1404</v>
      </c>
      <c r="F56" s="90" t="s">
        <v>143</v>
      </c>
      <c r="G56" s="193" t="s">
        <v>1244</v>
      </c>
      <c r="H56" s="191" t="s">
        <v>145</v>
      </c>
      <c r="I56" s="90" t="s">
        <v>146</v>
      </c>
      <c r="J56" s="194" t="s">
        <v>1374</v>
      </c>
      <c r="K56" s="90">
        <v>4</v>
      </c>
      <c r="L56" s="195" t="s">
        <v>1376</v>
      </c>
      <c r="M56" s="196">
        <v>44989.25</v>
      </c>
      <c r="N56" s="90">
        <v>63252</v>
      </c>
      <c r="O56" s="197"/>
      <c r="P56" s="196">
        <v>44989.447916666664</v>
      </c>
      <c r="Q56" s="90">
        <v>63300</v>
      </c>
      <c r="R56" s="193"/>
      <c r="S56" s="196">
        <v>44989.253472222219</v>
      </c>
      <c r="T56" s="90">
        <v>63252</v>
      </c>
      <c r="U56" s="197"/>
      <c r="V56" s="196">
        <v>44989.340277777781</v>
      </c>
      <c r="W56" s="90">
        <v>63274</v>
      </c>
      <c r="X56" s="193"/>
      <c r="Y56" s="196">
        <v>44989.355555555558</v>
      </c>
      <c r="Z56" s="90">
        <v>63279</v>
      </c>
      <c r="AA56" s="193"/>
      <c r="AB56" s="196">
        <v>44989.436111111114</v>
      </c>
      <c r="AC56" s="90">
        <v>63296</v>
      </c>
      <c r="AD56" s="193"/>
      <c r="AE56" s="196"/>
      <c r="AF56" s="90" t="s">
        <v>1409</v>
      </c>
      <c r="AG56" s="193"/>
      <c r="AH56" s="196"/>
      <c r="AI56" s="90"/>
      <c r="AJ56" s="198"/>
      <c r="AK56" s="196"/>
      <c r="AL56" s="90"/>
      <c r="AM56" s="198"/>
      <c r="AN56" s="196"/>
      <c r="AO56" s="90"/>
      <c r="AP56" s="198"/>
      <c r="AQ56" s="196">
        <v>44989.344444444447</v>
      </c>
      <c r="AR56" s="197">
        <v>63276</v>
      </c>
      <c r="AS56" s="197">
        <v>18922</v>
      </c>
      <c r="AT56" s="199"/>
      <c r="AU56" s="199"/>
      <c r="AV56" s="200">
        <v>5330</v>
      </c>
      <c r="AW56" s="196">
        <v>44989.348611111112</v>
      </c>
      <c r="AX56" s="193">
        <v>63276</v>
      </c>
      <c r="AY56" s="196">
        <v>44989.438888888886</v>
      </c>
      <c r="AZ56" s="197">
        <v>63297</v>
      </c>
      <c r="BA56" s="197">
        <v>18924</v>
      </c>
      <c r="BB56" s="199"/>
      <c r="BC56" s="199"/>
      <c r="BD56" s="200">
        <v>4760</v>
      </c>
      <c r="BE56" s="196">
        <v>44989.443055555559</v>
      </c>
      <c r="BF56" s="193">
        <v>63298</v>
      </c>
      <c r="BG56" s="196"/>
      <c r="BH56" s="197"/>
      <c r="BI56" s="197"/>
      <c r="BJ56" s="199"/>
      <c r="BK56" s="199"/>
      <c r="BL56" s="200"/>
      <c r="BM56" s="196"/>
      <c r="BN56" s="193"/>
      <c r="BO56" s="196"/>
      <c r="BP56" s="197"/>
      <c r="BQ56" s="197"/>
      <c r="BR56" s="199"/>
      <c r="BS56" s="199"/>
      <c r="BT56" s="200"/>
      <c r="BU56" s="201"/>
      <c r="BV56" s="193"/>
      <c r="BW56" s="202"/>
      <c r="BX56" s="90"/>
      <c r="BY56" s="198"/>
      <c r="BZ56" s="198"/>
      <c r="CA56" s="241">
        <v>45000.788124999999</v>
      </c>
      <c r="CB56" s="221"/>
      <c r="CC56" s="267" t="s">
        <v>1744</v>
      </c>
      <c r="CD56" s="222">
        <f t="shared" si="12"/>
        <v>8.3333333333333329E-2</v>
      </c>
      <c r="CE56" s="223">
        <f t="shared" si="13"/>
        <v>0</v>
      </c>
      <c r="CF56" s="224">
        <f t="shared" si="14"/>
        <v>0.44999999999999923</v>
      </c>
      <c r="CG56" s="193">
        <f t="shared" si="15"/>
        <v>8</v>
      </c>
      <c r="CH56" s="224">
        <f t="shared" si="16"/>
        <v>2.0833333333333335</v>
      </c>
      <c r="CI56" s="193">
        <f t="shared" si="17"/>
        <v>22</v>
      </c>
      <c r="CJ56" s="224">
        <f t="shared" si="18"/>
        <v>1.9333333333333336</v>
      </c>
      <c r="CK56" s="193">
        <f t="shared" si="19"/>
        <v>17</v>
      </c>
      <c r="CL56" s="224">
        <f t="shared" si="20"/>
        <v>0</v>
      </c>
      <c r="CM56" s="193">
        <f t="shared" si="21"/>
        <v>0</v>
      </c>
      <c r="CN56" s="224">
        <f t="shared" si="22"/>
        <v>0</v>
      </c>
      <c r="CO56" s="193">
        <f t="shared" si="23"/>
        <v>0</v>
      </c>
      <c r="CP56" s="225">
        <f t="shared" si="24"/>
        <v>0.1</v>
      </c>
      <c r="CQ56" s="198">
        <f t="shared" si="25"/>
        <v>0</v>
      </c>
      <c r="CR56" s="225">
        <f t="shared" si="26"/>
        <v>0.1</v>
      </c>
      <c r="CS56" s="198">
        <f t="shared" si="27"/>
        <v>1</v>
      </c>
      <c r="CT56" s="225">
        <f t="shared" si="28"/>
        <v>0</v>
      </c>
      <c r="CU56" s="198">
        <f t="shared" si="29"/>
        <v>0</v>
      </c>
      <c r="CV56" s="225">
        <f t="shared" si="30"/>
        <v>0</v>
      </c>
      <c r="CW56" s="226">
        <f t="shared" si="31"/>
        <v>0</v>
      </c>
      <c r="CX56" s="224">
        <f t="shared" si="32"/>
        <v>4.75</v>
      </c>
      <c r="CY56" s="227">
        <f t="shared" si="33"/>
        <v>48</v>
      </c>
      <c r="CZ56" s="224">
        <f t="shared" si="48"/>
        <v>4.0166666666666675</v>
      </c>
      <c r="DA56" s="228">
        <f t="shared" si="49"/>
        <v>39</v>
      </c>
      <c r="DB56" s="225">
        <f t="shared" si="35"/>
        <v>0.7333333333333325</v>
      </c>
      <c r="DC56" s="229">
        <f t="shared" si="36"/>
        <v>9</v>
      </c>
      <c r="DD56" s="224">
        <f t="shared" si="37"/>
        <v>0.2</v>
      </c>
      <c r="DE56" s="90">
        <f t="shared" si="38"/>
        <v>1</v>
      </c>
      <c r="DF56" s="230">
        <f t="shared" si="39"/>
        <v>6</v>
      </c>
      <c r="DG56" s="251">
        <f t="shared" si="40"/>
        <v>10090</v>
      </c>
      <c r="DH56" s="231">
        <f t="shared" si="41"/>
        <v>64.41110756463452</v>
      </c>
      <c r="DI56" s="232">
        <f t="shared" si="42"/>
        <v>628.00829875518662</v>
      </c>
      <c r="DJ56" s="233">
        <f t="shared" si="43"/>
        <v>0</v>
      </c>
      <c r="DK56" s="234">
        <f t="shared" si="44"/>
        <v>9.7095435684647278</v>
      </c>
      <c r="DL56" s="235">
        <f t="shared" si="45"/>
        <v>17.777777777777807</v>
      </c>
      <c r="DM56" s="236"/>
      <c r="DN56" s="237"/>
      <c r="DO56" s="238">
        <f t="shared" si="46"/>
        <v>0.94652908067542219</v>
      </c>
      <c r="DP56" s="239">
        <f t="shared" si="47"/>
        <v>2</v>
      </c>
      <c r="DQ56" s="191"/>
    </row>
    <row r="57" spans="1:121" s="120" customFormat="1" ht="24.75" customHeight="1">
      <c r="A57" s="537" t="s">
        <v>1447</v>
      </c>
      <c r="B57" s="191" t="s">
        <v>1150</v>
      </c>
      <c r="C57" s="192">
        <v>44989</v>
      </c>
      <c r="D57" s="193" t="s">
        <v>173</v>
      </c>
      <c r="E57" s="194" t="s">
        <v>1405</v>
      </c>
      <c r="F57" s="90" t="s">
        <v>143</v>
      </c>
      <c r="G57" s="193" t="s">
        <v>1241</v>
      </c>
      <c r="H57" s="191" t="s">
        <v>145</v>
      </c>
      <c r="I57" s="90" t="s">
        <v>146</v>
      </c>
      <c r="J57" s="194" t="s">
        <v>1379</v>
      </c>
      <c r="K57" s="90">
        <v>4</v>
      </c>
      <c r="L57" s="195" t="s">
        <v>1153</v>
      </c>
      <c r="M57" s="196">
        <v>44989.541666666664</v>
      </c>
      <c r="N57" s="90">
        <v>313888</v>
      </c>
      <c r="O57" s="197"/>
      <c r="P57" s="196">
        <v>44989.680555555555</v>
      </c>
      <c r="Q57" s="90">
        <v>313919</v>
      </c>
      <c r="R57" s="193"/>
      <c r="S57" s="196">
        <v>44989.544444444444</v>
      </c>
      <c r="T57" s="90">
        <v>313890</v>
      </c>
      <c r="U57" s="197"/>
      <c r="V57" s="196">
        <v>44989.583333333336</v>
      </c>
      <c r="W57" s="90">
        <v>313897</v>
      </c>
      <c r="X57" s="193"/>
      <c r="Y57" s="196">
        <v>44989.611111111109</v>
      </c>
      <c r="Z57" s="90">
        <v>313905</v>
      </c>
      <c r="AA57" s="193"/>
      <c r="AB57" s="196">
        <v>44989.652777777781</v>
      </c>
      <c r="AC57" s="90">
        <v>313912</v>
      </c>
      <c r="AD57" s="193"/>
      <c r="AE57" s="196"/>
      <c r="AF57" s="90" t="s">
        <v>1409</v>
      </c>
      <c r="AG57" s="193"/>
      <c r="AH57" s="196"/>
      <c r="AI57" s="90"/>
      <c r="AJ57" s="198"/>
      <c r="AK57" s="196"/>
      <c r="AL57" s="90"/>
      <c r="AM57" s="198"/>
      <c r="AN57" s="196"/>
      <c r="AO57" s="90"/>
      <c r="AP57" s="198"/>
      <c r="AQ57" s="196">
        <v>44989.600694444445</v>
      </c>
      <c r="AR57" s="197">
        <v>313901</v>
      </c>
      <c r="AS57" s="197">
        <v>18927</v>
      </c>
      <c r="AT57" s="199"/>
      <c r="AU57" s="199"/>
      <c r="AV57" s="200">
        <v>4690</v>
      </c>
      <c r="AW57" s="196">
        <v>44989.604166666664</v>
      </c>
      <c r="AX57" s="193">
        <v>313901</v>
      </c>
      <c r="AY57" s="196">
        <v>44989.658333333333</v>
      </c>
      <c r="AZ57" s="197">
        <v>313916</v>
      </c>
      <c r="BA57" s="197">
        <v>18929</v>
      </c>
      <c r="BB57" s="199"/>
      <c r="BC57" s="199"/>
      <c r="BD57" s="200">
        <v>4300</v>
      </c>
      <c r="BE57" s="196">
        <v>44989.673611111109</v>
      </c>
      <c r="BF57" s="193">
        <v>313916</v>
      </c>
      <c r="BG57" s="196"/>
      <c r="BH57" s="197"/>
      <c r="BI57" s="197"/>
      <c r="BJ57" s="199"/>
      <c r="BK57" s="199"/>
      <c r="BL57" s="200"/>
      <c r="BM57" s="196"/>
      <c r="BN57" s="193"/>
      <c r="BO57" s="196"/>
      <c r="BP57" s="197"/>
      <c r="BQ57" s="197"/>
      <c r="BR57" s="199"/>
      <c r="BS57" s="199"/>
      <c r="BT57" s="200"/>
      <c r="BU57" s="201"/>
      <c r="BV57" s="193"/>
      <c r="BW57" s="202"/>
      <c r="BX57" s="90"/>
      <c r="BY57" s="198"/>
      <c r="BZ57" s="198"/>
      <c r="CA57" s="241">
        <v>45000.781087962961</v>
      </c>
      <c r="CB57" s="221"/>
      <c r="CC57" s="267" t="s">
        <v>1744</v>
      </c>
      <c r="CD57" s="222">
        <f t="shared" si="12"/>
        <v>6.6666666666666666E-2</v>
      </c>
      <c r="CE57" s="223">
        <f t="shared" si="13"/>
        <v>2</v>
      </c>
      <c r="CF57" s="224">
        <f t="shared" si="14"/>
        <v>0.88333333333333353</v>
      </c>
      <c r="CG57" s="193">
        <f t="shared" si="15"/>
        <v>15</v>
      </c>
      <c r="CH57" s="224">
        <f t="shared" si="16"/>
        <v>0.93333333333333335</v>
      </c>
      <c r="CI57" s="193">
        <f t="shared" si="17"/>
        <v>7</v>
      </c>
      <c r="CJ57" s="224">
        <f t="shared" si="18"/>
        <v>1</v>
      </c>
      <c r="CK57" s="193">
        <f t="shared" si="19"/>
        <v>7</v>
      </c>
      <c r="CL57" s="224">
        <f t="shared" si="20"/>
        <v>0</v>
      </c>
      <c r="CM57" s="193">
        <f t="shared" si="21"/>
        <v>0</v>
      </c>
      <c r="CN57" s="224">
        <f t="shared" si="22"/>
        <v>0</v>
      </c>
      <c r="CO57" s="193">
        <f t="shared" si="23"/>
        <v>0</v>
      </c>
      <c r="CP57" s="225">
        <f t="shared" si="24"/>
        <v>8.3333333333333329E-2</v>
      </c>
      <c r="CQ57" s="198">
        <f t="shared" si="25"/>
        <v>0</v>
      </c>
      <c r="CR57" s="225">
        <f t="shared" si="26"/>
        <v>0.36666666666666664</v>
      </c>
      <c r="CS57" s="198">
        <f t="shared" si="27"/>
        <v>0</v>
      </c>
      <c r="CT57" s="225">
        <f t="shared" si="28"/>
        <v>0</v>
      </c>
      <c r="CU57" s="198">
        <f t="shared" si="29"/>
        <v>0</v>
      </c>
      <c r="CV57" s="225">
        <f t="shared" si="30"/>
        <v>0</v>
      </c>
      <c r="CW57" s="226">
        <f t="shared" si="31"/>
        <v>0</v>
      </c>
      <c r="CX57" s="224">
        <f t="shared" si="32"/>
        <v>3.3333333333333335</v>
      </c>
      <c r="CY57" s="227">
        <f t="shared" si="33"/>
        <v>31</v>
      </c>
      <c r="CZ57" s="224">
        <f t="shared" si="48"/>
        <v>1.9333333333333333</v>
      </c>
      <c r="DA57" s="228">
        <f t="shared" si="49"/>
        <v>14</v>
      </c>
      <c r="DB57" s="225">
        <f t="shared" si="35"/>
        <v>1.4000000000000001</v>
      </c>
      <c r="DC57" s="229">
        <f t="shared" si="36"/>
        <v>17</v>
      </c>
      <c r="DD57" s="224">
        <f t="shared" si="37"/>
        <v>0.44999999999999996</v>
      </c>
      <c r="DE57" s="90">
        <f t="shared" si="38"/>
        <v>0</v>
      </c>
      <c r="DF57" s="230">
        <f t="shared" si="39"/>
        <v>13.499999999999998</v>
      </c>
      <c r="DG57" s="251">
        <f t="shared" si="40"/>
        <v>8990</v>
      </c>
      <c r="DH57" s="231">
        <f t="shared" si="41"/>
        <v>332.14285714285711</v>
      </c>
      <c r="DI57" s="232">
        <f t="shared" si="42"/>
        <v>1162.5</v>
      </c>
      <c r="DJ57" s="233">
        <f t="shared" si="43"/>
        <v>30</v>
      </c>
      <c r="DK57" s="234">
        <f t="shared" si="44"/>
        <v>7.2413793103448274</v>
      </c>
      <c r="DL57" s="235">
        <f t="shared" si="45"/>
        <v>16.981132075471695</v>
      </c>
      <c r="DM57" s="236"/>
      <c r="DN57" s="237"/>
      <c r="DO57" s="238">
        <f t="shared" si="46"/>
        <v>0.95842217484008529</v>
      </c>
      <c r="DP57" s="239">
        <f t="shared" si="47"/>
        <v>2</v>
      </c>
      <c r="DQ57" s="191"/>
    </row>
    <row r="58" spans="1:121" s="120" customFormat="1" ht="24.75" customHeight="1">
      <c r="A58" s="537" t="s">
        <v>1447</v>
      </c>
      <c r="B58" s="191" t="s">
        <v>1150</v>
      </c>
      <c r="C58" s="192">
        <v>44989</v>
      </c>
      <c r="D58" s="193" t="s">
        <v>173</v>
      </c>
      <c r="E58" s="194" t="s">
        <v>1406</v>
      </c>
      <c r="F58" s="90" t="s">
        <v>143</v>
      </c>
      <c r="G58" s="193" t="s">
        <v>1244</v>
      </c>
      <c r="H58" s="191" t="s">
        <v>145</v>
      </c>
      <c r="I58" s="90" t="s">
        <v>146</v>
      </c>
      <c r="J58" s="194" t="s">
        <v>1379</v>
      </c>
      <c r="K58" s="90">
        <v>4</v>
      </c>
      <c r="L58" s="195" t="s">
        <v>1377</v>
      </c>
      <c r="M58" s="196">
        <v>44989.25</v>
      </c>
      <c r="N58" s="90">
        <v>313839</v>
      </c>
      <c r="O58" s="197"/>
      <c r="P58" s="196">
        <v>44989.438194444447</v>
      </c>
      <c r="Q58" s="90">
        <v>313888</v>
      </c>
      <c r="R58" s="193"/>
      <c r="S58" s="196">
        <v>44989.260416666664</v>
      </c>
      <c r="T58" s="90">
        <v>313842</v>
      </c>
      <c r="U58" s="197"/>
      <c r="V58" s="196">
        <v>44989.40625</v>
      </c>
      <c r="W58" s="90">
        <v>313862</v>
      </c>
      <c r="X58" s="193"/>
      <c r="Y58" s="196"/>
      <c r="Z58" s="90"/>
      <c r="AA58" s="193"/>
      <c r="AB58" s="196"/>
      <c r="AC58" s="90"/>
      <c r="AD58" s="193"/>
      <c r="AE58" s="196"/>
      <c r="AF58" s="90" t="s">
        <v>1409</v>
      </c>
      <c r="AG58" s="193"/>
      <c r="AH58" s="196"/>
      <c r="AI58" s="90"/>
      <c r="AJ58" s="198"/>
      <c r="AK58" s="196"/>
      <c r="AL58" s="90"/>
      <c r="AM58" s="198"/>
      <c r="AN58" s="196"/>
      <c r="AO58" s="90"/>
      <c r="AP58" s="198"/>
      <c r="AQ58" s="196">
        <v>44989.425000000003</v>
      </c>
      <c r="AR58" s="197">
        <v>313885</v>
      </c>
      <c r="AS58" s="197">
        <v>18923</v>
      </c>
      <c r="AT58" s="199"/>
      <c r="AU58" s="199"/>
      <c r="AV58" s="200">
        <v>8270</v>
      </c>
      <c r="AW58" s="196">
        <v>44989.430555555555</v>
      </c>
      <c r="AX58" s="193">
        <v>313885</v>
      </c>
      <c r="AY58" s="196"/>
      <c r="AZ58" s="197"/>
      <c r="BA58" s="197"/>
      <c r="BB58" s="199"/>
      <c r="BC58" s="199"/>
      <c r="BD58" s="200"/>
      <c r="BE58" s="196"/>
      <c r="BF58" s="193"/>
      <c r="BG58" s="196"/>
      <c r="BH58" s="197"/>
      <c r="BI58" s="197"/>
      <c r="BJ58" s="199"/>
      <c r="BK58" s="199"/>
      <c r="BL58" s="200"/>
      <c r="BM58" s="196"/>
      <c r="BN58" s="193"/>
      <c r="BO58" s="196"/>
      <c r="BP58" s="197"/>
      <c r="BQ58" s="197"/>
      <c r="BR58" s="199"/>
      <c r="BS58" s="199"/>
      <c r="BT58" s="200"/>
      <c r="BU58" s="201"/>
      <c r="BV58" s="193"/>
      <c r="BW58" s="202"/>
      <c r="BX58" s="90"/>
      <c r="BY58" s="198"/>
      <c r="BZ58" s="198"/>
      <c r="CA58" s="241">
        <v>45000.783391203702</v>
      </c>
      <c r="CB58" s="221"/>
      <c r="CC58" s="267" t="s">
        <v>1744</v>
      </c>
      <c r="CD58" s="222">
        <f t="shared" si="12"/>
        <v>0.25</v>
      </c>
      <c r="CE58" s="223">
        <f t="shared" si="13"/>
        <v>3</v>
      </c>
      <c r="CF58" s="224">
        <f t="shared" si="14"/>
        <v>0.6333333333333333</v>
      </c>
      <c r="CG58" s="193">
        <f t="shared" si="15"/>
        <v>26</v>
      </c>
      <c r="CH58" s="224">
        <f t="shared" si="16"/>
        <v>3.5</v>
      </c>
      <c r="CI58" s="193">
        <f t="shared" si="17"/>
        <v>20</v>
      </c>
      <c r="CJ58" s="224">
        <f t="shared" si="18"/>
        <v>0</v>
      </c>
      <c r="CK58" s="193">
        <f t="shared" si="19"/>
        <v>0</v>
      </c>
      <c r="CL58" s="224">
        <f t="shared" si="20"/>
        <v>0</v>
      </c>
      <c r="CM58" s="193">
        <f t="shared" si="21"/>
        <v>0</v>
      </c>
      <c r="CN58" s="224">
        <f t="shared" si="22"/>
        <v>0</v>
      </c>
      <c r="CO58" s="193">
        <f t="shared" si="23"/>
        <v>0</v>
      </c>
      <c r="CP58" s="225">
        <f t="shared" si="24"/>
        <v>0.13333333333333333</v>
      </c>
      <c r="CQ58" s="198">
        <f t="shared" si="25"/>
        <v>0</v>
      </c>
      <c r="CR58" s="225">
        <f t="shared" si="26"/>
        <v>0</v>
      </c>
      <c r="CS58" s="198">
        <f t="shared" si="27"/>
        <v>0</v>
      </c>
      <c r="CT58" s="225">
        <f t="shared" si="28"/>
        <v>0</v>
      </c>
      <c r="CU58" s="198">
        <f t="shared" si="29"/>
        <v>0</v>
      </c>
      <c r="CV58" s="225">
        <f t="shared" si="30"/>
        <v>0</v>
      </c>
      <c r="CW58" s="226">
        <f t="shared" si="31"/>
        <v>0</v>
      </c>
      <c r="CX58" s="224">
        <f t="shared" si="32"/>
        <v>4.5166666666666666</v>
      </c>
      <c r="CY58" s="227">
        <f t="shared" si="33"/>
        <v>49</v>
      </c>
      <c r="CZ58" s="224">
        <f t="shared" si="48"/>
        <v>3.5</v>
      </c>
      <c r="DA58" s="228">
        <f t="shared" si="49"/>
        <v>20</v>
      </c>
      <c r="DB58" s="225">
        <f t="shared" si="35"/>
        <v>1.0166666666666666</v>
      </c>
      <c r="DC58" s="229">
        <f t="shared" si="36"/>
        <v>29</v>
      </c>
      <c r="DD58" s="224">
        <f t="shared" si="37"/>
        <v>0.13333333333333333</v>
      </c>
      <c r="DE58" s="90">
        <f t="shared" si="38"/>
        <v>0</v>
      </c>
      <c r="DF58" s="230">
        <f t="shared" si="39"/>
        <v>8</v>
      </c>
      <c r="DG58" s="251">
        <f t="shared" si="40"/>
        <v>8270</v>
      </c>
      <c r="DH58" s="231">
        <f t="shared" si="41"/>
        <v>118.14285714285714</v>
      </c>
      <c r="DI58" s="232">
        <f t="shared" si="42"/>
        <v>590.71428571428567</v>
      </c>
      <c r="DJ58" s="233">
        <f t="shared" si="43"/>
        <v>12</v>
      </c>
      <c r="DK58" s="234">
        <f t="shared" si="44"/>
        <v>5.7142857142857144</v>
      </c>
      <c r="DL58" s="235">
        <f t="shared" si="45"/>
        <v>41.05263157894737</v>
      </c>
      <c r="DM58" s="236"/>
      <c r="DN58" s="237"/>
      <c r="DO58" s="238">
        <f t="shared" si="46"/>
        <v>1</v>
      </c>
      <c r="DP58" s="239">
        <f t="shared" si="47"/>
        <v>1</v>
      </c>
      <c r="DQ58" s="191"/>
    </row>
    <row r="59" spans="1:121" s="120" customFormat="1" ht="24.75" customHeight="1">
      <c r="A59" s="537" t="s">
        <v>1449</v>
      </c>
      <c r="B59" s="191" t="s">
        <v>1150</v>
      </c>
      <c r="C59" s="192">
        <v>44991</v>
      </c>
      <c r="D59" s="193" t="s">
        <v>176</v>
      </c>
      <c r="E59" s="194" t="s">
        <v>1399</v>
      </c>
      <c r="F59" s="90" t="s">
        <v>165</v>
      </c>
      <c r="G59" s="193" t="s">
        <v>1241</v>
      </c>
      <c r="H59" s="191" t="s">
        <v>145</v>
      </c>
      <c r="I59" s="90" t="s">
        <v>146</v>
      </c>
      <c r="J59" s="194" t="s">
        <v>1375</v>
      </c>
      <c r="K59" s="90">
        <v>4</v>
      </c>
      <c r="L59" s="195" t="s">
        <v>1153</v>
      </c>
      <c r="M59" s="196">
        <v>44991.625</v>
      </c>
      <c r="N59" s="90">
        <v>30944</v>
      </c>
      <c r="O59" s="197"/>
      <c r="P59" s="196">
        <v>44991.819444444445</v>
      </c>
      <c r="Q59" s="90">
        <v>30983</v>
      </c>
      <c r="R59" s="193"/>
      <c r="S59" s="196">
        <v>44991.628472222219</v>
      </c>
      <c r="T59" s="90">
        <v>30946</v>
      </c>
      <c r="U59" s="197" t="s">
        <v>1450</v>
      </c>
      <c r="V59" s="196">
        <v>44991.708333333336</v>
      </c>
      <c r="W59" s="90">
        <v>30956</v>
      </c>
      <c r="X59" s="193" t="s">
        <v>1451</v>
      </c>
      <c r="Y59" s="196">
        <v>44991.725694444445</v>
      </c>
      <c r="Z59" s="90">
        <v>30966</v>
      </c>
      <c r="AA59" s="193" t="s">
        <v>1394</v>
      </c>
      <c r="AB59" s="196">
        <v>44991.796527777777</v>
      </c>
      <c r="AC59" s="90">
        <v>30975</v>
      </c>
      <c r="AD59" s="193" t="s">
        <v>1385</v>
      </c>
      <c r="AE59" s="196"/>
      <c r="AF59" s="90"/>
      <c r="AG59" s="193"/>
      <c r="AH59" s="196"/>
      <c r="AI59" s="90"/>
      <c r="AJ59" s="198"/>
      <c r="AK59" s="196"/>
      <c r="AL59" s="90"/>
      <c r="AM59" s="198"/>
      <c r="AN59" s="196"/>
      <c r="AO59" s="90"/>
      <c r="AP59" s="198"/>
      <c r="AQ59" s="196">
        <v>44991.715277777781</v>
      </c>
      <c r="AR59" s="197">
        <v>30960</v>
      </c>
      <c r="AS59" s="197">
        <v>18941</v>
      </c>
      <c r="AT59" s="199">
        <v>19900</v>
      </c>
      <c r="AU59" s="199">
        <v>11970</v>
      </c>
      <c r="AV59" s="200">
        <v>7930</v>
      </c>
      <c r="AW59" s="196">
        <v>44991.720138888886</v>
      </c>
      <c r="AX59" s="193">
        <v>30960</v>
      </c>
      <c r="AY59" s="196">
        <v>44991.805555555555</v>
      </c>
      <c r="AZ59" s="197">
        <v>30980</v>
      </c>
      <c r="BA59" s="197">
        <v>18943</v>
      </c>
      <c r="BB59" s="199">
        <v>18540</v>
      </c>
      <c r="BC59" s="199">
        <v>11960</v>
      </c>
      <c r="BD59" s="200">
        <v>6580</v>
      </c>
      <c r="BE59" s="196">
        <v>44991.8125</v>
      </c>
      <c r="BF59" s="193">
        <v>30980</v>
      </c>
      <c r="BG59" s="196"/>
      <c r="BH59" s="197"/>
      <c r="BI59" s="197"/>
      <c r="BJ59" s="199"/>
      <c r="BK59" s="199"/>
      <c r="BL59" s="200"/>
      <c r="BM59" s="196"/>
      <c r="BN59" s="193"/>
      <c r="BO59" s="196"/>
      <c r="BP59" s="197"/>
      <c r="BQ59" s="197"/>
      <c r="BR59" s="199"/>
      <c r="BS59" s="199"/>
      <c r="BT59" s="200"/>
      <c r="BU59" s="201"/>
      <c r="BV59" s="193"/>
      <c r="BW59" s="202"/>
      <c r="BX59" s="90"/>
      <c r="BY59" s="198"/>
      <c r="BZ59" s="198"/>
      <c r="CA59" s="241">
        <v>45110.350694444445</v>
      </c>
      <c r="CB59" s="221"/>
      <c r="CC59" s="267" t="s">
        <v>1744</v>
      </c>
      <c r="CD59" s="222">
        <f t="shared" si="12"/>
        <v>8.3333333333333329E-2</v>
      </c>
      <c r="CE59" s="223">
        <f t="shared" si="13"/>
        <v>2</v>
      </c>
      <c r="CF59" s="224">
        <f t="shared" si="14"/>
        <v>0.68333333333333401</v>
      </c>
      <c r="CG59" s="193">
        <f t="shared" si="15"/>
        <v>18</v>
      </c>
      <c r="CH59" s="224">
        <f t="shared" si="16"/>
        <v>1.9166666666666665</v>
      </c>
      <c r="CI59" s="193">
        <f t="shared" si="17"/>
        <v>10</v>
      </c>
      <c r="CJ59" s="224">
        <f t="shared" si="18"/>
        <v>1.7</v>
      </c>
      <c r="CK59" s="193">
        <f t="shared" si="19"/>
        <v>9</v>
      </c>
      <c r="CL59" s="224">
        <f t="shared" si="20"/>
        <v>0</v>
      </c>
      <c r="CM59" s="193">
        <f t="shared" si="21"/>
        <v>0</v>
      </c>
      <c r="CN59" s="224">
        <f t="shared" si="22"/>
        <v>0</v>
      </c>
      <c r="CO59" s="193">
        <f t="shared" si="23"/>
        <v>0</v>
      </c>
      <c r="CP59" s="225">
        <f t="shared" si="24"/>
        <v>0.11666666666666667</v>
      </c>
      <c r="CQ59" s="198">
        <f t="shared" si="25"/>
        <v>0</v>
      </c>
      <c r="CR59" s="225">
        <f t="shared" si="26"/>
        <v>0.16666666666666666</v>
      </c>
      <c r="CS59" s="198">
        <f t="shared" si="27"/>
        <v>0</v>
      </c>
      <c r="CT59" s="225">
        <f t="shared" si="28"/>
        <v>0</v>
      </c>
      <c r="CU59" s="198">
        <f t="shared" si="29"/>
        <v>0</v>
      </c>
      <c r="CV59" s="225">
        <f t="shared" si="30"/>
        <v>0</v>
      </c>
      <c r="CW59" s="226">
        <f t="shared" si="31"/>
        <v>0</v>
      </c>
      <c r="CX59" s="224">
        <f t="shared" si="32"/>
        <v>4.666666666666667</v>
      </c>
      <c r="CY59" s="227">
        <f t="shared" si="33"/>
        <v>39</v>
      </c>
      <c r="CZ59" s="224">
        <f t="shared" si="48"/>
        <v>3.6166666666666663</v>
      </c>
      <c r="DA59" s="228">
        <f t="shared" si="49"/>
        <v>19</v>
      </c>
      <c r="DB59" s="225">
        <f t="shared" si="35"/>
        <v>1.0500000000000007</v>
      </c>
      <c r="DC59" s="229">
        <f t="shared" si="36"/>
        <v>20</v>
      </c>
      <c r="DD59" s="224">
        <f t="shared" si="37"/>
        <v>0.28333333333333333</v>
      </c>
      <c r="DE59" s="90">
        <f t="shared" si="38"/>
        <v>0</v>
      </c>
      <c r="DF59" s="230">
        <f t="shared" si="39"/>
        <v>8.5</v>
      </c>
      <c r="DG59" s="251">
        <f t="shared" si="40"/>
        <v>14510</v>
      </c>
      <c r="DH59" s="231">
        <f t="shared" si="41"/>
        <v>211.15692456948827</v>
      </c>
      <c r="DI59" s="232">
        <f t="shared" si="42"/>
        <v>1002.9953917050692</v>
      </c>
      <c r="DJ59" s="233">
        <f t="shared" si="43"/>
        <v>24</v>
      </c>
      <c r="DK59" s="234">
        <f t="shared" si="44"/>
        <v>5.2534562211981575</v>
      </c>
      <c r="DL59" s="235">
        <f t="shared" si="45"/>
        <v>26.34146341463412</v>
      </c>
      <c r="DM59" s="236"/>
      <c r="DN59" s="237"/>
      <c r="DO59" s="238">
        <f t="shared" si="46"/>
        <v>0.91488020176544771</v>
      </c>
      <c r="DP59" s="239">
        <f t="shared" si="47"/>
        <v>2</v>
      </c>
      <c r="DQ59" s="191"/>
    </row>
    <row r="60" spans="1:121" s="120" customFormat="1" ht="24.75" customHeight="1">
      <c r="A60" s="537" t="s">
        <v>1452</v>
      </c>
      <c r="B60" s="191" t="s">
        <v>1150</v>
      </c>
      <c r="C60" s="192">
        <v>44991</v>
      </c>
      <c r="D60" s="193" t="s">
        <v>176</v>
      </c>
      <c r="E60" s="194" t="s">
        <v>1402</v>
      </c>
      <c r="F60" s="90" t="s">
        <v>165</v>
      </c>
      <c r="G60" s="193" t="s">
        <v>1244</v>
      </c>
      <c r="H60" s="191" t="s">
        <v>145</v>
      </c>
      <c r="I60" s="90" t="s">
        <v>146</v>
      </c>
      <c r="J60" s="194" t="s">
        <v>1379</v>
      </c>
      <c r="K60" s="90">
        <v>4</v>
      </c>
      <c r="L60" s="195" t="s">
        <v>1377</v>
      </c>
      <c r="M60" s="196">
        <v>44991.25</v>
      </c>
      <c r="N60" s="90">
        <v>313919</v>
      </c>
      <c r="O60" s="197"/>
      <c r="P60" s="196">
        <v>44991.530555555553</v>
      </c>
      <c r="Q60" s="90">
        <v>314004</v>
      </c>
      <c r="R60" s="193"/>
      <c r="S60" s="196">
        <v>44991.263888888891</v>
      </c>
      <c r="T60" s="90">
        <v>313923</v>
      </c>
      <c r="U60" s="197" t="s">
        <v>1453</v>
      </c>
      <c r="V60" s="196">
        <v>44991.364583333336</v>
      </c>
      <c r="W60" s="90">
        <v>313940</v>
      </c>
      <c r="X60" s="193" t="s">
        <v>1454</v>
      </c>
      <c r="Y60" s="196">
        <v>44991.395833333336</v>
      </c>
      <c r="Z60" s="90">
        <v>313971</v>
      </c>
      <c r="AA60" s="193" t="s">
        <v>1378</v>
      </c>
      <c r="AB60" s="196">
        <v>44991.503472222219</v>
      </c>
      <c r="AC60" s="90">
        <v>313987</v>
      </c>
      <c r="AD60" s="193" t="s">
        <v>1455</v>
      </c>
      <c r="AE60" s="196"/>
      <c r="AF60" s="90"/>
      <c r="AG60" s="193"/>
      <c r="AH60" s="196"/>
      <c r="AI60" s="90"/>
      <c r="AJ60" s="198"/>
      <c r="AK60" s="196"/>
      <c r="AL60" s="90"/>
      <c r="AM60" s="198"/>
      <c r="AN60" s="196"/>
      <c r="AO60" s="90"/>
      <c r="AP60" s="198"/>
      <c r="AQ60" s="196">
        <v>44991.380555555559</v>
      </c>
      <c r="AR60" s="197">
        <v>313956</v>
      </c>
      <c r="AS60" s="197">
        <v>18932</v>
      </c>
      <c r="AT60" s="199">
        <v>19580</v>
      </c>
      <c r="AU60" s="199">
        <v>10700</v>
      </c>
      <c r="AV60" s="200">
        <v>8880</v>
      </c>
      <c r="AW60" s="196">
        <v>44991.390277777777</v>
      </c>
      <c r="AX60" s="193">
        <v>313957</v>
      </c>
      <c r="AY60" s="196">
        <v>44991.522222222222</v>
      </c>
      <c r="AZ60" s="197">
        <v>314001</v>
      </c>
      <c r="BA60" s="197">
        <v>18936</v>
      </c>
      <c r="BB60" s="199">
        <v>18730</v>
      </c>
      <c r="BC60" s="199">
        <v>10660</v>
      </c>
      <c r="BD60" s="200">
        <v>8070</v>
      </c>
      <c r="BE60" s="196">
        <v>44991.527777777781</v>
      </c>
      <c r="BF60" s="193">
        <v>314001</v>
      </c>
      <c r="BG60" s="196"/>
      <c r="BH60" s="197"/>
      <c r="BI60" s="197"/>
      <c r="BJ60" s="199"/>
      <c r="BK60" s="199"/>
      <c r="BL60" s="200"/>
      <c r="BM60" s="196"/>
      <c r="BN60" s="193"/>
      <c r="BO60" s="196"/>
      <c r="BP60" s="197"/>
      <c r="BQ60" s="197"/>
      <c r="BR60" s="199"/>
      <c r="BS60" s="199"/>
      <c r="BT60" s="200"/>
      <c r="BU60" s="201"/>
      <c r="BV60" s="193"/>
      <c r="BW60" s="202"/>
      <c r="BX60" s="90"/>
      <c r="BY60" s="198"/>
      <c r="BZ60" s="198"/>
      <c r="CA60" s="241">
        <v>45080.675000000003</v>
      </c>
      <c r="CB60" s="221"/>
      <c r="CC60" s="267" t="s">
        <v>1744</v>
      </c>
      <c r="CD60" s="222">
        <f t="shared" si="12"/>
        <v>0.33333333333333331</v>
      </c>
      <c r="CE60" s="223">
        <f t="shared" si="13"/>
        <v>4</v>
      </c>
      <c r="CF60" s="224">
        <f t="shared" si="14"/>
        <v>1.0333333333333334</v>
      </c>
      <c r="CG60" s="193">
        <f t="shared" si="15"/>
        <v>47</v>
      </c>
      <c r="CH60" s="224">
        <f t="shared" si="16"/>
        <v>2.4166666666666665</v>
      </c>
      <c r="CI60" s="193">
        <f t="shared" si="17"/>
        <v>17</v>
      </c>
      <c r="CJ60" s="224">
        <f t="shared" si="18"/>
        <v>2.5833333333333335</v>
      </c>
      <c r="CK60" s="193">
        <f t="shared" si="19"/>
        <v>16</v>
      </c>
      <c r="CL60" s="224">
        <f t="shared" si="20"/>
        <v>0</v>
      </c>
      <c r="CM60" s="193">
        <f t="shared" si="21"/>
        <v>0</v>
      </c>
      <c r="CN60" s="224">
        <f t="shared" si="22"/>
        <v>0</v>
      </c>
      <c r="CO60" s="193">
        <f t="shared" si="23"/>
        <v>0</v>
      </c>
      <c r="CP60" s="225">
        <f t="shared" si="24"/>
        <v>0.23333333333333334</v>
      </c>
      <c r="CQ60" s="198">
        <f t="shared" si="25"/>
        <v>1</v>
      </c>
      <c r="CR60" s="225">
        <f t="shared" si="26"/>
        <v>0.13333333333333333</v>
      </c>
      <c r="CS60" s="198">
        <f t="shared" si="27"/>
        <v>0</v>
      </c>
      <c r="CT60" s="225">
        <f t="shared" si="28"/>
        <v>0</v>
      </c>
      <c r="CU60" s="198">
        <f t="shared" si="29"/>
        <v>0</v>
      </c>
      <c r="CV60" s="225">
        <f t="shared" si="30"/>
        <v>0</v>
      </c>
      <c r="CW60" s="226">
        <f t="shared" si="31"/>
        <v>0</v>
      </c>
      <c r="CX60" s="224">
        <f t="shared" si="32"/>
        <v>6.7333333333333334</v>
      </c>
      <c r="CY60" s="227">
        <f t="shared" si="33"/>
        <v>85</v>
      </c>
      <c r="CZ60" s="224">
        <f t="shared" si="48"/>
        <v>5</v>
      </c>
      <c r="DA60" s="228">
        <f t="shared" si="49"/>
        <v>33</v>
      </c>
      <c r="DB60" s="225">
        <f t="shared" si="35"/>
        <v>1.7333333333333334</v>
      </c>
      <c r="DC60" s="229">
        <f t="shared" si="36"/>
        <v>52</v>
      </c>
      <c r="DD60" s="224">
        <f t="shared" si="37"/>
        <v>0.3666666666666667</v>
      </c>
      <c r="DE60" s="90">
        <f t="shared" si="38"/>
        <v>1</v>
      </c>
      <c r="DF60" s="230">
        <f t="shared" si="39"/>
        <v>11</v>
      </c>
      <c r="DG60" s="251">
        <f t="shared" si="40"/>
        <v>16950</v>
      </c>
      <c r="DH60" s="231">
        <f t="shared" si="41"/>
        <v>102.72727272727272</v>
      </c>
      <c r="DI60" s="232">
        <f t="shared" si="42"/>
        <v>847.5</v>
      </c>
      <c r="DJ60" s="233">
        <f t="shared" si="43"/>
        <v>12</v>
      </c>
      <c r="DK60" s="234">
        <f t="shared" si="44"/>
        <v>6.6</v>
      </c>
      <c r="DL60" s="235">
        <f t="shared" si="45"/>
        <v>45.483870967741929</v>
      </c>
      <c r="DM60" s="236"/>
      <c r="DN60" s="237"/>
      <c r="DO60" s="238">
        <f t="shared" si="46"/>
        <v>0.95439189189189189</v>
      </c>
      <c r="DP60" s="239">
        <f t="shared" si="47"/>
        <v>2</v>
      </c>
      <c r="DQ60" s="191"/>
    </row>
    <row r="61" spans="1:121" s="120" customFormat="1" ht="24.75" customHeight="1">
      <c r="A61" s="537" t="s">
        <v>1458</v>
      </c>
      <c r="B61" s="191" t="s">
        <v>1150</v>
      </c>
      <c r="C61" s="192">
        <v>44992</v>
      </c>
      <c r="D61" s="193" t="s">
        <v>178</v>
      </c>
      <c r="E61" s="194" t="s">
        <v>1404</v>
      </c>
      <c r="F61" s="90" t="s">
        <v>143</v>
      </c>
      <c r="G61" s="193" t="s">
        <v>1244</v>
      </c>
      <c r="H61" s="191" t="s">
        <v>145</v>
      </c>
      <c r="I61" s="90" t="s">
        <v>146</v>
      </c>
      <c r="J61" s="194" t="s">
        <v>1374</v>
      </c>
      <c r="K61" s="90">
        <v>4</v>
      </c>
      <c r="L61" s="195" t="s">
        <v>1376</v>
      </c>
      <c r="M61" s="196">
        <v>44992.246527777781</v>
      </c>
      <c r="N61" s="90">
        <v>63438</v>
      </c>
      <c r="O61" s="197"/>
      <c r="P61" s="196">
        <v>44992.498611111114</v>
      </c>
      <c r="Q61" s="90">
        <v>63487</v>
      </c>
      <c r="R61" s="193"/>
      <c r="S61" s="196">
        <v>44992.25</v>
      </c>
      <c r="T61" s="90">
        <v>63438</v>
      </c>
      <c r="U61" s="197"/>
      <c r="V61" s="196">
        <v>44992.368750000001</v>
      </c>
      <c r="W61" s="90">
        <v>63461</v>
      </c>
      <c r="X61" s="193"/>
      <c r="Y61" s="196">
        <v>44992.384027777778</v>
      </c>
      <c r="Z61" s="90">
        <v>63466</v>
      </c>
      <c r="AA61" s="193"/>
      <c r="AB61" s="196">
        <v>44992.484722222223</v>
      </c>
      <c r="AC61" s="90">
        <v>63482</v>
      </c>
      <c r="AD61" s="193"/>
      <c r="AE61" s="196"/>
      <c r="AF61" s="90" t="s">
        <v>1409</v>
      </c>
      <c r="AG61" s="193"/>
      <c r="AH61" s="196"/>
      <c r="AI61" s="90"/>
      <c r="AJ61" s="198"/>
      <c r="AK61" s="196"/>
      <c r="AL61" s="90"/>
      <c r="AM61" s="198"/>
      <c r="AN61" s="196"/>
      <c r="AO61" s="90"/>
      <c r="AP61" s="198"/>
      <c r="AQ61" s="196">
        <v>44992.372916666667</v>
      </c>
      <c r="AR61" s="197">
        <v>63463</v>
      </c>
      <c r="AS61" s="197">
        <v>18945</v>
      </c>
      <c r="AT61" s="199"/>
      <c r="AU61" s="199"/>
      <c r="AV61" s="200">
        <v>8130</v>
      </c>
      <c r="AW61" s="196">
        <v>44992.37777777778</v>
      </c>
      <c r="AX61" s="193">
        <v>63463</v>
      </c>
      <c r="AY61" s="196">
        <v>44992.488194444442</v>
      </c>
      <c r="AZ61" s="197">
        <v>63484</v>
      </c>
      <c r="BA61" s="197">
        <v>18947</v>
      </c>
      <c r="BB61" s="199"/>
      <c r="BC61" s="199"/>
      <c r="BD61" s="200">
        <v>7540</v>
      </c>
      <c r="BE61" s="196">
        <v>44992.493055555555</v>
      </c>
      <c r="BF61" s="193">
        <v>63485</v>
      </c>
      <c r="BG61" s="196"/>
      <c r="BH61" s="197"/>
      <c r="BI61" s="197"/>
      <c r="BJ61" s="199"/>
      <c r="BK61" s="199"/>
      <c r="BL61" s="200"/>
      <c r="BM61" s="196"/>
      <c r="BN61" s="193"/>
      <c r="BO61" s="196"/>
      <c r="BP61" s="197"/>
      <c r="BQ61" s="197"/>
      <c r="BR61" s="199"/>
      <c r="BS61" s="199"/>
      <c r="BT61" s="200"/>
      <c r="BU61" s="201"/>
      <c r="BV61" s="193"/>
      <c r="BW61" s="202"/>
      <c r="BX61" s="90"/>
      <c r="BY61" s="198"/>
      <c r="BZ61" s="198"/>
      <c r="CA61" s="241">
        <v>44997.641076388885</v>
      </c>
      <c r="CB61" s="221"/>
      <c r="CC61" s="267" t="s">
        <v>1744</v>
      </c>
      <c r="CD61" s="222">
        <f t="shared" si="12"/>
        <v>8.3333333333333329E-2</v>
      </c>
      <c r="CE61" s="223">
        <f t="shared" si="13"/>
        <v>0</v>
      </c>
      <c r="CF61" s="224">
        <f t="shared" si="14"/>
        <v>0.46666666666666651</v>
      </c>
      <c r="CG61" s="193">
        <f t="shared" si="15"/>
        <v>9</v>
      </c>
      <c r="CH61" s="224">
        <f t="shared" si="16"/>
        <v>2.85</v>
      </c>
      <c r="CI61" s="193">
        <f t="shared" si="17"/>
        <v>23</v>
      </c>
      <c r="CJ61" s="224">
        <f t="shared" si="18"/>
        <v>2.4166666666666665</v>
      </c>
      <c r="CK61" s="193">
        <f t="shared" si="19"/>
        <v>16</v>
      </c>
      <c r="CL61" s="224">
        <f t="shared" si="20"/>
        <v>0</v>
      </c>
      <c r="CM61" s="193">
        <f t="shared" si="21"/>
        <v>0</v>
      </c>
      <c r="CN61" s="224">
        <f t="shared" si="22"/>
        <v>0</v>
      </c>
      <c r="CO61" s="193">
        <f t="shared" si="23"/>
        <v>0</v>
      </c>
      <c r="CP61" s="225">
        <f t="shared" si="24"/>
        <v>0.11666666666666667</v>
      </c>
      <c r="CQ61" s="198">
        <f t="shared" si="25"/>
        <v>0</v>
      </c>
      <c r="CR61" s="225">
        <f t="shared" si="26"/>
        <v>0.11666666666666667</v>
      </c>
      <c r="CS61" s="198">
        <f t="shared" si="27"/>
        <v>1</v>
      </c>
      <c r="CT61" s="225">
        <f t="shared" si="28"/>
        <v>0</v>
      </c>
      <c r="CU61" s="198">
        <f t="shared" si="29"/>
        <v>0</v>
      </c>
      <c r="CV61" s="225">
        <f t="shared" si="30"/>
        <v>0</v>
      </c>
      <c r="CW61" s="226">
        <f t="shared" si="31"/>
        <v>0</v>
      </c>
      <c r="CX61" s="224">
        <f t="shared" si="32"/>
        <v>6.05</v>
      </c>
      <c r="CY61" s="227">
        <f t="shared" si="33"/>
        <v>49</v>
      </c>
      <c r="CZ61" s="224">
        <f t="shared" si="48"/>
        <v>5.2666666666666666</v>
      </c>
      <c r="DA61" s="228">
        <f t="shared" si="49"/>
        <v>39</v>
      </c>
      <c r="DB61" s="225">
        <f t="shared" si="35"/>
        <v>0.78333333333333321</v>
      </c>
      <c r="DC61" s="229">
        <f t="shared" si="36"/>
        <v>10</v>
      </c>
      <c r="DD61" s="224">
        <f t="shared" si="37"/>
        <v>0.23333333333333334</v>
      </c>
      <c r="DE61" s="90">
        <f t="shared" si="38"/>
        <v>1</v>
      </c>
      <c r="DF61" s="230">
        <f t="shared" si="39"/>
        <v>7</v>
      </c>
      <c r="DG61" s="251">
        <f t="shared" si="40"/>
        <v>15670</v>
      </c>
      <c r="DH61" s="231">
        <f t="shared" si="41"/>
        <v>76.290165530671857</v>
      </c>
      <c r="DI61" s="232">
        <f t="shared" si="42"/>
        <v>743.8291139240506</v>
      </c>
      <c r="DJ61" s="233">
        <f t="shared" si="43"/>
        <v>0</v>
      </c>
      <c r="DK61" s="234">
        <f t="shared" si="44"/>
        <v>7.4050632911392409</v>
      </c>
      <c r="DL61" s="235">
        <f t="shared" si="45"/>
        <v>19.285714285714292</v>
      </c>
      <c r="DM61" s="236"/>
      <c r="DN61" s="237"/>
      <c r="DO61" s="238">
        <f t="shared" si="46"/>
        <v>0.96371463714637151</v>
      </c>
      <c r="DP61" s="239">
        <f t="shared" si="47"/>
        <v>2</v>
      </c>
      <c r="DQ61" s="191"/>
    </row>
    <row r="62" spans="1:121" s="120" customFormat="1" ht="24.75" customHeight="1">
      <c r="A62" s="537" t="s">
        <v>1459</v>
      </c>
      <c r="B62" s="191" t="s">
        <v>1150</v>
      </c>
      <c r="C62" s="192">
        <v>44992</v>
      </c>
      <c r="D62" s="193" t="s">
        <v>178</v>
      </c>
      <c r="E62" s="194" t="s">
        <v>1405</v>
      </c>
      <c r="F62" s="90" t="s">
        <v>143</v>
      </c>
      <c r="G62" s="193" t="s">
        <v>1241</v>
      </c>
      <c r="H62" s="191" t="s">
        <v>145</v>
      </c>
      <c r="I62" s="90" t="s">
        <v>146</v>
      </c>
      <c r="J62" s="194" t="s">
        <v>1379</v>
      </c>
      <c r="K62" s="90">
        <v>4</v>
      </c>
      <c r="L62" s="195" t="s">
        <v>1153</v>
      </c>
      <c r="M62" s="196">
        <v>44992.625</v>
      </c>
      <c r="N62" s="90">
        <v>314027</v>
      </c>
      <c r="O62" s="197"/>
      <c r="P62" s="196">
        <v>44992.777777777781</v>
      </c>
      <c r="Q62" s="90">
        <v>314059</v>
      </c>
      <c r="R62" s="193"/>
      <c r="S62" s="196">
        <v>44992.62777777778</v>
      </c>
      <c r="T62" s="90">
        <v>314029</v>
      </c>
      <c r="U62" s="197" t="s">
        <v>1382</v>
      </c>
      <c r="V62" s="196">
        <v>44992.690972222219</v>
      </c>
      <c r="W62" s="90">
        <v>314037</v>
      </c>
      <c r="X62" s="193" t="s">
        <v>1383</v>
      </c>
      <c r="Y62" s="196">
        <v>44992.708333333336</v>
      </c>
      <c r="Z62" s="90">
        <v>314045</v>
      </c>
      <c r="AA62" s="193" t="s">
        <v>1460</v>
      </c>
      <c r="AB62" s="196">
        <v>44992.759722222225</v>
      </c>
      <c r="AC62" s="90">
        <v>314052</v>
      </c>
      <c r="AD62" s="193" t="s">
        <v>1384</v>
      </c>
      <c r="AE62" s="196"/>
      <c r="AF62" s="90"/>
      <c r="AG62" s="193"/>
      <c r="AH62" s="196"/>
      <c r="AI62" s="90"/>
      <c r="AJ62" s="198"/>
      <c r="AK62" s="196"/>
      <c r="AL62" s="90"/>
      <c r="AM62" s="198"/>
      <c r="AN62" s="196"/>
      <c r="AO62" s="90"/>
      <c r="AP62" s="198"/>
      <c r="AQ62" s="196">
        <v>44992.697916666664</v>
      </c>
      <c r="AR62" s="197">
        <v>314041</v>
      </c>
      <c r="AS62" s="197">
        <v>18949</v>
      </c>
      <c r="AT62" s="199">
        <v>18050</v>
      </c>
      <c r="AU62" s="199">
        <v>10650</v>
      </c>
      <c r="AV62" s="200">
        <v>7400</v>
      </c>
      <c r="AW62" s="196">
        <v>44992.70208333333</v>
      </c>
      <c r="AX62" s="193">
        <v>314041</v>
      </c>
      <c r="AY62" s="196">
        <v>44992.765972222223</v>
      </c>
      <c r="AZ62" s="197">
        <v>314056</v>
      </c>
      <c r="BA62" s="197">
        <v>18951</v>
      </c>
      <c r="BB62" s="199">
        <v>16330</v>
      </c>
      <c r="BC62" s="199">
        <v>10740</v>
      </c>
      <c r="BD62" s="200">
        <v>5590</v>
      </c>
      <c r="BE62" s="196">
        <v>44992.770833333336</v>
      </c>
      <c r="BF62" s="193">
        <v>314056</v>
      </c>
      <c r="BG62" s="196"/>
      <c r="BH62" s="197"/>
      <c r="BI62" s="197"/>
      <c r="BJ62" s="199"/>
      <c r="BK62" s="199"/>
      <c r="BL62" s="200"/>
      <c r="BM62" s="196"/>
      <c r="BN62" s="193"/>
      <c r="BO62" s="196"/>
      <c r="BP62" s="197"/>
      <c r="BQ62" s="197"/>
      <c r="BR62" s="199"/>
      <c r="BS62" s="199"/>
      <c r="BT62" s="200"/>
      <c r="BU62" s="201"/>
      <c r="BV62" s="193"/>
      <c r="BW62" s="202"/>
      <c r="BX62" s="90"/>
      <c r="BY62" s="198"/>
      <c r="BZ62" s="198"/>
      <c r="CA62" s="241">
        <v>45141.320138888892</v>
      </c>
      <c r="CB62" s="221"/>
      <c r="CC62" s="267" t="s">
        <v>1744</v>
      </c>
      <c r="CD62" s="222">
        <f t="shared" si="12"/>
        <v>6.6666666666666666E-2</v>
      </c>
      <c r="CE62" s="223">
        <f t="shared" si="13"/>
        <v>2</v>
      </c>
      <c r="CF62" s="224">
        <f t="shared" si="14"/>
        <v>0.63333333333333275</v>
      </c>
      <c r="CG62" s="193">
        <f t="shared" si="15"/>
        <v>15</v>
      </c>
      <c r="CH62" s="224">
        <f t="shared" si="16"/>
        <v>1.5166666666666666</v>
      </c>
      <c r="CI62" s="193">
        <f t="shared" si="17"/>
        <v>8</v>
      </c>
      <c r="CJ62" s="224">
        <f t="shared" si="18"/>
        <v>1.2333333333333334</v>
      </c>
      <c r="CK62" s="193">
        <f t="shared" si="19"/>
        <v>7</v>
      </c>
      <c r="CL62" s="224">
        <f t="shared" si="20"/>
        <v>0</v>
      </c>
      <c r="CM62" s="193">
        <f t="shared" si="21"/>
        <v>0</v>
      </c>
      <c r="CN62" s="224">
        <f t="shared" si="22"/>
        <v>0</v>
      </c>
      <c r="CO62" s="193">
        <f t="shared" si="23"/>
        <v>0</v>
      </c>
      <c r="CP62" s="225">
        <f t="shared" si="24"/>
        <v>0.1</v>
      </c>
      <c r="CQ62" s="198">
        <f t="shared" si="25"/>
        <v>0</v>
      </c>
      <c r="CR62" s="225">
        <f t="shared" si="26"/>
        <v>0.11666666666666667</v>
      </c>
      <c r="CS62" s="198">
        <f t="shared" si="27"/>
        <v>0</v>
      </c>
      <c r="CT62" s="225">
        <f t="shared" si="28"/>
        <v>0</v>
      </c>
      <c r="CU62" s="198">
        <f t="shared" si="29"/>
        <v>0</v>
      </c>
      <c r="CV62" s="225">
        <f t="shared" si="30"/>
        <v>0</v>
      </c>
      <c r="CW62" s="226">
        <f t="shared" si="31"/>
        <v>0</v>
      </c>
      <c r="CX62" s="224">
        <f t="shared" si="32"/>
        <v>3.6666666666666661</v>
      </c>
      <c r="CY62" s="227">
        <f t="shared" si="33"/>
        <v>32</v>
      </c>
      <c r="CZ62" s="224">
        <f t="shared" si="48"/>
        <v>2.75</v>
      </c>
      <c r="DA62" s="228">
        <f t="shared" si="49"/>
        <v>15</v>
      </c>
      <c r="DB62" s="225">
        <f t="shared" si="35"/>
        <v>0.91666666666666607</v>
      </c>
      <c r="DC62" s="229">
        <f t="shared" si="36"/>
        <v>17</v>
      </c>
      <c r="DD62" s="224">
        <f t="shared" si="37"/>
        <v>0.21666666666666667</v>
      </c>
      <c r="DE62" s="90">
        <f t="shared" si="38"/>
        <v>0</v>
      </c>
      <c r="DF62" s="230">
        <f t="shared" si="39"/>
        <v>6.5</v>
      </c>
      <c r="DG62" s="251">
        <f t="shared" si="40"/>
        <v>12990</v>
      </c>
      <c r="DH62" s="231">
        <f t="shared" si="41"/>
        <v>314.90909090909093</v>
      </c>
      <c r="DI62" s="232">
        <f t="shared" si="42"/>
        <v>1180.909090909091</v>
      </c>
      <c r="DJ62" s="233">
        <f t="shared" si="43"/>
        <v>30</v>
      </c>
      <c r="DK62" s="234">
        <f t="shared" si="44"/>
        <v>5.4545454545454541</v>
      </c>
      <c r="DL62" s="235">
        <f t="shared" si="45"/>
        <v>23.684210526315812</v>
      </c>
      <c r="DM62" s="236"/>
      <c r="DN62" s="237"/>
      <c r="DO62" s="238">
        <f t="shared" si="46"/>
        <v>0.87770270270270268</v>
      </c>
      <c r="DP62" s="239">
        <f t="shared" si="47"/>
        <v>2</v>
      </c>
      <c r="DQ62" s="191"/>
    </row>
    <row r="63" spans="1:121" s="120" customFormat="1" ht="24.75" customHeight="1">
      <c r="A63" s="537" t="s">
        <v>1461</v>
      </c>
      <c r="B63" s="191" t="s">
        <v>1150</v>
      </c>
      <c r="C63" s="192">
        <v>44992</v>
      </c>
      <c r="D63" s="193" t="s">
        <v>178</v>
      </c>
      <c r="E63" s="194" t="s">
        <v>1406</v>
      </c>
      <c r="F63" s="90" t="s">
        <v>143</v>
      </c>
      <c r="G63" s="193" t="s">
        <v>1244</v>
      </c>
      <c r="H63" s="191" t="s">
        <v>145</v>
      </c>
      <c r="I63" s="90" t="s">
        <v>146</v>
      </c>
      <c r="J63" s="194" t="s">
        <v>1375</v>
      </c>
      <c r="K63" s="90">
        <v>4</v>
      </c>
      <c r="L63" s="195" t="s">
        <v>1377</v>
      </c>
      <c r="M63" s="196">
        <v>44992.246527777781</v>
      </c>
      <c r="N63" s="90">
        <v>30983</v>
      </c>
      <c r="O63" s="197"/>
      <c r="P63" s="196">
        <v>44992.506944444445</v>
      </c>
      <c r="Q63" s="90">
        <v>31082</v>
      </c>
      <c r="R63" s="193"/>
      <c r="S63" s="196">
        <v>44992.253472222219</v>
      </c>
      <c r="T63" s="90">
        <v>30987</v>
      </c>
      <c r="U63" s="197"/>
      <c r="V63" s="196">
        <v>44992.342361111114</v>
      </c>
      <c r="W63" s="90">
        <v>31012</v>
      </c>
      <c r="X63" s="193"/>
      <c r="Y63" s="196">
        <v>44992.411805555559</v>
      </c>
      <c r="Z63" s="90">
        <v>31038</v>
      </c>
      <c r="AA63" s="193"/>
      <c r="AB63" s="196">
        <v>44992.487500000003</v>
      </c>
      <c r="AC63" s="90">
        <v>31046</v>
      </c>
      <c r="AD63" s="193"/>
      <c r="AE63" s="196"/>
      <c r="AF63" s="90" t="s">
        <v>1409</v>
      </c>
      <c r="AG63" s="193"/>
      <c r="AH63" s="196"/>
      <c r="AI63" s="90"/>
      <c r="AJ63" s="198"/>
      <c r="AK63" s="196"/>
      <c r="AL63" s="90"/>
      <c r="AM63" s="198"/>
      <c r="AN63" s="196"/>
      <c r="AO63" s="90"/>
      <c r="AP63" s="198"/>
      <c r="AQ63" s="196">
        <v>44992.395138888889</v>
      </c>
      <c r="AR63" s="197">
        <v>31025</v>
      </c>
      <c r="AS63" s="197">
        <v>18946</v>
      </c>
      <c r="AT63" s="199"/>
      <c r="AU63" s="199"/>
      <c r="AV63" s="200">
        <v>7020</v>
      </c>
      <c r="AW63" s="196">
        <v>44992.402083333334</v>
      </c>
      <c r="AX63" s="193">
        <v>31025</v>
      </c>
      <c r="AY63" s="196">
        <v>44992.506249999999</v>
      </c>
      <c r="AZ63" s="197">
        <v>31065</v>
      </c>
      <c r="BA63" s="197">
        <v>18948</v>
      </c>
      <c r="BB63" s="199"/>
      <c r="BC63" s="199"/>
      <c r="BD63" s="200">
        <v>4410</v>
      </c>
      <c r="BE63" s="196">
        <v>44992.513194444444</v>
      </c>
      <c r="BF63" s="193">
        <v>31066</v>
      </c>
      <c r="BG63" s="196"/>
      <c r="BH63" s="197"/>
      <c r="BI63" s="197"/>
      <c r="BJ63" s="199"/>
      <c r="BK63" s="199"/>
      <c r="BL63" s="200"/>
      <c r="BM63" s="196"/>
      <c r="BN63" s="193"/>
      <c r="BO63" s="196"/>
      <c r="BP63" s="197"/>
      <c r="BQ63" s="197"/>
      <c r="BR63" s="199"/>
      <c r="BS63" s="199"/>
      <c r="BT63" s="200"/>
      <c r="BU63" s="201"/>
      <c r="BV63" s="193"/>
      <c r="BW63" s="202"/>
      <c r="BX63" s="90"/>
      <c r="BY63" s="198"/>
      <c r="BZ63" s="198"/>
      <c r="CA63" s="241">
        <v>44997.647847222222</v>
      </c>
      <c r="CB63" s="221"/>
      <c r="CC63" s="267" t="s">
        <v>1744</v>
      </c>
      <c r="CD63" s="222">
        <f t="shared" si="12"/>
        <v>0.16666666666666666</v>
      </c>
      <c r="CE63" s="223">
        <f t="shared" si="13"/>
        <v>4</v>
      </c>
      <c r="CF63" s="224">
        <f t="shared" si="14"/>
        <v>1.8000000000000003</v>
      </c>
      <c r="CG63" s="193">
        <f t="shared" si="15"/>
        <v>61</v>
      </c>
      <c r="CH63" s="224">
        <f t="shared" si="16"/>
        <v>2.1333333333333333</v>
      </c>
      <c r="CI63" s="193">
        <f t="shared" si="17"/>
        <v>25</v>
      </c>
      <c r="CJ63" s="224">
        <f t="shared" si="18"/>
        <v>1.8166666666666664</v>
      </c>
      <c r="CK63" s="193">
        <f t="shared" si="19"/>
        <v>8</v>
      </c>
      <c r="CL63" s="224">
        <f t="shared" si="20"/>
        <v>0</v>
      </c>
      <c r="CM63" s="193">
        <f t="shared" si="21"/>
        <v>0</v>
      </c>
      <c r="CN63" s="224">
        <f t="shared" si="22"/>
        <v>0</v>
      </c>
      <c r="CO63" s="193">
        <f t="shared" si="23"/>
        <v>0</v>
      </c>
      <c r="CP63" s="225">
        <f t="shared" si="24"/>
        <v>0.16666666666666666</v>
      </c>
      <c r="CQ63" s="198">
        <f t="shared" si="25"/>
        <v>0</v>
      </c>
      <c r="CR63" s="225">
        <f t="shared" si="26"/>
        <v>0.16666666666666666</v>
      </c>
      <c r="CS63" s="198">
        <f t="shared" si="27"/>
        <v>1</v>
      </c>
      <c r="CT63" s="225">
        <f t="shared" si="28"/>
        <v>0</v>
      </c>
      <c r="CU63" s="198">
        <f t="shared" si="29"/>
        <v>0</v>
      </c>
      <c r="CV63" s="225">
        <f t="shared" si="30"/>
        <v>0</v>
      </c>
      <c r="CW63" s="226">
        <f t="shared" si="31"/>
        <v>0</v>
      </c>
      <c r="CX63" s="224">
        <f t="shared" si="32"/>
        <v>6.25</v>
      </c>
      <c r="CY63" s="227">
        <f t="shared" si="33"/>
        <v>99</v>
      </c>
      <c r="CZ63" s="224">
        <f t="shared" si="48"/>
        <v>3.9499999999999997</v>
      </c>
      <c r="DA63" s="228">
        <f t="shared" si="49"/>
        <v>33</v>
      </c>
      <c r="DB63" s="225">
        <f t="shared" si="35"/>
        <v>2.3000000000000003</v>
      </c>
      <c r="DC63" s="229">
        <f t="shared" si="36"/>
        <v>66</v>
      </c>
      <c r="DD63" s="224">
        <f t="shared" si="37"/>
        <v>0.33333333333333331</v>
      </c>
      <c r="DE63" s="90">
        <f t="shared" si="38"/>
        <v>1</v>
      </c>
      <c r="DF63" s="230">
        <f t="shared" si="39"/>
        <v>10</v>
      </c>
      <c r="DG63" s="251">
        <f t="shared" si="40"/>
        <v>11430</v>
      </c>
      <c r="DH63" s="231">
        <f t="shared" si="41"/>
        <v>87.686996547756053</v>
      </c>
      <c r="DI63" s="232">
        <f t="shared" si="42"/>
        <v>723.41772151898738</v>
      </c>
      <c r="DJ63" s="233">
        <f t="shared" si="43"/>
        <v>24</v>
      </c>
      <c r="DK63" s="234">
        <f t="shared" si="44"/>
        <v>8.3544303797468356</v>
      </c>
      <c r="DL63" s="235">
        <f t="shared" si="45"/>
        <v>33.888888888888886</v>
      </c>
      <c r="DM63" s="236"/>
      <c r="DN63" s="237"/>
      <c r="DO63" s="238">
        <f t="shared" si="46"/>
        <v>0.8141025641025641</v>
      </c>
      <c r="DP63" s="239">
        <f t="shared" si="47"/>
        <v>2</v>
      </c>
      <c r="DQ63" s="191"/>
    </row>
    <row r="64" spans="1:121" s="120" customFormat="1" ht="24.75" customHeight="1">
      <c r="A64" s="537" t="s">
        <v>1464</v>
      </c>
      <c r="B64" s="191" t="s">
        <v>1150</v>
      </c>
      <c r="C64" s="192">
        <v>44993</v>
      </c>
      <c r="D64" s="193" t="s">
        <v>180</v>
      </c>
      <c r="E64" s="194" t="s">
        <v>1401</v>
      </c>
      <c r="F64" s="90" t="s">
        <v>165</v>
      </c>
      <c r="G64" s="193" t="s">
        <v>1244</v>
      </c>
      <c r="H64" s="191" t="s">
        <v>145</v>
      </c>
      <c r="I64" s="90" t="s">
        <v>146</v>
      </c>
      <c r="J64" s="194" t="s">
        <v>1374</v>
      </c>
      <c r="K64" s="90">
        <v>4</v>
      </c>
      <c r="L64" s="195" t="s">
        <v>1376</v>
      </c>
      <c r="M64" s="196">
        <v>44993.243750000001</v>
      </c>
      <c r="N64" s="90">
        <v>63535</v>
      </c>
      <c r="O64" s="197"/>
      <c r="P64" s="196">
        <v>44993.461805555555</v>
      </c>
      <c r="Q64" s="90">
        <v>63588</v>
      </c>
      <c r="R64" s="193"/>
      <c r="S64" s="196">
        <v>44993.251388888886</v>
      </c>
      <c r="T64" s="90">
        <v>63539</v>
      </c>
      <c r="U64" s="197" t="s">
        <v>1465</v>
      </c>
      <c r="V64" s="196">
        <v>44993.349305555559</v>
      </c>
      <c r="W64" s="90">
        <v>63556</v>
      </c>
      <c r="X64" s="193" t="s">
        <v>1466</v>
      </c>
      <c r="Y64" s="196">
        <v>44993.375</v>
      </c>
      <c r="Z64" s="90">
        <v>63567</v>
      </c>
      <c r="AA64" s="193" t="s">
        <v>1467</v>
      </c>
      <c r="AB64" s="196">
        <v>44993.444444444445</v>
      </c>
      <c r="AC64" s="90">
        <v>63581</v>
      </c>
      <c r="AD64" s="193" t="s">
        <v>1468</v>
      </c>
      <c r="AE64" s="196"/>
      <c r="AF64" s="90"/>
      <c r="AG64" s="193"/>
      <c r="AH64" s="196"/>
      <c r="AI64" s="90"/>
      <c r="AJ64" s="198"/>
      <c r="AK64" s="196"/>
      <c r="AL64" s="90"/>
      <c r="AM64" s="198"/>
      <c r="AN64" s="196"/>
      <c r="AO64" s="90"/>
      <c r="AP64" s="198"/>
      <c r="AQ64" s="196">
        <v>44993.356944444444</v>
      </c>
      <c r="AR64" s="197">
        <v>63561</v>
      </c>
      <c r="AS64" s="197">
        <v>18954</v>
      </c>
      <c r="AT64" s="199"/>
      <c r="AU64" s="199"/>
      <c r="AV64" s="200">
        <v>5870</v>
      </c>
      <c r="AW64" s="196">
        <v>44993.363888888889</v>
      </c>
      <c r="AX64" s="193">
        <v>63562</v>
      </c>
      <c r="AY64" s="196">
        <v>44993.451388888891</v>
      </c>
      <c r="AZ64" s="197">
        <v>63585</v>
      </c>
      <c r="BA64" s="197">
        <v>18961</v>
      </c>
      <c r="BB64" s="199"/>
      <c r="BC64" s="199"/>
      <c r="BD64" s="200">
        <v>5050</v>
      </c>
      <c r="BE64" s="196">
        <v>44993.455555555556</v>
      </c>
      <c r="BF64" s="193">
        <v>63586</v>
      </c>
      <c r="BG64" s="196"/>
      <c r="BH64" s="197"/>
      <c r="BI64" s="197"/>
      <c r="BJ64" s="199"/>
      <c r="BK64" s="199"/>
      <c r="BL64" s="200"/>
      <c r="BM64" s="196"/>
      <c r="BN64" s="193"/>
      <c r="BO64" s="196"/>
      <c r="BP64" s="197"/>
      <c r="BQ64" s="197"/>
      <c r="BR64" s="199"/>
      <c r="BS64" s="199"/>
      <c r="BT64" s="200"/>
      <c r="BU64" s="201"/>
      <c r="BV64" s="193"/>
      <c r="BW64" s="202"/>
      <c r="BX64" s="90"/>
      <c r="BY64" s="198"/>
      <c r="BZ64" s="198"/>
      <c r="CA64" s="241">
        <v>45141.503472222219</v>
      </c>
      <c r="CB64" s="221"/>
      <c r="CC64" s="267" t="s">
        <v>1744</v>
      </c>
      <c r="CD64" s="222">
        <f t="shared" si="12"/>
        <v>0.18333333333333332</v>
      </c>
      <c r="CE64" s="223">
        <f t="shared" si="13"/>
        <v>4</v>
      </c>
      <c r="CF64" s="224">
        <f t="shared" si="14"/>
        <v>0.76666666666666683</v>
      </c>
      <c r="CG64" s="193">
        <f t="shared" si="15"/>
        <v>16</v>
      </c>
      <c r="CH64" s="224">
        <f t="shared" si="16"/>
        <v>2.35</v>
      </c>
      <c r="CI64" s="193">
        <f t="shared" si="17"/>
        <v>17</v>
      </c>
      <c r="CJ64" s="224">
        <f t="shared" si="18"/>
        <v>1.6666666666666665</v>
      </c>
      <c r="CK64" s="193">
        <f t="shared" si="19"/>
        <v>14</v>
      </c>
      <c r="CL64" s="224">
        <f t="shared" si="20"/>
        <v>0</v>
      </c>
      <c r="CM64" s="193">
        <f t="shared" si="21"/>
        <v>0</v>
      </c>
      <c r="CN64" s="224">
        <f t="shared" si="22"/>
        <v>0</v>
      </c>
      <c r="CO64" s="193">
        <f t="shared" si="23"/>
        <v>0</v>
      </c>
      <c r="CP64" s="225">
        <f t="shared" si="24"/>
        <v>0.16666666666666666</v>
      </c>
      <c r="CQ64" s="198">
        <f t="shared" si="25"/>
        <v>1</v>
      </c>
      <c r="CR64" s="225">
        <f t="shared" si="26"/>
        <v>0.1</v>
      </c>
      <c r="CS64" s="198">
        <f t="shared" si="27"/>
        <v>1</v>
      </c>
      <c r="CT64" s="225">
        <f t="shared" si="28"/>
        <v>0</v>
      </c>
      <c r="CU64" s="198">
        <f t="shared" si="29"/>
        <v>0</v>
      </c>
      <c r="CV64" s="225">
        <f t="shared" si="30"/>
        <v>0</v>
      </c>
      <c r="CW64" s="226">
        <f t="shared" si="31"/>
        <v>0</v>
      </c>
      <c r="CX64" s="224">
        <f t="shared" si="32"/>
        <v>5.2333333333333334</v>
      </c>
      <c r="CY64" s="227">
        <f t="shared" si="33"/>
        <v>53</v>
      </c>
      <c r="CZ64" s="224">
        <f t="shared" si="48"/>
        <v>4.0166666666666666</v>
      </c>
      <c r="DA64" s="228">
        <f t="shared" si="49"/>
        <v>31</v>
      </c>
      <c r="DB64" s="225">
        <f t="shared" si="35"/>
        <v>1.2166666666666668</v>
      </c>
      <c r="DC64" s="229">
        <f t="shared" si="36"/>
        <v>22</v>
      </c>
      <c r="DD64" s="224">
        <f t="shared" si="37"/>
        <v>0.26666666666666666</v>
      </c>
      <c r="DE64" s="90">
        <f t="shared" si="38"/>
        <v>2</v>
      </c>
      <c r="DF64" s="230">
        <f t="shared" si="39"/>
        <v>8</v>
      </c>
      <c r="DG64" s="251">
        <f t="shared" si="40"/>
        <v>10920</v>
      </c>
      <c r="DH64" s="231">
        <f t="shared" si="41"/>
        <v>87.699103199036273</v>
      </c>
      <c r="DI64" s="232">
        <f t="shared" si="42"/>
        <v>679.66804979253118</v>
      </c>
      <c r="DJ64" s="233">
        <f t="shared" si="43"/>
        <v>21.81818181818182</v>
      </c>
      <c r="DK64" s="234">
        <f t="shared" si="44"/>
        <v>7.7178423236514524</v>
      </c>
      <c r="DL64" s="235">
        <f t="shared" si="45"/>
        <v>20.869565217391301</v>
      </c>
      <c r="DM64" s="236"/>
      <c r="DN64" s="237"/>
      <c r="DO64" s="238">
        <f t="shared" si="46"/>
        <v>0.93015332197614986</v>
      </c>
      <c r="DP64" s="239">
        <f t="shared" si="47"/>
        <v>2</v>
      </c>
      <c r="DQ64" s="191"/>
    </row>
    <row r="65" spans="1:121" s="120" customFormat="1" ht="24.75" customHeight="1">
      <c r="A65" s="537" t="s">
        <v>1469</v>
      </c>
      <c r="B65" s="191" t="s">
        <v>1150</v>
      </c>
      <c r="C65" s="192">
        <v>44993</v>
      </c>
      <c r="D65" s="193" t="s">
        <v>180</v>
      </c>
      <c r="E65" s="194" t="s">
        <v>1399</v>
      </c>
      <c r="F65" s="90" t="s">
        <v>165</v>
      </c>
      <c r="G65" s="193" t="s">
        <v>1241</v>
      </c>
      <c r="H65" s="191" t="s">
        <v>145</v>
      </c>
      <c r="I65" s="90" t="s">
        <v>146</v>
      </c>
      <c r="J65" s="194" t="s">
        <v>1375</v>
      </c>
      <c r="K65" s="90">
        <v>4</v>
      </c>
      <c r="L65" s="195" t="s">
        <v>1153</v>
      </c>
      <c r="M65" s="196">
        <v>44993.625</v>
      </c>
      <c r="N65" s="90">
        <v>31179</v>
      </c>
      <c r="O65" s="197"/>
      <c r="P65" s="196">
        <v>44993.767361111109</v>
      </c>
      <c r="Q65" s="90">
        <v>31217</v>
      </c>
      <c r="R65" s="193"/>
      <c r="S65" s="196">
        <v>44993.628472222219</v>
      </c>
      <c r="T65" s="90">
        <v>31181</v>
      </c>
      <c r="U65" s="197" t="s">
        <v>1450</v>
      </c>
      <c r="V65" s="196">
        <v>44993.684027777781</v>
      </c>
      <c r="W65" s="90">
        <v>31190</v>
      </c>
      <c r="X65" s="193" t="s">
        <v>1451</v>
      </c>
      <c r="Y65" s="196">
        <v>44993.701388888891</v>
      </c>
      <c r="Z65" s="90">
        <v>31200</v>
      </c>
      <c r="AA65" s="193" t="s">
        <v>1394</v>
      </c>
      <c r="AB65" s="196">
        <v>44993.75</v>
      </c>
      <c r="AC65" s="90">
        <v>31209</v>
      </c>
      <c r="AD65" s="193" t="s">
        <v>1385</v>
      </c>
      <c r="AE65" s="196"/>
      <c r="AF65" s="90"/>
      <c r="AG65" s="193"/>
      <c r="AH65" s="196"/>
      <c r="AI65" s="90"/>
      <c r="AJ65" s="198"/>
      <c r="AK65" s="196"/>
      <c r="AL65" s="90"/>
      <c r="AM65" s="198"/>
      <c r="AN65" s="196"/>
      <c r="AO65" s="90"/>
      <c r="AP65" s="198"/>
      <c r="AQ65" s="196">
        <v>44993.690972222219</v>
      </c>
      <c r="AR65" s="197">
        <v>31194</v>
      </c>
      <c r="AS65" s="197">
        <v>18975</v>
      </c>
      <c r="AT65" s="199">
        <v>18000</v>
      </c>
      <c r="AU65" s="199">
        <v>12040</v>
      </c>
      <c r="AV65" s="200">
        <v>5960</v>
      </c>
      <c r="AW65" s="196">
        <v>44993.695138888892</v>
      </c>
      <c r="AX65" s="193">
        <v>31194</v>
      </c>
      <c r="AY65" s="196">
        <v>44993.758333333331</v>
      </c>
      <c r="AZ65" s="197">
        <v>31214</v>
      </c>
      <c r="BA65" s="197">
        <v>18976</v>
      </c>
      <c r="BB65" s="199">
        <v>16100</v>
      </c>
      <c r="BC65" s="199">
        <v>12030</v>
      </c>
      <c r="BD65" s="200">
        <v>4070</v>
      </c>
      <c r="BE65" s="196">
        <v>44993.762499999997</v>
      </c>
      <c r="BF65" s="193">
        <v>31214</v>
      </c>
      <c r="BG65" s="196"/>
      <c r="BH65" s="197"/>
      <c r="BI65" s="197"/>
      <c r="BJ65" s="199"/>
      <c r="BK65" s="199"/>
      <c r="BL65" s="200"/>
      <c r="BM65" s="196"/>
      <c r="BN65" s="193"/>
      <c r="BO65" s="196"/>
      <c r="BP65" s="197"/>
      <c r="BQ65" s="197"/>
      <c r="BR65" s="199"/>
      <c r="BS65" s="199"/>
      <c r="BT65" s="200"/>
      <c r="BU65" s="201"/>
      <c r="BV65" s="193"/>
      <c r="BW65" s="202"/>
      <c r="BX65" s="90"/>
      <c r="BY65" s="198"/>
      <c r="BZ65" s="198"/>
      <c r="CA65" s="241">
        <v>45172.364583333336</v>
      </c>
      <c r="CB65" s="221"/>
      <c r="CC65" s="267" t="s">
        <v>1744</v>
      </c>
      <c r="CD65" s="222">
        <f t="shared" si="12"/>
        <v>8.3333333333333329E-2</v>
      </c>
      <c r="CE65" s="223">
        <f t="shared" si="13"/>
        <v>2</v>
      </c>
      <c r="CF65" s="224">
        <f t="shared" si="14"/>
        <v>0.63333333333333319</v>
      </c>
      <c r="CG65" s="193">
        <f t="shared" si="15"/>
        <v>18</v>
      </c>
      <c r="CH65" s="224">
        <f t="shared" si="16"/>
        <v>1.3333333333333333</v>
      </c>
      <c r="CI65" s="193">
        <f t="shared" si="17"/>
        <v>9</v>
      </c>
      <c r="CJ65" s="224">
        <f t="shared" si="18"/>
        <v>1.1666666666666667</v>
      </c>
      <c r="CK65" s="193">
        <f t="shared" si="19"/>
        <v>9</v>
      </c>
      <c r="CL65" s="224">
        <f t="shared" si="20"/>
        <v>0</v>
      </c>
      <c r="CM65" s="193">
        <f t="shared" si="21"/>
        <v>0</v>
      </c>
      <c r="CN65" s="224">
        <f t="shared" si="22"/>
        <v>0</v>
      </c>
      <c r="CO65" s="193">
        <f t="shared" si="23"/>
        <v>0</v>
      </c>
      <c r="CP65" s="225">
        <f t="shared" si="24"/>
        <v>0.1</v>
      </c>
      <c r="CQ65" s="198">
        <f t="shared" si="25"/>
        <v>0</v>
      </c>
      <c r="CR65" s="225">
        <f t="shared" si="26"/>
        <v>0.1</v>
      </c>
      <c r="CS65" s="198">
        <f t="shared" si="27"/>
        <v>0</v>
      </c>
      <c r="CT65" s="225">
        <f t="shared" si="28"/>
        <v>0</v>
      </c>
      <c r="CU65" s="198">
        <f t="shared" si="29"/>
        <v>0</v>
      </c>
      <c r="CV65" s="225">
        <f t="shared" si="30"/>
        <v>0</v>
      </c>
      <c r="CW65" s="226">
        <f t="shared" si="31"/>
        <v>0</v>
      </c>
      <c r="CX65" s="224">
        <f t="shared" si="32"/>
        <v>3.4166666666666665</v>
      </c>
      <c r="CY65" s="227">
        <f t="shared" si="33"/>
        <v>38</v>
      </c>
      <c r="CZ65" s="224">
        <f t="shared" si="48"/>
        <v>2.5</v>
      </c>
      <c r="DA65" s="228">
        <f t="shared" si="49"/>
        <v>18</v>
      </c>
      <c r="DB65" s="225">
        <f t="shared" si="35"/>
        <v>0.91666666666666652</v>
      </c>
      <c r="DC65" s="229">
        <f t="shared" si="36"/>
        <v>20</v>
      </c>
      <c r="DD65" s="224">
        <f t="shared" si="37"/>
        <v>0.2</v>
      </c>
      <c r="DE65" s="90">
        <f t="shared" si="38"/>
        <v>0</v>
      </c>
      <c r="DF65" s="230">
        <f t="shared" si="39"/>
        <v>6</v>
      </c>
      <c r="DG65" s="251">
        <f t="shared" si="40"/>
        <v>10030</v>
      </c>
      <c r="DH65" s="231">
        <f t="shared" si="41"/>
        <v>222.88888888888886</v>
      </c>
      <c r="DI65" s="232">
        <f t="shared" si="42"/>
        <v>1003</v>
      </c>
      <c r="DJ65" s="233">
        <f t="shared" si="43"/>
        <v>24</v>
      </c>
      <c r="DK65" s="234">
        <f t="shared" si="44"/>
        <v>7.2</v>
      </c>
      <c r="DL65" s="235">
        <f t="shared" si="45"/>
        <v>28.421052631578952</v>
      </c>
      <c r="DM65" s="236"/>
      <c r="DN65" s="237"/>
      <c r="DO65" s="238">
        <f t="shared" si="46"/>
        <v>0.84144295302013428</v>
      </c>
      <c r="DP65" s="239">
        <f t="shared" si="47"/>
        <v>2</v>
      </c>
      <c r="DQ65" s="191"/>
    </row>
    <row r="66" spans="1:121" s="120" customFormat="1" ht="24.75" customHeight="1">
      <c r="A66" s="537" t="s">
        <v>1470</v>
      </c>
      <c r="B66" s="191" t="s">
        <v>1150</v>
      </c>
      <c r="C66" s="192">
        <v>44993</v>
      </c>
      <c r="D66" s="193" t="s">
        <v>180</v>
      </c>
      <c r="E66" s="194" t="s">
        <v>1402</v>
      </c>
      <c r="F66" s="90" t="s">
        <v>165</v>
      </c>
      <c r="G66" s="193" t="s">
        <v>1244</v>
      </c>
      <c r="H66" s="191" t="s">
        <v>145</v>
      </c>
      <c r="I66" s="90" t="s">
        <v>146</v>
      </c>
      <c r="J66" s="194" t="s">
        <v>1375</v>
      </c>
      <c r="K66" s="90">
        <v>4</v>
      </c>
      <c r="L66" s="195" t="s">
        <v>1377</v>
      </c>
      <c r="M66" s="196">
        <v>44993.244444444441</v>
      </c>
      <c r="N66" s="90">
        <v>31091</v>
      </c>
      <c r="O66" s="197"/>
      <c r="P66" s="196">
        <v>44993.503472222219</v>
      </c>
      <c r="Q66" s="90">
        <v>31179</v>
      </c>
      <c r="R66" s="193"/>
      <c r="S66" s="196">
        <v>44993.252083333333</v>
      </c>
      <c r="T66" s="90">
        <v>31095</v>
      </c>
      <c r="U66" s="197" t="s">
        <v>1471</v>
      </c>
      <c r="V66" s="196">
        <v>44993.399305555555</v>
      </c>
      <c r="W66" s="90">
        <v>31122</v>
      </c>
      <c r="X66" s="193" t="s">
        <v>1472</v>
      </c>
      <c r="Y66" s="196">
        <v>44993.432638888888</v>
      </c>
      <c r="Z66" s="90">
        <v>31153</v>
      </c>
      <c r="AA66" s="193" t="s">
        <v>1473</v>
      </c>
      <c r="AB66" s="196">
        <v>44993.484027777777</v>
      </c>
      <c r="AC66" s="90">
        <v>31161</v>
      </c>
      <c r="AD66" s="193" t="s">
        <v>1474</v>
      </c>
      <c r="AE66" s="196"/>
      <c r="AF66" s="90" t="s">
        <v>1409</v>
      </c>
      <c r="AG66" s="193"/>
      <c r="AH66" s="196"/>
      <c r="AI66" s="90"/>
      <c r="AJ66" s="198"/>
      <c r="AK66" s="196"/>
      <c r="AL66" s="90"/>
      <c r="AM66" s="198"/>
      <c r="AN66" s="196"/>
      <c r="AO66" s="90"/>
      <c r="AP66" s="198"/>
      <c r="AQ66" s="196">
        <v>44993.410416666666</v>
      </c>
      <c r="AR66" s="197">
        <v>31138</v>
      </c>
      <c r="AS66" s="197">
        <v>18958</v>
      </c>
      <c r="AT66" s="199"/>
      <c r="AU66" s="199"/>
      <c r="AV66" s="200">
        <v>7670</v>
      </c>
      <c r="AW66" s="196">
        <v>44993.421527777777</v>
      </c>
      <c r="AX66" s="193">
        <v>31138</v>
      </c>
      <c r="AY66" s="196">
        <v>44993.495138888888</v>
      </c>
      <c r="AZ66" s="197">
        <v>31175</v>
      </c>
      <c r="BA66" s="197">
        <v>18963</v>
      </c>
      <c r="BB66" s="199"/>
      <c r="BC66" s="199"/>
      <c r="BD66" s="200">
        <v>4000</v>
      </c>
      <c r="BE66" s="196">
        <v>44993.503472222219</v>
      </c>
      <c r="BF66" s="193">
        <v>31176</v>
      </c>
      <c r="BG66" s="196"/>
      <c r="BH66" s="197"/>
      <c r="BI66" s="197"/>
      <c r="BJ66" s="199"/>
      <c r="BK66" s="199"/>
      <c r="BL66" s="200"/>
      <c r="BM66" s="196"/>
      <c r="BN66" s="193"/>
      <c r="BO66" s="196"/>
      <c r="BP66" s="197"/>
      <c r="BQ66" s="197"/>
      <c r="BR66" s="199"/>
      <c r="BS66" s="199"/>
      <c r="BT66" s="200"/>
      <c r="BU66" s="201"/>
      <c r="BV66" s="193"/>
      <c r="BW66" s="202"/>
      <c r="BX66" s="90"/>
      <c r="BY66" s="198"/>
      <c r="BZ66" s="198"/>
      <c r="CA66" s="241">
        <v>44997.619791666664</v>
      </c>
      <c r="CB66" s="221"/>
      <c r="CC66" s="267" t="s">
        <v>1744</v>
      </c>
      <c r="CD66" s="222">
        <f t="shared" si="12"/>
        <v>0.18333333333333332</v>
      </c>
      <c r="CE66" s="223">
        <f t="shared" si="13"/>
        <v>4</v>
      </c>
      <c r="CF66" s="224">
        <f t="shared" si="14"/>
        <v>0.80000000000000016</v>
      </c>
      <c r="CG66" s="193">
        <f t="shared" si="15"/>
        <v>48</v>
      </c>
      <c r="CH66" s="224">
        <f t="shared" si="16"/>
        <v>3.5333333333333332</v>
      </c>
      <c r="CI66" s="193">
        <f t="shared" si="17"/>
        <v>27</v>
      </c>
      <c r="CJ66" s="224">
        <f t="shared" si="18"/>
        <v>1.2333333333333334</v>
      </c>
      <c r="CK66" s="193">
        <f t="shared" si="19"/>
        <v>8</v>
      </c>
      <c r="CL66" s="224">
        <f t="shared" si="20"/>
        <v>0</v>
      </c>
      <c r="CM66" s="193">
        <f t="shared" si="21"/>
        <v>0</v>
      </c>
      <c r="CN66" s="224">
        <f t="shared" si="22"/>
        <v>0</v>
      </c>
      <c r="CO66" s="193">
        <f t="shared" si="23"/>
        <v>0</v>
      </c>
      <c r="CP66" s="225">
        <f t="shared" si="24"/>
        <v>0.26666666666666666</v>
      </c>
      <c r="CQ66" s="198">
        <f t="shared" si="25"/>
        <v>0</v>
      </c>
      <c r="CR66" s="225">
        <f t="shared" si="26"/>
        <v>0.2</v>
      </c>
      <c r="CS66" s="198">
        <f t="shared" si="27"/>
        <v>1</v>
      </c>
      <c r="CT66" s="225">
        <f t="shared" si="28"/>
        <v>0</v>
      </c>
      <c r="CU66" s="198">
        <f t="shared" si="29"/>
        <v>0</v>
      </c>
      <c r="CV66" s="225">
        <f t="shared" si="30"/>
        <v>0</v>
      </c>
      <c r="CW66" s="226">
        <f t="shared" si="31"/>
        <v>0</v>
      </c>
      <c r="CX66" s="224">
        <f t="shared" si="32"/>
        <v>6.2166666666666668</v>
      </c>
      <c r="CY66" s="227">
        <f t="shared" si="33"/>
        <v>88</v>
      </c>
      <c r="CZ66" s="224">
        <f t="shared" si="48"/>
        <v>4.7666666666666666</v>
      </c>
      <c r="DA66" s="228">
        <f t="shared" si="49"/>
        <v>35</v>
      </c>
      <c r="DB66" s="225">
        <f t="shared" si="35"/>
        <v>1.4500000000000002</v>
      </c>
      <c r="DC66" s="229">
        <f t="shared" si="36"/>
        <v>53</v>
      </c>
      <c r="DD66" s="224">
        <f t="shared" si="37"/>
        <v>0.46666666666666667</v>
      </c>
      <c r="DE66" s="90">
        <f t="shared" si="38"/>
        <v>1</v>
      </c>
      <c r="DF66" s="230">
        <f t="shared" si="39"/>
        <v>14</v>
      </c>
      <c r="DG66" s="251">
        <f t="shared" si="40"/>
        <v>11670</v>
      </c>
      <c r="DH66" s="231">
        <f t="shared" si="41"/>
        <v>69.950049950049959</v>
      </c>
      <c r="DI66" s="232">
        <f t="shared" si="42"/>
        <v>612.06293706293707</v>
      </c>
      <c r="DJ66" s="233">
        <f t="shared" si="43"/>
        <v>21.81818181818182</v>
      </c>
      <c r="DK66" s="234">
        <f t="shared" si="44"/>
        <v>7.3426573426573425</v>
      </c>
      <c r="DL66" s="235">
        <f t="shared" si="45"/>
        <v>59.999999999999986</v>
      </c>
      <c r="DM66" s="236"/>
      <c r="DN66" s="237"/>
      <c r="DO66" s="238">
        <f t="shared" si="46"/>
        <v>0.76075619295958274</v>
      </c>
      <c r="DP66" s="239">
        <f t="shared" si="47"/>
        <v>2</v>
      </c>
      <c r="DQ66" s="191"/>
    </row>
    <row r="67" spans="1:121" s="120" customFormat="1" ht="24.75" customHeight="1">
      <c r="A67" s="537" t="s">
        <v>1475</v>
      </c>
      <c r="B67" s="191" t="s">
        <v>1150</v>
      </c>
      <c r="C67" s="192">
        <v>44993</v>
      </c>
      <c r="D67" s="193" t="s">
        <v>180</v>
      </c>
      <c r="E67" s="194" t="s">
        <v>1403</v>
      </c>
      <c r="F67" s="90" t="s">
        <v>165</v>
      </c>
      <c r="G67" s="193" t="s">
        <v>1241</v>
      </c>
      <c r="H67" s="191" t="s">
        <v>145</v>
      </c>
      <c r="I67" s="90" t="s">
        <v>146</v>
      </c>
      <c r="J67" s="194" t="s">
        <v>1374</v>
      </c>
      <c r="K67" s="90">
        <v>4</v>
      </c>
      <c r="L67" s="195" t="s">
        <v>1381</v>
      </c>
      <c r="M67" s="196">
        <v>44993.625</v>
      </c>
      <c r="N67" s="90">
        <v>63588</v>
      </c>
      <c r="O67" s="197"/>
      <c r="P67" s="196">
        <v>44993.809027777781</v>
      </c>
      <c r="Q67" s="90">
        <v>63625</v>
      </c>
      <c r="R67" s="193"/>
      <c r="S67" s="196">
        <v>44993.627083333333</v>
      </c>
      <c r="T67" s="90">
        <v>63591</v>
      </c>
      <c r="U67" s="197" t="s">
        <v>1476</v>
      </c>
      <c r="V67" s="196">
        <v>44993.790972222225</v>
      </c>
      <c r="W67" s="90">
        <v>63618</v>
      </c>
      <c r="X67" s="193" t="s">
        <v>1477</v>
      </c>
      <c r="Y67" s="196"/>
      <c r="Z67" s="90"/>
      <c r="AA67" s="193"/>
      <c r="AB67" s="196"/>
      <c r="AC67" s="90"/>
      <c r="AD67" s="193"/>
      <c r="AE67" s="196"/>
      <c r="AF67" s="90"/>
      <c r="AG67" s="193"/>
      <c r="AH67" s="196"/>
      <c r="AI67" s="90"/>
      <c r="AJ67" s="198"/>
      <c r="AK67" s="196"/>
      <c r="AL67" s="90"/>
      <c r="AM67" s="198"/>
      <c r="AN67" s="196"/>
      <c r="AO67" s="90"/>
      <c r="AP67" s="198"/>
      <c r="AQ67" s="196">
        <v>44993.797222222223</v>
      </c>
      <c r="AR67" s="197">
        <v>63622</v>
      </c>
      <c r="AS67" s="197">
        <v>18977</v>
      </c>
      <c r="AT67" s="199">
        <v>21480</v>
      </c>
      <c r="AU67" s="199">
        <v>12200</v>
      </c>
      <c r="AV67" s="200">
        <v>9280</v>
      </c>
      <c r="AW67" s="196">
        <v>44993.802083333336</v>
      </c>
      <c r="AX67" s="193">
        <v>63623</v>
      </c>
      <c r="AY67" s="196"/>
      <c r="AZ67" s="197"/>
      <c r="BA67" s="197"/>
      <c r="BB67" s="199"/>
      <c r="BC67" s="199"/>
      <c r="BD67" s="200"/>
      <c r="BE67" s="196"/>
      <c r="BF67" s="193"/>
      <c r="BG67" s="196"/>
      <c r="BH67" s="197"/>
      <c r="BI67" s="197"/>
      <c r="BJ67" s="199"/>
      <c r="BK67" s="199"/>
      <c r="BL67" s="200"/>
      <c r="BM67" s="196"/>
      <c r="BN67" s="193"/>
      <c r="BO67" s="196"/>
      <c r="BP67" s="197"/>
      <c r="BQ67" s="197"/>
      <c r="BR67" s="199"/>
      <c r="BS67" s="199"/>
      <c r="BT67" s="200"/>
      <c r="BU67" s="201"/>
      <c r="BV67" s="193"/>
      <c r="BW67" s="202"/>
      <c r="BX67" s="90"/>
      <c r="BY67" s="198"/>
      <c r="BZ67" s="198"/>
      <c r="CA67" s="241">
        <v>45141.819444444445</v>
      </c>
      <c r="CB67" s="221"/>
      <c r="CC67" s="267" t="s">
        <v>1744</v>
      </c>
      <c r="CD67" s="222">
        <f t="shared" ref="CD67:CD124" si="50">IF(OR(S67="",M67=""),0,TIMEVALUE(TEXT(S67-M67,"[HH]:MM"))*24)</f>
        <v>0.05</v>
      </c>
      <c r="CE67" s="223">
        <f t="shared" ref="CE67:CE124" si="51">IF(OR(T67="",N67=""),0,T67-N67)</f>
        <v>3</v>
      </c>
      <c r="CF67" s="224">
        <f t="shared" ref="CF67:CF124" si="52">IF(CD67="",0,DB67-DD67-CD67)</f>
        <v>0.31666666666666671</v>
      </c>
      <c r="CG67" s="193">
        <f t="shared" ref="CG67:CG124" si="53">IF(OR(CD67="",DC67-DE67-CE67=0),0,DC67-DE67-CE67)</f>
        <v>6</v>
      </c>
      <c r="CH67" s="224">
        <f t="shared" ref="CH67:CH124" si="54">IF(OR(V67="",S67=""),"",TIMEVALUE(TEXT(V67-S67,"[HH]:MM"))*24)</f>
        <v>3.9333333333333336</v>
      </c>
      <c r="CI67" s="193">
        <f t="shared" ref="CI67:CI124" si="55">IF(OR(W67="",T67=""),0,W67-T67)</f>
        <v>27</v>
      </c>
      <c r="CJ67" s="224">
        <f t="shared" ref="CJ67:CJ124" si="56">IF(OR(AB67="",Y67=""),0,TIMEVALUE(TEXT(AB67-Y67,"[HH]:MM"))*24)</f>
        <v>0</v>
      </c>
      <c r="CK67" s="193">
        <f t="shared" ref="CK67:CK124" si="57">IF(OR(AC67="",Z67=""),0,AC67-Z67)</f>
        <v>0</v>
      </c>
      <c r="CL67" s="224">
        <f t="shared" ref="CL67:CL124" si="58">IF(OR(AH67="",AE67=""),0,TIMEVALUE(TEXT(AH67-AE67,"[HH]:MM"))*24)</f>
        <v>0</v>
      </c>
      <c r="CM67" s="193">
        <f t="shared" ref="CM67:CM124" si="59">IF(OR(AI67="",AF67=""),0,AI67-AF67)</f>
        <v>0</v>
      </c>
      <c r="CN67" s="224">
        <f t="shared" ref="CN67:CN124" si="60">IF(OR(AN67="",AK67=""),0,TIMEVALUE(TEXT(AN67-AK67,"[HH]:MM"))*24)</f>
        <v>0</v>
      </c>
      <c r="CO67" s="193">
        <f t="shared" ref="CO67:CO124" si="61">IF(OR(AO67="",AL67=""),0,AO67-AL67)</f>
        <v>0</v>
      </c>
      <c r="CP67" s="225">
        <f t="shared" ref="CP67:CP124" si="62">IF(OR(AW67="",AQ67=""),0,TIMEVALUE(TEXT(AW67-AQ67,"[HH]:MM"))*24)</f>
        <v>0.11666666666666667</v>
      </c>
      <c r="CQ67" s="198">
        <f t="shared" ref="CQ67:CQ124" si="63">IF(OR(AX67="",AR67=""),0,AX67-AR67)</f>
        <v>1</v>
      </c>
      <c r="CR67" s="225">
        <f t="shared" ref="CR67:CR124" si="64">IF(OR(BE67="",AY67=""),0,TIMEVALUE(TEXT(BE67-AY67,"[HH]:MM"))*24)</f>
        <v>0</v>
      </c>
      <c r="CS67" s="198">
        <f t="shared" ref="CS67:CS124" si="65">IF(OR(BF67="",AZ67=""),0,BF67-AZ67)</f>
        <v>0</v>
      </c>
      <c r="CT67" s="225">
        <f t="shared" ref="CT67:CT124" si="66">IF(OR(BM67="",BG67=""),0,TIMEVALUE(TEXT(BM67-BG67,"[HH]:MM"))*24)</f>
        <v>0</v>
      </c>
      <c r="CU67" s="198">
        <f t="shared" ref="CU67:CU124" si="67">IF(OR(BN67="",BH67=""),0,BN67-BH67)</f>
        <v>0</v>
      </c>
      <c r="CV67" s="225">
        <f t="shared" ref="CV67:CV124" si="68">IF(OR(BU67="",BO67=""),0,TIMEVALUE(TEXT(BU67-BO67,"[HH]:MM"))*24)</f>
        <v>0</v>
      </c>
      <c r="CW67" s="226">
        <f t="shared" ref="CW67:CW124" si="69">IF(OR(BV67="",BP67=""),0,BV67-BP67)</f>
        <v>0</v>
      </c>
      <c r="CX67" s="224">
        <f t="shared" ref="CX67:CX124" si="70">IF(OR(P67="",M67=""),0,TIMEVALUE(TEXT(P67-M67,"[HH]:MM"))*24)</f>
        <v>4.416666666666667</v>
      </c>
      <c r="CY67" s="227">
        <f t="shared" ref="CY67:CY124" si="71">IF(OR(Q67="",N67=""),0,Q67-N67)</f>
        <v>37</v>
      </c>
      <c r="CZ67" s="224">
        <f t="shared" si="48"/>
        <v>3.9333333333333336</v>
      </c>
      <c r="DA67" s="228">
        <f t="shared" si="49"/>
        <v>27</v>
      </c>
      <c r="DB67" s="225">
        <f t="shared" ref="DB67:DB124" si="72">IF(CX67-CZ67=0,0,CX67-CZ67)</f>
        <v>0.48333333333333339</v>
      </c>
      <c r="DC67" s="229">
        <f t="shared" ref="DC67:DC124" si="73">IF(CY67-DA67=0,0,CY67-DA67)</f>
        <v>10</v>
      </c>
      <c r="DD67" s="224">
        <f t="shared" ref="DD67:DD124" si="74">IF(CP67+CR67+CT67+CV67="",0,CP67+CR67+CT67+CV67)</f>
        <v>0.11666666666666667</v>
      </c>
      <c r="DE67" s="90">
        <f t="shared" ref="DE67:DE124" si="75">IF(CQ67+CS67+CU67+CW67="",0,CQ67+CS67+CU67+CW67)</f>
        <v>1</v>
      </c>
      <c r="DF67" s="230">
        <f t="shared" ref="DF67:DF124" si="76">(IF(CP67&gt;0,CP67,0)+IF(CR67&gt;0,CR67,0)+IF(CT67&gt;0,CT67,0)+IF(CV67&gt;0,CV67,0))/(COUNTIF(CP67,"&gt;0")+COUNTIF(CR67,"&gt;0")+COUNTIF(CT67,"&gt;0")+COUNTIF(CV67,"&gt;0"))*60</f>
        <v>7</v>
      </c>
      <c r="DG67" s="251">
        <f t="shared" ref="DG67:DG124" si="77">IF(AV67+BL67+BD67+BT67=0,0,AV67+BL67+BD67+BT67)</f>
        <v>9280</v>
      </c>
      <c r="DH67" s="231">
        <f t="shared" ref="DH67:DH124" si="78">IF(E67="SETOR 00 - REJEITO",0,IF(ISERR(DG67/DA67/CZ67),"",DG67/DA67/CZ67))</f>
        <v>87.382297551789065</v>
      </c>
      <c r="DI67" s="232">
        <f t="shared" ref="DI67:DI124" si="79">IF(E67="SETOR 00 - REJEITO",0,IF(ISERR(DG67/K67/CZ67),"",DG67/K67/CZ67))</f>
        <v>589.83050847457628</v>
      </c>
      <c r="DJ67" s="233">
        <f t="shared" ref="DJ67:DJ124" si="80">IF(E67="SETOR 00 - REJEITO",0,IF(ISERR(CE67/CD67),"",CE67/CD67))</f>
        <v>60</v>
      </c>
      <c r="DK67" s="234">
        <f t="shared" ref="DK67:DK124" si="81">IF(E67="SETOR 00 - REJEITO",0,IF(ISERR(DA67/CZ67),"",DA67/CZ67))</f>
        <v>6.8644067796610164</v>
      </c>
      <c r="DL67" s="235">
        <f t="shared" ref="DL67:DL124" si="82">IF(E67="SETOR 00 - REJEITO",0,IF(ISERR(CG67/CF67),"",CG67/CF67))</f>
        <v>18.94736842105263</v>
      </c>
      <c r="DM67" s="236"/>
      <c r="DN67" s="237"/>
      <c r="DO67" s="238">
        <f t="shared" ref="DO67:DO124" si="83">IF(MAX(AV67,BL67,BD67,BT67)&gt;0,AVERAGE(AV67,BL67,BD67,BT67)/MAX(AV67,BL67,BD67,BT67),0)</f>
        <v>1</v>
      </c>
      <c r="DP67" s="239">
        <f t="shared" ref="DP67:DP124" si="84">COUNT(AV67,BL67,BD67,BT67)</f>
        <v>1</v>
      </c>
      <c r="DQ67" s="191"/>
    </row>
    <row r="68" spans="1:121" s="120" customFormat="1" ht="24.75" customHeight="1">
      <c r="A68" s="537" t="s">
        <v>1485</v>
      </c>
      <c r="B68" s="191" t="s">
        <v>1150</v>
      </c>
      <c r="C68" s="192">
        <v>44994</v>
      </c>
      <c r="D68" s="193" t="s">
        <v>141</v>
      </c>
      <c r="E68" s="194" t="s">
        <v>1405</v>
      </c>
      <c r="F68" s="90" t="s">
        <v>143</v>
      </c>
      <c r="G68" s="193" t="s">
        <v>1241</v>
      </c>
      <c r="H68" s="191" t="s">
        <v>145</v>
      </c>
      <c r="I68" s="90" t="s">
        <v>146</v>
      </c>
      <c r="J68" s="194" t="s">
        <v>1375</v>
      </c>
      <c r="K68" s="90">
        <v>4</v>
      </c>
      <c r="L68" s="195" t="s">
        <v>1153</v>
      </c>
      <c r="M68" s="196">
        <v>44994.625</v>
      </c>
      <c r="N68" s="90">
        <v>31271</v>
      </c>
      <c r="O68" s="197"/>
      <c r="P68" s="196">
        <v>44994.743055555555</v>
      </c>
      <c r="Q68" s="90">
        <v>31294</v>
      </c>
      <c r="R68" s="193"/>
      <c r="S68" s="196">
        <v>44994.62777777778</v>
      </c>
      <c r="T68" s="90">
        <v>31273</v>
      </c>
      <c r="U68" s="197" t="s">
        <v>1382</v>
      </c>
      <c r="V68" s="196">
        <v>44994.725694444445</v>
      </c>
      <c r="W68" s="90">
        <v>31287</v>
      </c>
      <c r="X68" s="193" t="s">
        <v>1384</v>
      </c>
      <c r="Y68" s="196"/>
      <c r="Z68" s="90"/>
      <c r="AA68" s="193"/>
      <c r="AB68" s="196"/>
      <c r="AC68" s="90"/>
      <c r="AD68" s="193"/>
      <c r="AE68" s="196"/>
      <c r="AF68" s="90"/>
      <c r="AG68" s="193"/>
      <c r="AH68" s="196"/>
      <c r="AI68" s="90"/>
      <c r="AJ68" s="198"/>
      <c r="AK68" s="196"/>
      <c r="AL68" s="90"/>
      <c r="AM68" s="198"/>
      <c r="AN68" s="196"/>
      <c r="AO68" s="90"/>
      <c r="AP68" s="198"/>
      <c r="AQ68" s="196">
        <v>44994.732638888891</v>
      </c>
      <c r="AR68" s="197">
        <v>31291</v>
      </c>
      <c r="AS68" s="197">
        <v>18983</v>
      </c>
      <c r="AT68" s="199"/>
      <c r="AU68" s="199"/>
      <c r="AV68" s="200">
        <v>9020</v>
      </c>
      <c r="AW68" s="196">
        <v>44994.738194444442</v>
      </c>
      <c r="AX68" s="193">
        <v>31291</v>
      </c>
      <c r="AY68" s="196"/>
      <c r="AZ68" s="197"/>
      <c r="BA68" s="197"/>
      <c r="BB68" s="199"/>
      <c r="BC68" s="199"/>
      <c r="BD68" s="200"/>
      <c r="BE68" s="196"/>
      <c r="BF68" s="193"/>
      <c r="BG68" s="196"/>
      <c r="BH68" s="197"/>
      <c r="BI68" s="197"/>
      <c r="BJ68" s="199"/>
      <c r="BK68" s="199"/>
      <c r="BL68" s="200"/>
      <c r="BM68" s="196"/>
      <c r="BN68" s="193"/>
      <c r="BO68" s="196"/>
      <c r="BP68" s="197"/>
      <c r="BQ68" s="197"/>
      <c r="BR68" s="199"/>
      <c r="BS68" s="199"/>
      <c r="BT68" s="200"/>
      <c r="BU68" s="201"/>
      <c r="BV68" s="193"/>
      <c r="BW68" s="202"/>
      <c r="BX68" s="90"/>
      <c r="BY68" s="198"/>
      <c r="BZ68" s="198"/>
      <c r="CA68" s="241">
        <v>45202.386111111111</v>
      </c>
      <c r="CB68" s="221"/>
      <c r="CC68" s="267" t="s">
        <v>1744</v>
      </c>
      <c r="CD68" s="222">
        <f t="shared" si="50"/>
        <v>6.6666666666666666E-2</v>
      </c>
      <c r="CE68" s="223">
        <f t="shared" si="51"/>
        <v>2</v>
      </c>
      <c r="CF68" s="224">
        <f t="shared" si="52"/>
        <v>0.28333333333333344</v>
      </c>
      <c r="CG68" s="193">
        <f t="shared" si="53"/>
        <v>7</v>
      </c>
      <c r="CH68" s="224">
        <f t="shared" si="54"/>
        <v>2.35</v>
      </c>
      <c r="CI68" s="193">
        <f t="shared" si="55"/>
        <v>14</v>
      </c>
      <c r="CJ68" s="224">
        <f t="shared" si="56"/>
        <v>0</v>
      </c>
      <c r="CK68" s="193">
        <f t="shared" si="57"/>
        <v>0</v>
      </c>
      <c r="CL68" s="224">
        <f t="shared" si="58"/>
        <v>0</v>
      </c>
      <c r="CM68" s="193">
        <f t="shared" si="59"/>
        <v>0</v>
      </c>
      <c r="CN68" s="224">
        <f t="shared" si="60"/>
        <v>0</v>
      </c>
      <c r="CO68" s="193">
        <f t="shared" si="61"/>
        <v>0</v>
      </c>
      <c r="CP68" s="225">
        <f t="shared" si="62"/>
        <v>0.13333333333333333</v>
      </c>
      <c r="CQ68" s="198">
        <f t="shared" si="63"/>
        <v>0</v>
      </c>
      <c r="CR68" s="225">
        <f t="shared" si="64"/>
        <v>0</v>
      </c>
      <c r="CS68" s="198">
        <f t="shared" si="65"/>
        <v>0</v>
      </c>
      <c r="CT68" s="225">
        <f t="shared" si="66"/>
        <v>0</v>
      </c>
      <c r="CU68" s="198">
        <f t="shared" si="67"/>
        <v>0</v>
      </c>
      <c r="CV68" s="225">
        <f t="shared" si="68"/>
        <v>0</v>
      </c>
      <c r="CW68" s="226">
        <f t="shared" si="69"/>
        <v>0</v>
      </c>
      <c r="CX68" s="224">
        <f t="shared" si="70"/>
        <v>2.8333333333333335</v>
      </c>
      <c r="CY68" s="227">
        <f t="shared" si="71"/>
        <v>23</v>
      </c>
      <c r="CZ68" s="224">
        <f t="shared" si="48"/>
        <v>2.35</v>
      </c>
      <c r="DA68" s="228">
        <f t="shared" si="49"/>
        <v>14</v>
      </c>
      <c r="DB68" s="225">
        <f t="shared" si="72"/>
        <v>0.48333333333333339</v>
      </c>
      <c r="DC68" s="229">
        <f t="shared" si="73"/>
        <v>9</v>
      </c>
      <c r="DD68" s="224">
        <f t="shared" si="74"/>
        <v>0.13333333333333333</v>
      </c>
      <c r="DE68" s="90">
        <f t="shared" si="75"/>
        <v>0</v>
      </c>
      <c r="DF68" s="230">
        <f t="shared" si="76"/>
        <v>8</v>
      </c>
      <c r="DG68" s="251">
        <f t="shared" si="77"/>
        <v>9020</v>
      </c>
      <c r="DH68" s="231">
        <f t="shared" si="78"/>
        <v>274.16413373860183</v>
      </c>
      <c r="DI68" s="232">
        <f t="shared" si="79"/>
        <v>959.57446808510633</v>
      </c>
      <c r="DJ68" s="233">
        <f t="shared" si="80"/>
        <v>30</v>
      </c>
      <c r="DK68" s="234">
        <f t="shared" si="81"/>
        <v>5.957446808510638</v>
      </c>
      <c r="DL68" s="235">
        <f t="shared" si="82"/>
        <v>24.705882352941167</v>
      </c>
      <c r="DM68" s="236"/>
      <c r="DN68" s="237"/>
      <c r="DO68" s="238">
        <f t="shared" si="83"/>
        <v>1</v>
      </c>
      <c r="DP68" s="239">
        <f t="shared" si="84"/>
        <v>1</v>
      </c>
      <c r="DQ68" s="191"/>
    </row>
    <row r="69" spans="1:121" s="120" customFormat="1" ht="24.75" customHeight="1">
      <c r="A69" s="537" t="s">
        <v>1486</v>
      </c>
      <c r="B69" s="191" t="s">
        <v>1150</v>
      </c>
      <c r="C69" s="192">
        <v>44994</v>
      </c>
      <c r="D69" s="193" t="s">
        <v>141</v>
      </c>
      <c r="E69" s="194" t="s">
        <v>1406</v>
      </c>
      <c r="F69" s="90" t="s">
        <v>143</v>
      </c>
      <c r="G69" s="193" t="s">
        <v>1244</v>
      </c>
      <c r="H69" s="191" t="s">
        <v>145</v>
      </c>
      <c r="I69" s="90" t="s">
        <v>146</v>
      </c>
      <c r="J69" s="194" t="s">
        <v>1387</v>
      </c>
      <c r="K69" s="90">
        <v>4</v>
      </c>
      <c r="L69" s="195" t="s">
        <v>1377</v>
      </c>
      <c r="M69" s="196">
        <v>44994.25</v>
      </c>
      <c r="N69" s="90">
        <v>31217</v>
      </c>
      <c r="O69" s="197"/>
      <c r="P69" s="196">
        <v>44994.430555555555</v>
      </c>
      <c r="Q69" s="90">
        <v>31271</v>
      </c>
      <c r="R69" s="193"/>
      <c r="S69" s="196">
        <v>44994.256944444445</v>
      </c>
      <c r="T69" s="90">
        <v>31219</v>
      </c>
      <c r="U69" s="197"/>
      <c r="V69" s="196">
        <v>44994.400694444441</v>
      </c>
      <c r="W69" s="90">
        <v>31254</v>
      </c>
      <c r="X69" s="193"/>
      <c r="Y69" s="196"/>
      <c r="Z69" s="90"/>
      <c r="AA69" s="193"/>
      <c r="AB69" s="196"/>
      <c r="AC69" s="90"/>
      <c r="AD69" s="193"/>
      <c r="AE69" s="196"/>
      <c r="AF69" s="90" t="s">
        <v>1409</v>
      </c>
      <c r="AG69" s="193"/>
      <c r="AH69" s="196"/>
      <c r="AI69" s="90"/>
      <c r="AJ69" s="198"/>
      <c r="AK69" s="196"/>
      <c r="AL69" s="90"/>
      <c r="AM69" s="198"/>
      <c r="AN69" s="196"/>
      <c r="AO69" s="90"/>
      <c r="AP69" s="198"/>
      <c r="AQ69" s="196">
        <v>44994.413194444445</v>
      </c>
      <c r="AR69" s="197">
        <v>31268</v>
      </c>
      <c r="AS69" s="197">
        <v>18978</v>
      </c>
      <c r="AT69" s="199"/>
      <c r="AU69" s="199"/>
      <c r="AV69" s="200">
        <v>8060</v>
      </c>
      <c r="AW69" s="196">
        <v>44994.424305555556</v>
      </c>
      <c r="AX69" s="193">
        <v>31268</v>
      </c>
      <c r="AY69" s="196"/>
      <c r="AZ69" s="197"/>
      <c r="BA69" s="197"/>
      <c r="BB69" s="199"/>
      <c r="BC69" s="199"/>
      <c r="BD69" s="200"/>
      <c r="BE69" s="196"/>
      <c r="BF69" s="193"/>
      <c r="BG69" s="196"/>
      <c r="BH69" s="197"/>
      <c r="BI69" s="197"/>
      <c r="BJ69" s="199"/>
      <c r="BK69" s="199"/>
      <c r="BL69" s="200"/>
      <c r="BM69" s="196"/>
      <c r="BN69" s="193"/>
      <c r="BO69" s="196"/>
      <c r="BP69" s="197"/>
      <c r="BQ69" s="197"/>
      <c r="BR69" s="199"/>
      <c r="BS69" s="199"/>
      <c r="BT69" s="200"/>
      <c r="BU69" s="201"/>
      <c r="BV69" s="193"/>
      <c r="BW69" s="202"/>
      <c r="BX69" s="90"/>
      <c r="BY69" s="198"/>
      <c r="BZ69" s="198"/>
      <c r="CA69" s="241">
        <v>45000.716851851852</v>
      </c>
      <c r="CB69" s="221"/>
      <c r="CC69" s="267" t="s">
        <v>1744</v>
      </c>
      <c r="CD69" s="222">
        <f t="shared" si="50"/>
        <v>0.16666666666666666</v>
      </c>
      <c r="CE69" s="223">
        <f t="shared" si="51"/>
        <v>2</v>
      </c>
      <c r="CF69" s="224">
        <f t="shared" si="52"/>
        <v>0.44999999999999962</v>
      </c>
      <c r="CG69" s="193">
        <f t="shared" si="53"/>
        <v>17</v>
      </c>
      <c r="CH69" s="224">
        <f t="shared" si="54"/>
        <v>3.45</v>
      </c>
      <c r="CI69" s="193">
        <f t="shared" si="55"/>
        <v>35</v>
      </c>
      <c r="CJ69" s="224">
        <f t="shared" si="56"/>
        <v>0</v>
      </c>
      <c r="CK69" s="193">
        <f t="shared" si="57"/>
        <v>0</v>
      </c>
      <c r="CL69" s="224">
        <f t="shared" si="58"/>
        <v>0</v>
      </c>
      <c r="CM69" s="193">
        <f t="shared" si="59"/>
        <v>0</v>
      </c>
      <c r="CN69" s="224">
        <f t="shared" si="60"/>
        <v>0</v>
      </c>
      <c r="CO69" s="193">
        <f t="shared" si="61"/>
        <v>0</v>
      </c>
      <c r="CP69" s="225">
        <f t="shared" si="62"/>
        <v>0.26666666666666666</v>
      </c>
      <c r="CQ69" s="198">
        <f t="shared" si="63"/>
        <v>0</v>
      </c>
      <c r="CR69" s="225">
        <f t="shared" si="64"/>
        <v>0</v>
      </c>
      <c r="CS69" s="198">
        <f t="shared" si="65"/>
        <v>0</v>
      </c>
      <c r="CT69" s="225">
        <f t="shared" si="66"/>
        <v>0</v>
      </c>
      <c r="CU69" s="198">
        <f t="shared" si="67"/>
        <v>0</v>
      </c>
      <c r="CV69" s="225">
        <f t="shared" si="68"/>
        <v>0</v>
      </c>
      <c r="CW69" s="226">
        <f t="shared" si="69"/>
        <v>0</v>
      </c>
      <c r="CX69" s="224">
        <f t="shared" si="70"/>
        <v>4.333333333333333</v>
      </c>
      <c r="CY69" s="227">
        <f t="shared" si="71"/>
        <v>54</v>
      </c>
      <c r="CZ69" s="224">
        <f t="shared" si="48"/>
        <v>3.45</v>
      </c>
      <c r="DA69" s="228">
        <f t="shared" si="49"/>
        <v>35</v>
      </c>
      <c r="DB69" s="225">
        <f t="shared" si="72"/>
        <v>0.88333333333333286</v>
      </c>
      <c r="DC69" s="229">
        <f t="shared" si="73"/>
        <v>19</v>
      </c>
      <c r="DD69" s="224">
        <f t="shared" si="74"/>
        <v>0.26666666666666666</v>
      </c>
      <c r="DE69" s="90">
        <f t="shared" si="75"/>
        <v>0</v>
      </c>
      <c r="DF69" s="230">
        <f t="shared" si="76"/>
        <v>16</v>
      </c>
      <c r="DG69" s="251">
        <f t="shared" si="77"/>
        <v>8060</v>
      </c>
      <c r="DH69" s="231">
        <f t="shared" si="78"/>
        <v>66.749482401656309</v>
      </c>
      <c r="DI69" s="232">
        <f t="shared" si="79"/>
        <v>584.05797101449275</v>
      </c>
      <c r="DJ69" s="233">
        <f t="shared" si="80"/>
        <v>12</v>
      </c>
      <c r="DK69" s="234">
        <f t="shared" si="81"/>
        <v>10.144927536231883</v>
      </c>
      <c r="DL69" s="235">
        <f t="shared" si="82"/>
        <v>37.777777777777807</v>
      </c>
      <c r="DM69" s="236"/>
      <c r="DN69" s="237"/>
      <c r="DO69" s="238">
        <f t="shared" si="83"/>
        <v>1</v>
      </c>
      <c r="DP69" s="239">
        <f t="shared" si="84"/>
        <v>1</v>
      </c>
      <c r="DQ69" s="191"/>
    </row>
    <row r="70" spans="1:121" s="120" customFormat="1" ht="24.75" customHeight="1">
      <c r="A70" s="537" t="s">
        <v>1487</v>
      </c>
      <c r="B70" s="191" t="s">
        <v>1150</v>
      </c>
      <c r="C70" s="192">
        <v>44994</v>
      </c>
      <c r="D70" s="193" t="s">
        <v>141</v>
      </c>
      <c r="E70" s="194" t="s">
        <v>1407</v>
      </c>
      <c r="F70" s="90" t="s">
        <v>143</v>
      </c>
      <c r="G70" s="193" t="s">
        <v>1241</v>
      </c>
      <c r="H70" s="191" t="s">
        <v>145</v>
      </c>
      <c r="I70" s="90" t="s">
        <v>146</v>
      </c>
      <c r="J70" s="194" t="s">
        <v>1374</v>
      </c>
      <c r="K70" s="90">
        <v>4</v>
      </c>
      <c r="L70" s="195" t="s">
        <v>1381</v>
      </c>
      <c r="M70" s="196">
        <v>44994.622916666667</v>
      </c>
      <c r="N70" s="90">
        <v>63671</v>
      </c>
      <c r="O70" s="197"/>
      <c r="P70" s="196">
        <v>44994.816666666666</v>
      </c>
      <c r="Q70" s="90">
        <v>63707</v>
      </c>
      <c r="R70" s="193"/>
      <c r="S70" s="196">
        <v>44994.626388888886</v>
      </c>
      <c r="T70" s="90">
        <v>63673</v>
      </c>
      <c r="U70" s="197" t="s">
        <v>1488</v>
      </c>
      <c r="V70" s="196">
        <v>44994.798611111109</v>
      </c>
      <c r="W70" s="90">
        <v>63700</v>
      </c>
      <c r="X70" s="193" t="s">
        <v>1489</v>
      </c>
      <c r="Y70" s="196"/>
      <c r="Z70" s="90"/>
      <c r="AA70" s="193"/>
      <c r="AB70" s="196"/>
      <c r="AC70" s="90"/>
      <c r="AD70" s="193"/>
      <c r="AE70" s="196"/>
      <c r="AF70" s="90"/>
      <c r="AG70" s="193"/>
      <c r="AH70" s="196"/>
      <c r="AI70" s="90"/>
      <c r="AJ70" s="198"/>
      <c r="AK70" s="196"/>
      <c r="AL70" s="90"/>
      <c r="AM70" s="198"/>
      <c r="AN70" s="196"/>
      <c r="AO70" s="90"/>
      <c r="AP70" s="198"/>
      <c r="AQ70" s="196">
        <v>44994.804166666669</v>
      </c>
      <c r="AR70" s="197">
        <v>63704</v>
      </c>
      <c r="AS70" s="197">
        <v>18984</v>
      </c>
      <c r="AT70" s="199">
        <v>21170</v>
      </c>
      <c r="AU70" s="199">
        <v>12180</v>
      </c>
      <c r="AV70" s="200">
        <v>8990</v>
      </c>
      <c r="AW70" s="196">
        <v>44994.80972222222</v>
      </c>
      <c r="AX70" s="193">
        <v>63704</v>
      </c>
      <c r="AY70" s="196"/>
      <c r="AZ70" s="197"/>
      <c r="BA70" s="197"/>
      <c r="BB70" s="199"/>
      <c r="BC70" s="199"/>
      <c r="BD70" s="200"/>
      <c r="BE70" s="196"/>
      <c r="BF70" s="193"/>
      <c r="BG70" s="196"/>
      <c r="BH70" s="197"/>
      <c r="BI70" s="197"/>
      <c r="BJ70" s="199"/>
      <c r="BK70" s="199"/>
      <c r="BL70" s="200"/>
      <c r="BM70" s="196"/>
      <c r="BN70" s="193"/>
      <c r="BO70" s="196"/>
      <c r="BP70" s="197"/>
      <c r="BQ70" s="197"/>
      <c r="BR70" s="199"/>
      <c r="BS70" s="199"/>
      <c r="BT70" s="200"/>
      <c r="BU70" s="201"/>
      <c r="BV70" s="193"/>
      <c r="BW70" s="202"/>
      <c r="BX70" s="90"/>
      <c r="BY70" s="198"/>
      <c r="BZ70" s="198"/>
      <c r="CA70" s="241">
        <v>45202.856249999997</v>
      </c>
      <c r="CB70" s="221"/>
      <c r="CC70" s="267" t="s">
        <v>1744</v>
      </c>
      <c r="CD70" s="222">
        <f t="shared" si="50"/>
        <v>8.3333333333333329E-2</v>
      </c>
      <c r="CE70" s="223">
        <f t="shared" si="51"/>
        <v>2</v>
      </c>
      <c r="CF70" s="224">
        <f t="shared" si="52"/>
        <v>0.3</v>
      </c>
      <c r="CG70" s="193">
        <f t="shared" si="53"/>
        <v>7</v>
      </c>
      <c r="CH70" s="224">
        <f t="shared" si="54"/>
        <v>4.1333333333333337</v>
      </c>
      <c r="CI70" s="193">
        <f t="shared" si="55"/>
        <v>27</v>
      </c>
      <c r="CJ70" s="224">
        <f t="shared" si="56"/>
        <v>0</v>
      </c>
      <c r="CK70" s="193">
        <f t="shared" si="57"/>
        <v>0</v>
      </c>
      <c r="CL70" s="224">
        <f t="shared" si="58"/>
        <v>0</v>
      </c>
      <c r="CM70" s="193">
        <f t="shared" si="59"/>
        <v>0</v>
      </c>
      <c r="CN70" s="224">
        <f t="shared" si="60"/>
        <v>0</v>
      </c>
      <c r="CO70" s="193">
        <f t="shared" si="61"/>
        <v>0</v>
      </c>
      <c r="CP70" s="225">
        <f t="shared" si="62"/>
        <v>0.13333333333333333</v>
      </c>
      <c r="CQ70" s="198">
        <f t="shared" si="63"/>
        <v>0</v>
      </c>
      <c r="CR70" s="225">
        <f t="shared" si="64"/>
        <v>0</v>
      </c>
      <c r="CS70" s="198">
        <f t="shared" si="65"/>
        <v>0</v>
      </c>
      <c r="CT70" s="225">
        <f t="shared" si="66"/>
        <v>0</v>
      </c>
      <c r="CU70" s="198">
        <f t="shared" si="67"/>
        <v>0</v>
      </c>
      <c r="CV70" s="225">
        <f t="shared" si="68"/>
        <v>0</v>
      </c>
      <c r="CW70" s="226">
        <f t="shared" si="69"/>
        <v>0</v>
      </c>
      <c r="CX70" s="224">
        <f t="shared" si="70"/>
        <v>4.6500000000000004</v>
      </c>
      <c r="CY70" s="227">
        <f t="shared" si="71"/>
        <v>36</v>
      </c>
      <c r="CZ70" s="224">
        <f t="shared" si="48"/>
        <v>4.1333333333333337</v>
      </c>
      <c r="DA70" s="228">
        <f t="shared" ref="DA70:DA128" si="85">IF(CI70+CK70+CM70+CO70=0,0,CI70+CK70+CM70+CO70)</f>
        <v>27</v>
      </c>
      <c r="DB70" s="225">
        <f t="shared" si="72"/>
        <v>0.51666666666666661</v>
      </c>
      <c r="DC70" s="229">
        <f t="shared" si="73"/>
        <v>9</v>
      </c>
      <c r="DD70" s="224">
        <f t="shared" si="74"/>
        <v>0.13333333333333333</v>
      </c>
      <c r="DE70" s="90">
        <f t="shared" si="75"/>
        <v>0</v>
      </c>
      <c r="DF70" s="230">
        <f t="shared" si="76"/>
        <v>8</v>
      </c>
      <c r="DG70" s="251">
        <f t="shared" si="77"/>
        <v>8990</v>
      </c>
      <c r="DH70" s="231">
        <f t="shared" si="78"/>
        <v>80.555555555555557</v>
      </c>
      <c r="DI70" s="232">
        <f t="shared" si="79"/>
        <v>543.75</v>
      </c>
      <c r="DJ70" s="233">
        <f t="shared" si="80"/>
        <v>24</v>
      </c>
      <c r="DK70" s="234">
        <f t="shared" si="81"/>
        <v>6.5322580645161281</v>
      </c>
      <c r="DL70" s="235">
        <f t="shared" si="82"/>
        <v>23.333333333333336</v>
      </c>
      <c r="DM70" s="236"/>
      <c r="DN70" s="237"/>
      <c r="DO70" s="238">
        <f t="shared" si="83"/>
        <v>1</v>
      </c>
      <c r="DP70" s="239">
        <f t="shared" si="84"/>
        <v>1</v>
      </c>
      <c r="DQ70" s="191"/>
    </row>
    <row r="71" spans="1:121" s="120" customFormat="1" ht="24.75" customHeight="1">
      <c r="A71" s="537" t="s">
        <v>1490</v>
      </c>
      <c r="B71" s="191" t="s">
        <v>1150</v>
      </c>
      <c r="C71" s="192">
        <v>44995</v>
      </c>
      <c r="D71" s="193" t="s">
        <v>163</v>
      </c>
      <c r="E71" s="194" t="s">
        <v>1401</v>
      </c>
      <c r="F71" s="90" t="s">
        <v>165</v>
      </c>
      <c r="G71" s="193" t="s">
        <v>1244</v>
      </c>
      <c r="H71" s="191" t="s">
        <v>145</v>
      </c>
      <c r="I71" s="90" t="s">
        <v>146</v>
      </c>
      <c r="J71" s="194" t="s">
        <v>1374</v>
      </c>
      <c r="K71" s="90">
        <v>4</v>
      </c>
      <c r="L71" s="195" t="s">
        <v>1376</v>
      </c>
      <c r="M71" s="196">
        <v>44995.243055555555</v>
      </c>
      <c r="N71" s="90">
        <v>63707</v>
      </c>
      <c r="O71" s="197"/>
      <c r="P71" s="196">
        <v>44995.481249999997</v>
      </c>
      <c r="Q71" s="90">
        <v>63760</v>
      </c>
      <c r="R71" s="193"/>
      <c r="S71" s="196">
        <v>44995.25</v>
      </c>
      <c r="T71" s="90">
        <v>63711</v>
      </c>
      <c r="U71" s="197" t="s">
        <v>1491</v>
      </c>
      <c r="V71" s="196">
        <v>44995.354861111111</v>
      </c>
      <c r="W71" s="90">
        <v>63728</v>
      </c>
      <c r="X71" s="193" t="s">
        <v>1492</v>
      </c>
      <c r="Y71" s="196">
        <v>44995.378472222219</v>
      </c>
      <c r="Z71" s="90">
        <v>63739</v>
      </c>
      <c r="AA71" s="193" t="s">
        <v>1467</v>
      </c>
      <c r="AB71" s="196">
        <v>44995.461805555555</v>
      </c>
      <c r="AC71" s="90">
        <v>63753</v>
      </c>
      <c r="AD71" s="193" t="s">
        <v>1493</v>
      </c>
      <c r="AE71" s="196"/>
      <c r="AF71" s="90"/>
      <c r="AG71" s="193"/>
      <c r="AH71" s="196"/>
      <c r="AI71" s="90"/>
      <c r="AJ71" s="198"/>
      <c r="AK71" s="196"/>
      <c r="AL71" s="90"/>
      <c r="AM71" s="198"/>
      <c r="AN71" s="196"/>
      <c r="AO71" s="90"/>
      <c r="AP71" s="198"/>
      <c r="AQ71" s="196">
        <v>44995.363194444442</v>
      </c>
      <c r="AR71" s="197">
        <v>63733</v>
      </c>
      <c r="AS71" s="197">
        <v>18985</v>
      </c>
      <c r="AT71" s="199">
        <v>19580</v>
      </c>
      <c r="AU71" s="199">
        <v>12220</v>
      </c>
      <c r="AV71" s="200">
        <v>7360</v>
      </c>
      <c r="AW71" s="196">
        <v>44995.368055555555</v>
      </c>
      <c r="AX71" s="193">
        <v>63733</v>
      </c>
      <c r="AY71" s="196">
        <v>44995.470138888886</v>
      </c>
      <c r="AZ71" s="197">
        <v>63757</v>
      </c>
      <c r="BA71" s="197">
        <v>18991</v>
      </c>
      <c r="BB71" s="199"/>
      <c r="BC71" s="199"/>
      <c r="BD71" s="200">
        <v>6260</v>
      </c>
      <c r="BE71" s="196">
        <v>44995.474999999999</v>
      </c>
      <c r="BF71" s="193">
        <v>63757</v>
      </c>
      <c r="BG71" s="196"/>
      <c r="BH71" s="197"/>
      <c r="BI71" s="197"/>
      <c r="BJ71" s="199"/>
      <c r="BK71" s="199"/>
      <c r="BL71" s="200"/>
      <c r="BM71" s="196"/>
      <c r="BN71" s="193"/>
      <c r="BO71" s="196"/>
      <c r="BP71" s="197"/>
      <c r="BQ71" s="197"/>
      <c r="BR71" s="199"/>
      <c r="BS71" s="199"/>
      <c r="BT71" s="200"/>
      <c r="BU71" s="201"/>
      <c r="BV71" s="193"/>
      <c r="BW71" s="202"/>
      <c r="BX71" s="90"/>
      <c r="BY71" s="198"/>
      <c r="BZ71" s="198"/>
      <c r="CA71" s="241">
        <v>45202.495833333334</v>
      </c>
      <c r="CB71" s="221"/>
      <c r="CC71" s="267" t="s">
        <v>1744</v>
      </c>
      <c r="CD71" s="222">
        <f t="shared" si="50"/>
        <v>0.16666666666666666</v>
      </c>
      <c r="CE71" s="223">
        <f t="shared" si="51"/>
        <v>4</v>
      </c>
      <c r="CF71" s="224">
        <f t="shared" si="52"/>
        <v>0.80000000000000016</v>
      </c>
      <c r="CG71" s="193">
        <f t="shared" si="53"/>
        <v>18</v>
      </c>
      <c r="CH71" s="224">
        <f t="shared" si="54"/>
        <v>2.5166666666666666</v>
      </c>
      <c r="CI71" s="193">
        <f t="shared" si="55"/>
        <v>17</v>
      </c>
      <c r="CJ71" s="224">
        <f t="shared" si="56"/>
        <v>2</v>
      </c>
      <c r="CK71" s="193">
        <f t="shared" si="57"/>
        <v>14</v>
      </c>
      <c r="CL71" s="224">
        <f t="shared" si="58"/>
        <v>0</v>
      </c>
      <c r="CM71" s="193">
        <f t="shared" si="59"/>
        <v>0</v>
      </c>
      <c r="CN71" s="224">
        <f t="shared" si="60"/>
        <v>0</v>
      </c>
      <c r="CO71" s="193">
        <f t="shared" si="61"/>
        <v>0</v>
      </c>
      <c r="CP71" s="225">
        <f t="shared" si="62"/>
        <v>0.11666666666666667</v>
      </c>
      <c r="CQ71" s="198">
        <f t="shared" si="63"/>
        <v>0</v>
      </c>
      <c r="CR71" s="225">
        <f t="shared" si="64"/>
        <v>0.11666666666666667</v>
      </c>
      <c r="CS71" s="198">
        <f t="shared" si="65"/>
        <v>0</v>
      </c>
      <c r="CT71" s="225">
        <f t="shared" si="66"/>
        <v>0</v>
      </c>
      <c r="CU71" s="198">
        <f t="shared" si="67"/>
        <v>0</v>
      </c>
      <c r="CV71" s="225">
        <f t="shared" si="68"/>
        <v>0</v>
      </c>
      <c r="CW71" s="226">
        <f t="shared" si="69"/>
        <v>0</v>
      </c>
      <c r="CX71" s="224">
        <f t="shared" si="70"/>
        <v>5.7166666666666668</v>
      </c>
      <c r="CY71" s="227">
        <f t="shared" si="71"/>
        <v>53</v>
      </c>
      <c r="CZ71" s="224">
        <f t="shared" ref="CZ71:CZ129" si="86">IF(CH71+CJ71+CL71+CN71=0,0,CH71+CJ71+CL71+CN71)</f>
        <v>4.5166666666666666</v>
      </c>
      <c r="DA71" s="228">
        <f t="shared" si="85"/>
        <v>31</v>
      </c>
      <c r="DB71" s="225">
        <f t="shared" si="72"/>
        <v>1.2000000000000002</v>
      </c>
      <c r="DC71" s="229">
        <f t="shared" si="73"/>
        <v>22</v>
      </c>
      <c r="DD71" s="224">
        <f t="shared" si="74"/>
        <v>0.23333333333333334</v>
      </c>
      <c r="DE71" s="90">
        <f t="shared" si="75"/>
        <v>0</v>
      </c>
      <c r="DF71" s="230">
        <f t="shared" si="76"/>
        <v>7</v>
      </c>
      <c r="DG71" s="251">
        <f t="shared" si="77"/>
        <v>13620</v>
      </c>
      <c r="DH71" s="231">
        <f t="shared" si="78"/>
        <v>97.274134031662896</v>
      </c>
      <c r="DI71" s="232">
        <f t="shared" si="79"/>
        <v>753.87453874538744</v>
      </c>
      <c r="DJ71" s="233">
        <f t="shared" si="80"/>
        <v>24</v>
      </c>
      <c r="DK71" s="234">
        <f t="shared" si="81"/>
        <v>6.8634686346863472</v>
      </c>
      <c r="DL71" s="235">
        <f t="shared" si="82"/>
        <v>22.499999999999996</v>
      </c>
      <c r="DM71" s="236"/>
      <c r="DN71" s="237"/>
      <c r="DO71" s="238">
        <f t="shared" si="83"/>
        <v>0.92527173913043481</v>
      </c>
      <c r="DP71" s="239">
        <f t="shared" si="84"/>
        <v>2</v>
      </c>
      <c r="DQ71" s="191"/>
    </row>
    <row r="72" spans="1:121" s="120" customFormat="1" ht="24.75" customHeight="1">
      <c r="A72" s="537" t="s">
        <v>1494</v>
      </c>
      <c r="B72" s="191" t="s">
        <v>1150</v>
      </c>
      <c r="C72" s="192">
        <v>44995</v>
      </c>
      <c r="D72" s="193" t="s">
        <v>163</v>
      </c>
      <c r="E72" s="194" t="s">
        <v>1399</v>
      </c>
      <c r="F72" s="90" t="s">
        <v>165</v>
      </c>
      <c r="G72" s="193" t="s">
        <v>1241</v>
      </c>
      <c r="H72" s="191" t="s">
        <v>145</v>
      </c>
      <c r="I72" s="90" t="s">
        <v>146</v>
      </c>
      <c r="J72" s="194" t="s">
        <v>1375</v>
      </c>
      <c r="K72" s="90">
        <v>4</v>
      </c>
      <c r="L72" s="195" t="s">
        <v>1153</v>
      </c>
      <c r="M72" s="196">
        <v>44995.625</v>
      </c>
      <c r="N72" s="90">
        <v>31377</v>
      </c>
      <c r="O72" s="197"/>
      <c r="P72" s="196">
        <v>44995.767361111109</v>
      </c>
      <c r="Q72" s="90">
        <v>31396</v>
      </c>
      <c r="R72" s="193"/>
      <c r="S72" s="196">
        <v>44995.628472222219</v>
      </c>
      <c r="T72" s="90">
        <v>31379</v>
      </c>
      <c r="U72" s="197"/>
      <c r="V72" s="196">
        <v>44995.694444444445</v>
      </c>
      <c r="W72" s="90">
        <v>31389</v>
      </c>
      <c r="X72" s="193"/>
      <c r="Y72" s="196"/>
      <c r="Z72" s="90"/>
      <c r="AA72" s="193"/>
      <c r="AB72" s="196"/>
      <c r="AC72" s="90"/>
      <c r="AD72" s="193"/>
      <c r="AE72" s="196"/>
      <c r="AF72" s="90" t="s">
        <v>1409</v>
      </c>
      <c r="AG72" s="193"/>
      <c r="AH72" s="196"/>
      <c r="AI72" s="90"/>
      <c r="AJ72" s="198"/>
      <c r="AK72" s="196"/>
      <c r="AL72" s="90"/>
      <c r="AM72" s="198"/>
      <c r="AN72" s="196"/>
      <c r="AO72" s="90"/>
      <c r="AP72" s="198"/>
      <c r="AQ72" s="196">
        <v>44995.722222222219</v>
      </c>
      <c r="AR72" s="197">
        <v>31394</v>
      </c>
      <c r="AS72" s="197">
        <v>18997</v>
      </c>
      <c r="AT72" s="199"/>
      <c r="AU72" s="199"/>
      <c r="AV72" s="200">
        <v>6610</v>
      </c>
      <c r="AW72" s="196">
        <v>44995.758333333331</v>
      </c>
      <c r="AX72" s="193">
        <v>31394</v>
      </c>
      <c r="AY72" s="196"/>
      <c r="AZ72" s="197"/>
      <c r="BA72" s="197"/>
      <c r="BB72" s="199"/>
      <c r="BC72" s="199"/>
      <c r="BD72" s="200"/>
      <c r="BE72" s="196"/>
      <c r="BF72" s="193"/>
      <c r="BG72" s="196"/>
      <c r="BH72" s="197"/>
      <c r="BI72" s="197"/>
      <c r="BJ72" s="199"/>
      <c r="BK72" s="199"/>
      <c r="BL72" s="200"/>
      <c r="BM72" s="196"/>
      <c r="BN72" s="193"/>
      <c r="BO72" s="196"/>
      <c r="BP72" s="197"/>
      <c r="BQ72" s="197"/>
      <c r="BR72" s="199"/>
      <c r="BS72" s="199"/>
      <c r="BT72" s="200"/>
      <c r="BU72" s="201"/>
      <c r="BV72" s="193"/>
      <c r="BW72" s="202"/>
      <c r="BX72" s="90"/>
      <c r="BY72" s="198"/>
      <c r="BZ72" s="198"/>
      <c r="CA72" s="241">
        <v>44996.524710648147</v>
      </c>
      <c r="CB72" s="221"/>
      <c r="CC72" s="267" t="s">
        <v>1744</v>
      </c>
      <c r="CD72" s="222">
        <f t="shared" si="50"/>
        <v>8.3333333333333329E-2</v>
      </c>
      <c r="CE72" s="223">
        <f t="shared" si="51"/>
        <v>2</v>
      </c>
      <c r="CF72" s="224">
        <f t="shared" si="52"/>
        <v>0.88333333333333297</v>
      </c>
      <c r="CG72" s="193">
        <f t="shared" si="53"/>
        <v>7</v>
      </c>
      <c r="CH72" s="224">
        <f t="shared" si="54"/>
        <v>1.5833333333333335</v>
      </c>
      <c r="CI72" s="193">
        <f t="shared" si="55"/>
        <v>10</v>
      </c>
      <c r="CJ72" s="224">
        <f t="shared" si="56"/>
        <v>0</v>
      </c>
      <c r="CK72" s="193">
        <f t="shared" si="57"/>
        <v>0</v>
      </c>
      <c r="CL72" s="224">
        <f t="shared" si="58"/>
        <v>0</v>
      </c>
      <c r="CM72" s="193">
        <f t="shared" si="59"/>
        <v>0</v>
      </c>
      <c r="CN72" s="224">
        <f t="shared" si="60"/>
        <v>0</v>
      </c>
      <c r="CO72" s="193">
        <f t="shared" si="61"/>
        <v>0</v>
      </c>
      <c r="CP72" s="225">
        <f t="shared" si="62"/>
        <v>0.8666666666666667</v>
      </c>
      <c r="CQ72" s="198">
        <f t="shared" si="63"/>
        <v>0</v>
      </c>
      <c r="CR72" s="225">
        <f t="shared" si="64"/>
        <v>0</v>
      </c>
      <c r="CS72" s="198">
        <f t="shared" si="65"/>
        <v>0</v>
      </c>
      <c r="CT72" s="225">
        <f t="shared" si="66"/>
        <v>0</v>
      </c>
      <c r="CU72" s="198">
        <f t="shared" si="67"/>
        <v>0</v>
      </c>
      <c r="CV72" s="225">
        <f t="shared" si="68"/>
        <v>0</v>
      </c>
      <c r="CW72" s="226">
        <f t="shared" si="69"/>
        <v>0</v>
      </c>
      <c r="CX72" s="224">
        <f t="shared" si="70"/>
        <v>3.4166666666666665</v>
      </c>
      <c r="CY72" s="227">
        <f t="shared" si="71"/>
        <v>19</v>
      </c>
      <c r="CZ72" s="224">
        <f t="shared" si="86"/>
        <v>1.5833333333333335</v>
      </c>
      <c r="DA72" s="228">
        <f t="shared" si="85"/>
        <v>10</v>
      </c>
      <c r="DB72" s="225">
        <f t="shared" si="72"/>
        <v>1.833333333333333</v>
      </c>
      <c r="DC72" s="229">
        <f t="shared" si="73"/>
        <v>9</v>
      </c>
      <c r="DD72" s="224">
        <f t="shared" si="74"/>
        <v>0.8666666666666667</v>
      </c>
      <c r="DE72" s="90">
        <f t="shared" si="75"/>
        <v>0</v>
      </c>
      <c r="DF72" s="230">
        <f>(IF(CP72&gt;0,CP72,0)+IF(CR72&gt;0,CR72,0)+IF(CT72&gt;0,CT72,0)+IF(CV72&gt;0,CV72,0))/(COUNTIF(CP72,"&gt;0")+COUNTIF(CR72,"&gt;0")+COUNTIF(CT72,"&gt;0")+COUNTIF(CV72,"&gt;0"))*60</f>
        <v>52</v>
      </c>
      <c r="DG72" s="251">
        <f t="shared" si="77"/>
        <v>6610</v>
      </c>
      <c r="DH72" s="231">
        <f t="shared" si="78"/>
        <v>417.4736842105263</v>
      </c>
      <c r="DI72" s="232">
        <f t="shared" si="79"/>
        <v>1043.6842105263156</v>
      </c>
      <c r="DJ72" s="233">
        <f t="shared" si="80"/>
        <v>24</v>
      </c>
      <c r="DK72" s="234">
        <f t="shared" si="81"/>
        <v>6.3157894736842097</v>
      </c>
      <c r="DL72" s="235">
        <f t="shared" si="82"/>
        <v>7.924528301886796</v>
      </c>
      <c r="DM72" s="236"/>
      <c r="DN72" s="237"/>
      <c r="DO72" s="238">
        <f t="shared" si="83"/>
        <v>1</v>
      </c>
      <c r="DP72" s="239">
        <f t="shared" si="84"/>
        <v>1</v>
      </c>
      <c r="DQ72" s="191"/>
    </row>
    <row r="73" spans="1:121" s="120" customFormat="1" ht="24.75" customHeight="1">
      <c r="A73" s="537" t="s">
        <v>1495</v>
      </c>
      <c r="B73" s="191" t="s">
        <v>1150</v>
      </c>
      <c r="C73" s="192">
        <v>44995</v>
      </c>
      <c r="D73" s="193" t="s">
        <v>163</v>
      </c>
      <c r="E73" s="194" t="s">
        <v>1399</v>
      </c>
      <c r="F73" s="90" t="s">
        <v>165</v>
      </c>
      <c r="G73" s="193" t="s">
        <v>1241</v>
      </c>
      <c r="H73" s="191" t="s">
        <v>145</v>
      </c>
      <c r="I73" s="90" t="s">
        <v>146</v>
      </c>
      <c r="J73" s="194" t="s">
        <v>1379</v>
      </c>
      <c r="K73" s="90">
        <v>4</v>
      </c>
      <c r="L73" s="195" t="s">
        <v>1153</v>
      </c>
      <c r="M73" s="196">
        <v>44995.78125</v>
      </c>
      <c r="N73" s="90">
        <v>314143</v>
      </c>
      <c r="O73" s="197"/>
      <c r="P73" s="196">
        <v>44995.864583333336</v>
      </c>
      <c r="Q73" s="90">
        <v>314162</v>
      </c>
      <c r="R73" s="193"/>
      <c r="S73" s="196">
        <v>44995.788888888892</v>
      </c>
      <c r="T73" s="90">
        <v>314145</v>
      </c>
      <c r="U73" s="197" t="s">
        <v>1394</v>
      </c>
      <c r="V73" s="196">
        <v>44995.84375</v>
      </c>
      <c r="W73" s="90">
        <v>314154</v>
      </c>
      <c r="X73" s="193" t="s">
        <v>1385</v>
      </c>
      <c r="Y73" s="196"/>
      <c r="Z73" s="90"/>
      <c r="AA73" s="193"/>
      <c r="AB73" s="196"/>
      <c r="AC73" s="90"/>
      <c r="AD73" s="193"/>
      <c r="AE73" s="196"/>
      <c r="AF73" s="90" t="s">
        <v>1409</v>
      </c>
      <c r="AG73" s="193"/>
      <c r="AH73" s="196"/>
      <c r="AI73" s="90"/>
      <c r="AJ73" s="198"/>
      <c r="AK73" s="196"/>
      <c r="AL73" s="90"/>
      <c r="AM73" s="198"/>
      <c r="AN73" s="196"/>
      <c r="AO73" s="90"/>
      <c r="AP73" s="198"/>
      <c r="AQ73" s="196">
        <v>44995.854166666664</v>
      </c>
      <c r="AR73" s="197">
        <v>314160</v>
      </c>
      <c r="AS73" s="197">
        <v>19000</v>
      </c>
      <c r="AT73" s="199"/>
      <c r="AU73" s="199"/>
      <c r="AV73" s="200">
        <v>4860</v>
      </c>
      <c r="AW73" s="196">
        <v>44995.859027777777</v>
      </c>
      <c r="AX73" s="193">
        <v>314160</v>
      </c>
      <c r="AY73" s="196"/>
      <c r="AZ73" s="197"/>
      <c r="BA73" s="197"/>
      <c r="BB73" s="199"/>
      <c r="BC73" s="199"/>
      <c r="BD73" s="200"/>
      <c r="BE73" s="196"/>
      <c r="BF73" s="193"/>
      <c r="BG73" s="196"/>
      <c r="BH73" s="197"/>
      <c r="BI73" s="197"/>
      <c r="BJ73" s="199"/>
      <c r="BK73" s="199"/>
      <c r="BL73" s="200"/>
      <c r="BM73" s="196"/>
      <c r="BN73" s="193"/>
      <c r="BO73" s="196"/>
      <c r="BP73" s="197"/>
      <c r="BQ73" s="197"/>
      <c r="BR73" s="199"/>
      <c r="BS73" s="199"/>
      <c r="BT73" s="200"/>
      <c r="BU73" s="201"/>
      <c r="BV73" s="193"/>
      <c r="BW73" s="202"/>
      <c r="BX73" s="90"/>
      <c r="BY73" s="198"/>
      <c r="BZ73" s="198" t="s">
        <v>1707</v>
      </c>
      <c r="CA73" s="241">
        <v>44996.50677083333</v>
      </c>
      <c r="CB73" s="221"/>
      <c r="CC73" s="267" t="s">
        <v>1744</v>
      </c>
      <c r="CD73" s="222">
        <f t="shared" si="50"/>
        <v>0.18333333333333332</v>
      </c>
      <c r="CE73" s="223">
        <f t="shared" si="51"/>
        <v>2</v>
      </c>
      <c r="CF73" s="224">
        <f t="shared" si="52"/>
        <v>0.3833333333333333</v>
      </c>
      <c r="CG73" s="193">
        <f t="shared" si="53"/>
        <v>8</v>
      </c>
      <c r="CH73" s="224">
        <f t="shared" si="54"/>
        <v>1.3166666666666667</v>
      </c>
      <c r="CI73" s="193">
        <f t="shared" si="55"/>
        <v>9</v>
      </c>
      <c r="CJ73" s="224">
        <f t="shared" si="56"/>
        <v>0</v>
      </c>
      <c r="CK73" s="193">
        <f t="shared" si="57"/>
        <v>0</v>
      </c>
      <c r="CL73" s="224">
        <f t="shared" si="58"/>
        <v>0</v>
      </c>
      <c r="CM73" s="193">
        <f t="shared" si="59"/>
        <v>0</v>
      </c>
      <c r="CN73" s="224">
        <f t="shared" si="60"/>
        <v>0</v>
      </c>
      <c r="CO73" s="193">
        <f t="shared" si="61"/>
        <v>0</v>
      </c>
      <c r="CP73" s="225">
        <f t="shared" si="62"/>
        <v>0.11666666666666667</v>
      </c>
      <c r="CQ73" s="198">
        <f t="shared" si="63"/>
        <v>0</v>
      </c>
      <c r="CR73" s="225">
        <f t="shared" si="64"/>
        <v>0</v>
      </c>
      <c r="CS73" s="198">
        <f t="shared" si="65"/>
        <v>0</v>
      </c>
      <c r="CT73" s="225">
        <f t="shared" si="66"/>
        <v>0</v>
      </c>
      <c r="CU73" s="198">
        <f t="shared" si="67"/>
        <v>0</v>
      </c>
      <c r="CV73" s="225">
        <f t="shared" si="68"/>
        <v>0</v>
      </c>
      <c r="CW73" s="226">
        <f t="shared" si="69"/>
        <v>0</v>
      </c>
      <c r="CX73" s="224">
        <f t="shared" si="70"/>
        <v>2</v>
      </c>
      <c r="CY73" s="227">
        <f t="shared" si="71"/>
        <v>19</v>
      </c>
      <c r="CZ73" s="224">
        <f t="shared" si="86"/>
        <v>1.3166666666666667</v>
      </c>
      <c r="DA73" s="228">
        <f t="shared" si="85"/>
        <v>9</v>
      </c>
      <c r="DB73" s="225">
        <f t="shared" si="72"/>
        <v>0.68333333333333335</v>
      </c>
      <c r="DC73" s="229">
        <f t="shared" si="73"/>
        <v>10</v>
      </c>
      <c r="DD73" s="224">
        <f t="shared" si="74"/>
        <v>0.11666666666666667</v>
      </c>
      <c r="DE73" s="90">
        <f t="shared" si="75"/>
        <v>0</v>
      </c>
      <c r="DF73" s="230">
        <f t="shared" si="76"/>
        <v>7</v>
      </c>
      <c r="DG73" s="251">
        <f t="shared" si="77"/>
        <v>4860</v>
      </c>
      <c r="DH73" s="231">
        <f t="shared" si="78"/>
        <v>410.12658227848101</v>
      </c>
      <c r="DI73" s="232">
        <f t="shared" si="79"/>
        <v>922.78481012658233</v>
      </c>
      <c r="DJ73" s="233">
        <f t="shared" si="80"/>
        <v>10.90909090909091</v>
      </c>
      <c r="DK73" s="234">
        <f t="shared" si="81"/>
        <v>6.8354430379746836</v>
      </c>
      <c r="DL73" s="235">
        <f t="shared" si="82"/>
        <v>20.869565217391305</v>
      </c>
      <c r="DM73" s="236"/>
      <c r="DN73" s="237"/>
      <c r="DO73" s="238">
        <f t="shared" si="83"/>
        <v>1</v>
      </c>
      <c r="DP73" s="239">
        <f t="shared" si="84"/>
        <v>1</v>
      </c>
      <c r="DQ73" s="191"/>
    </row>
    <row r="74" spans="1:121" s="120" customFormat="1" ht="24.75" customHeight="1">
      <c r="A74" s="537" t="s">
        <v>1496</v>
      </c>
      <c r="B74" s="191" t="s">
        <v>1150</v>
      </c>
      <c r="C74" s="192">
        <v>44995</v>
      </c>
      <c r="D74" s="193" t="s">
        <v>163</v>
      </c>
      <c r="E74" s="194" t="s">
        <v>1403</v>
      </c>
      <c r="F74" s="90" t="s">
        <v>165</v>
      </c>
      <c r="G74" s="193" t="s">
        <v>1241</v>
      </c>
      <c r="H74" s="191" t="s">
        <v>145</v>
      </c>
      <c r="I74" s="90" t="s">
        <v>146</v>
      </c>
      <c r="J74" s="194" t="s">
        <v>1374</v>
      </c>
      <c r="K74" s="90">
        <v>4</v>
      </c>
      <c r="L74" s="195" t="s">
        <v>1381</v>
      </c>
      <c r="M74" s="196">
        <v>44995.625</v>
      </c>
      <c r="N74" s="90">
        <v>63760</v>
      </c>
      <c r="O74" s="197"/>
      <c r="P74" s="196">
        <v>44995.831250000003</v>
      </c>
      <c r="Q74" s="90">
        <v>63808</v>
      </c>
      <c r="R74" s="193"/>
      <c r="S74" s="196">
        <v>44995.626388888886</v>
      </c>
      <c r="T74" s="90">
        <v>63762</v>
      </c>
      <c r="U74" s="197" t="s">
        <v>1497</v>
      </c>
      <c r="V74" s="196">
        <v>44995.753472222219</v>
      </c>
      <c r="W74" s="90">
        <v>63785</v>
      </c>
      <c r="X74" s="193" t="s">
        <v>1498</v>
      </c>
      <c r="Y74" s="196">
        <v>44995.772222222222</v>
      </c>
      <c r="Z74" s="90">
        <v>63795</v>
      </c>
      <c r="AA74" s="193" t="s">
        <v>1499</v>
      </c>
      <c r="AB74" s="196">
        <v>44995.814583333333</v>
      </c>
      <c r="AC74" s="90">
        <v>63800</v>
      </c>
      <c r="AD74" s="193" t="s">
        <v>1500</v>
      </c>
      <c r="AE74" s="196"/>
      <c r="AF74" s="90"/>
      <c r="AG74" s="193"/>
      <c r="AH74" s="196"/>
      <c r="AI74" s="90"/>
      <c r="AJ74" s="198"/>
      <c r="AK74" s="196"/>
      <c r="AL74" s="90"/>
      <c r="AM74" s="198"/>
      <c r="AN74" s="196"/>
      <c r="AO74" s="90"/>
      <c r="AP74" s="198"/>
      <c r="AQ74" s="196">
        <v>44995.760416666664</v>
      </c>
      <c r="AR74" s="197">
        <v>63790</v>
      </c>
      <c r="AS74" s="197">
        <v>18998</v>
      </c>
      <c r="AT74" s="199">
        <v>19370</v>
      </c>
      <c r="AU74" s="199">
        <v>12270</v>
      </c>
      <c r="AV74" s="200">
        <v>7100</v>
      </c>
      <c r="AW74" s="196">
        <v>44995.763194444444</v>
      </c>
      <c r="AX74" s="193">
        <v>63791</v>
      </c>
      <c r="AY74" s="196">
        <v>44995.820833333331</v>
      </c>
      <c r="AZ74" s="197">
        <v>63805</v>
      </c>
      <c r="BA74" s="197">
        <v>18999</v>
      </c>
      <c r="BB74" s="199">
        <v>15420</v>
      </c>
      <c r="BC74" s="199">
        <v>12330</v>
      </c>
      <c r="BD74" s="200">
        <v>3090</v>
      </c>
      <c r="BE74" s="196">
        <v>44995.824305555558</v>
      </c>
      <c r="BF74" s="193">
        <v>63805</v>
      </c>
      <c r="BG74" s="196"/>
      <c r="BH74" s="197"/>
      <c r="BI74" s="197"/>
      <c r="BJ74" s="199"/>
      <c r="BK74" s="199"/>
      <c r="BL74" s="200"/>
      <c r="BM74" s="196"/>
      <c r="BN74" s="193"/>
      <c r="BO74" s="196"/>
      <c r="BP74" s="197"/>
      <c r="BQ74" s="197"/>
      <c r="BR74" s="199"/>
      <c r="BS74" s="199"/>
      <c r="BT74" s="200"/>
      <c r="BU74" s="201"/>
      <c r="BV74" s="193"/>
      <c r="BW74" s="202">
        <v>63770</v>
      </c>
      <c r="BX74" s="90">
        <v>204.18</v>
      </c>
      <c r="BY74" s="461">
        <v>1223.04</v>
      </c>
      <c r="BZ74" s="198"/>
      <c r="CA74" s="241">
        <v>45202.868750000001</v>
      </c>
      <c r="CB74" s="221"/>
      <c r="CC74" s="267" t="s">
        <v>1744</v>
      </c>
      <c r="CD74" s="222">
        <f t="shared" si="50"/>
        <v>3.3333333333333333E-2</v>
      </c>
      <c r="CE74" s="223">
        <f t="shared" si="51"/>
        <v>2</v>
      </c>
      <c r="CF74" s="224">
        <f t="shared" si="52"/>
        <v>0.7000000000000004</v>
      </c>
      <c r="CG74" s="193">
        <f t="shared" si="53"/>
        <v>17</v>
      </c>
      <c r="CH74" s="224">
        <f t="shared" si="54"/>
        <v>3.05</v>
      </c>
      <c r="CI74" s="193">
        <f t="shared" si="55"/>
        <v>23</v>
      </c>
      <c r="CJ74" s="224">
        <f t="shared" si="56"/>
        <v>1.0166666666666666</v>
      </c>
      <c r="CK74" s="193">
        <f t="shared" si="57"/>
        <v>5</v>
      </c>
      <c r="CL74" s="224">
        <f t="shared" si="58"/>
        <v>0</v>
      </c>
      <c r="CM74" s="193">
        <f t="shared" si="59"/>
        <v>0</v>
      </c>
      <c r="CN74" s="224">
        <f t="shared" si="60"/>
        <v>0</v>
      </c>
      <c r="CO74" s="193">
        <f t="shared" si="61"/>
        <v>0</v>
      </c>
      <c r="CP74" s="225">
        <f t="shared" si="62"/>
        <v>6.6666666666666666E-2</v>
      </c>
      <c r="CQ74" s="198">
        <f t="shared" si="63"/>
        <v>1</v>
      </c>
      <c r="CR74" s="225">
        <f t="shared" si="64"/>
        <v>8.3333333333333329E-2</v>
      </c>
      <c r="CS74" s="198">
        <f t="shared" si="65"/>
        <v>0</v>
      </c>
      <c r="CT74" s="225">
        <f t="shared" si="66"/>
        <v>0</v>
      </c>
      <c r="CU74" s="198">
        <f t="shared" si="67"/>
        <v>0</v>
      </c>
      <c r="CV74" s="225">
        <f t="shared" si="68"/>
        <v>0</v>
      </c>
      <c r="CW74" s="226">
        <f t="shared" si="69"/>
        <v>0</v>
      </c>
      <c r="CX74" s="224">
        <f t="shared" si="70"/>
        <v>4.95</v>
      </c>
      <c r="CY74" s="227">
        <f t="shared" si="71"/>
        <v>48</v>
      </c>
      <c r="CZ74" s="224">
        <f t="shared" si="86"/>
        <v>4.0666666666666664</v>
      </c>
      <c r="DA74" s="228">
        <f t="shared" si="85"/>
        <v>28</v>
      </c>
      <c r="DB74" s="225">
        <f t="shared" si="72"/>
        <v>0.88333333333333375</v>
      </c>
      <c r="DC74" s="229">
        <f t="shared" si="73"/>
        <v>20</v>
      </c>
      <c r="DD74" s="224">
        <f t="shared" si="74"/>
        <v>0.15</v>
      </c>
      <c r="DE74" s="90">
        <f t="shared" si="75"/>
        <v>1</v>
      </c>
      <c r="DF74" s="230">
        <f t="shared" si="76"/>
        <v>4.5</v>
      </c>
      <c r="DG74" s="251">
        <f t="shared" si="77"/>
        <v>10190</v>
      </c>
      <c r="DH74" s="231">
        <f t="shared" si="78"/>
        <v>89.490632318501184</v>
      </c>
      <c r="DI74" s="232">
        <f t="shared" si="79"/>
        <v>626.43442622950829</v>
      </c>
      <c r="DJ74" s="233">
        <f t="shared" si="80"/>
        <v>60</v>
      </c>
      <c r="DK74" s="234">
        <f t="shared" si="81"/>
        <v>6.8852459016393448</v>
      </c>
      <c r="DL74" s="235">
        <f t="shared" si="82"/>
        <v>24.28571428571427</v>
      </c>
      <c r="DM74" s="236"/>
      <c r="DN74" s="237"/>
      <c r="DO74" s="238">
        <f t="shared" si="83"/>
        <v>0.71760563380281694</v>
      </c>
      <c r="DP74" s="239">
        <f t="shared" si="84"/>
        <v>2</v>
      </c>
      <c r="DQ74" s="191"/>
    </row>
    <row r="75" spans="1:121" s="120" customFormat="1" ht="24.75" customHeight="1">
      <c r="A75" s="537" t="s">
        <v>1501</v>
      </c>
      <c r="B75" s="191" t="s">
        <v>1150</v>
      </c>
      <c r="C75" s="192">
        <v>44996</v>
      </c>
      <c r="D75" s="193" t="s">
        <v>173</v>
      </c>
      <c r="E75" s="194" t="s">
        <v>1405</v>
      </c>
      <c r="F75" s="90" t="s">
        <v>143</v>
      </c>
      <c r="G75" s="193" t="s">
        <v>1241</v>
      </c>
      <c r="H75" s="191" t="s">
        <v>145</v>
      </c>
      <c r="I75" s="90" t="s">
        <v>146</v>
      </c>
      <c r="J75" s="194" t="s">
        <v>1375</v>
      </c>
      <c r="K75" s="90">
        <v>4</v>
      </c>
      <c r="L75" s="195" t="s">
        <v>1153</v>
      </c>
      <c r="M75" s="196">
        <v>44996.541666666664</v>
      </c>
      <c r="N75" s="90">
        <v>31453</v>
      </c>
      <c r="O75" s="197"/>
      <c r="P75" s="196">
        <v>44996.663194444445</v>
      </c>
      <c r="Q75" s="90">
        <v>31476</v>
      </c>
      <c r="R75" s="193"/>
      <c r="S75" s="196">
        <v>44996.545138888891</v>
      </c>
      <c r="T75" s="90">
        <v>31455</v>
      </c>
      <c r="U75" s="197"/>
      <c r="V75" s="196">
        <v>44996.642361111109</v>
      </c>
      <c r="W75" s="90">
        <v>31469</v>
      </c>
      <c r="X75" s="193"/>
      <c r="Y75" s="196"/>
      <c r="Z75" s="90"/>
      <c r="AA75" s="193"/>
      <c r="AB75" s="196"/>
      <c r="AC75" s="90"/>
      <c r="AD75" s="193"/>
      <c r="AE75" s="196"/>
      <c r="AF75" s="90" t="s">
        <v>1409</v>
      </c>
      <c r="AG75" s="193"/>
      <c r="AH75" s="196"/>
      <c r="AI75" s="90"/>
      <c r="AJ75" s="198"/>
      <c r="AK75" s="196"/>
      <c r="AL75" s="90"/>
      <c r="AM75" s="198"/>
      <c r="AN75" s="196"/>
      <c r="AO75" s="90"/>
      <c r="AP75" s="198"/>
      <c r="AQ75" s="196">
        <v>44996.65</v>
      </c>
      <c r="AR75" s="197">
        <v>31473</v>
      </c>
      <c r="AS75" s="197">
        <v>18997</v>
      </c>
      <c r="AT75" s="199"/>
      <c r="AU75" s="199"/>
      <c r="AV75" s="200">
        <v>9490</v>
      </c>
      <c r="AW75" s="196">
        <v>44996.656944444447</v>
      </c>
      <c r="AX75" s="193">
        <v>31473</v>
      </c>
      <c r="AY75" s="196"/>
      <c r="AZ75" s="197"/>
      <c r="BA75" s="197"/>
      <c r="BB75" s="199"/>
      <c r="BC75" s="199"/>
      <c r="BD75" s="200"/>
      <c r="BE75" s="196"/>
      <c r="BF75" s="193"/>
      <c r="BG75" s="196"/>
      <c r="BH75" s="197"/>
      <c r="BI75" s="197"/>
      <c r="BJ75" s="199"/>
      <c r="BK75" s="199"/>
      <c r="BL75" s="200"/>
      <c r="BM75" s="196"/>
      <c r="BN75" s="193"/>
      <c r="BO75" s="196"/>
      <c r="BP75" s="197"/>
      <c r="BQ75" s="197"/>
      <c r="BR75" s="199"/>
      <c r="BS75" s="199"/>
      <c r="BT75" s="200"/>
      <c r="BU75" s="201"/>
      <c r="BV75" s="193"/>
      <c r="BW75" s="202"/>
      <c r="BX75" s="90"/>
      <c r="BY75" s="198"/>
      <c r="BZ75" s="198"/>
      <c r="CA75" s="241">
        <v>44997.452962962961</v>
      </c>
      <c r="CB75" s="221"/>
      <c r="CC75" s="267" t="s">
        <v>1744</v>
      </c>
      <c r="CD75" s="222">
        <f t="shared" si="50"/>
        <v>8.3333333333333329E-2</v>
      </c>
      <c r="CE75" s="223">
        <f t="shared" si="51"/>
        <v>2</v>
      </c>
      <c r="CF75" s="224">
        <f t="shared" si="52"/>
        <v>0.33333333333333309</v>
      </c>
      <c r="CG75" s="193">
        <f t="shared" si="53"/>
        <v>7</v>
      </c>
      <c r="CH75" s="224">
        <f t="shared" si="54"/>
        <v>2.3333333333333335</v>
      </c>
      <c r="CI75" s="193">
        <f t="shared" si="55"/>
        <v>14</v>
      </c>
      <c r="CJ75" s="224">
        <f t="shared" si="56"/>
        <v>0</v>
      </c>
      <c r="CK75" s="193">
        <f t="shared" si="57"/>
        <v>0</v>
      </c>
      <c r="CL75" s="224">
        <f t="shared" si="58"/>
        <v>0</v>
      </c>
      <c r="CM75" s="193">
        <f t="shared" si="59"/>
        <v>0</v>
      </c>
      <c r="CN75" s="224">
        <f t="shared" si="60"/>
        <v>0</v>
      </c>
      <c r="CO75" s="193">
        <f t="shared" si="61"/>
        <v>0</v>
      </c>
      <c r="CP75" s="225">
        <f t="shared" si="62"/>
        <v>0.16666666666666666</v>
      </c>
      <c r="CQ75" s="198">
        <f t="shared" si="63"/>
        <v>0</v>
      </c>
      <c r="CR75" s="225">
        <f t="shared" si="64"/>
        <v>0</v>
      </c>
      <c r="CS75" s="198">
        <f t="shared" si="65"/>
        <v>0</v>
      </c>
      <c r="CT75" s="225">
        <f t="shared" si="66"/>
        <v>0</v>
      </c>
      <c r="CU75" s="198">
        <f t="shared" si="67"/>
        <v>0</v>
      </c>
      <c r="CV75" s="225">
        <f t="shared" si="68"/>
        <v>0</v>
      </c>
      <c r="CW75" s="226">
        <f t="shared" si="69"/>
        <v>0</v>
      </c>
      <c r="CX75" s="224">
        <f t="shared" si="70"/>
        <v>2.9166666666666665</v>
      </c>
      <c r="CY75" s="227">
        <f t="shared" si="71"/>
        <v>23</v>
      </c>
      <c r="CZ75" s="224">
        <f t="shared" si="86"/>
        <v>2.3333333333333335</v>
      </c>
      <c r="DA75" s="228">
        <f t="shared" si="85"/>
        <v>14</v>
      </c>
      <c r="DB75" s="225">
        <f t="shared" si="72"/>
        <v>0.58333333333333304</v>
      </c>
      <c r="DC75" s="229">
        <f t="shared" si="73"/>
        <v>9</v>
      </c>
      <c r="DD75" s="224">
        <f t="shared" si="74"/>
        <v>0.16666666666666666</v>
      </c>
      <c r="DE75" s="90">
        <f t="shared" si="75"/>
        <v>0</v>
      </c>
      <c r="DF75" s="230">
        <f t="shared" si="76"/>
        <v>10</v>
      </c>
      <c r="DG75" s="251">
        <f t="shared" si="77"/>
        <v>9490</v>
      </c>
      <c r="DH75" s="231">
        <f t="shared" si="78"/>
        <v>290.51020408163265</v>
      </c>
      <c r="DI75" s="232">
        <f t="shared" si="79"/>
        <v>1016.7857142857142</v>
      </c>
      <c r="DJ75" s="233">
        <f t="shared" si="80"/>
        <v>24</v>
      </c>
      <c r="DK75" s="234">
        <f t="shared" si="81"/>
        <v>6</v>
      </c>
      <c r="DL75" s="235">
        <f t="shared" si="82"/>
        <v>21.000000000000014</v>
      </c>
      <c r="DM75" s="236"/>
      <c r="DN75" s="237"/>
      <c r="DO75" s="238">
        <f t="shared" si="83"/>
        <v>1</v>
      </c>
      <c r="DP75" s="239">
        <f t="shared" si="84"/>
        <v>1</v>
      </c>
      <c r="DQ75" s="191"/>
    </row>
    <row r="76" spans="1:121" s="120" customFormat="1" ht="24.75" customHeight="1">
      <c r="A76" s="537" t="s">
        <v>1502</v>
      </c>
      <c r="B76" s="191" t="s">
        <v>1150</v>
      </c>
      <c r="C76" s="192">
        <v>44996</v>
      </c>
      <c r="D76" s="193" t="s">
        <v>173</v>
      </c>
      <c r="E76" s="194" t="s">
        <v>1406</v>
      </c>
      <c r="F76" s="90" t="s">
        <v>143</v>
      </c>
      <c r="G76" s="193" t="s">
        <v>1244</v>
      </c>
      <c r="H76" s="191" t="s">
        <v>145</v>
      </c>
      <c r="I76" s="90" t="s">
        <v>146</v>
      </c>
      <c r="J76" s="194" t="s">
        <v>1379</v>
      </c>
      <c r="K76" s="90">
        <v>4</v>
      </c>
      <c r="L76" s="195" t="s">
        <v>1377</v>
      </c>
      <c r="M76" s="196">
        <v>44996.354166666664</v>
      </c>
      <c r="N76" s="90">
        <v>314162</v>
      </c>
      <c r="O76" s="197"/>
      <c r="P76" s="196">
        <v>44996.4375</v>
      </c>
      <c r="Q76" s="90">
        <v>314185</v>
      </c>
      <c r="R76" s="193"/>
      <c r="S76" s="196">
        <v>44996.388888888891</v>
      </c>
      <c r="T76" s="90">
        <v>314165</v>
      </c>
      <c r="U76" s="197" t="s">
        <v>1503</v>
      </c>
      <c r="V76" s="196">
        <v>44996.395833333336</v>
      </c>
      <c r="W76" s="90">
        <v>314174</v>
      </c>
      <c r="X76" s="193" t="s">
        <v>1392</v>
      </c>
      <c r="Y76" s="196"/>
      <c r="Z76" s="90"/>
      <c r="AA76" s="193"/>
      <c r="AB76" s="196"/>
      <c r="AC76" s="90"/>
      <c r="AD76" s="193"/>
      <c r="AE76" s="196"/>
      <c r="AF76" s="90"/>
      <c r="AG76" s="193"/>
      <c r="AH76" s="196"/>
      <c r="AI76" s="90"/>
      <c r="AJ76" s="198"/>
      <c r="AK76" s="196"/>
      <c r="AL76" s="90"/>
      <c r="AM76" s="198"/>
      <c r="AN76" s="196"/>
      <c r="AO76" s="90"/>
      <c r="AP76" s="198"/>
      <c r="AQ76" s="196">
        <v>44996.447222222225</v>
      </c>
      <c r="AR76" s="197">
        <v>314182</v>
      </c>
      <c r="AS76" s="197">
        <v>19006</v>
      </c>
      <c r="AT76" s="199">
        <v>13680</v>
      </c>
      <c r="AU76" s="199">
        <v>10610</v>
      </c>
      <c r="AV76" s="200">
        <v>3070</v>
      </c>
      <c r="AW76" s="196">
        <v>44996.455555555556</v>
      </c>
      <c r="AX76" s="193">
        <v>314182</v>
      </c>
      <c r="AY76" s="196"/>
      <c r="AZ76" s="197"/>
      <c r="BA76" s="197"/>
      <c r="BB76" s="199"/>
      <c r="BC76" s="199"/>
      <c r="BD76" s="200"/>
      <c r="BE76" s="196"/>
      <c r="BF76" s="193"/>
      <c r="BG76" s="196"/>
      <c r="BH76" s="197"/>
      <c r="BI76" s="197"/>
      <c r="BJ76" s="199"/>
      <c r="BK76" s="199"/>
      <c r="BL76" s="200"/>
      <c r="BM76" s="196"/>
      <c r="BN76" s="193"/>
      <c r="BO76" s="196"/>
      <c r="BP76" s="197"/>
      <c r="BQ76" s="197"/>
      <c r="BR76" s="199"/>
      <c r="BS76" s="199"/>
      <c r="BT76" s="200"/>
      <c r="BU76" s="201"/>
      <c r="BV76" s="193"/>
      <c r="BW76" s="202"/>
      <c r="BX76" s="90"/>
      <c r="BY76" s="198"/>
      <c r="BZ76" s="198"/>
      <c r="CA76" s="241">
        <v>45233.53402777778</v>
      </c>
      <c r="CB76" s="221"/>
      <c r="CC76" s="267" t="s">
        <v>1744</v>
      </c>
      <c r="CD76" s="222">
        <f t="shared" si="50"/>
        <v>0.83333333333333337</v>
      </c>
      <c r="CE76" s="223">
        <f t="shared" si="51"/>
        <v>3</v>
      </c>
      <c r="CF76" s="224">
        <f t="shared" si="52"/>
        <v>0.79999999999999993</v>
      </c>
      <c r="CG76" s="193">
        <f t="shared" si="53"/>
        <v>11</v>
      </c>
      <c r="CH76" s="224">
        <f t="shared" si="54"/>
        <v>0.16666666666666666</v>
      </c>
      <c r="CI76" s="193">
        <f t="shared" si="55"/>
        <v>9</v>
      </c>
      <c r="CJ76" s="224">
        <f t="shared" si="56"/>
        <v>0</v>
      </c>
      <c r="CK76" s="193">
        <f t="shared" si="57"/>
        <v>0</v>
      </c>
      <c r="CL76" s="224">
        <f t="shared" si="58"/>
        <v>0</v>
      </c>
      <c r="CM76" s="193">
        <f t="shared" si="59"/>
        <v>0</v>
      </c>
      <c r="CN76" s="224">
        <f t="shared" si="60"/>
        <v>0</v>
      </c>
      <c r="CO76" s="193">
        <f t="shared" si="61"/>
        <v>0</v>
      </c>
      <c r="CP76" s="225">
        <f t="shared" si="62"/>
        <v>0.2</v>
      </c>
      <c r="CQ76" s="198">
        <f t="shared" si="63"/>
        <v>0</v>
      </c>
      <c r="CR76" s="225">
        <f t="shared" si="64"/>
        <v>0</v>
      </c>
      <c r="CS76" s="198">
        <f t="shared" si="65"/>
        <v>0</v>
      </c>
      <c r="CT76" s="225">
        <f t="shared" si="66"/>
        <v>0</v>
      </c>
      <c r="CU76" s="198">
        <f t="shared" si="67"/>
        <v>0</v>
      </c>
      <c r="CV76" s="225">
        <f t="shared" si="68"/>
        <v>0</v>
      </c>
      <c r="CW76" s="226">
        <f t="shared" si="69"/>
        <v>0</v>
      </c>
      <c r="CX76" s="224">
        <f t="shared" si="70"/>
        <v>2</v>
      </c>
      <c r="CY76" s="227">
        <f t="shared" si="71"/>
        <v>23</v>
      </c>
      <c r="CZ76" s="224">
        <f t="shared" si="86"/>
        <v>0.16666666666666666</v>
      </c>
      <c r="DA76" s="228">
        <f t="shared" si="85"/>
        <v>9</v>
      </c>
      <c r="DB76" s="225">
        <f t="shared" si="72"/>
        <v>1.8333333333333333</v>
      </c>
      <c r="DC76" s="229">
        <f t="shared" si="73"/>
        <v>14</v>
      </c>
      <c r="DD76" s="224">
        <f t="shared" si="74"/>
        <v>0.2</v>
      </c>
      <c r="DE76" s="90">
        <f t="shared" si="75"/>
        <v>0</v>
      </c>
      <c r="DF76" s="230">
        <f t="shared" si="76"/>
        <v>12</v>
      </c>
      <c r="DG76" s="251">
        <f t="shared" si="77"/>
        <v>3070</v>
      </c>
      <c r="DH76" s="231">
        <f t="shared" si="78"/>
        <v>2046.6666666666665</v>
      </c>
      <c r="DI76" s="232">
        <f t="shared" si="79"/>
        <v>4605</v>
      </c>
      <c r="DJ76" s="233">
        <f t="shared" si="80"/>
        <v>3.5999999999999996</v>
      </c>
      <c r="DK76" s="234">
        <f t="shared" si="81"/>
        <v>54</v>
      </c>
      <c r="DL76" s="235">
        <f t="shared" si="82"/>
        <v>13.750000000000002</v>
      </c>
      <c r="DM76" s="236"/>
      <c r="DN76" s="237"/>
      <c r="DO76" s="238">
        <f t="shared" si="83"/>
        <v>1</v>
      </c>
      <c r="DP76" s="239">
        <f t="shared" si="84"/>
        <v>1</v>
      </c>
      <c r="DQ76" s="191"/>
    </row>
    <row r="77" spans="1:121" s="120" customFormat="1" ht="24.75" customHeight="1">
      <c r="A77" s="537" t="s">
        <v>1504</v>
      </c>
      <c r="B77" s="191" t="s">
        <v>1150</v>
      </c>
      <c r="C77" s="192">
        <v>44996</v>
      </c>
      <c r="D77" s="193" t="s">
        <v>173</v>
      </c>
      <c r="E77" s="194" t="s">
        <v>1407</v>
      </c>
      <c r="F77" s="90" t="s">
        <v>143</v>
      </c>
      <c r="G77" s="193" t="s">
        <v>1241</v>
      </c>
      <c r="H77" s="191" t="s">
        <v>145</v>
      </c>
      <c r="I77" s="90" t="s">
        <v>146</v>
      </c>
      <c r="J77" s="194" t="s">
        <v>1374</v>
      </c>
      <c r="K77" s="90">
        <v>4</v>
      </c>
      <c r="L77" s="195" t="s">
        <v>1381</v>
      </c>
      <c r="M77" s="196">
        <v>44996.541666666664</v>
      </c>
      <c r="N77" s="90">
        <v>63856</v>
      </c>
      <c r="O77" s="197"/>
      <c r="P77" s="196">
        <v>44996.706250000003</v>
      </c>
      <c r="Q77" s="90">
        <v>63891</v>
      </c>
      <c r="R77" s="193"/>
      <c r="S77" s="196">
        <v>44996.543055555558</v>
      </c>
      <c r="T77" s="90">
        <v>63858</v>
      </c>
      <c r="U77" s="197" t="s">
        <v>1462</v>
      </c>
      <c r="V77" s="196">
        <v>44996.668749999997</v>
      </c>
      <c r="W77" s="90">
        <v>63883</v>
      </c>
      <c r="X77" s="193" t="s">
        <v>1505</v>
      </c>
      <c r="Y77" s="196"/>
      <c r="Z77" s="90"/>
      <c r="AA77" s="193"/>
      <c r="AB77" s="196"/>
      <c r="AC77" s="90"/>
      <c r="AD77" s="193"/>
      <c r="AE77" s="196"/>
      <c r="AF77" s="90"/>
      <c r="AG77" s="193"/>
      <c r="AH77" s="196"/>
      <c r="AI77" s="90"/>
      <c r="AJ77" s="198"/>
      <c r="AK77" s="196"/>
      <c r="AL77" s="90"/>
      <c r="AM77" s="198"/>
      <c r="AN77" s="196"/>
      <c r="AO77" s="90"/>
      <c r="AP77" s="198"/>
      <c r="AQ77" s="196">
        <v>44996.676388888889</v>
      </c>
      <c r="AR77" s="197">
        <v>63888</v>
      </c>
      <c r="AS77" s="197">
        <v>19008</v>
      </c>
      <c r="AT77" s="199"/>
      <c r="AU77" s="199"/>
      <c r="AV77" s="200">
        <v>6410</v>
      </c>
      <c r="AW77" s="196">
        <v>44996.697222222225</v>
      </c>
      <c r="AX77" s="193">
        <v>63888</v>
      </c>
      <c r="AY77" s="196"/>
      <c r="AZ77" s="197"/>
      <c r="BA77" s="197"/>
      <c r="BB77" s="199"/>
      <c r="BC77" s="199"/>
      <c r="BD77" s="200"/>
      <c r="BE77" s="196"/>
      <c r="BF77" s="193"/>
      <c r="BG77" s="196"/>
      <c r="BH77" s="197"/>
      <c r="BI77" s="197"/>
      <c r="BJ77" s="199"/>
      <c r="BK77" s="199"/>
      <c r="BL77" s="200"/>
      <c r="BM77" s="196"/>
      <c r="BN77" s="193"/>
      <c r="BO77" s="196"/>
      <c r="BP77" s="197"/>
      <c r="BQ77" s="197"/>
      <c r="BR77" s="199"/>
      <c r="BS77" s="199"/>
      <c r="BT77" s="200"/>
      <c r="BU77" s="201"/>
      <c r="BV77" s="193"/>
      <c r="BW77" s="202"/>
      <c r="BX77" s="90"/>
      <c r="BY77" s="198"/>
      <c r="BZ77" s="198"/>
      <c r="CA77" s="241">
        <v>45233.714583333334</v>
      </c>
      <c r="CB77" s="221"/>
      <c r="CC77" s="267" t="s">
        <v>1744</v>
      </c>
      <c r="CD77" s="222">
        <f t="shared" si="50"/>
        <v>3.3333333333333333E-2</v>
      </c>
      <c r="CE77" s="223">
        <f t="shared" si="51"/>
        <v>2</v>
      </c>
      <c r="CF77" s="224">
        <f t="shared" si="52"/>
        <v>0.40000000000000024</v>
      </c>
      <c r="CG77" s="193">
        <f t="shared" si="53"/>
        <v>8</v>
      </c>
      <c r="CH77" s="224">
        <f t="shared" si="54"/>
        <v>3.0166666666666666</v>
      </c>
      <c r="CI77" s="193">
        <f t="shared" si="55"/>
        <v>25</v>
      </c>
      <c r="CJ77" s="224">
        <f t="shared" si="56"/>
        <v>0</v>
      </c>
      <c r="CK77" s="193">
        <f t="shared" si="57"/>
        <v>0</v>
      </c>
      <c r="CL77" s="224">
        <f t="shared" si="58"/>
        <v>0</v>
      </c>
      <c r="CM77" s="193">
        <f t="shared" si="59"/>
        <v>0</v>
      </c>
      <c r="CN77" s="224">
        <f t="shared" si="60"/>
        <v>0</v>
      </c>
      <c r="CO77" s="193">
        <f t="shared" si="61"/>
        <v>0</v>
      </c>
      <c r="CP77" s="225">
        <f t="shared" si="62"/>
        <v>0.5</v>
      </c>
      <c r="CQ77" s="198">
        <f t="shared" si="63"/>
        <v>0</v>
      </c>
      <c r="CR77" s="225">
        <f t="shared" si="64"/>
        <v>0</v>
      </c>
      <c r="CS77" s="198">
        <f t="shared" si="65"/>
        <v>0</v>
      </c>
      <c r="CT77" s="225">
        <f t="shared" si="66"/>
        <v>0</v>
      </c>
      <c r="CU77" s="198">
        <f t="shared" si="67"/>
        <v>0</v>
      </c>
      <c r="CV77" s="225">
        <f t="shared" si="68"/>
        <v>0</v>
      </c>
      <c r="CW77" s="226">
        <f t="shared" si="69"/>
        <v>0</v>
      </c>
      <c r="CX77" s="224">
        <f t="shared" si="70"/>
        <v>3.95</v>
      </c>
      <c r="CY77" s="227">
        <f t="shared" si="71"/>
        <v>35</v>
      </c>
      <c r="CZ77" s="224">
        <f t="shared" si="86"/>
        <v>3.0166666666666666</v>
      </c>
      <c r="DA77" s="228">
        <f t="shared" si="85"/>
        <v>25</v>
      </c>
      <c r="DB77" s="225">
        <f t="shared" si="72"/>
        <v>0.93333333333333357</v>
      </c>
      <c r="DC77" s="229">
        <f t="shared" si="73"/>
        <v>10</v>
      </c>
      <c r="DD77" s="224">
        <f t="shared" si="74"/>
        <v>0.5</v>
      </c>
      <c r="DE77" s="90">
        <f t="shared" si="75"/>
        <v>0</v>
      </c>
      <c r="DF77" s="230">
        <f t="shared" si="76"/>
        <v>30</v>
      </c>
      <c r="DG77" s="251">
        <f t="shared" si="77"/>
        <v>6410</v>
      </c>
      <c r="DH77" s="231">
        <f t="shared" si="78"/>
        <v>84.994475138121544</v>
      </c>
      <c r="DI77" s="232">
        <f t="shared" si="79"/>
        <v>531.21546961325964</v>
      </c>
      <c r="DJ77" s="233">
        <f t="shared" si="80"/>
        <v>60</v>
      </c>
      <c r="DK77" s="234">
        <f t="shared" si="81"/>
        <v>8.2872928176795586</v>
      </c>
      <c r="DL77" s="235">
        <f t="shared" si="82"/>
        <v>19.999999999999989</v>
      </c>
      <c r="DM77" s="236"/>
      <c r="DN77" s="237"/>
      <c r="DO77" s="238">
        <f t="shared" si="83"/>
        <v>1</v>
      </c>
      <c r="DP77" s="239">
        <f t="shared" si="84"/>
        <v>1</v>
      </c>
      <c r="DQ77" s="191"/>
    </row>
    <row r="78" spans="1:121" s="120" customFormat="1" ht="24.75" customHeight="1">
      <c r="A78" s="537" t="s">
        <v>1514</v>
      </c>
      <c r="B78" s="191" t="s">
        <v>1150</v>
      </c>
      <c r="C78" s="192">
        <v>44998</v>
      </c>
      <c r="D78" s="193" t="s">
        <v>176</v>
      </c>
      <c r="E78" s="194" t="s">
        <v>1399</v>
      </c>
      <c r="F78" s="90" t="s">
        <v>165</v>
      </c>
      <c r="G78" s="193" t="s">
        <v>1241</v>
      </c>
      <c r="H78" s="191" t="s">
        <v>145</v>
      </c>
      <c r="I78" s="90" t="s">
        <v>146</v>
      </c>
      <c r="J78" s="194" t="s">
        <v>1375</v>
      </c>
      <c r="K78" s="90">
        <v>4</v>
      </c>
      <c r="L78" s="195" t="s">
        <v>1153</v>
      </c>
      <c r="M78" s="196">
        <v>44998.625</v>
      </c>
      <c r="N78" s="90">
        <v>31565</v>
      </c>
      <c r="O78" s="197"/>
      <c r="P78" s="196">
        <v>44998.802083333336</v>
      </c>
      <c r="Q78" s="90">
        <v>31604</v>
      </c>
      <c r="R78" s="193"/>
      <c r="S78" s="196">
        <v>44998.628472222219</v>
      </c>
      <c r="T78" s="90">
        <v>31567</v>
      </c>
      <c r="U78" s="197" t="s">
        <v>1450</v>
      </c>
      <c r="V78" s="196">
        <v>44998.694444444445</v>
      </c>
      <c r="W78" s="90">
        <v>31577</v>
      </c>
      <c r="X78" s="193" t="s">
        <v>1451</v>
      </c>
      <c r="Y78" s="196">
        <v>44998.71875</v>
      </c>
      <c r="Z78" s="90">
        <v>31587</v>
      </c>
      <c r="AA78" s="193" t="s">
        <v>1394</v>
      </c>
      <c r="AB78" s="196">
        <v>44998.78125</v>
      </c>
      <c r="AC78" s="90">
        <v>31596</v>
      </c>
      <c r="AD78" s="193" t="s">
        <v>1385</v>
      </c>
      <c r="AE78" s="196"/>
      <c r="AF78" s="90"/>
      <c r="AG78" s="193"/>
      <c r="AH78" s="196"/>
      <c r="AI78" s="90"/>
      <c r="AJ78" s="198"/>
      <c r="AK78" s="196"/>
      <c r="AL78" s="90"/>
      <c r="AM78" s="198"/>
      <c r="AN78" s="196"/>
      <c r="AO78" s="90"/>
      <c r="AP78" s="198"/>
      <c r="AQ78" s="196">
        <v>44998.707638888889</v>
      </c>
      <c r="AR78" s="197">
        <v>31581</v>
      </c>
      <c r="AS78" s="197">
        <v>19021</v>
      </c>
      <c r="AT78" s="199">
        <v>20120</v>
      </c>
      <c r="AU78" s="199">
        <v>12160</v>
      </c>
      <c r="AV78" s="200">
        <v>7960</v>
      </c>
      <c r="AW78" s="196">
        <v>44998.712500000001</v>
      </c>
      <c r="AX78" s="193">
        <v>31581</v>
      </c>
      <c r="AY78" s="196">
        <v>44998.789583333331</v>
      </c>
      <c r="AZ78" s="197">
        <v>31601</v>
      </c>
      <c r="BA78" s="197">
        <v>19023</v>
      </c>
      <c r="BB78" s="199">
        <v>19280</v>
      </c>
      <c r="BC78" s="199">
        <v>12040</v>
      </c>
      <c r="BD78" s="200">
        <v>7240</v>
      </c>
      <c r="BE78" s="196">
        <v>44998.795138888891</v>
      </c>
      <c r="BF78" s="193">
        <v>31601</v>
      </c>
      <c r="BG78" s="196"/>
      <c r="BH78" s="197"/>
      <c r="BI78" s="197"/>
      <c r="BJ78" s="199"/>
      <c r="BK78" s="199"/>
      <c r="BL78" s="200"/>
      <c r="BM78" s="196"/>
      <c r="BN78" s="193"/>
      <c r="BO78" s="196"/>
      <c r="BP78" s="197"/>
      <c r="BQ78" s="197"/>
      <c r="BR78" s="199"/>
      <c r="BS78" s="199"/>
      <c r="BT78" s="200"/>
      <c r="BU78" s="201"/>
      <c r="BV78" s="193"/>
      <c r="BW78" s="202"/>
      <c r="BX78" s="90"/>
      <c r="BY78" s="198"/>
      <c r="BZ78" s="198"/>
      <c r="CA78" s="241" t="s">
        <v>1515</v>
      </c>
      <c r="CB78" s="221"/>
      <c r="CC78" s="267" t="s">
        <v>1744</v>
      </c>
      <c r="CD78" s="222">
        <f t="shared" si="50"/>
        <v>8.3333333333333329E-2</v>
      </c>
      <c r="CE78" s="223">
        <f t="shared" si="51"/>
        <v>2</v>
      </c>
      <c r="CF78" s="224">
        <f t="shared" si="52"/>
        <v>0.83333333333333315</v>
      </c>
      <c r="CG78" s="193">
        <f t="shared" si="53"/>
        <v>18</v>
      </c>
      <c r="CH78" s="224">
        <f t="shared" si="54"/>
        <v>1.5833333333333335</v>
      </c>
      <c r="CI78" s="193">
        <f t="shared" si="55"/>
        <v>10</v>
      </c>
      <c r="CJ78" s="224">
        <f t="shared" si="56"/>
        <v>1.5</v>
      </c>
      <c r="CK78" s="193">
        <f t="shared" si="57"/>
        <v>9</v>
      </c>
      <c r="CL78" s="224">
        <f t="shared" si="58"/>
        <v>0</v>
      </c>
      <c r="CM78" s="193">
        <f t="shared" si="59"/>
        <v>0</v>
      </c>
      <c r="CN78" s="224">
        <f t="shared" si="60"/>
        <v>0</v>
      </c>
      <c r="CO78" s="193">
        <f t="shared" si="61"/>
        <v>0</v>
      </c>
      <c r="CP78" s="225">
        <f t="shared" si="62"/>
        <v>0.11666666666666667</v>
      </c>
      <c r="CQ78" s="198">
        <f t="shared" si="63"/>
        <v>0</v>
      </c>
      <c r="CR78" s="225">
        <f t="shared" si="64"/>
        <v>0.13333333333333333</v>
      </c>
      <c r="CS78" s="198">
        <f t="shared" si="65"/>
        <v>0</v>
      </c>
      <c r="CT78" s="225">
        <f t="shared" si="66"/>
        <v>0</v>
      </c>
      <c r="CU78" s="198">
        <f t="shared" si="67"/>
        <v>0</v>
      </c>
      <c r="CV78" s="225">
        <f t="shared" si="68"/>
        <v>0</v>
      </c>
      <c r="CW78" s="226">
        <f t="shared" si="69"/>
        <v>0</v>
      </c>
      <c r="CX78" s="224">
        <f t="shared" si="70"/>
        <v>4.25</v>
      </c>
      <c r="CY78" s="227">
        <f t="shared" si="71"/>
        <v>39</v>
      </c>
      <c r="CZ78" s="224">
        <f t="shared" si="86"/>
        <v>3.0833333333333335</v>
      </c>
      <c r="DA78" s="228">
        <f t="shared" si="85"/>
        <v>19</v>
      </c>
      <c r="DB78" s="225">
        <f t="shared" si="72"/>
        <v>1.1666666666666665</v>
      </c>
      <c r="DC78" s="229">
        <f t="shared" si="73"/>
        <v>20</v>
      </c>
      <c r="DD78" s="224">
        <f t="shared" si="74"/>
        <v>0.25</v>
      </c>
      <c r="DE78" s="90">
        <f t="shared" si="75"/>
        <v>0</v>
      </c>
      <c r="DF78" s="230">
        <f t="shared" si="76"/>
        <v>7.5</v>
      </c>
      <c r="DG78" s="251">
        <f t="shared" si="77"/>
        <v>15200</v>
      </c>
      <c r="DH78" s="231">
        <f t="shared" si="78"/>
        <v>259.45945945945942</v>
      </c>
      <c r="DI78" s="232">
        <f t="shared" si="79"/>
        <v>1232.4324324324323</v>
      </c>
      <c r="DJ78" s="233">
        <f t="shared" si="80"/>
        <v>24</v>
      </c>
      <c r="DK78" s="234">
        <f t="shared" si="81"/>
        <v>6.1621621621621623</v>
      </c>
      <c r="DL78" s="235">
        <f t="shared" si="82"/>
        <v>21.600000000000005</v>
      </c>
      <c r="DM78" s="236"/>
      <c r="DN78" s="237"/>
      <c r="DO78" s="238">
        <f t="shared" si="83"/>
        <v>0.95477386934673369</v>
      </c>
      <c r="DP78" s="239">
        <f t="shared" si="84"/>
        <v>2</v>
      </c>
      <c r="DQ78" s="191"/>
    </row>
    <row r="79" spans="1:121" s="120" customFormat="1" ht="24.75" customHeight="1">
      <c r="A79" s="537" t="s">
        <v>1508</v>
      </c>
      <c r="B79" s="191" t="s">
        <v>1150</v>
      </c>
      <c r="C79" s="192">
        <v>44998</v>
      </c>
      <c r="D79" s="193" t="s">
        <v>176</v>
      </c>
      <c r="E79" s="194" t="s">
        <v>1403</v>
      </c>
      <c r="F79" s="90" t="s">
        <v>165</v>
      </c>
      <c r="G79" s="193" t="s">
        <v>1241</v>
      </c>
      <c r="H79" s="191" t="s">
        <v>145</v>
      </c>
      <c r="I79" s="90" t="s">
        <v>146</v>
      </c>
      <c r="J79" s="194" t="s">
        <v>1374</v>
      </c>
      <c r="K79" s="90">
        <v>4</v>
      </c>
      <c r="L79" s="195" t="s">
        <v>1381</v>
      </c>
      <c r="M79" s="196">
        <v>44998.625</v>
      </c>
      <c r="N79" s="90">
        <v>63944</v>
      </c>
      <c r="O79" s="197"/>
      <c r="P79" s="196">
        <v>44998.873611111114</v>
      </c>
      <c r="Q79" s="90">
        <v>63994</v>
      </c>
      <c r="R79" s="193"/>
      <c r="S79" s="196">
        <v>44998.627083333333</v>
      </c>
      <c r="T79" s="90">
        <v>63946</v>
      </c>
      <c r="U79" s="197" t="s">
        <v>1509</v>
      </c>
      <c r="V79" s="196">
        <v>44998.755555555559</v>
      </c>
      <c r="W79" s="90">
        <v>63968</v>
      </c>
      <c r="X79" s="193" t="s">
        <v>1510</v>
      </c>
      <c r="Y79" s="196">
        <v>44998.775694444441</v>
      </c>
      <c r="Z79" s="90">
        <v>63978</v>
      </c>
      <c r="AA79" s="193" t="s">
        <v>1511</v>
      </c>
      <c r="AB79" s="196">
        <v>44998.855555555558</v>
      </c>
      <c r="AC79" s="90">
        <v>63986</v>
      </c>
      <c r="AD79" s="193" t="s">
        <v>1512</v>
      </c>
      <c r="AE79" s="196"/>
      <c r="AF79" s="90"/>
      <c r="AG79" s="193"/>
      <c r="AH79" s="196"/>
      <c r="AI79" s="90"/>
      <c r="AJ79" s="198"/>
      <c r="AK79" s="196"/>
      <c r="AL79" s="90"/>
      <c r="AM79" s="198"/>
      <c r="AN79" s="196"/>
      <c r="AO79" s="90"/>
      <c r="AP79" s="198"/>
      <c r="AQ79" s="196">
        <v>44998.763194444444</v>
      </c>
      <c r="AR79" s="197">
        <v>63973</v>
      </c>
      <c r="AS79" s="197">
        <v>19022</v>
      </c>
      <c r="AT79" s="199">
        <v>20610</v>
      </c>
      <c r="AU79" s="199">
        <v>12220</v>
      </c>
      <c r="AV79" s="200">
        <v>8390</v>
      </c>
      <c r="AW79" s="196">
        <v>44998.767361111109</v>
      </c>
      <c r="AX79" s="193">
        <v>63973</v>
      </c>
      <c r="AY79" s="196">
        <v>44998.861111111109</v>
      </c>
      <c r="AZ79" s="197">
        <v>63991</v>
      </c>
      <c r="BA79" s="197">
        <v>19024</v>
      </c>
      <c r="BB79" s="199">
        <v>17910</v>
      </c>
      <c r="BC79" s="199">
        <v>12180</v>
      </c>
      <c r="BD79" s="200">
        <v>5730</v>
      </c>
      <c r="BE79" s="196">
        <v>44998.865277777775</v>
      </c>
      <c r="BF79" s="193">
        <v>63991</v>
      </c>
      <c r="BG79" s="196"/>
      <c r="BH79" s="197"/>
      <c r="BI79" s="197"/>
      <c r="BJ79" s="199"/>
      <c r="BK79" s="199"/>
      <c r="BL79" s="200"/>
      <c r="BM79" s="196"/>
      <c r="BN79" s="193"/>
      <c r="BO79" s="196"/>
      <c r="BP79" s="197"/>
      <c r="BQ79" s="197"/>
      <c r="BR79" s="199"/>
      <c r="BS79" s="199"/>
      <c r="BT79" s="200"/>
      <c r="BU79" s="201"/>
      <c r="BV79" s="193"/>
      <c r="BW79" s="202"/>
      <c r="BX79" s="90"/>
      <c r="BY79" s="198"/>
      <c r="BZ79" s="198"/>
      <c r="CA79" s="241" t="s">
        <v>1513</v>
      </c>
      <c r="CB79" s="221"/>
      <c r="CC79" s="267" t="s">
        <v>1744</v>
      </c>
      <c r="CD79" s="222">
        <f t="shared" si="50"/>
        <v>0.05</v>
      </c>
      <c r="CE79" s="223">
        <f t="shared" si="51"/>
        <v>2</v>
      </c>
      <c r="CF79" s="224">
        <f t="shared" si="52"/>
        <v>0.71666666666666679</v>
      </c>
      <c r="CG79" s="193">
        <f t="shared" si="53"/>
        <v>18</v>
      </c>
      <c r="CH79" s="224">
        <f t="shared" si="54"/>
        <v>3.0833333333333339</v>
      </c>
      <c r="CI79" s="193">
        <f t="shared" si="55"/>
        <v>22</v>
      </c>
      <c r="CJ79" s="224">
        <f t="shared" si="56"/>
        <v>1.9166666666666665</v>
      </c>
      <c r="CK79" s="193">
        <f t="shared" si="57"/>
        <v>8</v>
      </c>
      <c r="CL79" s="224">
        <f t="shared" si="58"/>
        <v>0</v>
      </c>
      <c r="CM79" s="193">
        <f t="shared" si="59"/>
        <v>0</v>
      </c>
      <c r="CN79" s="224">
        <f t="shared" si="60"/>
        <v>0</v>
      </c>
      <c r="CO79" s="193">
        <f t="shared" si="61"/>
        <v>0</v>
      </c>
      <c r="CP79" s="225">
        <f t="shared" si="62"/>
        <v>0.1</v>
      </c>
      <c r="CQ79" s="198">
        <f t="shared" si="63"/>
        <v>0</v>
      </c>
      <c r="CR79" s="225">
        <f t="shared" si="64"/>
        <v>0.1</v>
      </c>
      <c r="CS79" s="198">
        <f t="shared" si="65"/>
        <v>0</v>
      </c>
      <c r="CT79" s="225">
        <f t="shared" si="66"/>
        <v>0</v>
      </c>
      <c r="CU79" s="198">
        <f t="shared" si="67"/>
        <v>0</v>
      </c>
      <c r="CV79" s="225">
        <f t="shared" si="68"/>
        <v>0</v>
      </c>
      <c r="CW79" s="226">
        <f t="shared" si="69"/>
        <v>0</v>
      </c>
      <c r="CX79" s="224">
        <f t="shared" si="70"/>
        <v>5.9666666666666668</v>
      </c>
      <c r="CY79" s="227">
        <f t="shared" si="71"/>
        <v>50</v>
      </c>
      <c r="CZ79" s="224">
        <f t="shared" si="86"/>
        <v>5</v>
      </c>
      <c r="DA79" s="228">
        <f t="shared" si="85"/>
        <v>30</v>
      </c>
      <c r="DB79" s="225">
        <f t="shared" si="72"/>
        <v>0.96666666666666679</v>
      </c>
      <c r="DC79" s="229">
        <f t="shared" si="73"/>
        <v>20</v>
      </c>
      <c r="DD79" s="224">
        <f t="shared" si="74"/>
        <v>0.2</v>
      </c>
      <c r="DE79" s="90">
        <f t="shared" si="75"/>
        <v>0</v>
      </c>
      <c r="DF79" s="230">
        <f t="shared" si="76"/>
        <v>6</v>
      </c>
      <c r="DG79" s="251">
        <f t="shared" si="77"/>
        <v>14120</v>
      </c>
      <c r="DH79" s="231">
        <f t="shared" si="78"/>
        <v>94.13333333333334</v>
      </c>
      <c r="DI79" s="232">
        <f t="shared" si="79"/>
        <v>706</v>
      </c>
      <c r="DJ79" s="233">
        <f t="shared" si="80"/>
        <v>40</v>
      </c>
      <c r="DK79" s="234">
        <f t="shared" si="81"/>
        <v>6</v>
      </c>
      <c r="DL79" s="235">
        <f t="shared" si="82"/>
        <v>25.116279069767437</v>
      </c>
      <c r="DM79" s="236"/>
      <c r="DN79" s="237"/>
      <c r="DO79" s="238">
        <f t="shared" si="83"/>
        <v>0.84147794994040526</v>
      </c>
      <c r="DP79" s="239">
        <f t="shared" si="84"/>
        <v>2</v>
      </c>
      <c r="DQ79" s="191"/>
    </row>
    <row r="80" spans="1:121" s="120" customFormat="1" ht="24.75" customHeight="1">
      <c r="A80" s="537" t="s">
        <v>1516</v>
      </c>
      <c r="B80" s="191" t="s">
        <v>1150</v>
      </c>
      <c r="C80" s="192">
        <v>44999</v>
      </c>
      <c r="D80" s="193" t="s">
        <v>178</v>
      </c>
      <c r="E80" s="194" t="s">
        <v>1404</v>
      </c>
      <c r="F80" s="90" t="s">
        <v>143</v>
      </c>
      <c r="G80" s="193" t="s">
        <v>1244</v>
      </c>
      <c r="H80" s="191" t="s">
        <v>145</v>
      </c>
      <c r="I80" s="90" t="s">
        <v>146</v>
      </c>
      <c r="J80" s="194" t="s">
        <v>1374</v>
      </c>
      <c r="K80" s="90">
        <v>4</v>
      </c>
      <c r="L80" s="195" t="s">
        <v>1376</v>
      </c>
      <c r="M80" s="196">
        <v>44999.246527777781</v>
      </c>
      <c r="N80" s="90">
        <v>63994</v>
      </c>
      <c r="O80" s="197"/>
      <c r="P80" s="196">
        <v>44999.479166666664</v>
      </c>
      <c r="Q80" s="90">
        <v>64044</v>
      </c>
      <c r="R80" s="193"/>
      <c r="S80" s="196">
        <v>44999.25</v>
      </c>
      <c r="T80" s="90">
        <v>63994</v>
      </c>
      <c r="U80" s="197" t="s">
        <v>1517</v>
      </c>
      <c r="V80" s="196">
        <v>44999.364583333336</v>
      </c>
      <c r="W80" s="90">
        <v>64017</v>
      </c>
      <c r="X80" s="193" t="s">
        <v>1386</v>
      </c>
      <c r="Y80" s="196">
        <v>44999.381944444445</v>
      </c>
      <c r="Z80" s="90">
        <v>64023</v>
      </c>
      <c r="AA80" s="193" t="s">
        <v>1518</v>
      </c>
      <c r="AB80" s="196">
        <v>44999.465277777781</v>
      </c>
      <c r="AC80" s="90">
        <v>64039</v>
      </c>
      <c r="AD80" s="193" t="s">
        <v>1519</v>
      </c>
      <c r="AE80" s="196"/>
      <c r="AF80" s="90"/>
      <c r="AG80" s="193"/>
      <c r="AH80" s="196"/>
      <c r="AI80" s="90"/>
      <c r="AJ80" s="198"/>
      <c r="AK80" s="196"/>
      <c r="AL80" s="90"/>
      <c r="AM80" s="198"/>
      <c r="AN80" s="196"/>
      <c r="AO80" s="90"/>
      <c r="AP80" s="198"/>
      <c r="AQ80" s="196">
        <v>44999.370833333334</v>
      </c>
      <c r="AR80" s="197">
        <v>64019</v>
      </c>
      <c r="AS80" s="197">
        <v>19026</v>
      </c>
      <c r="AT80" s="199"/>
      <c r="AU80" s="199"/>
      <c r="AV80" s="200">
        <v>8860</v>
      </c>
      <c r="AW80" s="196">
        <v>44999.378472222219</v>
      </c>
      <c r="AX80" s="193">
        <v>64020</v>
      </c>
      <c r="AY80" s="196">
        <v>44999.46875</v>
      </c>
      <c r="AZ80" s="197">
        <v>64041</v>
      </c>
      <c r="BA80" s="197">
        <v>19032</v>
      </c>
      <c r="BB80" s="199">
        <v>18670</v>
      </c>
      <c r="BC80" s="199">
        <v>12150</v>
      </c>
      <c r="BD80" s="200">
        <v>6520</v>
      </c>
      <c r="BE80" s="196">
        <v>44999.472222222219</v>
      </c>
      <c r="BF80" s="193">
        <v>64041</v>
      </c>
      <c r="BG80" s="196"/>
      <c r="BH80" s="197"/>
      <c r="BI80" s="197"/>
      <c r="BJ80" s="199"/>
      <c r="BK80" s="199"/>
      <c r="BL80" s="200"/>
      <c r="BM80" s="196"/>
      <c r="BN80" s="193"/>
      <c r="BO80" s="196"/>
      <c r="BP80" s="197"/>
      <c r="BQ80" s="197"/>
      <c r="BR80" s="199"/>
      <c r="BS80" s="199"/>
      <c r="BT80" s="200"/>
      <c r="BU80" s="201"/>
      <c r="BV80" s="193"/>
      <c r="BW80" s="202"/>
      <c r="BX80" s="90"/>
      <c r="BY80" s="198"/>
      <c r="BZ80" s="198" t="s">
        <v>1520</v>
      </c>
      <c r="CA80" s="241" t="s">
        <v>1521</v>
      </c>
      <c r="CB80" s="221"/>
      <c r="CC80" s="267" t="s">
        <v>1744</v>
      </c>
      <c r="CD80" s="222">
        <f t="shared" si="50"/>
        <v>8.3333333333333329E-2</v>
      </c>
      <c r="CE80" s="223">
        <f t="shared" si="51"/>
        <v>0</v>
      </c>
      <c r="CF80" s="224">
        <f t="shared" si="52"/>
        <v>0.48333333333333311</v>
      </c>
      <c r="CG80" s="193">
        <f t="shared" si="53"/>
        <v>10</v>
      </c>
      <c r="CH80" s="224">
        <f t="shared" si="54"/>
        <v>2.75</v>
      </c>
      <c r="CI80" s="193">
        <f t="shared" si="55"/>
        <v>23</v>
      </c>
      <c r="CJ80" s="224">
        <f t="shared" si="56"/>
        <v>2</v>
      </c>
      <c r="CK80" s="193">
        <f t="shared" si="57"/>
        <v>16</v>
      </c>
      <c r="CL80" s="224">
        <f t="shared" si="58"/>
        <v>0</v>
      </c>
      <c r="CM80" s="193">
        <f t="shared" si="59"/>
        <v>0</v>
      </c>
      <c r="CN80" s="224">
        <f t="shared" si="60"/>
        <v>0</v>
      </c>
      <c r="CO80" s="193">
        <f t="shared" si="61"/>
        <v>0</v>
      </c>
      <c r="CP80" s="225">
        <f t="shared" si="62"/>
        <v>0.18333333333333332</v>
      </c>
      <c r="CQ80" s="198">
        <f t="shared" si="63"/>
        <v>1</v>
      </c>
      <c r="CR80" s="225">
        <f t="shared" si="64"/>
        <v>8.3333333333333329E-2</v>
      </c>
      <c r="CS80" s="198">
        <f t="shared" si="65"/>
        <v>0</v>
      </c>
      <c r="CT80" s="225">
        <f t="shared" si="66"/>
        <v>0</v>
      </c>
      <c r="CU80" s="198">
        <f t="shared" si="67"/>
        <v>0</v>
      </c>
      <c r="CV80" s="225">
        <f t="shared" si="68"/>
        <v>0</v>
      </c>
      <c r="CW80" s="226">
        <f t="shared" si="69"/>
        <v>0</v>
      </c>
      <c r="CX80" s="224">
        <f t="shared" si="70"/>
        <v>5.583333333333333</v>
      </c>
      <c r="CY80" s="227">
        <f t="shared" si="71"/>
        <v>50</v>
      </c>
      <c r="CZ80" s="224">
        <f t="shared" si="86"/>
        <v>4.75</v>
      </c>
      <c r="DA80" s="228">
        <f t="shared" si="85"/>
        <v>39</v>
      </c>
      <c r="DB80" s="225">
        <f t="shared" si="72"/>
        <v>0.83333333333333304</v>
      </c>
      <c r="DC80" s="229">
        <f t="shared" si="73"/>
        <v>11</v>
      </c>
      <c r="DD80" s="224">
        <f t="shared" si="74"/>
        <v>0.26666666666666666</v>
      </c>
      <c r="DE80" s="90">
        <f t="shared" si="75"/>
        <v>1</v>
      </c>
      <c r="DF80" s="230">
        <f t="shared" si="76"/>
        <v>8</v>
      </c>
      <c r="DG80" s="251">
        <f t="shared" si="77"/>
        <v>15380</v>
      </c>
      <c r="DH80" s="231">
        <f t="shared" si="78"/>
        <v>83.022941970310399</v>
      </c>
      <c r="DI80" s="232">
        <f t="shared" si="79"/>
        <v>809.47368421052636</v>
      </c>
      <c r="DJ80" s="233">
        <f t="shared" si="80"/>
        <v>0</v>
      </c>
      <c r="DK80" s="234">
        <f t="shared" si="81"/>
        <v>8.2105263157894743</v>
      </c>
      <c r="DL80" s="235">
        <f t="shared" si="82"/>
        <v>20.689655172413801</v>
      </c>
      <c r="DM80" s="236"/>
      <c r="DN80" s="237"/>
      <c r="DO80" s="238">
        <f t="shared" si="83"/>
        <v>0.8679458239277652</v>
      </c>
      <c r="DP80" s="239">
        <f t="shared" si="84"/>
        <v>2</v>
      </c>
      <c r="DQ80" s="191"/>
    </row>
    <row r="81" spans="1:121" s="120" customFormat="1" ht="24.75" customHeight="1">
      <c r="A81" s="537" t="s">
        <v>1531</v>
      </c>
      <c r="B81" s="191" t="s">
        <v>1150</v>
      </c>
      <c r="C81" s="192">
        <v>44999</v>
      </c>
      <c r="D81" s="193" t="s">
        <v>178</v>
      </c>
      <c r="E81" s="194" t="s">
        <v>1405</v>
      </c>
      <c r="F81" s="90" t="s">
        <v>143</v>
      </c>
      <c r="G81" s="193" t="s">
        <v>1241</v>
      </c>
      <c r="H81" s="191" t="s">
        <v>145</v>
      </c>
      <c r="I81" s="90" t="s">
        <v>146</v>
      </c>
      <c r="J81" s="194" t="s">
        <v>1375</v>
      </c>
      <c r="K81" s="90">
        <v>4</v>
      </c>
      <c r="L81" s="195" t="s">
        <v>1153</v>
      </c>
      <c r="M81" s="196">
        <v>44999.625</v>
      </c>
      <c r="N81" s="90">
        <v>31691</v>
      </c>
      <c r="O81" s="197"/>
      <c r="P81" s="196">
        <v>44999.791666666664</v>
      </c>
      <c r="Q81" s="90">
        <v>31725</v>
      </c>
      <c r="R81" s="193"/>
      <c r="S81" s="196">
        <v>44999.645833333336</v>
      </c>
      <c r="T81" s="90">
        <v>31694</v>
      </c>
      <c r="U81" s="197" t="s">
        <v>1382</v>
      </c>
      <c r="V81" s="196">
        <v>44999.708333333336</v>
      </c>
      <c r="W81" s="90">
        <v>31702</v>
      </c>
      <c r="X81" s="193" t="s">
        <v>1383</v>
      </c>
      <c r="Y81" s="196">
        <v>44999.725694444445</v>
      </c>
      <c r="Z81" s="90">
        <v>31711</v>
      </c>
      <c r="AA81" s="193" t="s">
        <v>1460</v>
      </c>
      <c r="AB81" s="196">
        <v>44999.774305555555</v>
      </c>
      <c r="AC81" s="90">
        <v>31718</v>
      </c>
      <c r="AD81" s="193" t="s">
        <v>1384</v>
      </c>
      <c r="AE81" s="196"/>
      <c r="AF81" s="90"/>
      <c r="AG81" s="193"/>
      <c r="AH81" s="196"/>
      <c r="AI81" s="90"/>
      <c r="AJ81" s="198"/>
      <c r="AK81" s="196"/>
      <c r="AL81" s="90"/>
      <c r="AM81" s="198"/>
      <c r="AN81" s="196"/>
      <c r="AO81" s="90"/>
      <c r="AP81" s="198"/>
      <c r="AQ81" s="196">
        <v>44999.713888888888</v>
      </c>
      <c r="AR81" s="197">
        <v>31706</v>
      </c>
      <c r="AS81" s="197">
        <v>19036</v>
      </c>
      <c r="AT81" s="199">
        <v>19100</v>
      </c>
      <c r="AU81" s="199">
        <v>12010</v>
      </c>
      <c r="AV81" s="200">
        <v>7090</v>
      </c>
      <c r="AW81" s="196">
        <v>44999.719444444447</v>
      </c>
      <c r="AX81" s="193">
        <v>31706</v>
      </c>
      <c r="AY81" s="196">
        <v>44999.779861111114</v>
      </c>
      <c r="AZ81" s="197">
        <v>31722</v>
      </c>
      <c r="BA81" s="197">
        <v>19037</v>
      </c>
      <c r="BB81" s="199">
        <v>17570</v>
      </c>
      <c r="BC81" s="199">
        <v>12000</v>
      </c>
      <c r="BD81" s="200">
        <v>5570</v>
      </c>
      <c r="BE81" s="196">
        <v>44999.784722222219</v>
      </c>
      <c r="BF81" s="193">
        <v>31722</v>
      </c>
      <c r="BG81" s="196"/>
      <c r="BH81" s="197"/>
      <c r="BI81" s="197"/>
      <c r="BJ81" s="199"/>
      <c r="BK81" s="199"/>
      <c r="BL81" s="200"/>
      <c r="BM81" s="196"/>
      <c r="BN81" s="193"/>
      <c r="BO81" s="196"/>
      <c r="BP81" s="197"/>
      <c r="BQ81" s="197"/>
      <c r="BR81" s="199"/>
      <c r="BS81" s="199"/>
      <c r="BT81" s="200"/>
      <c r="BU81" s="201"/>
      <c r="BV81" s="193"/>
      <c r="BW81" s="202"/>
      <c r="BX81" s="90"/>
      <c r="BY81" s="198"/>
      <c r="BZ81" s="198"/>
      <c r="CA81" s="241" t="s">
        <v>1532</v>
      </c>
      <c r="CB81" s="221"/>
      <c r="CC81" s="267" t="s">
        <v>1744</v>
      </c>
      <c r="CD81" s="222">
        <f t="shared" si="50"/>
        <v>0.5</v>
      </c>
      <c r="CE81" s="223">
        <f t="shared" si="51"/>
        <v>3</v>
      </c>
      <c r="CF81" s="224">
        <f t="shared" si="52"/>
        <v>0.58333333333333304</v>
      </c>
      <c r="CG81" s="193">
        <f t="shared" si="53"/>
        <v>16</v>
      </c>
      <c r="CH81" s="224">
        <f t="shared" si="54"/>
        <v>1.5</v>
      </c>
      <c r="CI81" s="193">
        <f t="shared" si="55"/>
        <v>8</v>
      </c>
      <c r="CJ81" s="224">
        <f t="shared" si="56"/>
        <v>1.1666666666666667</v>
      </c>
      <c r="CK81" s="193">
        <f t="shared" si="57"/>
        <v>7</v>
      </c>
      <c r="CL81" s="224">
        <f t="shared" si="58"/>
        <v>0</v>
      </c>
      <c r="CM81" s="193">
        <f t="shared" si="59"/>
        <v>0</v>
      </c>
      <c r="CN81" s="224">
        <f t="shared" si="60"/>
        <v>0</v>
      </c>
      <c r="CO81" s="193">
        <f t="shared" si="61"/>
        <v>0</v>
      </c>
      <c r="CP81" s="225">
        <f t="shared" si="62"/>
        <v>0.13333333333333333</v>
      </c>
      <c r="CQ81" s="198">
        <f t="shared" si="63"/>
        <v>0</v>
      </c>
      <c r="CR81" s="225">
        <f t="shared" si="64"/>
        <v>0.11666666666666667</v>
      </c>
      <c r="CS81" s="198">
        <f t="shared" si="65"/>
        <v>0</v>
      </c>
      <c r="CT81" s="225">
        <f t="shared" si="66"/>
        <v>0</v>
      </c>
      <c r="CU81" s="198">
        <f t="shared" si="67"/>
        <v>0</v>
      </c>
      <c r="CV81" s="225">
        <f t="shared" si="68"/>
        <v>0</v>
      </c>
      <c r="CW81" s="226">
        <f t="shared" si="69"/>
        <v>0</v>
      </c>
      <c r="CX81" s="224">
        <f t="shared" si="70"/>
        <v>4</v>
      </c>
      <c r="CY81" s="227">
        <f t="shared" si="71"/>
        <v>34</v>
      </c>
      <c r="CZ81" s="224">
        <f t="shared" si="86"/>
        <v>2.666666666666667</v>
      </c>
      <c r="DA81" s="228">
        <f t="shared" si="85"/>
        <v>15</v>
      </c>
      <c r="DB81" s="225">
        <f t="shared" si="72"/>
        <v>1.333333333333333</v>
      </c>
      <c r="DC81" s="229">
        <f t="shared" si="73"/>
        <v>19</v>
      </c>
      <c r="DD81" s="224">
        <f t="shared" si="74"/>
        <v>0.25</v>
      </c>
      <c r="DE81" s="90">
        <f t="shared" si="75"/>
        <v>0</v>
      </c>
      <c r="DF81" s="230">
        <f t="shared" si="76"/>
        <v>7.5</v>
      </c>
      <c r="DG81" s="251">
        <f t="shared" si="77"/>
        <v>12660</v>
      </c>
      <c r="DH81" s="231">
        <f t="shared" si="78"/>
        <v>316.49999999999994</v>
      </c>
      <c r="DI81" s="232">
        <f t="shared" si="79"/>
        <v>1186.8749999999998</v>
      </c>
      <c r="DJ81" s="233">
        <f t="shared" si="80"/>
        <v>6</v>
      </c>
      <c r="DK81" s="234">
        <f t="shared" si="81"/>
        <v>5.6249999999999991</v>
      </c>
      <c r="DL81" s="235">
        <f t="shared" si="82"/>
        <v>27.428571428571441</v>
      </c>
      <c r="DM81" s="236"/>
      <c r="DN81" s="237"/>
      <c r="DO81" s="238">
        <f t="shared" si="83"/>
        <v>0.89280677009873055</v>
      </c>
      <c r="DP81" s="239">
        <f t="shared" si="84"/>
        <v>2</v>
      </c>
      <c r="DQ81" s="191"/>
    </row>
    <row r="82" spans="1:121" s="120" customFormat="1" ht="24.75" customHeight="1">
      <c r="A82" s="537" t="s">
        <v>1522</v>
      </c>
      <c r="B82" s="191" t="s">
        <v>1150</v>
      </c>
      <c r="C82" s="192">
        <v>44999</v>
      </c>
      <c r="D82" s="193" t="s">
        <v>178</v>
      </c>
      <c r="E82" s="194" t="s">
        <v>1406</v>
      </c>
      <c r="F82" s="90" t="s">
        <v>143</v>
      </c>
      <c r="G82" s="193" t="s">
        <v>1244</v>
      </c>
      <c r="H82" s="191" t="s">
        <v>145</v>
      </c>
      <c r="I82" s="90" t="s">
        <v>146</v>
      </c>
      <c r="J82" s="194" t="s">
        <v>1375</v>
      </c>
      <c r="K82" s="90">
        <v>4</v>
      </c>
      <c r="L82" s="195" t="s">
        <v>1377</v>
      </c>
      <c r="M82" s="196">
        <v>44999.243055555555</v>
      </c>
      <c r="N82" s="90">
        <v>31604</v>
      </c>
      <c r="O82" s="197"/>
      <c r="P82" s="196">
        <v>44999.493750000001</v>
      </c>
      <c r="Q82" s="90">
        <v>31684</v>
      </c>
      <c r="R82" s="193"/>
      <c r="S82" s="196">
        <v>44999.25</v>
      </c>
      <c r="T82" s="90">
        <v>31608</v>
      </c>
      <c r="U82" s="197" t="s">
        <v>1523</v>
      </c>
      <c r="V82" s="196">
        <v>44999.37777777778</v>
      </c>
      <c r="W82" s="90">
        <v>31632</v>
      </c>
      <c r="X82" s="193" t="s">
        <v>1523</v>
      </c>
      <c r="Y82" s="196">
        <v>44999.412499999999</v>
      </c>
      <c r="Z82" s="90">
        <v>31655</v>
      </c>
      <c r="AA82" s="193" t="s">
        <v>1524</v>
      </c>
      <c r="AB82" s="196">
        <v>44999.472916666666</v>
      </c>
      <c r="AC82" s="90">
        <v>31666</v>
      </c>
      <c r="AD82" s="193" t="s">
        <v>1525</v>
      </c>
      <c r="AE82" s="196"/>
      <c r="AF82" s="90"/>
      <c r="AG82" s="193"/>
      <c r="AH82" s="196"/>
      <c r="AI82" s="90"/>
      <c r="AJ82" s="198"/>
      <c r="AK82" s="196"/>
      <c r="AL82" s="90"/>
      <c r="AM82" s="198"/>
      <c r="AN82" s="196"/>
      <c r="AO82" s="90"/>
      <c r="AP82" s="198"/>
      <c r="AQ82" s="196">
        <v>44999.388194444444</v>
      </c>
      <c r="AR82" s="197">
        <v>31645</v>
      </c>
      <c r="AS82" s="197">
        <v>19028</v>
      </c>
      <c r="AT82" s="199"/>
      <c r="AU82" s="199"/>
      <c r="AV82" s="200">
        <v>6840</v>
      </c>
      <c r="AW82" s="196">
        <v>44999.397916666669</v>
      </c>
      <c r="AX82" s="193">
        <v>31646</v>
      </c>
      <c r="AY82" s="196">
        <v>44999.48333333333</v>
      </c>
      <c r="AZ82" s="197">
        <v>31680</v>
      </c>
      <c r="BA82" s="197">
        <v>19033</v>
      </c>
      <c r="BB82" s="199"/>
      <c r="BC82" s="199"/>
      <c r="BD82" s="200">
        <v>4410</v>
      </c>
      <c r="BE82" s="196">
        <v>44999.488194444442</v>
      </c>
      <c r="BF82" s="193">
        <v>31681</v>
      </c>
      <c r="BG82" s="196"/>
      <c r="BH82" s="197"/>
      <c r="BI82" s="197"/>
      <c r="BJ82" s="199"/>
      <c r="BK82" s="199"/>
      <c r="BL82" s="200"/>
      <c r="BM82" s="196"/>
      <c r="BN82" s="193"/>
      <c r="BO82" s="196"/>
      <c r="BP82" s="197"/>
      <c r="BQ82" s="197"/>
      <c r="BR82" s="199"/>
      <c r="BS82" s="199"/>
      <c r="BT82" s="200"/>
      <c r="BU82" s="201"/>
      <c r="BV82" s="193"/>
      <c r="BW82" s="202"/>
      <c r="BX82" s="90"/>
      <c r="BY82" s="198"/>
      <c r="BZ82" s="198"/>
      <c r="CA82" s="241" t="s">
        <v>1526</v>
      </c>
      <c r="CB82" s="221"/>
      <c r="CC82" s="267" t="s">
        <v>1744</v>
      </c>
      <c r="CD82" s="222">
        <f t="shared" si="50"/>
        <v>0.16666666666666666</v>
      </c>
      <c r="CE82" s="223">
        <f t="shared" si="51"/>
        <v>4</v>
      </c>
      <c r="CF82" s="224">
        <f t="shared" si="52"/>
        <v>0.98333333333333239</v>
      </c>
      <c r="CG82" s="193">
        <f t="shared" si="53"/>
        <v>39</v>
      </c>
      <c r="CH82" s="224">
        <f t="shared" si="54"/>
        <v>3.0666666666666673</v>
      </c>
      <c r="CI82" s="193">
        <f t="shared" si="55"/>
        <v>24</v>
      </c>
      <c r="CJ82" s="224">
        <f t="shared" si="56"/>
        <v>1.45</v>
      </c>
      <c r="CK82" s="193">
        <f t="shared" si="57"/>
        <v>11</v>
      </c>
      <c r="CL82" s="224">
        <f t="shared" si="58"/>
        <v>0</v>
      </c>
      <c r="CM82" s="193">
        <f t="shared" si="59"/>
        <v>0</v>
      </c>
      <c r="CN82" s="224">
        <f t="shared" si="60"/>
        <v>0</v>
      </c>
      <c r="CO82" s="193">
        <f t="shared" si="61"/>
        <v>0</v>
      </c>
      <c r="CP82" s="225">
        <f t="shared" si="62"/>
        <v>0.23333333333333334</v>
      </c>
      <c r="CQ82" s="198">
        <f t="shared" si="63"/>
        <v>1</v>
      </c>
      <c r="CR82" s="225">
        <f t="shared" si="64"/>
        <v>0.11666666666666667</v>
      </c>
      <c r="CS82" s="198">
        <f t="shared" si="65"/>
        <v>1</v>
      </c>
      <c r="CT82" s="225">
        <f t="shared" si="66"/>
        <v>0</v>
      </c>
      <c r="CU82" s="198">
        <f t="shared" si="67"/>
        <v>0</v>
      </c>
      <c r="CV82" s="225">
        <f t="shared" si="68"/>
        <v>0</v>
      </c>
      <c r="CW82" s="226">
        <f t="shared" si="69"/>
        <v>0</v>
      </c>
      <c r="CX82" s="224">
        <f t="shared" si="70"/>
        <v>6.0166666666666666</v>
      </c>
      <c r="CY82" s="227">
        <f t="shared" si="71"/>
        <v>80</v>
      </c>
      <c r="CZ82" s="224">
        <f t="shared" si="86"/>
        <v>4.5166666666666675</v>
      </c>
      <c r="DA82" s="228">
        <f t="shared" si="85"/>
        <v>35</v>
      </c>
      <c r="DB82" s="225">
        <f t="shared" si="72"/>
        <v>1.4999999999999991</v>
      </c>
      <c r="DC82" s="229">
        <f t="shared" si="73"/>
        <v>45</v>
      </c>
      <c r="DD82" s="224">
        <f t="shared" si="74"/>
        <v>0.35</v>
      </c>
      <c r="DE82" s="90">
        <f t="shared" si="75"/>
        <v>2</v>
      </c>
      <c r="DF82" s="230">
        <f t="shared" si="76"/>
        <v>10.5</v>
      </c>
      <c r="DG82" s="251">
        <f t="shared" si="77"/>
        <v>11250</v>
      </c>
      <c r="DH82" s="231">
        <f t="shared" si="78"/>
        <v>71.164997364259349</v>
      </c>
      <c r="DI82" s="232">
        <f t="shared" si="79"/>
        <v>622.69372693726928</v>
      </c>
      <c r="DJ82" s="233">
        <f t="shared" si="80"/>
        <v>24</v>
      </c>
      <c r="DK82" s="234">
        <f t="shared" si="81"/>
        <v>7.7490774907749067</v>
      </c>
      <c r="DL82" s="235">
        <f t="shared" si="82"/>
        <v>39.661016949152582</v>
      </c>
      <c r="DM82" s="236"/>
      <c r="DN82" s="237"/>
      <c r="DO82" s="238">
        <f t="shared" si="83"/>
        <v>0.82236842105263153</v>
      </c>
      <c r="DP82" s="239">
        <f t="shared" si="84"/>
        <v>2</v>
      </c>
      <c r="DQ82" s="191"/>
    </row>
    <row r="83" spans="1:121" s="120" customFormat="1" ht="24.75" customHeight="1">
      <c r="A83" s="537" t="s">
        <v>1527</v>
      </c>
      <c r="B83" s="191" t="s">
        <v>1150</v>
      </c>
      <c r="C83" s="192">
        <v>44999</v>
      </c>
      <c r="D83" s="193" t="s">
        <v>178</v>
      </c>
      <c r="E83" s="194" t="s">
        <v>1407</v>
      </c>
      <c r="F83" s="90" t="s">
        <v>143</v>
      </c>
      <c r="G83" s="193" t="s">
        <v>1241</v>
      </c>
      <c r="H83" s="191" t="s">
        <v>145</v>
      </c>
      <c r="I83" s="90" t="s">
        <v>146</v>
      </c>
      <c r="J83" s="194" t="s">
        <v>1374</v>
      </c>
      <c r="K83" s="90">
        <v>4</v>
      </c>
      <c r="L83" s="195" t="s">
        <v>1381</v>
      </c>
      <c r="M83" s="196">
        <v>44999.619444444441</v>
      </c>
      <c r="N83" s="90">
        <v>64044</v>
      </c>
      <c r="O83" s="197"/>
      <c r="P83" s="196">
        <v>44999.798611111109</v>
      </c>
      <c r="Q83" s="90">
        <v>64079</v>
      </c>
      <c r="R83" s="193"/>
      <c r="S83" s="196">
        <v>44999.625</v>
      </c>
      <c r="T83" s="90">
        <v>64046</v>
      </c>
      <c r="U83" s="197" t="s">
        <v>1528</v>
      </c>
      <c r="V83" s="196">
        <v>44999.783333333333</v>
      </c>
      <c r="W83" s="90">
        <v>64071</v>
      </c>
      <c r="X83" s="193" t="s">
        <v>1529</v>
      </c>
      <c r="Y83" s="196"/>
      <c r="Z83" s="90"/>
      <c r="AA83" s="193"/>
      <c r="AB83" s="196"/>
      <c r="AC83" s="90"/>
      <c r="AD83" s="193"/>
      <c r="AE83" s="196"/>
      <c r="AF83" s="90"/>
      <c r="AG83" s="193"/>
      <c r="AH83" s="196"/>
      <c r="AI83" s="90"/>
      <c r="AJ83" s="198"/>
      <c r="AK83" s="196"/>
      <c r="AL83" s="90"/>
      <c r="AM83" s="198"/>
      <c r="AN83" s="196"/>
      <c r="AO83" s="90"/>
      <c r="AP83" s="198"/>
      <c r="AQ83" s="196">
        <v>44999.788888888892</v>
      </c>
      <c r="AR83" s="197">
        <v>64076</v>
      </c>
      <c r="AS83" s="197">
        <v>19038</v>
      </c>
      <c r="AT83" s="199">
        <v>20870</v>
      </c>
      <c r="AU83" s="199">
        <v>12380</v>
      </c>
      <c r="AV83" s="200">
        <v>8490</v>
      </c>
      <c r="AW83" s="196">
        <v>44999.792361111111</v>
      </c>
      <c r="AX83" s="193">
        <v>64076</v>
      </c>
      <c r="AY83" s="196"/>
      <c r="AZ83" s="197"/>
      <c r="BA83" s="197"/>
      <c r="BB83" s="199"/>
      <c r="BC83" s="199"/>
      <c r="BD83" s="200"/>
      <c r="BE83" s="196"/>
      <c r="BF83" s="193"/>
      <c r="BG83" s="196"/>
      <c r="BH83" s="197"/>
      <c r="BI83" s="197"/>
      <c r="BJ83" s="199"/>
      <c r="BK83" s="199"/>
      <c r="BL83" s="200"/>
      <c r="BM83" s="196"/>
      <c r="BN83" s="193"/>
      <c r="BO83" s="196"/>
      <c r="BP83" s="197"/>
      <c r="BQ83" s="197"/>
      <c r="BR83" s="199"/>
      <c r="BS83" s="199"/>
      <c r="BT83" s="200"/>
      <c r="BU83" s="201"/>
      <c r="BV83" s="193"/>
      <c r="BW83" s="202">
        <v>64053</v>
      </c>
      <c r="BX83" s="90">
        <v>217.56</v>
      </c>
      <c r="BY83" s="461">
        <v>1303.18</v>
      </c>
      <c r="BZ83" s="198"/>
      <c r="CA83" s="241" t="s">
        <v>1530</v>
      </c>
      <c r="CB83" s="221"/>
      <c r="CC83" s="267" t="s">
        <v>1744</v>
      </c>
      <c r="CD83" s="222">
        <f t="shared" si="50"/>
        <v>0.13333333333333333</v>
      </c>
      <c r="CE83" s="223">
        <f t="shared" si="51"/>
        <v>2</v>
      </c>
      <c r="CF83" s="224">
        <f t="shared" si="52"/>
        <v>0.28333333333333333</v>
      </c>
      <c r="CG83" s="193">
        <f t="shared" si="53"/>
        <v>8</v>
      </c>
      <c r="CH83" s="224">
        <f t="shared" si="54"/>
        <v>3.8</v>
      </c>
      <c r="CI83" s="193">
        <f t="shared" si="55"/>
        <v>25</v>
      </c>
      <c r="CJ83" s="224">
        <f t="shared" si="56"/>
        <v>0</v>
      </c>
      <c r="CK83" s="193">
        <f t="shared" si="57"/>
        <v>0</v>
      </c>
      <c r="CL83" s="224">
        <f t="shared" si="58"/>
        <v>0</v>
      </c>
      <c r="CM83" s="193">
        <f t="shared" si="59"/>
        <v>0</v>
      </c>
      <c r="CN83" s="224">
        <f t="shared" si="60"/>
        <v>0</v>
      </c>
      <c r="CO83" s="193">
        <f t="shared" si="61"/>
        <v>0</v>
      </c>
      <c r="CP83" s="225">
        <f t="shared" si="62"/>
        <v>8.3333333333333329E-2</v>
      </c>
      <c r="CQ83" s="198">
        <f t="shared" si="63"/>
        <v>0</v>
      </c>
      <c r="CR83" s="225">
        <f t="shared" si="64"/>
        <v>0</v>
      </c>
      <c r="CS83" s="198">
        <f t="shared" si="65"/>
        <v>0</v>
      </c>
      <c r="CT83" s="225">
        <f t="shared" si="66"/>
        <v>0</v>
      </c>
      <c r="CU83" s="198">
        <f t="shared" si="67"/>
        <v>0</v>
      </c>
      <c r="CV83" s="225">
        <f t="shared" si="68"/>
        <v>0</v>
      </c>
      <c r="CW83" s="226">
        <f t="shared" si="69"/>
        <v>0</v>
      </c>
      <c r="CX83" s="224">
        <f t="shared" si="70"/>
        <v>4.3</v>
      </c>
      <c r="CY83" s="227">
        <f t="shared" si="71"/>
        <v>35</v>
      </c>
      <c r="CZ83" s="224">
        <f t="shared" si="86"/>
        <v>3.8</v>
      </c>
      <c r="DA83" s="228">
        <f t="shared" si="85"/>
        <v>25</v>
      </c>
      <c r="DB83" s="225">
        <f t="shared" si="72"/>
        <v>0.5</v>
      </c>
      <c r="DC83" s="229">
        <f t="shared" si="73"/>
        <v>10</v>
      </c>
      <c r="DD83" s="224">
        <f t="shared" si="74"/>
        <v>8.3333333333333329E-2</v>
      </c>
      <c r="DE83" s="90">
        <f t="shared" si="75"/>
        <v>0</v>
      </c>
      <c r="DF83" s="230">
        <f t="shared" si="76"/>
        <v>5</v>
      </c>
      <c r="DG83" s="251">
        <f t="shared" si="77"/>
        <v>8490</v>
      </c>
      <c r="DH83" s="231">
        <f t="shared" si="78"/>
        <v>89.368421052631589</v>
      </c>
      <c r="DI83" s="232">
        <f t="shared" si="79"/>
        <v>558.5526315789474</v>
      </c>
      <c r="DJ83" s="233">
        <f t="shared" si="80"/>
        <v>15</v>
      </c>
      <c r="DK83" s="234">
        <f t="shared" si="81"/>
        <v>6.5789473684210531</v>
      </c>
      <c r="DL83" s="235">
        <f t="shared" si="82"/>
        <v>28.235294117647058</v>
      </c>
      <c r="DM83" s="236"/>
      <c r="DN83" s="237"/>
      <c r="DO83" s="238">
        <f t="shared" si="83"/>
        <v>1</v>
      </c>
      <c r="DP83" s="239">
        <f t="shared" si="84"/>
        <v>1</v>
      </c>
      <c r="DQ83" s="191"/>
    </row>
    <row r="84" spans="1:121" s="120" customFormat="1" ht="24.75" customHeight="1">
      <c r="A84" s="537" t="s">
        <v>1533</v>
      </c>
      <c r="B84" s="191" t="s">
        <v>1150</v>
      </c>
      <c r="C84" s="192">
        <v>45000</v>
      </c>
      <c r="D84" s="193" t="s">
        <v>180</v>
      </c>
      <c r="E84" s="194" t="s">
        <v>1401</v>
      </c>
      <c r="F84" s="90" t="s">
        <v>165</v>
      </c>
      <c r="G84" s="193" t="s">
        <v>1244</v>
      </c>
      <c r="H84" s="191" t="s">
        <v>145</v>
      </c>
      <c r="I84" s="90" t="s">
        <v>146</v>
      </c>
      <c r="J84" s="194" t="s">
        <v>1374</v>
      </c>
      <c r="K84" s="90">
        <v>4</v>
      </c>
      <c r="L84" s="195" t="s">
        <v>1376</v>
      </c>
      <c r="M84" s="196">
        <v>45000.243055555555</v>
      </c>
      <c r="N84" s="90">
        <v>64079</v>
      </c>
      <c r="O84" s="197"/>
      <c r="P84" s="196">
        <v>45000.445833333331</v>
      </c>
      <c r="Q84" s="90">
        <v>64122</v>
      </c>
      <c r="R84" s="193"/>
      <c r="S84" s="196">
        <v>45000.25</v>
      </c>
      <c r="T84" s="90">
        <v>64082</v>
      </c>
      <c r="U84" s="197" t="s">
        <v>1534</v>
      </c>
      <c r="V84" s="196">
        <v>45000.420138888891</v>
      </c>
      <c r="W84" s="90">
        <v>64114</v>
      </c>
      <c r="X84" s="193" t="s">
        <v>1535</v>
      </c>
      <c r="Y84" s="196"/>
      <c r="Z84" s="90"/>
      <c r="AA84" s="193"/>
      <c r="AB84" s="196"/>
      <c r="AC84" s="90"/>
      <c r="AD84" s="193"/>
      <c r="AE84" s="196"/>
      <c r="AF84" s="90"/>
      <c r="AG84" s="193"/>
      <c r="AH84" s="196"/>
      <c r="AI84" s="90"/>
      <c r="AJ84" s="198"/>
      <c r="AK84" s="196"/>
      <c r="AL84" s="90"/>
      <c r="AM84" s="198"/>
      <c r="AN84" s="196"/>
      <c r="AO84" s="90"/>
      <c r="AP84" s="198"/>
      <c r="AQ84" s="196">
        <v>45000.432638888888</v>
      </c>
      <c r="AR84" s="197">
        <v>64119</v>
      </c>
      <c r="AS84" s="197">
        <v>19042</v>
      </c>
      <c r="AT84" s="199">
        <v>22600</v>
      </c>
      <c r="AU84" s="199">
        <v>12380</v>
      </c>
      <c r="AV84" s="200">
        <v>10220</v>
      </c>
      <c r="AW84" s="196">
        <v>45000.44027777778</v>
      </c>
      <c r="AX84" s="193">
        <v>64119</v>
      </c>
      <c r="AY84" s="196"/>
      <c r="AZ84" s="197"/>
      <c r="BA84" s="197"/>
      <c r="BB84" s="199"/>
      <c r="BC84" s="199"/>
      <c r="BD84" s="200"/>
      <c r="BE84" s="196"/>
      <c r="BF84" s="193"/>
      <c r="BG84" s="196"/>
      <c r="BH84" s="197"/>
      <c r="BI84" s="197"/>
      <c r="BJ84" s="199"/>
      <c r="BK84" s="199"/>
      <c r="BL84" s="200"/>
      <c r="BM84" s="196"/>
      <c r="BN84" s="193"/>
      <c r="BO84" s="196"/>
      <c r="BP84" s="197"/>
      <c r="BQ84" s="197"/>
      <c r="BR84" s="199"/>
      <c r="BS84" s="199"/>
      <c r="BT84" s="200"/>
      <c r="BU84" s="201"/>
      <c r="BV84" s="193"/>
      <c r="BW84" s="202"/>
      <c r="BX84" s="90"/>
      <c r="BY84" s="198"/>
      <c r="BZ84" s="198"/>
      <c r="CA84" s="241" t="s">
        <v>1536</v>
      </c>
      <c r="CB84" s="221"/>
      <c r="CC84" s="267" t="s">
        <v>1744</v>
      </c>
      <c r="CD84" s="222">
        <f t="shared" si="50"/>
        <v>0.16666666666666666</v>
      </c>
      <c r="CE84" s="223">
        <f t="shared" si="51"/>
        <v>3</v>
      </c>
      <c r="CF84" s="224">
        <f t="shared" si="52"/>
        <v>0.43333333333333413</v>
      </c>
      <c r="CG84" s="193">
        <f t="shared" si="53"/>
        <v>8</v>
      </c>
      <c r="CH84" s="224">
        <f t="shared" si="54"/>
        <v>4.083333333333333</v>
      </c>
      <c r="CI84" s="193">
        <f t="shared" si="55"/>
        <v>32</v>
      </c>
      <c r="CJ84" s="224">
        <f t="shared" si="56"/>
        <v>0</v>
      </c>
      <c r="CK84" s="193">
        <f t="shared" si="57"/>
        <v>0</v>
      </c>
      <c r="CL84" s="224">
        <f t="shared" si="58"/>
        <v>0</v>
      </c>
      <c r="CM84" s="193">
        <f t="shared" si="59"/>
        <v>0</v>
      </c>
      <c r="CN84" s="224">
        <f t="shared" si="60"/>
        <v>0</v>
      </c>
      <c r="CO84" s="193">
        <f t="shared" si="61"/>
        <v>0</v>
      </c>
      <c r="CP84" s="225">
        <f t="shared" si="62"/>
        <v>0.18333333333333332</v>
      </c>
      <c r="CQ84" s="198">
        <f t="shared" si="63"/>
        <v>0</v>
      </c>
      <c r="CR84" s="225">
        <f t="shared" si="64"/>
        <v>0</v>
      </c>
      <c r="CS84" s="198">
        <f t="shared" si="65"/>
        <v>0</v>
      </c>
      <c r="CT84" s="225">
        <f t="shared" si="66"/>
        <v>0</v>
      </c>
      <c r="CU84" s="198">
        <f t="shared" si="67"/>
        <v>0</v>
      </c>
      <c r="CV84" s="225">
        <f t="shared" si="68"/>
        <v>0</v>
      </c>
      <c r="CW84" s="226">
        <f t="shared" si="69"/>
        <v>0</v>
      </c>
      <c r="CX84" s="224">
        <f t="shared" si="70"/>
        <v>4.8666666666666671</v>
      </c>
      <c r="CY84" s="227">
        <f t="shared" si="71"/>
        <v>43</v>
      </c>
      <c r="CZ84" s="224">
        <f t="shared" si="86"/>
        <v>4.083333333333333</v>
      </c>
      <c r="DA84" s="228">
        <f t="shared" si="85"/>
        <v>32</v>
      </c>
      <c r="DB84" s="225">
        <f t="shared" si="72"/>
        <v>0.7833333333333341</v>
      </c>
      <c r="DC84" s="229">
        <f t="shared" si="73"/>
        <v>11</v>
      </c>
      <c r="DD84" s="224">
        <f t="shared" si="74"/>
        <v>0.18333333333333332</v>
      </c>
      <c r="DE84" s="90">
        <f t="shared" si="75"/>
        <v>0</v>
      </c>
      <c r="DF84" s="230">
        <f t="shared" si="76"/>
        <v>11</v>
      </c>
      <c r="DG84" s="251">
        <f t="shared" si="77"/>
        <v>10220</v>
      </c>
      <c r="DH84" s="231">
        <f t="shared" si="78"/>
        <v>78.214285714285722</v>
      </c>
      <c r="DI84" s="232">
        <f t="shared" si="79"/>
        <v>625.71428571428578</v>
      </c>
      <c r="DJ84" s="233">
        <f t="shared" si="80"/>
        <v>18</v>
      </c>
      <c r="DK84" s="234">
        <f t="shared" si="81"/>
        <v>7.8367346938775517</v>
      </c>
      <c r="DL84" s="235">
        <f t="shared" si="82"/>
        <v>18.461538461538428</v>
      </c>
      <c r="DM84" s="236"/>
      <c r="DN84" s="237"/>
      <c r="DO84" s="238">
        <f t="shared" si="83"/>
        <v>1</v>
      </c>
      <c r="DP84" s="239">
        <f t="shared" si="84"/>
        <v>1</v>
      </c>
      <c r="DQ84" s="191"/>
    </row>
    <row r="85" spans="1:121" s="120" customFormat="1" ht="24.75" customHeight="1">
      <c r="A85" s="537" t="s">
        <v>1546</v>
      </c>
      <c r="B85" s="191" t="s">
        <v>1150</v>
      </c>
      <c r="C85" s="192">
        <v>45000</v>
      </c>
      <c r="D85" s="193" t="s">
        <v>180</v>
      </c>
      <c r="E85" s="194" t="s">
        <v>1399</v>
      </c>
      <c r="F85" s="90" t="s">
        <v>165</v>
      </c>
      <c r="G85" s="193" t="s">
        <v>1241</v>
      </c>
      <c r="H85" s="191" t="s">
        <v>145</v>
      </c>
      <c r="I85" s="90" t="s">
        <v>146</v>
      </c>
      <c r="J85" s="194" t="s">
        <v>147</v>
      </c>
      <c r="K85" s="90">
        <v>4</v>
      </c>
      <c r="L85" s="195" t="s">
        <v>1153</v>
      </c>
      <c r="M85" s="196">
        <v>45000.635416666664</v>
      </c>
      <c r="N85" s="90">
        <v>49036</v>
      </c>
      <c r="O85" s="197"/>
      <c r="P85" s="196">
        <v>45000.805555555555</v>
      </c>
      <c r="Q85" s="90">
        <v>49075</v>
      </c>
      <c r="R85" s="193"/>
      <c r="S85" s="196">
        <v>45000.638888888891</v>
      </c>
      <c r="T85" s="90">
        <v>49038</v>
      </c>
      <c r="U85" s="197" t="s">
        <v>1450</v>
      </c>
      <c r="V85" s="196">
        <v>45000.716666666667</v>
      </c>
      <c r="W85" s="90">
        <v>49049</v>
      </c>
      <c r="X85" s="193" t="s">
        <v>1451</v>
      </c>
      <c r="Y85" s="196">
        <v>45000.736111111109</v>
      </c>
      <c r="Z85" s="90">
        <v>49058</v>
      </c>
      <c r="AA85" s="193" t="s">
        <v>1394</v>
      </c>
      <c r="AB85" s="196">
        <v>45000.786805555559</v>
      </c>
      <c r="AC85" s="90">
        <v>49067</v>
      </c>
      <c r="AD85" s="193" t="s">
        <v>1385</v>
      </c>
      <c r="AE85" s="196"/>
      <c r="AF85" s="90"/>
      <c r="AG85" s="193"/>
      <c r="AH85" s="196"/>
      <c r="AI85" s="90"/>
      <c r="AJ85" s="198"/>
      <c r="AK85" s="196"/>
      <c r="AL85" s="90"/>
      <c r="AM85" s="198"/>
      <c r="AN85" s="196"/>
      <c r="AO85" s="90"/>
      <c r="AP85" s="198"/>
      <c r="AQ85" s="196">
        <v>45000.723611111112</v>
      </c>
      <c r="AR85" s="197">
        <v>49053</v>
      </c>
      <c r="AS85" s="197">
        <v>19049</v>
      </c>
      <c r="AT85" s="199">
        <v>18270</v>
      </c>
      <c r="AU85" s="199">
        <v>11960</v>
      </c>
      <c r="AV85" s="200">
        <v>6310</v>
      </c>
      <c r="AW85" s="196">
        <v>45000.729166666664</v>
      </c>
      <c r="AX85" s="193">
        <v>49053</v>
      </c>
      <c r="AY85" s="196">
        <v>45000.794444444444</v>
      </c>
      <c r="AZ85" s="197">
        <v>49072</v>
      </c>
      <c r="BA85" s="197">
        <v>19050</v>
      </c>
      <c r="BB85" s="199">
        <v>16240</v>
      </c>
      <c r="BC85" s="199">
        <v>11960</v>
      </c>
      <c r="BD85" s="200">
        <v>4280</v>
      </c>
      <c r="BE85" s="196">
        <v>45000.800000000003</v>
      </c>
      <c r="BF85" s="193">
        <v>49072</v>
      </c>
      <c r="BG85" s="196"/>
      <c r="BH85" s="197"/>
      <c r="BI85" s="197"/>
      <c r="BJ85" s="199"/>
      <c r="BK85" s="199"/>
      <c r="BL85" s="200"/>
      <c r="BM85" s="196"/>
      <c r="BN85" s="193"/>
      <c r="BO85" s="196"/>
      <c r="BP85" s="197"/>
      <c r="BQ85" s="197"/>
      <c r="BR85" s="199"/>
      <c r="BS85" s="199"/>
      <c r="BT85" s="200"/>
      <c r="BU85" s="201"/>
      <c r="BV85" s="193"/>
      <c r="BW85" s="202"/>
      <c r="BX85" s="90"/>
      <c r="BY85" s="198"/>
      <c r="BZ85" s="198"/>
      <c r="CA85" s="241" t="s">
        <v>1547</v>
      </c>
      <c r="CB85" s="221"/>
      <c r="CC85" s="267" t="s">
        <v>1744</v>
      </c>
      <c r="CD85" s="222">
        <f t="shared" si="50"/>
        <v>8.3333333333333329E-2</v>
      </c>
      <c r="CE85" s="223">
        <f t="shared" si="51"/>
        <v>2</v>
      </c>
      <c r="CF85" s="224">
        <f t="shared" si="52"/>
        <v>0.64999999999999958</v>
      </c>
      <c r="CG85" s="193">
        <f t="shared" si="53"/>
        <v>17</v>
      </c>
      <c r="CH85" s="224">
        <f t="shared" si="54"/>
        <v>1.8666666666666667</v>
      </c>
      <c r="CI85" s="193">
        <f t="shared" si="55"/>
        <v>11</v>
      </c>
      <c r="CJ85" s="224">
        <f t="shared" si="56"/>
        <v>1.2166666666666668</v>
      </c>
      <c r="CK85" s="193">
        <f t="shared" si="57"/>
        <v>9</v>
      </c>
      <c r="CL85" s="224">
        <f t="shared" si="58"/>
        <v>0</v>
      </c>
      <c r="CM85" s="193">
        <f t="shared" si="59"/>
        <v>0</v>
      </c>
      <c r="CN85" s="224">
        <f t="shared" si="60"/>
        <v>0</v>
      </c>
      <c r="CO85" s="193">
        <f t="shared" si="61"/>
        <v>0</v>
      </c>
      <c r="CP85" s="225">
        <f t="shared" si="62"/>
        <v>0.13333333333333333</v>
      </c>
      <c r="CQ85" s="198">
        <f t="shared" si="63"/>
        <v>0</v>
      </c>
      <c r="CR85" s="225">
        <f t="shared" si="64"/>
        <v>0.13333333333333333</v>
      </c>
      <c r="CS85" s="198">
        <f t="shared" si="65"/>
        <v>0</v>
      </c>
      <c r="CT85" s="225">
        <f t="shared" si="66"/>
        <v>0</v>
      </c>
      <c r="CU85" s="198">
        <f t="shared" si="67"/>
        <v>0</v>
      </c>
      <c r="CV85" s="225">
        <f t="shared" si="68"/>
        <v>0</v>
      </c>
      <c r="CW85" s="226">
        <f t="shared" si="69"/>
        <v>0</v>
      </c>
      <c r="CX85" s="224">
        <f t="shared" si="70"/>
        <v>4.083333333333333</v>
      </c>
      <c r="CY85" s="227">
        <f t="shared" si="71"/>
        <v>39</v>
      </c>
      <c r="CZ85" s="224">
        <f t="shared" si="86"/>
        <v>3.0833333333333335</v>
      </c>
      <c r="DA85" s="228">
        <f t="shared" si="85"/>
        <v>20</v>
      </c>
      <c r="DB85" s="225">
        <f t="shared" si="72"/>
        <v>0.99999999999999956</v>
      </c>
      <c r="DC85" s="229">
        <f t="shared" si="73"/>
        <v>19</v>
      </c>
      <c r="DD85" s="224">
        <f t="shared" si="74"/>
        <v>0.26666666666666666</v>
      </c>
      <c r="DE85" s="90">
        <f t="shared" si="75"/>
        <v>0</v>
      </c>
      <c r="DF85" s="230">
        <f t="shared" si="76"/>
        <v>8</v>
      </c>
      <c r="DG85" s="251">
        <f t="shared" si="77"/>
        <v>10590</v>
      </c>
      <c r="DH85" s="231">
        <f t="shared" si="78"/>
        <v>171.72972972972971</v>
      </c>
      <c r="DI85" s="232">
        <f t="shared" si="79"/>
        <v>858.64864864864865</v>
      </c>
      <c r="DJ85" s="233">
        <f t="shared" si="80"/>
        <v>24</v>
      </c>
      <c r="DK85" s="234">
        <f t="shared" si="81"/>
        <v>6.486486486486486</v>
      </c>
      <c r="DL85" s="235">
        <f t="shared" si="82"/>
        <v>26.153846153846171</v>
      </c>
      <c r="DM85" s="236"/>
      <c r="DN85" s="237"/>
      <c r="DO85" s="238">
        <f t="shared" si="83"/>
        <v>0.83914421553090335</v>
      </c>
      <c r="DP85" s="239">
        <f t="shared" si="84"/>
        <v>2</v>
      </c>
      <c r="DQ85" s="191"/>
    </row>
    <row r="86" spans="1:121" s="120" customFormat="1" ht="24.75" customHeight="1">
      <c r="A86" s="537" t="s">
        <v>1541</v>
      </c>
      <c r="B86" s="191" t="s">
        <v>1150</v>
      </c>
      <c r="C86" s="192">
        <v>45000</v>
      </c>
      <c r="D86" s="193" t="s">
        <v>180</v>
      </c>
      <c r="E86" s="194" t="s">
        <v>1402</v>
      </c>
      <c r="F86" s="90" t="s">
        <v>165</v>
      </c>
      <c r="G86" s="193" t="s">
        <v>1244</v>
      </c>
      <c r="H86" s="191" t="s">
        <v>145</v>
      </c>
      <c r="I86" s="90" t="s">
        <v>146</v>
      </c>
      <c r="J86" s="194" t="s">
        <v>1375</v>
      </c>
      <c r="K86" s="90">
        <v>4</v>
      </c>
      <c r="L86" s="195" t="s">
        <v>1377</v>
      </c>
      <c r="M86" s="196">
        <v>45000.243055555555</v>
      </c>
      <c r="N86" s="90">
        <v>31725</v>
      </c>
      <c r="O86" s="197"/>
      <c r="P86" s="196">
        <v>45000.506944444445</v>
      </c>
      <c r="Q86" s="90">
        <v>31815</v>
      </c>
      <c r="R86" s="193"/>
      <c r="S86" s="196">
        <v>45000.250694444447</v>
      </c>
      <c r="T86" s="90">
        <v>31729</v>
      </c>
      <c r="U86" s="197"/>
      <c r="V86" s="196">
        <v>45000.384027777778</v>
      </c>
      <c r="W86" s="90">
        <v>31731</v>
      </c>
      <c r="X86" s="193"/>
      <c r="Y86" s="196">
        <v>45000.426388888889</v>
      </c>
      <c r="Z86" s="90">
        <v>31789</v>
      </c>
      <c r="AA86" s="193"/>
      <c r="AB86" s="196">
        <v>45000.480555555558</v>
      </c>
      <c r="AC86" s="90">
        <v>31798</v>
      </c>
      <c r="AD86" s="193"/>
      <c r="AE86" s="196"/>
      <c r="AF86" s="90"/>
      <c r="AG86" s="193"/>
      <c r="AH86" s="196"/>
      <c r="AI86" s="90"/>
      <c r="AJ86" s="198"/>
      <c r="AK86" s="196"/>
      <c r="AL86" s="90"/>
      <c r="AM86" s="198"/>
      <c r="AN86" s="196"/>
      <c r="AO86" s="90"/>
      <c r="AP86" s="198"/>
      <c r="AQ86" s="196">
        <v>45000.40625</v>
      </c>
      <c r="AR86" s="197">
        <v>31774</v>
      </c>
      <c r="AS86" s="197">
        <v>19041</v>
      </c>
      <c r="AT86" s="199"/>
      <c r="AU86" s="199"/>
      <c r="AV86" s="200">
        <v>7500</v>
      </c>
      <c r="AW86" s="196">
        <v>45000.415277777778</v>
      </c>
      <c r="AX86" s="193">
        <v>31775</v>
      </c>
      <c r="AY86" s="196">
        <v>45000.493055555555</v>
      </c>
      <c r="AZ86" s="197">
        <v>31812</v>
      </c>
      <c r="BA86" s="197">
        <v>19044</v>
      </c>
      <c r="BB86" s="199"/>
      <c r="BC86" s="199"/>
      <c r="BD86" s="200">
        <v>3610</v>
      </c>
      <c r="BE86" s="196">
        <v>45000.5</v>
      </c>
      <c r="BF86" s="193">
        <v>31813</v>
      </c>
      <c r="BG86" s="196"/>
      <c r="BH86" s="197"/>
      <c r="BI86" s="197"/>
      <c r="BJ86" s="199"/>
      <c r="BK86" s="199"/>
      <c r="BL86" s="200"/>
      <c r="BM86" s="196"/>
      <c r="BN86" s="193"/>
      <c r="BO86" s="196"/>
      <c r="BP86" s="197"/>
      <c r="BQ86" s="197"/>
      <c r="BR86" s="199"/>
      <c r="BS86" s="199"/>
      <c r="BT86" s="200"/>
      <c r="BU86" s="201"/>
      <c r="BV86" s="193"/>
      <c r="BW86" s="202">
        <v>31758</v>
      </c>
      <c r="BX86" s="90">
        <v>256.88</v>
      </c>
      <c r="BY86" s="461">
        <v>1538.71</v>
      </c>
      <c r="BZ86" s="198"/>
      <c r="CA86" s="241" t="s">
        <v>1542</v>
      </c>
      <c r="CB86" s="221"/>
      <c r="CC86" s="267" t="s">
        <v>1744</v>
      </c>
      <c r="CD86" s="222">
        <f t="shared" si="50"/>
        <v>0.18333333333333332</v>
      </c>
      <c r="CE86" s="223">
        <f t="shared" si="51"/>
        <v>4</v>
      </c>
      <c r="CF86" s="224">
        <f t="shared" si="52"/>
        <v>1.2666666666666673</v>
      </c>
      <c r="CG86" s="193">
        <f t="shared" si="53"/>
        <v>73</v>
      </c>
      <c r="CH86" s="224">
        <f t="shared" si="54"/>
        <v>3.2</v>
      </c>
      <c r="CI86" s="193">
        <f t="shared" si="55"/>
        <v>2</v>
      </c>
      <c r="CJ86" s="224">
        <f t="shared" si="56"/>
        <v>1.3</v>
      </c>
      <c r="CK86" s="193">
        <f t="shared" si="57"/>
        <v>9</v>
      </c>
      <c r="CL86" s="224">
        <f t="shared" si="58"/>
        <v>0</v>
      </c>
      <c r="CM86" s="193">
        <f t="shared" si="59"/>
        <v>0</v>
      </c>
      <c r="CN86" s="224">
        <f t="shared" si="60"/>
        <v>0</v>
      </c>
      <c r="CO86" s="193">
        <f t="shared" si="61"/>
        <v>0</v>
      </c>
      <c r="CP86" s="225">
        <f t="shared" si="62"/>
        <v>0.21666666666666667</v>
      </c>
      <c r="CQ86" s="198">
        <f t="shared" si="63"/>
        <v>1</v>
      </c>
      <c r="CR86" s="225">
        <f t="shared" si="64"/>
        <v>0.16666666666666666</v>
      </c>
      <c r="CS86" s="198">
        <f t="shared" si="65"/>
        <v>1</v>
      </c>
      <c r="CT86" s="225">
        <f t="shared" si="66"/>
        <v>0</v>
      </c>
      <c r="CU86" s="198">
        <f t="shared" si="67"/>
        <v>0</v>
      </c>
      <c r="CV86" s="225">
        <f t="shared" si="68"/>
        <v>0</v>
      </c>
      <c r="CW86" s="226">
        <f t="shared" si="69"/>
        <v>0</v>
      </c>
      <c r="CX86" s="224">
        <f t="shared" si="70"/>
        <v>6.3333333333333339</v>
      </c>
      <c r="CY86" s="227">
        <f t="shared" si="71"/>
        <v>90</v>
      </c>
      <c r="CZ86" s="224">
        <f t="shared" si="86"/>
        <v>4.5</v>
      </c>
      <c r="DA86" s="228">
        <f t="shared" si="85"/>
        <v>11</v>
      </c>
      <c r="DB86" s="225">
        <f t="shared" si="72"/>
        <v>1.8333333333333339</v>
      </c>
      <c r="DC86" s="229">
        <f t="shared" si="73"/>
        <v>79</v>
      </c>
      <c r="DD86" s="224">
        <f t="shared" si="74"/>
        <v>0.3833333333333333</v>
      </c>
      <c r="DE86" s="90">
        <f t="shared" si="75"/>
        <v>2</v>
      </c>
      <c r="DF86" s="230">
        <f t="shared" si="76"/>
        <v>11.5</v>
      </c>
      <c r="DG86" s="251">
        <f t="shared" si="77"/>
        <v>11110</v>
      </c>
      <c r="DH86" s="231">
        <f t="shared" si="78"/>
        <v>224.44444444444446</v>
      </c>
      <c r="DI86" s="232">
        <f t="shared" si="79"/>
        <v>617.22222222222217</v>
      </c>
      <c r="DJ86" s="233">
        <f t="shared" si="80"/>
        <v>21.81818181818182</v>
      </c>
      <c r="DK86" s="234">
        <f t="shared" si="81"/>
        <v>2.4444444444444446</v>
      </c>
      <c r="DL86" s="235">
        <f t="shared" si="82"/>
        <v>57.631578947368396</v>
      </c>
      <c r="DM86" s="236"/>
      <c r="DN86" s="237"/>
      <c r="DO86" s="238">
        <f t="shared" si="83"/>
        <v>0.7406666666666667</v>
      </c>
      <c r="DP86" s="239">
        <f t="shared" si="84"/>
        <v>2</v>
      </c>
      <c r="DQ86" s="191"/>
    </row>
    <row r="87" spans="1:121" s="120" customFormat="1" ht="24.75" customHeight="1">
      <c r="A87" s="537" t="s">
        <v>1543</v>
      </c>
      <c r="B87" s="191" t="s">
        <v>1150</v>
      </c>
      <c r="C87" s="192">
        <v>45000</v>
      </c>
      <c r="D87" s="193" t="s">
        <v>180</v>
      </c>
      <c r="E87" s="194" t="s">
        <v>1403</v>
      </c>
      <c r="F87" s="90" t="s">
        <v>165</v>
      </c>
      <c r="G87" s="193" t="s">
        <v>1241</v>
      </c>
      <c r="H87" s="191" t="s">
        <v>145</v>
      </c>
      <c r="I87" s="90" t="s">
        <v>146</v>
      </c>
      <c r="J87" s="194" t="s">
        <v>1374</v>
      </c>
      <c r="K87" s="90">
        <v>4</v>
      </c>
      <c r="L87" s="195" t="s">
        <v>1381</v>
      </c>
      <c r="M87" s="196">
        <v>45000.625</v>
      </c>
      <c r="N87" s="90">
        <v>64122</v>
      </c>
      <c r="O87" s="197"/>
      <c r="P87" s="196">
        <v>45000.809027777781</v>
      </c>
      <c r="Q87" s="90">
        <v>64160</v>
      </c>
      <c r="R87" s="193"/>
      <c r="S87" s="196">
        <v>45000.62777777778</v>
      </c>
      <c r="T87" s="90">
        <v>64124</v>
      </c>
      <c r="U87" s="197" t="s">
        <v>1476</v>
      </c>
      <c r="V87" s="196">
        <v>45000.788888888892</v>
      </c>
      <c r="W87" s="90">
        <v>64153</v>
      </c>
      <c r="X87" s="193" t="s">
        <v>1544</v>
      </c>
      <c r="Y87" s="196"/>
      <c r="Z87" s="90"/>
      <c r="AA87" s="193"/>
      <c r="AB87" s="196"/>
      <c r="AC87" s="90"/>
      <c r="AD87" s="193"/>
      <c r="AE87" s="196"/>
      <c r="AF87" s="90"/>
      <c r="AG87" s="193"/>
      <c r="AH87" s="196"/>
      <c r="AI87" s="90"/>
      <c r="AJ87" s="198"/>
      <c r="AK87" s="196"/>
      <c r="AL87" s="90"/>
      <c r="AM87" s="198"/>
      <c r="AN87" s="196"/>
      <c r="AO87" s="90"/>
      <c r="AP87" s="198"/>
      <c r="AQ87" s="196">
        <v>45000.79583333333</v>
      </c>
      <c r="AR87" s="197">
        <v>64157</v>
      </c>
      <c r="AS87" s="197">
        <v>19051</v>
      </c>
      <c r="AT87" s="199">
        <v>20520</v>
      </c>
      <c r="AU87" s="199">
        <v>12290</v>
      </c>
      <c r="AV87" s="200">
        <v>8230</v>
      </c>
      <c r="AW87" s="196">
        <v>45000.802083333336</v>
      </c>
      <c r="AX87" s="193">
        <v>64158</v>
      </c>
      <c r="AY87" s="196"/>
      <c r="AZ87" s="197"/>
      <c r="BA87" s="197"/>
      <c r="BB87" s="199"/>
      <c r="BC87" s="199"/>
      <c r="BD87" s="200"/>
      <c r="BE87" s="196"/>
      <c r="BF87" s="193"/>
      <c r="BG87" s="196"/>
      <c r="BH87" s="197"/>
      <c r="BI87" s="197"/>
      <c r="BJ87" s="199"/>
      <c r="BK87" s="199"/>
      <c r="BL87" s="200"/>
      <c r="BM87" s="196"/>
      <c r="BN87" s="193"/>
      <c r="BO87" s="196"/>
      <c r="BP87" s="197"/>
      <c r="BQ87" s="197"/>
      <c r="BR87" s="199"/>
      <c r="BS87" s="199"/>
      <c r="BT87" s="200"/>
      <c r="BU87" s="201"/>
      <c r="BV87" s="193"/>
      <c r="BW87" s="202"/>
      <c r="BX87" s="90"/>
      <c r="BY87" s="198"/>
      <c r="BZ87" s="198"/>
      <c r="CA87" s="241" t="s">
        <v>1545</v>
      </c>
      <c r="CB87" s="221"/>
      <c r="CC87" s="267" t="s">
        <v>1744</v>
      </c>
      <c r="CD87" s="222">
        <f t="shared" si="50"/>
        <v>6.6666666666666666E-2</v>
      </c>
      <c r="CE87" s="223">
        <f t="shared" si="51"/>
        <v>2</v>
      </c>
      <c r="CF87" s="224">
        <f t="shared" si="52"/>
        <v>0.33333333333333315</v>
      </c>
      <c r="CG87" s="193">
        <f t="shared" si="53"/>
        <v>6</v>
      </c>
      <c r="CH87" s="224">
        <f t="shared" si="54"/>
        <v>3.8666666666666671</v>
      </c>
      <c r="CI87" s="193">
        <f t="shared" si="55"/>
        <v>29</v>
      </c>
      <c r="CJ87" s="224">
        <f t="shared" si="56"/>
        <v>0</v>
      </c>
      <c r="CK87" s="193">
        <f t="shared" si="57"/>
        <v>0</v>
      </c>
      <c r="CL87" s="224">
        <f t="shared" si="58"/>
        <v>0</v>
      </c>
      <c r="CM87" s="193">
        <f t="shared" si="59"/>
        <v>0</v>
      </c>
      <c r="CN87" s="224">
        <f t="shared" si="60"/>
        <v>0</v>
      </c>
      <c r="CO87" s="193">
        <f t="shared" si="61"/>
        <v>0</v>
      </c>
      <c r="CP87" s="225">
        <f t="shared" si="62"/>
        <v>0.15</v>
      </c>
      <c r="CQ87" s="198">
        <f t="shared" si="63"/>
        <v>1</v>
      </c>
      <c r="CR87" s="225">
        <f t="shared" si="64"/>
        <v>0</v>
      </c>
      <c r="CS87" s="198">
        <f t="shared" si="65"/>
        <v>0</v>
      </c>
      <c r="CT87" s="225">
        <f t="shared" si="66"/>
        <v>0</v>
      </c>
      <c r="CU87" s="198">
        <f t="shared" si="67"/>
        <v>0</v>
      </c>
      <c r="CV87" s="225">
        <f t="shared" si="68"/>
        <v>0</v>
      </c>
      <c r="CW87" s="226">
        <f t="shared" si="69"/>
        <v>0</v>
      </c>
      <c r="CX87" s="224">
        <f t="shared" si="70"/>
        <v>4.416666666666667</v>
      </c>
      <c r="CY87" s="227">
        <f t="shared" si="71"/>
        <v>38</v>
      </c>
      <c r="CZ87" s="224">
        <f t="shared" si="86"/>
        <v>3.8666666666666671</v>
      </c>
      <c r="DA87" s="228">
        <f t="shared" si="85"/>
        <v>29</v>
      </c>
      <c r="DB87" s="225">
        <f t="shared" si="72"/>
        <v>0.54999999999999982</v>
      </c>
      <c r="DC87" s="229">
        <f t="shared" si="73"/>
        <v>9</v>
      </c>
      <c r="DD87" s="224">
        <f t="shared" si="74"/>
        <v>0.15</v>
      </c>
      <c r="DE87" s="90">
        <f t="shared" si="75"/>
        <v>1</v>
      </c>
      <c r="DF87" s="230">
        <f t="shared" si="76"/>
        <v>9</v>
      </c>
      <c r="DG87" s="251">
        <f t="shared" si="77"/>
        <v>8230</v>
      </c>
      <c r="DH87" s="231">
        <f t="shared" si="78"/>
        <v>73.394768133174779</v>
      </c>
      <c r="DI87" s="232">
        <f t="shared" si="79"/>
        <v>532.11206896551721</v>
      </c>
      <c r="DJ87" s="233">
        <f t="shared" si="80"/>
        <v>30</v>
      </c>
      <c r="DK87" s="234">
        <f t="shared" si="81"/>
        <v>7.4999999999999991</v>
      </c>
      <c r="DL87" s="235">
        <f t="shared" si="82"/>
        <v>18.000000000000011</v>
      </c>
      <c r="DM87" s="236"/>
      <c r="DN87" s="237"/>
      <c r="DO87" s="238">
        <f t="shared" si="83"/>
        <v>1</v>
      </c>
      <c r="DP87" s="239">
        <f t="shared" si="84"/>
        <v>1</v>
      </c>
      <c r="DQ87" s="191"/>
    </row>
    <row r="88" spans="1:121" s="120" customFormat="1" ht="24.75" customHeight="1">
      <c r="A88" s="537" t="s">
        <v>1548</v>
      </c>
      <c r="B88" s="191" t="s">
        <v>1150</v>
      </c>
      <c r="C88" s="192">
        <v>45001</v>
      </c>
      <c r="D88" s="193" t="s">
        <v>141</v>
      </c>
      <c r="E88" s="194" t="s">
        <v>1404</v>
      </c>
      <c r="F88" s="90" t="s">
        <v>143</v>
      </c>
      <c r="G88" s="193" t="s">
        <v>1244</v>
      </c>
      <c r="H88" s="191" t="s">
        <v>145</v>
      </c>
      <c r="I88" s="90" t="s">
        <v>146</v>
      </c>
      <c r="J88" s="194" t="s">
        <v>1374</v>
      </c>
      <c r="K88" s="90">
        <v>4</v>
      </c>
      <c r="L88" s="195" t="s">
        <v>1376</v>
      </c>
      <c r="M88" s="196">
        <v>45001.246527777781</v>
      </c>
      <c r="N88" s="90">
        <v>64160</v>
      </c>
      <c r="O88" s="197"/>
      <c r="P88" s="196">
        <v>45001.440972222219</v>
      </c>
      <c r="Q88" s="90">
        <v>64206</v>
      </c>
      <c r="R88" s="193"/>
      <c r="S88" s="196">
        <v>45001.25</v>
      </c>
      <c r="T88" s="90">
        <v>64161</v>
      </c>
      <c r="U88" s="197"/>
      <c r="V88" s="196">
        <v>45001.423611111109</v>
      </c>
      <c r="W88" s="90">
        <v>64201</v>
      </c>
      <c r="X88" s="193"/>
      <c r="Y88" s="196"/>
      <c r="Z88" s="90"/>
      <c r="AA88" s="193"/>
      <c r="AB88" s="196"/>
      <c r="AC88" s="90"/>
      <c r="AD88" s="193"/>
      <c r="AE88" s="196"/>
      <c r="AF88" s="90" t="s">
        <v>1409</v>
      </c>
      <c r="AG88" s="193"/>
      <c r="AH88" s="196"/>
      <c r="AI88" s="90"/>
      <c r="AJ88" s="198"/>
      <c r="AK88" s="196"/>
      <c r="AL88" s="90"/>
      <c r="AM88" s="198"/>
      <c r="AN88" s="196"/>
      <c r="AO88" s="90"/>
      <c r="AP88" s="198"/>
      <c r="AQ88" s="196">
        <v>45001.429861111108</v>
      </c>
      <c r="AR88" s="197">
        <v>64203</v>
      </c>
      <c r="AS88" s="197">
        <v>19058</v>
      </c>
      <c r="AT88" s="199"/>
      <c r="AU88" s="199"/>
      <c r="AV88" s="200">
        <v>9360</v>
      </c>
      <c r="AW88" s="196">
        <v>45001.436111111114</v>
      </c>
      <c r="AX88" s="193">
        <v>64203</v>
      </c>
      <c r="AY88" s="196"/>
      <c r="AZ88" s="197"/>
      <c r="BA88" s="197"/>
      <c r="BB88" s="199"/>
      <c r="BC88" s="199"/>
      <c r="BD88" s="200"/>
      <c r="BE88" s="196"/>
      <c r="BF88" s="193"/>
      <c r="BG88" s="196"/>
      <c r="BH88" s="197"/>
      <c r="BI88" s="197"/>
      <c r="BJ88" s="199"/>
      <c r="BK88" s="199"/>
      <c r="BL88" s="200"/>
      <c r="BM88" s="196"/>
      <c r="BN88" s="193"/>
      <c r="BO88" s="196"/>
      <c r="BP88" s="197"/>
      <c r="BQ88" s="197"/>
      <c r="BR88" s="199"/>
      <c r="BS88" s="199"/>
      <c r="BT88" s="200"/>
      <c r="BU88" s="201"/>
      <c r="BV88" s="193"/>
      <c r="BW88" s="202"/>
      <c r="BX88" s="90"/>
      <c r="BY88" s="198"/>
      <c r="BZ88" s="198"/>
      <c r="CA88" s="241">
        <v>45002.772916666669</v>
      </c>
      <c r="CB88" s="221"/>
      <c r="CC88" s="267" t="s">
        <v>1744</v>
      </c>
      <c r="CD88" s="222">
        <f t="shared" si="50"/>
        <v>8.3333333333333329E-2</v>
      </c>
      <c r="CE88" s="223">
        <f t="shared" si="51"/>
        <v>1</v>
      </c>
      <c r="CF88" s="224">
        <f t="shared" si="52"/>
        <v>0.26666666666666666</v>
      </c>
      <c r="CG88" s="193">
        <f t="shared" si="53"/>
        <v>5</v>
      </c>
      <c r="CH88" s="224">
        <f t="shared" si="54"/>
        <v>4.166666666666667</v>
      </c>
      <c r="CI88" s="193">
        <f t="shared" si="55"/>
        <v>40</v>
      </c>
      <c r="CJ88" s="224">
        <f t="shared" si="56"/>
        <v>0</v>
      </c>
      <c r="CK88" s="193">
        <f t="shared" si="57"/>
        <v>0</v>
      </c>
      <c r="CL88" s="224">
        <f t="shared" si="58"/>
        <v>0</v>
      </c>
      <c r="CM88" s="193">
        <f t="shared" si="59"/>
        <v>0</v>
      </c>
      <c r="CN88" s="224">
        <f t="shared" si="60"/>
        <v>0</v>
      </c>
      <c r="CO88" s="193">
        <f t="shared" si="61"/>
        <v>0</v>
      </c>
      <c r="CP88" s="225">
        <f t="shared" si="62"/>
        <v>0.15</v>
      </c>
      <c r="CQ88" s="198">
        <f t="shared" si="63"/>
        <v>0</v>
      </c>
      <c r="CR88" s="225">
        <f t="shared" si="64"/>
        <v>0</v>
      </c>
      <c r="CS88" s="198">
        <f t="shared" si="65"/>
        <v>0</v>
      </c>
      <c r="CT88" s="225">
        <f t="shared" si="66"/>
        <v>0</v>
      </c>
      <c r="CU88" s="198">
        <f t="shared" si="67"/>
        <v>0</v>
      </c>
      <c r="CV88" s="225">
        <f t="shared" si="68"/>
        <v>0</v>
      </c>
      <c r="CW88" s="226">
        <f t="shared" si="69"/>
        <v>0</v>
      </c>
      <c r="CX88" s="224">
        <f t="shared" si="70"/>
        <v>4.666666666666667</v>
      </c>
      <c r="CY88" s="227">
        <f t="shared" si="71"/>
        <v>46</v>
      </c>
      <c r="CZ88" s="224">
        <f t="shared" si="86"/>
        <v>4.166666666666667</v>
      </c>
      <c r="DA88" s="228">
        <f t="shared" si="85"/>
        <v>40</v>
      </c>
      <c r="DB88" s="225">
        <f t="shared" si="72"/>
        <v>0.5</v>
      </c>
      <c r="DC88" s="229">
        <f t="shared" si="73"/>
        <v>6</v>
      </c>
      <c r="DD88" s="224">
        <f t="shared" si="74"/>
        <v>0.15</v>
      </c>
      <c r="DE88" s="90">
        <f t="shared" si="75"/>
        <v>0</v>
      </c>
      <c r="DF88" s="230">
        <f t="shared" si="76"/>
        <v>9</v>
      </c>
      <c r="DG88" s="251">
        <f t="shared" si="77"/>
        <v>9360</v>
      </c>
      <c r="DH88" s="231">
        <f t="shared" si="78"/>
        <v>56.16</v>
      </c>
      <c r="DI88" s="232">
        <f t="shared" si="79"/>
        <v>561.59999999999991</v>
      </c>
      <c r="DJ88" s="233">
        <f t="shared" si="80"/>
        <v>12</v>
      </c>
      <c r="DK88" s="234">
        <f t="shared" si="81"/>
        <v>9.6</v>
      </c>
      <c r="DL88" s="235">
        <f t="shared" si="82"/>
        <v>18.75</v>
      </c>
      <c r="DM88" s="236"/>
      <c r="DN88" s="237"/>
      <c r="DO88" s="238">
        <f t="shared" si="83"/>
        <v>1</v>
      </c>
      <c r="DP88" s="239">
        <f t="shared" si="84"/>
        <v>1</v>
      </c>
      <c r="DQ88" s="191"/>
    </row>
    <row r="89" spans="1:121" s="120" customFormat="1" ht="24.75" customHeight="1">
      <c r="A89" s="537" t="s">
        <v>1553</v>
      </c>
      <c r="B89" s="191" t="s">
        <v>1150</v>
      </c>
      <c r="C89" s="192">
        <v>45001</v>
      </c>
      <c r="D89" s="193" t="s">
        <v>141</v>
      </c>
      <c r="E89" s="194" t="s">
        <v>1405</v>
      </c>
      <c r="F89" s="90" t="s">
        <v>143</v>
      </c>
      <c r="G89" s="193" t="s">
        <v>1241</v>
      </c>
      <c r="H89" s="191" t="s">
        <v>145</v>
      </c>
      <c r="I89" s="90" t="s">
        <v>146</v>
      </c>
      <c r="J89" s="194" t="s">
        <v>147</v>
      </c>
      <c r="K89" s="90">
        <v>4</v>
      </c>
      <c r="L89" s="195" t="s">
        <v>1153</v>
      </c>
      <c r="M89" s="196">
        <v>45001.625</v>
      </c>
      <c r="N89" s="90">
        <v>49145</v>
      </c>
      <c r="O89" s="197"/>
      <c r="P89" s="196">
        <v>45001.729166666664</v>
      </c>
      <c r="Q89" s="90">
        <v>49171</v>
      </c>
      <c r="R89" s="193"/>
      <c r="S89" s="196">
        <v>45001.628472222219</v>
      </c>
      <c r="T89" s="90">
        <v>49148</v>
      </c>
      <c r="U89" s="197" t="s">
        <v>1382</v>
      </c>
      <c r="V89" s="196">
        <v>45001.711805555555</v>
      </c>
      <c r="W89" s="90">
        <v>49164</v>
      </c>
      <c r="X89" s="193" t="s">
        <v>1384</v>
      </c>
      <c r="Y89" s="196"/>
      <c r="Z89" s="90"/>
      <c r="AA89" s="193"/>
      <c r="AB89" s="196"/>
      <c r="AC89" s="90"/>
      <c r="AD89" s="193"/>
      <c r="AE89" s="196"/>
      <c r="AF89" s="90"/>
      <c r="AG89" s="193"/>
      <c r="AH89" s="196"/>
      <c r="AI89" s="90"/>
      <c r="AJ89" s="198"/>
      <c r="AK89" s="196"/>
      <c r="AL89" s="90"/>
      <c r="AM89" s="198"/>
      <c r="AN89" s="196"/>
      <c r="AO89" s="90"/>
      <c r="AP89" s="198"/>
      <c r="AQ89" s="196">
        <v>45001.717361111114</v>
      </c>
      <c r="AR89" s="197">
        <v>49168</v>
      </c>
      <c r="AS89" s="197">
        <v>19063</v>
      </c>
      <c r="AT89" s="199">
        <v>20240</v>
      </c>
      <c r="AU89" s="199">
        <v>12090</v>
      </c>
      <c r="AV89" s="200">
        <v>8150</v>
      </c>
      <c r="AW89" s="196">
        <v>45001.722222222219</v>
      </c>
      <c r="AX89" s="193">
        <v>49168</v>
      </c>
      <c r="AY89" s="196"/>
      <c r="AZ89" s="197"/>
      <c r="BA89" s="197"/>
      <c r="BB89" s="199"/>
      <c r="BC89" s="199"/>
      <c r="BD89" s="200"/>
      <c r="BE89" s="196"/>
      <c r="BF89" s="193"/>
      <c r="BG89" s="196"/>
      <c r="BH89" s="197"/>
      <c r="BI89" s="197"/>
      <c r="BJ89" s="199"/>
      <c r="BK89" s="199"/>
      <c r="BL89" s="200"/>
      <c r="BM89" s="196"/>
      <c r="BN89" s="193"/>
      <c r="BO89" s="196"/>
      <c r="BP89" s="197"/>
      <c r="BQ89" s="197"/>
      <c r="BR89" s="199"/>
      <c r="BS89" s="199"/>
      <c r="BT89" s="200"/>
      <c r="BU89" s="201"/>
      <c r="BV89" s="193"/>
      <c r="BW89" s="202"/>
      <c r="BX89" s="90"/>
      <c r="BY89" s="198"/>
      <c r="BZ89" s="198"/>
      <c r="CA89" s="241" t="s">
        <v>1554</v>
      </c>
      <c r="CB89" s="221"/>
      <c r="CC89" s="267" t="s">
        <v>1744</v>
      </c>
      <c r="CD89" s="222">
        <f t="shared" si="50"/>
        <v>8.3333333333333329E-2</v>
      </c>
      <c r="CE89" s="223">
        <f t="shared" si="51"/>
        <v>3</v>
      </c>
      <c r="CF89" s="224">
        <f t="shared" si="52"/>
        <v>0.3</v>
      </c>
      <c r="CG89" s="193">
        <f t="shared" si="53"/>
        <v>7</v>
      </c>
      <c r="CH89" s="224">
        <f t="shared" si="54"/>
        <v>2</v>
      </c>
      <c r="CI89" s="193">
        <f t="shared" si="55"/>
        <v>16</v>
      </c>
      <c r="CJ89" s="224">
        <f t="shared" si="56"/>
        <v>0</v>
      </c>
      <c r="CK89" s="193">
        <f t="shared" si="57"/>
        <v>0</v>
      </c>
      <c r="CL89" s="224">
        <f t="shared" si="58"/>
        <v>0</v>
      </c>
      <c r="CM89" s="193">
        <f t="shared" si="59"/>
        <v>0</v>
      </c>
      <c r="CN89" s="224">
        <f t="shared" si="60"/>
        <v>0</v>
      </c>
      <c r="CO89" s="193">
        <f t="shared" si="61"/>
        <v>0</v>
      </c>
      <c r="CP89" s="225">
        <f t="shared" si="62"/>
        <v>0.11666666666666667</v>
      </c>
      <c r="CQ89" s="198">
        <f t="shared" si="63"/>
        <v>0</v>
      </c>
      <c r="CR89" s="225">
        <f t="shared" si="64"/>
        <v>0</v>
      </c>
      <c r="CS89" s="198">
        <f t="shared" si="65"/>
        <v>0</v>
      </c>
      <c r="CT89" s="225">
        <f t="shared" si="66"/>
        <v>0</v>
      </c>
      <c r="CU89" s="198">
        <f t="shared" si="67"/>
        <v>0</v>
      </c>
      <c r="CV89" s="225">
        <f t="shared" si="68"/>
        <v>0</v>
      </c>
      <c r="CW89" s="226">
        <f t="shared" si="69"/>
        <v>0</v>
      </c>
      <c r="CX89" s="224">
        <f t="shared" si="70"/>
        <v>2.5</v>
      </c>
      <c r="CY89" s="227">
        <f t="shared" si="71"/>
        <v>26</v>
      </c>
      <c r="CZ89" s="224">
        <f t="shared" si="86"/>
        <v>2</v>
      </c>
      <c r="DA89" s="228">
        <f t="shared" si="85"/>
        <v>16</v>
      </c>
      <c r="DB89" s="225">
        <f t="shared" si="72"/>
        <v>0.5</v>
      </c>
      <c r="DC89" s="229">
        <f t="shared" si="73"/>
        <v>10</v>
      </c>
      <c r="DD89" s="224">
        <f t="shared" si="74"/>
        <v>0.11666666666666667</v>
      </c>
      <c r="DE89" s="90">
        <f t="shared" si="75"/>
        <v>0</v>
      </c>
      <c r="DF89" s="230">
        <f t="shared" si="76"/>
        <v>7</v>
      </c>
      <c r="DG89" s="251">
        <f t="shared" si="77"/>
        <v>8150</v>
      </c>
      <c r="DH89" s="231">
        <f t="shared" si="78"/>
        <v>254.6875</v>
      </c>
      <c r="DI89" s="232">
        <f t="shared" si="79"/>
        <v>1018.75</v>
      </c>
      <c r="DJ89" s="233">
        <f t="shared" si="80"/>
        <v>36</v>
      </c>
      <c r="DK89" s="234">
        <f t="shared" si="81"/>
        <v>8</v>
      </c>
      <c r="DL89" s="235">
        <f t="shared" si="82"/>
        <v>23.333333333333336</v>
      </c>
      <c r="DM89" s="236"/>
      <c r="DN89" s="237"/>
      <c r="DO89" s="238">
        <f t="shared" si="83"/>
        <v>1</v>
      </c>
      <c r="DP89" s="239">
        <f t="shared" si="84"/>
        <v>1</v>
      </c>
      <c r="DQ89" s="191"/>
    </row>
    <row r="90" spans="1:121" s="120" customFormat="1" ht="24.75" customHeight="1">
      <c r="A90" s="537" t="s">
        <v>1552</v>
      </c>
      <c r="B90" s="191" t="s">
        <v>1150</v>
      </c>
      <c r="C90" s="192">
        <v>45001</v>
      </c>
      <c r="D90" s="193" t="s">
        <v>141</v>
      </c>
      <c r="E90" s="194" t="s">
        <v>1406</v>
      </c>
      <c r="F90" s="90" t="s">
        <v>143</v>
      </c>
      <c r="G90" s="193" t="s">
        <v>1244</v>
      </c>
      <c r="H90" s="191" t="s">
        <v>145</v>
      </c>
      <c r="I90" s="90" t="s">
        <v>146</v>
      </c>
      <c r="J90" s="194" t="s">
        <v>147</v>
      </c>
      <c r="K90" s="90">
        <v>4</v>
      </c>
      <c r="L90" s="195" t="s">
        <v>1377</v>
      </c>
      <c r="M90" s="196">
        <v>45001.243055555555</v>
      </c>
      <c r="N90" s="90">
        <v>49075</v>
      </c>
      <c r="O90" s="197"/>
      <c r="P90" s="196">
        <v>45001.489583333336</v>
      </c>
      <c r="Q90" s="90">
        <v>49128</v>
      </c>
      <c r="R90" s="193"/>
      <c r="S90" s="196">
        <v>45001.251388888886</v>
      </c>
      <c r="T90" s="90">
        <v>49080</v>
      </c>
      <c r="U90" s="197"/>
      <c r="V90" s="196">
        <v>45001.444444444445</v>
      </c>
      <c r="W90" s="90">
        <v>49113</v>
      </c>
      <c r="X90" s="193"/>
      <c r="Y90" s="196"/>
      <c r="Z90" s="90"/>
      <c r="AA90" s="193"/>
      <c r="AB90" s="196"/>
      <c r="AC90" s="90"/>
      <c r="AD90" s="193"/>
      <c r="AE90" s="196"/>
      <c r="AF90" s="90" t="s">
        <v>1409</v>
      </c>
      <c r="AG90" s="193"/>
      <c r="AH90" s="196"/>
      <c r="AI90" s="90"/>
      <c r="AJ90" s="198"/>
      <c r="AK90" s="196"/>
      <c r="AL90" s="90"/>
      <c r="AM90" s="198"/>
      <c r="AN90" s="196"/>
      <c r="AO90" s="90"/>
      <c r="AP90" s="198"/>
      <c r="AQ90" s="196">
        <v>45001.476388888892</v>
      </c>
      <c r="AR90" s="197">
        <v>49125</v>
      </c>
      <c r="AS90" s="197">
        <v>19059</v>
      </c>
      <c r="AT90" s="199"/>
      <c r="AU90" s="199"/>
      <c r="AV90" s="200">
        <v>8560</v>
      </c>
      <c r="AW90" s="196">
        <v>45001.482638888891</v>
      </c>
      <c r="AX90" s="193">
        <v>49125</v>
      </c>
      <c r="AY90" s="196"/>
      <c r="AZ90" s="197"/>
      <c r="BA90" s="197"/>
      <c r="BB90" s="199"/>
      <c r="BC90" s="199"/>
      <c r="BD90" s="200"/>
      <c r="BE90" s="196"/>
      <c r="BF90" s="193"/>
      <c r="BG90" s="196"/>
      <c r="BH90" s="197"/>
      <c r="BI90" s="197"/>
      <c r="BJ90" s="199"/>
      <c r="BK90" s="199"/>
      <c r="BL90" s="200"/>
      <c r="BM90" s="196"/>
      <c r="BN90" s="193"/>
      <c r="BO90" s="196"/>
      <c r="BP90" s="197"/>
      <c r="BQ90" s="197"/>
      <c r="BR90" s="199"/>
      <c r="BS90" s="199"/>
      <c r="BT90" s="200"/>
      <c r="BU90" s="201"/>
      <c r="BV90" s="193"/>
      <c r="BW90" s="202"/>
      <c r="BX90" s="90"/>
      <c r="BY90" s="198"/>
      <c r="BZ90" s="198"/>
      <c r="CA90" s="241">
        <v>45002.776296296295</v>
      </c>
      <c r="CB90" s="221"/>
      <c r="CC90" s="267" t="s">
        <v>1744</v>
      </c>
      <c r="CD90" s="222">
        <f t="shared" si="50"/>
        <v>0.2</v>
      </c>
      <c r="CE90" s="223">
        <f t="shared" si="51"/>
        <v>5</v>
      </c>
      <c r="CF90" s="224">
        <f t="shared" si="52"/>
        <v>0.93333333333333424</v>
      </c>
      <c r="CG90" s="193">
        <f t="shared" si="53"/>
        <v>15</v>
      </c>
      <c r="CH90" s="224">
        <f t="shared" si="54"/>
        <v>4.6333333333333329</v>
      </c>
      <c r="CI90" s="193">
        <f t="shared" si="55"/>
        <v>33</v>
      </c>
      <c r="CJ90" s="224">
        <f t="shared" si="56"/>
        <v>0</v>
      </c>
      <c r="CK90" s="193">
        <f t="shared" si="57"/>
        <v>0</v>
      </c>
      <c r="CL90" s="224">
        <f t="shared" si="58"/>
        <v>0</v>
      </c>
      <c r="CM90" s="193">
        <f t="shared" si="59"/>
        <v>0</v>
      </c>
      <c r="CN90" s="224">
        <f t="shared" si="60"/>
        <v>0</v>
      </c>
      <c r="CO90" s="193">
        <f t="shared" si="61"/>
        <v>0</v>
      </c>
      <c r="CP90" s="225">
        <f t="shared" si="62"/>
        <v>0.15</v>
      </c>
      <c r="CQ90" s="198">
        <f t="shared" si="63"/>
        <v>0</v>
      </c>
      <c r="CR90" s="225">
        <f t="shared" si="64"/>
        <v>0</v>
      </c>
      <c r="CS90" s="198">
        <f t="shared" si="65"/>
        <v>0</v>
      </c>
      <c r="CT90" s="225">
        <f t="shared" si="66"/>
        <v>0</v>
      </c>
      <c r="CU90" s="198">
        <f t="shared" si="67"/>
        <v>0</v>
      </c>
      <c r="CV90" s="225">
        <f t="shared" si="68"/>
        <v>0</v>
      </c>
      <c r="CW90" s="226">
        <f t="shared" si="69"/>
        <v>0</v>
      </c>
      <c r="CX90" s="224">
        <f t="shared" si="70"/>
        <v>5.916666666666667</v>
      </c>
      <c r="CY90" s="227">
        <f t="shared" si="71"/>
        <v>53</v>
      </c>
      <c r="CZ90" s="224">
        <f t="shared" si="86"/>
        <v>4.6333333333333329</v>
      </c>
      <c r="DA90" s="228">
        <f t="shared" si="85"/>
        <v>33</v>
      </c>
      <c r="DB90" s="225">
        <f t="shared" si="72"/>
        <v>1.2833333333333341</v>
      </c>
      <c r="DC90" s="229">
        <f t="shared" si="73"/>
        <v>20</v>
      </c>
      <c r="DD90" s="224">
        <f t="shared" si="74"/>
        <v>0.15</v>
      </c>
      <c r="DE90" s="90">
        <f t="shared" si="75"/>
        <v>0</v>
      </c>
      <c r="DF90" s="230">
        <f t="shared" si="76"/>
        <v>9</v>
      </c>
      <c r="DG90" s="251">
        <f t="shared" si="77"/>
        <v>8560</v>
      </c>
      <c r="DH90" s="231">
        <f t="shared" si="78"/>
        <v>55.984303466317854</v>
      </c>
      <c r="DI90" s="232">
        <f t="shared" si="79"/>
        <v>461.87050359712237</v>
      </c>
      <c r="DJ90" s="233">
        <f t="shared" si="80"/>
        <v>25</v>
      </c>
      <c r="DK90" s="234">
        <f t="shared" si="81"/>
        <v>7.1223021582733823</v>
      </c>
      <c r="DL90" s="235">
        <f t="shared" si="82"/>
        <v>16.071428571428555</v>
      </c>
      <c r="DM90" s="236"/>
      <c r="DN90" s="237"/>
      <c r="DO90" s="238">
        <f t="shared" si="83"/>
        <v>1</v>
      </c>
      <c r="DP90" s="239">
        <f t="shared" si="84"/>
        <v>1</v>
      </c>
      <c r="DQ90" s="191"/>
    </row>
    <row r="91" spans="1:121" s="120" customFormat="1" ht="24.75" customHeight="1">
      <c r="A91" s="537" t="s">
        <v>1549</v>
      </c>
      <c r="B91" s="191" t="s">
        <v>1150</v>
      </c>
      <c r="C91" s="192">
        <v>45001</v>
      </c>
      <c r="D91" s="193" t="s">
        <v>141</v>
      </c>
      <c r="E91" s="194" t="s">
        <v>1407</v>
      </c>
      <c r="F91" s="90" t="s">
        <v>143</v>
      </c>
      <c r="G91" s="193" t="s">
        <v>1241</v>
      </c>
      <c r="H91" s="191" t="s">
        <v>145</v>
      </c>
      <c r="I91" s="90" t="s">
        <v>146</v>
      </c>
      <c r="J91" s="194" t="s">
        <v>1374</v>
      </c>
      <c r="K91" s="90">
        <v>4</v>
      </c>
      <c r="L91" s="195" t="s">
        <v>1381</v>
      </c>
      <c r="M91" s="196">
        <v>45001.621527777781</v>
      </c>
      <c r="N91" s="90">
        <v>64206</v>
      </c>
      <c r="O91" s="197"/>
      <c r="P91" s="196">
        <v>45001.780555555553</v>
      </c>
      <c r="Q91" s="90">
        <v>64248</v>
      </c>
      <c r="R91" s="193"/>
      <c r="S91" s="196">
        <v>45001.625</v>
      </c>
      <c r="T91" s="90">
        <v>64208</v>
      </c>
      <c r="U91" s="197" t="s">
        <v>1476</v>
      </c>
      <c r="V91" s="196">
        <v>45001.763888888891</v>
      </c>
      <c r="W91" s="90">
        <v>64235</v>
      </c>
      <c r="X91" s="193" t="s">
        <v>1550</v>
      </c>
      <c r="Y91" s="196"/>
      <c r="Z91" s="90"/>
      <c r="AA91" s="193"/>
      <c r="AB91" s="196"/>
      <c r="AC91" s="90"/>
      <c r="AD91" s="193"/>
      <c r="AE91" s="196"/>
      <c r="AF91" s="90"/>
      <c r="AG91" s="193"/>
      <c r="AH91" s="196"/>
      <c r="AI91" s="90"/>
      <c r="AJ91" s="198"/>
      <c r="AK91" s="196"/>
      <c r="AL91" s="90"/>
      <c r="AM91" s="198"/>
      <c r="AN91" s="196"/>
      <c r="AO91" s="90"/>
      <c r="AP91" s="198"/>
      <c r="AQ91" s="196">
        <v>45001.770833333336</v>
      </c>
      <c r="AR91" s="197">
        <v>64240</v>
      </c>
      <c r="AS91" s="197">
        <v>19064</v>
      </c>
      <c r="AT91" s="199">
        <v>20660</v>
      </c>
      <c r="AU91" s="199">
        <v>12560</v>
      </c>
      <c r="AV91" s="200">
        <v>8100</v>
      </c>
      <c r="AW91" s="196">
        <v>45001.773611111108</v>
      </c>
      <c r="AX91" s="193">
        <v>64240</v>
      </c>
      <c r="AY91" s="196"/>
      <c r="AZ91" s="197"/>
      <c r="BA91" s="197"/>
      <c r="BB91" s="199"/>
      <c r="BC91" s="199"/>
      <c r="BD91" s="200"/>
      <c r="BE91" s="196"/>
      <c r="BF91" s="193"/>
      <c r="BG91" s="196"/>
      <c r="BH91" s="197"/>
      <c r="BI91" s="197"/>
      <c r="BJ91" s="199"/>
      <c r="BK91" s="199"/>
      <c r="BL91" s="200"/>
      <c r="BM91" s="196"/>
      <c r="BN91" s="193"/>
      <c r="BO91" s="196"/>
      <c r="BP91" s="197"/>
      <c r="BQ91" s="197"/>
      <c r="BR91" s="199"/>
      <c r="BS91" s="199"/>
      <c r="BT91" s="200"/>
      <c r="BU91" s="201"/>
      <c r="BV91" s="193"/>
      <c r="BW91" s="202"/>
      <c r="BX91" s="90"/>
      <c r="BY91" s="198"/>
      <c r="BZ91" s="198"/>
      <c r="CA91" s="241" t="s">
        <v>1551</v>
      </c>
      <c r="CB91" s="221"/>
      <c r="CC91" s="267" t="s">
        <v>1744</v>
      </c>
      <c r="CD91" s="222">
        <f t="shared" si="50"/>
        <v>8.3333333333333329E-2</v>
      </c>
      <c r="CE91" s="223">
        <f t="shared" si="51"/>
        <v>2</v>
      </c>
      <c r="CF91" s="224">
        <f t="shared" si="52"/>
        <v>0.33333333333333298</v>
      </c>
      <c r="CG91" s="193">
        <f t="shared" si="53"/>
        <v>13</v>
      </c>
      <c r="CH91" s="224">
        <f t="shared" si="54"/>
        <v>3.3333333333333335</v>
      </c>
      <c r="CI91" s="193">
        <f t="shared" si="55"/>
        <v>27</v>
      </c>
      <c r="CJ91" s="224">
        <f t="shared" si="56"/>
        <v>0</v>
      </c>
      <c r="CK91" s="193">
        <f t="shared" si="57"/>
        <v>0</v>
      </c>
      <c r="CL91" s="224">
        <f t="shared" si="58"/>
        <v>0</v>
      </c>
      <c r="CM91" s="193">
        <f t="shared" si="59"/>
        <v>0</v>
      </c>
      <c r="CN91" s="224">
        <f t="shared" si="60"/>
        <v>0</v>
      </c>
      <c r="CO91" s="193">
        <f t="shared" si="61"/>
        <v>0</v>
      </c>
      <c r="CP91" s="225">
        <f t="shared" si="62"/>
        <v>6.6666666666666666E-2</v>
      </c>
      <c r="CQ91" s="198">
        <f t="shared" si="63"/>
        <v>0</v>
      </c>
      <c r="CR91" s="225">
        <f t="shared" si="64"/>
        <v>0</v>
      </c>
      <c r="CS91" s="198">
        <f t="shared" si="65"/>
        <v>0</v>
      </c>
      <c r="CT91" s="225">
        <f t="shared" si="66"/>
        <v>0</v>
      </c>
      <c r="CU91" s="198">
        <f t="shared" si="67"/>
        <v>0</v>
      </c>
      <c r="CV91" s="225">
        <f t="shared" si="68"/>
        <v>0</v>
      </c>
      <c r="CW91" s="226">
        <f t="shared" si="69"/>
        <v>0</v>
      </c>
      <c r="CX91" s="224">
        <f t="shared" si="70"/>
        <v>3.8166666666666664</v>
      </c>
      <c r="CY91" s="227">
        <f t="shared" si="71"/>
        <v>42</v>
      </c>
      <c r="CZ91" s="224">
        <f t="shared" si="86"/>
        <v>3.3333333333333335</v>
      </c>
      <c r="DA91" s="228">
        <f t="shared" si="85"/>
        <v>27</v>
      </c>
      <c r="DB91" s="225">
        <f t="shared" si="72"/>
        <v>0.48333333333333295</v>
      </c>
      <c r="DC91" s="229">
        <f t="shared" si="73"/>
        <v>15</v>
      </c>
      <c r="DD91" s="224">
        <f t="shared" si="74"/>
        <v>6.6666666666666666E-2</v>
      </c>
      <c r="DE91" s="90">
        <f t="shared" si="75"/>
        <v>0</v>
      </c>
      <c r="DF91" s="230">
        <f t="shared" si="76"/>
        <v>4</v>
      </c>
      <c r="DG91" s="251">
        <f t="shared" si="77"/>
        <v>8100</v>
      </c>
      <c r="DH91" s="231">
        <f t="shared" si="78"/>
        <v>90</v>
      </c>
      <c r="DI91" s="232">
        <f t="shared" si="79"/>
        <v>607.5</v>
      </c>
      <c r="DJ91" s="233">
        <f t="shared" si="80"/>
        <v>24</v>
      </c>
      <c r="DK91" s="234">
        <f t="shared" si="81"/>
        <v>8.1</v>
      </c>
      <c r="DL91" s="235">
        <f t="shared" si="82"/>
        <v>39.000000000000043</v>
      </c>
      <c r="DM91" s="236"/>
      <c r="DN91" s="237"/>
      <c r="DO91" s="238">
        <f t="shared" si="83"/>
        <v>1</v>
      </c>
      <c r="DP91" s="239">
        <f t="shared" si="84"/>
        <v>1</v>
      </c>
      <c r="DQ91" s="191"/>
    </row>
    <row r="92" spans="1:121" s="120" customFormat="1" ht="24.75" customHeight="1">
      <c r="A92" s="537" t="s">
        <v>1562</v>
      </c>
      <c r="B92" s="191" t="s">
        <v>1150</v>
      </c>
      <c r="C92" s="192">
        <v>45002</v>
      </c>
      <c r="D92" s="193" t="s">
        <v>163</v>
      </c>
      <c r="E92" s="194" t="s">
        <v>1399</v>
      </c>
      <c r="F92" s="90" t="s">
        <v>165</v>
      </c>
      <c r="G92" s="193" t="s">
        <v>1241</v>
      </c>
      <c r="H92" s="191" t="s">
        <v>145</v>
      </c>
      <c r="I92" s="90" t="s">
        <v>146</v>
      </c>
      <c r="J92" s="194" t="s">
        <v>147</v>
      </c>
      <c r="K92" s="90">
        <v>4</v>
      </c>
      <c r="L92" s="195" t="s">
        <v>1153</v>
      </c>
      <c r="M92" s="196">
        <v>45002.625</v>
      </c>
      <c r="N92" s="90">
        <v>49261</v>
      </c>
      <c r="O92" s="197"/>
      <c r="P92" s="196">
        <v>45002.78125</v>
      </c>
      <c r="Q92" s="90">
        <v>49300</v>
      </c>
      <c r="R92" s="193"/>
      <c r="S92" s="196">
        <v>45002.628472222219</v>
      </c>
      <c r="T92" s="90">
        <v>49263</v>
      </c>
      <c r="U92" s="197" t="s">
        <v>1450</v>
      </c>
      <c r="V92" s="196">
        <v>45002.694444444445</v>
      </c>
      <c r="W92" s="90">
        <v>49273</v>
      </c>
      <c r="X92" s="193" t="s">
        <v>1451</v>
      </c>
      <c r="Y92" s="196">
        <v>45002.711805555555</v>
      </c>
      <c r="Z92" s="90">
        <v>49283</v>
      </c>
      <c r="AA92" s="193" t="s">
        <v>1394</v>
      </c>
      <c r="AB92" s="196">
        <v>45002.760416666664</v>
      </c>
      <c r="AC92" s="90">
        <v>49291</v>
      </c>
      <c r="AD92" s="193" t="s">
        <v>1385</v>
      </c>
      <c r="AE92" s="196"/>
      <c r="AF92" s="90"/>
      <c r="AG92" s="193"/>
      <c r="AH92" s="196"/>
      <c r="AI92" s="90"/>
      <c r="AJ92" s="198"/>
      <c r="AK92" s="196"/>
      <c r="AL92" s="90"/>
      <c r="AM92" s="198"/>
      <c r="AN92" s="196"/>
      <c r="AO92" s="90"/>
      <c r="AP92" s="198"/>
      <c r="AQ92" s="196">
        <v>45002.698611111111</v>
      </c>
      <c r="AR92" s="197">
        <v>49277</v>
      </c>
      <c r="AS92" s="197">
        <v>19076</v>
      </c>
      <c r="AT92" s="199">
        <v>18780</v>
      </c>
      <c r="AU92" s="199">
        <v>12040</v>
      </c>
      <c r="AV92" s="200">
        <v>6740</v>
      </c>
      <c r="AW92" s="196">
        <v>45002.703472222223</v>
      </c>
      <c r="AX92" s="193">
        <v>49277</v>
      </c>
      <c r="AY92" s="196">
        <v>45002.768055555556</v>
      </c>
      <c r="AZ92" s="197">
        <v>49297</v>
      </c>
      <c r="BA92" s="197">
        <v>19077</v>
      </c>
      <c r="BB92" s="199">
        <v>16550</v>
      </c>
      <c r="BC92" s="199">
        <v>12030</v>
      </c>
      <c r="BD92" s="200">
        <v>4520</v>
      </c>
      <c r="BE92" s="196">
        <v>45002.774305555555</v>
      </c>
      <c r="BF92" s="193">
        <v>49297</v>
      </c>
      <c r="BG92" s="196"/>
      <c r="BH92" s="197"/>
      <c r="BI92" s="197"/>
      <c r="BJ92" s="199"/>
      <c r="BK92" s="199"/>
      <c r="BL92" s="200"/>
      <c r="BM92" s="196"/>
      <c r="BN92" s="193"/>
      <c r="BO92" s="196"/>
      <c r="BP92" s="197"/>
      <c r="BQ92" s="197"/>
      <c r="BR92" s="199"/>
      <c r="BS92" s="199"/>
      <c r="BT92" s="200"/>
      <c r="BU92" s="201"/>
      <c r="BV92" s="193"/>
      <c r="BW92" s="202"/>
      <c r="BX92" s="90"/>
      <c r="BY92" s="198"/>
      <c r="BZ92" s="198"/>
      <c r="CA92" s="241" t="s">
        <v>1563</v>
      </c>
      <c r="CB92" s="221"/>
      <c r="CC92" s="267" t="s">
        <v>1744</v>
      </c>
      <c r="CD92" s="222">
        <f t="shared" si="50"/>
        <v>8.3333333333333329E-2</v>
      </c>
      <c r="CE92" s="223">
        <f t="shared" si="51"/>
        <v>2</v>
      </c>
      <c r="CF92" s="224">
        <f t="shared" si="52"/>
        <v>0.65</v>
      </c>
      <c r="CG92" s="193">
        <f t="shared" si="53"/>
        <v>19</v>
      </c>
      <c r="CH92" s="224">
        <f t="shared" si="54"/>
        <v>1.5833333333333335</v>
      </c>
      <c r="CI92" s="193">
        <f t="shared" si="55"/>
        <v>10</v>
      </c>
      <c r="CJ92" s="224">
        <f t="shared" si="56"/>
        <v>1.1666666666666667</v>
      </c>
      <c r="CK92" s="193">
        <f t="shared" si="57"/>
        <v>8</v>
      </c>
      <c r="CL92" s="224">
        <f t="shared" si="58"/>
        <v>0</v>
      </c>
      <c r="CM92" s="193">
        <f t="shared" si="59"/>
        <v>0</v>
      </c>
      <c r="CN92" s="224">
        <f t="shared" si="60"/>
        <v>0</v>
      </c>
      <c r="CO92" s="193">
        <f t="shared" si="61"/>
        <v>0</v>
      </c>
      <c r="CP92" s="225">
        <f t="shared" si="62"/>
        <v>0.11666666666666667</v>
      </c>
      <c r="CQ92" s="198">
        <f t="shared" si="63"/>
        <v>0</v>
      </c>
      <c r="CR92" s="225">
        <f t="shared" si="64"/>
        <v>0.15</v>
      </c>
      <c r="CS92" s="198">
        <f t="shared" si="65"/>
        <v>0</v>
      </c>
      <c r="CT92" s="225">
        <f t="shared" si="66"/>
        <v>0</v>
      </c>
      <c r="CU92" s="198">
        <f t="shared" si="67"/>
        <v>0</v>
      </c>
      <c r="CV92" s="225">
        <f t="shared" si="68"/>
        <v>0</v>
      </c>
      <c r="CW92" s="226">
        <f t="shared" si="69"/>
        <v>0</v>
      </c>
      <c r="CX92" s="224">
        <f t="shared" si="70"/>
        <v>3.75</v>
      </c>
      <c r="CY92" s="227">
        <f t="shared" si="71"/>
        <v>39</v>
      </c>
      <c r="CZ92" s="224">
        <f t="shared" si="86"/>
        <v>2.75</v>
      </c>
      <c r="DA92" s="228">
        <f t="shared" si="85"/>
        <v>18</v>
      </c>
      <c r="DB92" s="225">
        <f t="shared" si="72"/>
        <v>1</v>
      </c>
      <c r="DC92" s="229">
        <f t="shared" si="73"/>
        <v>21</v>
      </c>
      <c r="DD92" s="224">
        <f t="shared" si="74"/>
        <v>0.26666666666666666</v>
      </c>
      <c r="DE92" s="90">
        <f t="shared" si="75"/>
        <v>0</v>
      </c>
      <c r="DF92" s="230">
        <f t="shared" si="76"/>
        <v>8</v>
      </c>
      <c r="DG92" s="251">
        <f t="shared" si="77"/>
        <v>11260</v>
      </c>
      <c r="DH92" s="231">
        <f t="shared" si="78"/>
        <v>227.47474747474746</v>
      </c>
      <c r="DI92" s="232">
        <f t="shared" si="79"/>
        <v>1023.6363636363636</v>
      </c>
      <c r="DJ92" s="233">
        <f t="shared" si="80"/>
        <v>24</v>
      </c>
      <c r="DK92" s="234">
        <f t="shared" si="81"/>
        <v>6.5454545454545459</v>
      </c>
      <c r="DL92" s="235">
        <f t="shared" si="82"/>
        <v>29.23076923076923</v>
      </c>
      <c r="DM92" s="236"/>
      <c r="DN92" s="237"/>
      <c r="DO92" s="238">
        <f t="shared" si="83"/>
        <v>0.83531157270029677</v>
      </c>
      <c r="DP92" s="239">
        <f t="shared" si="84"/>
        <v>2</v>
      </c>
      <c r="DQ92" s="191"/>
    </row>
    <row r="93" spans="1:121" s="120" customFormat="1" ht="24.75" customHeight="1">
      <c r="A93" s="537" t="s">
        <v>1575</v>
      </c>
      <c r="B93" s="191" t="s">
        <v>1150</v>
      </c>
      <c r="C93" s="192">
        <v>45002</v>
      </c>
      <c r="D93" s="193" t="s">
        <v>163</v>
      </c>
      <c r="E93" s="194" t="s">
        <v>1402</v>
      </c>
      <c r="F93" s="90" t="s">
        <v>165</v>
      </c>
      <c r="G93" s="193" t="s">
        <v>1244</v>
      </c>
      <c r="H93" s="191" t="s">
        <v>145</v>
      </c>
      <c r="I93" s="90" t="s">
        <v>146</v>
      </c>
      <c r="J93" s="194" t="s">
        <v>147</v>
      </c>
      <c r="K93" s="90">
        <v>4</v>
      </c>
      <c r="L93" s="195" t="s">
        <v>1377</v>
      </c>
      <c r="M93" s="196">
        <v>45002.244444444441</v>
      </c>
      <c r="N93" s="90">
        <v>49171</v>
      </c>
      <c r="O93" s="197"/>
      <c r="P93" s="196">
        <v>45002.512499999997</v>
      </c>
      <c r="Q93" s="90">
        <v>49259</v>
      </c>
      <c r="R93" s="193"/>
      <c r="S93" s="196">
        <v>45002.251388888886</v>
      </c>
      <c r="T93" s="90">
        <v>49175</v>
      </c>
      <c r="U93" s="197"/>
      <c r="V93" s="196">
        <v>45002.395833333336</v>
      </c>
      <c r="W93" s="90">
        <v>49202</v>
      </c>
      <c r="X93" s="193"/>
      <c r="Y93" s="196">
        <v>45002.431250000001</v>
      </c>
      <c r="Z93" s="90">
        <v>49232</v>
      </c>
      <c r="AA93" s="193"/>
      <c r="AB93" s="196">
        <v>45002.490277777775</v>
      </c>
      <c r="AC93" s="90">
        <v>49242</v>
      </c>
      <c r="AD93" s="193"/>
      <c r="AE93" s="196"/>
      <c r="AF93" s="90"/>
      <c r="AG93" s="193"/>
      <c r="AH93" s="196"/>
      <c r="AI93" s="90"/>
      <c r="AJ93" s="198"/>
      <c r="AK93" s="196"/>
      <c r="AL93" s="90"/>
      <c r="AM93" s="198"/>
      <c r="AN93" s="196"/>
      <c r="AO93" s="90"/>
      <c r="AP93" s="198"/>
      <c r="AQ93" s="196">
        <v>45002.411111111112</v>
      </c>
      <c r="AR93" s="197">
        <v>49218</v>
      </c>
      <c r="AS93" s="197">
        <v>19069</v>
      </c>
      <c r="AT93" s="199"/>
      <c r="AU93" s="199"/>
      <c r="AV93" s="200">
        <v>8620</v>
      </c>
      <c r="AW93" s="196">
        <v>45002.418749999997</v>
      </c>
      <c r="AX93" s="193">
        <v>49218</v>
      </c>
      <c r="AY93" s="196">
        <v>45002.501388888886</v>
      </c>
      <c r="AZ93" s="197">
        <v>49256</v>
      </c>
      <c r="BA93" s="197">
        <v>19072</v>
      </c>
      <c r="BB93" s="199"/>
      <c r="BC93" s="199"/>
      <c r="BD93" s="200">
        <v>4780</v>
      </c>
      <c r="BE93" s="196">
        <v>45002.506249999999</v>
      </c>
      <c r="BF93" s="193">
        <v>49256</v>
      </c>
      <c r="BG93" s="196"/>
      <c r="BH93" s="197"/>
      <c r="BI93" s="197"/>
      <c r="BJ93" s="199"/>
      <c r="BK93" s="199"/>
      <c r="BL93" s="200"/>
      <c r="BM93" s="196"/>
      <c r="BN93" s="193"/>
      <c r="BO93" s="196"/>
      <c r="BP93" s="197"/>
      <c r="BQ93" s="197"/>
      <c r="BR93" s="199"/>
      <c r="BS93" s="199"/>
      <c r="BT93" s="200"/>
      <c r="BU93" s="201"/>
      <c r="BV93" s="193"/>
      <c r="BW93" s="202"/>
      <c r="BX93" s="90"/>
      <c r="BY93" s="198"/>
      <c r="BZ93" s="198"/>
      <c r="CA93" s="241" t="s">
        <v>1563</v>
      </c>
      <c r="CB93" s="221"/>
      <c r="CC93" s="267" t="s">
        <v>1744</v>
      </c>
      <c r="CD93" s="222">
        <f t="shared" si="50"/>
        <v>0.16666666666666666</v>
      </c>
      <c r="CE93" s="223">
        <f t="shared" si="51"/>
        <v>4</v>
      </c>
      <c r="CF93" s="224">
        <f t="shared" si="52"/>
        <v>1.083333333333333</v>
      </c>
      <c r="CG93" s="193">
        <f t="shared" si="53"/>
        <v>47</v>
      </c>
      <c r="CH93" s="224">
        <f t="shared" si="54"/>
        <v>3.4666666666666668</v>
      </c>
      <c r="CI93" s="193">
        <f t="shared" si="55"/>
        <v>27</v>
      </c>
      <c r="CJ93" s="224">
        <f t="shared" si="56"/>
        <v>1.4166666666666667</v>
      </c>
      <c r="CK93" s="193">
        <f t="shared" si="57"/>
        <v>10</v>
      </c>
      <c r="CL93" s="224">
        <f t="shared" si="58"/>
        <v>0</v>
      </c>
      <c r="CM93" s="193">
        <f t="shared" si="59"/>
        <v>0</v>
      </c>
      <c r="CN93" s="224">
        <f t="shared" si="60"/>
        <v>0</v>
      </c>
      <c r="CO93" s="193">
        <f t="shared" si="61"/>
        <v>0</v>
      </c>
      <c r="CP93" s="225">
        <f t="shared" si="62"/>
        <v>0.18333333333333332</v>
      </c>
      <c r="CQ93" s="198">
        <f t="shared" si="63"/>
        <v>0</v>
      </c>
      <c r="CR93" s="225">
        <f t="shared" si="64"/>
        <v>0.11666666666666667</v>
      </c>
      <c r="CS93" s="198">
        <f t="shared" si="65"/>
        <v>0</v>
      </c>
      <c r="CT93" s="225">
        <f t="shared" si="66"/>
        <v>0</v>
      </c>
      <c r="CU93" s="198">
        <f t="shared" si="67"/>
        <v>0</v>
      </c>
      <c r="CV93" s="225">
        <f t="shared" si="68"/>
        <v>0</v>
      </c>
      <c r="CW93" s="226">
        <f t="shared" si="69"/>
        <v>0</v>
      </c>
      <c r="CX93" s="224">
        <f t="shared" si="70"/>
        <v>6.4333333333333336</v>
      </c>
      <c r="CY93" s="227">
        <f t="shared" si="71"/>
        <v>88</v>
      </c>
      <c r="CZ93" s="224">
        <f t="shared" si="86"/>
        <v>4.8833333333333337</v>
      </c>
      <c r="DA93" s="228">
        <f t="shared" si="85"/>
        <v>37</v>
      </c>
      <c r="DB93" s="225">
        <f t="shared" si="72"/>
        <v>1.5499999999999998</v>
      </c>
      <c r="DC93" s="229">
        <f t="shared" si="73"/>
        <v>51</v>
      </c>
      <c r="DD93" s="224">
        <f t="shared" si="74"/>
        <v>0.3</v>
      </c>
      <c r="DE93" s="90">
        <f t="shared" si="75"/>
        <v>0</v>
      </c>
      <c r="DF93" s="230">
        <f t="shared" si="76"/>
        <v>9</v>
      </c>
      <c r="DG93" s="251">
        <f t="shared" si="77"/>
        <v>13400</v>
      </c>
      <c r="DH93" s="231">
        <f t="shared" si="78"/>
        <v>74.162900101466647</v>
      </c>
      <c r="DI93" s="232">
        <f t="shared" si="79"/>
        <v>686.00682593856652</v>
      </c>
      <c r="DJ93" s="233">
        <f t="shared" si="80"/>
        <v>24</v>
      </c>
      <c r="DK93" s="234">
        <f t="shared" si="81"/>
        <v>7.5767918088737192</v>
      </c>
      <c r="DL93" s="235">
        <f t="shared" si="82"/>
        <v>43.384615384615394</v>
      </c>
      <c r="DM93" s="236"/>
      <c r="DN93" s="237"/>
      <c r="DO93" s="238">
        <f t="shared" si="83"/>
        <v>0.77726218097447797</v>
      </c>
      <c r="DP93" s="239">
        <f t="shared" si="84"/>
        <v>2</v>
      </c>
      <c r="DQ93" s="191"/>
    </row>
    <row r="94" spans="1:121" s="120" customFormat="1" ht="24.75" customHeight="1">
      <c r="A94" s="537" t="s">
        <v>1558</v>
      </c>
      <c r="B94" s="191" t="s">
        <v>1150</v>
      </c>
      <c r="C94" s="192">
        <v>45002</v>
      </c>
      <c r="D94" s="193" t="s">
        <v>163</v>
      </c>
      <c r="E94" s="194" t="s">
        <v>1403</v>
      </c>
      <c r="F94" s="90" t="s">
        <v>165</v>
      </c>
      <c r="G94" s="193" t="s">
        <v>1241</v>
      </c>
      <c r="H94" s="191" t="s">
        <v>145</v>
      </c>
      <c r="I94" s="90" t="s">
        <v>146</v>
      </c>
      <c r="J94" s="194" t="s">
        <v>1374</v>
      </c>
      <c r="K94" s="90">
        <v>4</v>
      </c>
      <c r="L94" s="195" t="s">
        <v>1381</v>
      </c>
      <c r="M94" s="196">
        <v>45002.625</v>
      </c>
      <c r="N94" s="90">
        <v>64295</v>
      </c>
      <c r="O94" s="197"/>
      <c r="P94" s="196">
        <v>45002.855555555558</v>
      </c>
      <c r="Q94" s="90">
        <v>64343</v>
      </c>
      <c r="R94" s="193"/>
      <c r="S94" s="196">
        <v>45002.630555555559</v>
      </c>
      <c r="T94" s="90">
        <v>64298</v>
      </c>
      <c r="U94" s="197" t="s">
        <v>1559</v>
      </c>
      <c r="V94" s="196">
        <v>45002.767361111109</v>
      </c>
      <c r="W94" s="90">
        <v>64320</v>
      </c>
      <c r="X94" s="193" t="s">
        <v>1489</v>
      </c>
      <c r="Y94" s="196">
        <v>45002.785416666666</v>
      </c>
      <c r="Z94" s="90">
        <v>64329</v>
      </c>
      <c r="AA94" s="193" t="s">
        <v>1463</v>
      </c>
      <c r="AB94" s="196">
        <v>45002.836805555555</v>
      </c>
      <c r="AC94" s="90">
        <v>64334</v>
      </c>
      <c r="AD94" s="193" t="s">
        <v>1560</v>
      </c>
      <c r="AE94" s="196"/>
      <c r="AF94" s="90"/>
      <c r="AG94" s="193"/>
      <c r="AH94" s="196"/>
      <c r="AI94" s="90"/>
      <c r="AJ94" s="198"/>
      <c r="AK94" s="196"/>
      <c r="AL94" s="90"/>
      <c r="AM94" s="198"/>
      <c r="AN94" s="196"/>
      <c r="AO94" s="90"/>
      <c r="AP94" s="198"/>
      <c r="AQ94" s="196">
        <v>45002.772916666669</v>
      </c>
      <c r="AR94" s="197">
        <v>64324</v>
      </c>
      <c r="AS94" s="197">
        <v>19078</v>
      </c>
      <c r="AT94" s="199">
        <v>19380</v>
      </c>
      <c r="AU94" s="199">
        <v>12250</v>
      </c>
      <c r="AV94" s="200">
        <v>7130</v>
      </c>
      <c r="AW94" s="196">
        <v>45002.777083333334</v>
      </c>
      <c r="AX94" s="193">
        <v>64324</v>
      </c>
      <c r="AY94" s="196">
        <v>45002.844444444447</v>
      </c>
      <c r="AZ94" s="197">
        <v>64340</v>
      </c>
      <c r="BA94" s="197">
        <v>19079</v>
      </c>
      <c r="BB94" s="199">
        <v>15150</v>
      </c>
      <c r="BC94" s="199">
        <v>12240</v>
      </c>
      <c r="BD94" s="200">
        <v>2910</v>
      </c>
      <c r="BE94" s="196">
        <v>45002.848611111112</v>
      </c>
      <c r="BF94" s="193">
        <v>64340</v>
      </c>
      <c r="BG94" s="196"/>
      <c r="BH94" s="197"/>
      <c r="BI94" s="197"/>
      <c r="BJ94" s="199"/>
      <c r="BK94" s="199"/>
      <c r="BL94" s="200"/>
      <c r="BM94" s="196"/>
      <c r="BN94" s="193"/>
      <c r="BO94" s="196"/>
      <c r="BP94" s="197"/>
      <c r="BQ94" s="197"/>
      <c r="BR94" s="199"/>
      <c r="BS94" s="199"/>
      <c r="BT94" s="200"/>
      <c r="BU94" s="201"/>
      <c r="BV94" s="193"/>
      <c r="BW94" s="202">
        <v>64305</v>
      </c>
      <c r="BX94" s="90">
        <v>195.06</v>
      </c>
      <c r="BY94" s="461">
        <v>1168.4100000000001</v>
      </c>
      <c r="BZ94" s="198"/>
      <c r="CA94" s="241" t="s">
        <v>1561</v>
      </c>
      <c r="CB94" s="221"/>
      <c r="CC94" s="267" t="s">
        <v>1744</v>
      </c>
      <c r="CD94" s="222">
        <f t="shared" si="50"/>
        <v>0.13333333333333333</v>
      </c>
      <c r="CE94" s="223">
        <f t="shared" si="51"/>
        <v>3</v>
      </c>
      <c r="CF94" s="224">
        <f t="shared" si="52"/>
        <v>0.68333333333333335</v>
      </c>
      <c r="CG94" s="193">
        <f t="shared" si="53"/>
        <v>18</v>
      </c>
      <c r="CH94" s="224">
        <f t="shared" si="54"/>
        <v>3.2833333333333332</v>
      </c>
      <c r="CI94" s="193">
        <f t="shared" si="55"/>
        <v>22</v>
      </c>
      <c r="CJ94" s="224">
        <f t="shared" si="56"/>
        <v>1.2333333333333334</v>
      </c>
      <c r="CK94" s="193">
        <f t="shared" si="57"/>
        <v>5</v>
      </c>
      <c r="CL94" s="224">
        <f t="shared" si="58"/>
        <v>0</v>
      </c>
      <c r="CM94" s="193">
        <f t="shared" si="59"/>
        <v>0</v>
      </c>
      <c r="CN94" s="224">
        <f t="shared" si="60"/>
        <v>0</v>
      </c>
      <c r="CO94" s="193">
        <f t="shared" si="61"/>
        <v>0</v>
      </c>
      <c r="CP94" s="225">
        <f t="shared" si="62"/>
        <v>0.1</v>
      </c>
      <c r="CQ94" s="198">
        <f t="shared" si="63"/>
        <v>0</v>
      </c>
      <c r="CR94" s="225">
        <f t="shared" si="64"/>
        <v>0.1</v>
      </c>
      <c r="CS94" s="198">
        <f t="shared" si="65"/>
        <v>0</v>
      </c>
      <c r="CT94" s="225">
        <f t="shared" si="66"/>
        <v>0</v>
      </c>
      <c r="CU94" s="198">
        <f t="shared" si="67"/>
        <v>0</v>
      </c>
      <c r="CV94" s="225">
        <f t="shared" si="68"/>
        <v>0</v>
      </c>
      <c r="CW94" s="226">
        <f t="shared" si="69"/>
        <v>0</v>
      </c>
      <c r="CX94" s="224">
        <f t="shared" si="70"/>
        <v>5.5333333333333332</v>
      </c>
      <c r="CY94" s="227">
        <f t="shared" si="71"/>
        <v>48</v>
      </c>
      <c r="CZ94" s="224">
        <f t="shared" si="86"/>
        <v>4.5166666666666666</v>
      </c>
      <c r="DA94" s="228">
        <f t="shared" si="85"/>
        <v>27</v>
      </c>
      <c r="DB94" s="225">
        <f t="shared" si="72"/>
        <v>1.0166666666666666</v>
      </c>
      <c r="DC94" s="229">
        <f t="shared" si="73"/>
        <v>21</v>
      </c>
      <c r="DD94" s="224">
        <f t="shared" si="74"/>
        <v>0.2</v>
      </c>
      <c r="DE94" s="90">
        <f t="shared" si="75"/>
        <v>0</v>
      </c>
      <c r="DF94" s="230">
        <f t="shared" si="76"/>
        <v>6</v>
      </c>
      <c r="DG94" s="251">
        <f t="shared" si="77"/>
        <v>10040</v>
      </c>
      <c r="DH94" s="231">
        <f t="shared" si="78"/>
        <v>82.328823288232883</v>
      </c>
      <c r="DI94" s="232">
        <f t="shared" si="79"/>
        <v>555.71955719557195</v>
      </c>
      <c r="DJ94" s="233">
        <f t="shared" si="80"/>
        <v>22.5</v>
      </c>
      <c r="DK94" s="234">
        <f t="shared" si="81"/>
        <v>5.9778597785977858</v>
      </c>
      <c r="DL94" s="235">
        <f t="shared" si="82"/>
        <v>26.341463414634145</v>
      </c>
      <c r="DM94" s="236"/>
      <c r="DN94" s="237"/>
      <c r="DO94" s="238">
        <f t="shared" si="83"/>
        <v>0.70406732117812065</v>
      </c>
      <c r="DP94" s="239">
        <f t="shared" si="84"/>
        <v>2</v>
      </c>
      <c r="DQ94" s="191"/>
    </row>
    <row r="95" spans="1:121" s="120" customFormat="1" ht="24.75" customHeight="1">
      <c r="A95" s="537" t="s">
        <v>1564</v>
      </c>
      <c r="B95" s="191" t="s">
        <v>1150</v>
      </c>
      <c r="C95" s="192">
        <v>45003</v>
      </c>
      <c r="D95" s="193" t="s">
        <v>173</v>
      </c>
      <c r="E95" s="194" t="s">
        <v>1404</v>
      </c>
      <c r="F95" s="90" t="s">
        <v>143</v>
      </c>
      <c r="G95" s="193" t="s">
        <v>1244</v>
      </c>
      <c r="H95" s="191" t="s">
        <v>145</v>
      </c>
      <c r="I95" s="90" t="s">
        <v>146</v>
      </c>
      <c r="J95" s="194" t="s">
        <v>1374</v>
      </c>
      <c r="K95" s="90">
        <v>4</v>
      </c>
      <c r="L95" s="195" t="s">
        <v>1376</v>
      </c>
      <c r="M95" s="196">
        <v>45003.246527777781</v>
      </c>
      <c r="N95" s="90">
        <v>64343</v>
      </c>
      <c r="O95" s="197"/>
      <c r="P95" s="196">
        <v>45003.444444444445</v>
      </c>
      <c r="Q95" s="90">
        <v>64391</v>
      </c>
      <c r="R95" s="193"/>
      <c r="S95" s="196">
        <v>45003.25277777778</v>
      </c>
      <c r="T95" s="90">
        <v>64343</v>
      </c>
      <c r="U95" s="197" t="s">
        <v>1565</v>
      </c>
      <c r="V95" s="196">
        <v>45003.336805555555</v>
      </c>
      <c r="W95" s="90">
        <v>64364</v>
      </c>
      <c r="X95" s="193" t="s">
        <v>1386</v>
      </c>
      <c r="Y95" s="196">
        <v>45003.351388888892</v>
      </c>
      <c r="Z95" s="90">
        <v>64370</v>
      </c>
      <c r="AA95" s="193" t="s">
        <v>1566</v>
      </c>
      <c r="AB95" s="196">
        <v>45003.428472222222</v>
      </c>
      <c r="AC95" s="90">
        <v>64386</v>
      </c>
      <c r="AD95" s="193" t="s">
        <v>1567</v>
      </c>
      <c r="AE95" s="196"/>
      <c r="AF95" s="90"/>
      <c r="AG95" s="193"/>
      <c r="AH95" s="196"/>
      <c r="AI95" s="90"/>
      <c r="AJ95" s="198"/>
      <c r="AK95" s="196"/>
      <c r="AL95" s="90"/>
      <c r="AM95" s="198"/>
      <c r="AN95" s="196"/>
      <c r="AO95" s="90"/>
      <c r="AP95" s="198"/>
      <c r="AQ95" s="196">
        <v>45003.34097222222</v>
      </c>
      <c r="AR95" s="197">
        <v>64366</v>
      </c>
      <c r="AS95" s="197">
        <v>19080</v>
      </c>
      <c r="AT95" s="199">
        <v>18010</v>
      </c>
      <c r="AU95" s="199">
        <v>12230</v>
      </c>
      <c r="AV95" s="200">
        <v>5780</v>
      </c>
      <c r="AW95" s="196">
        <v>45003.345833333333</v>
      </c>
      <c r="AX95" s="193">
        <v>64367</v>
      </c>
      <c r="AY95" s="196">
        <v>45003.432638888888</v>
      </c>
      <c r="AZ95" s="197">
        <v>64388</v>
      </c>
      <c r="BA95" s="197">
        <v>19082</v>
      </c>
      <c r="BB95" s="199">
        <v>16800</v>
      </c>
      <c r="BC95" s="199">
        <v>12220</v>
      </c>
      <c r="BD95" s="200">
        <v>4580</v>
      </c>
      <c r="BE95" s="196">
        <v>45003.438888888886</v>
      </c>
      <c r="BF95" s="193">
        <v>64389</v>
      </c>
      <c r="BG95" s="196"/>
      <c r="BH95" s="197"/>
      <c r="BI95" s="197"/>
      <c r="BJ95" s="199"/>
      <c r="BK95" s="199"/>
      <c r="BL95" s="200"/>
      <c r="BM95" s="196"/>
      <c r="BN95" s="193"/>
      <c r="BO95" s="196"/>
      <c r="BP95" s="197"/>
      <c r="BQ95" s="197"/>
      <c r="BR95" s="199"/>
      <c r="BS95" s="199"/>
      <c r="BT95" s="200"/>
      <c r="BU95" s="201"/>
      <c r="BV95" s="193"/>
      <c r="BW95" s="202"/>
      <c r="BX95" s="90"/>
      <c r="BY95" s="198"/>
      <c r="BZ95" s="198"/>
      <c r="CA95" s="241" t="s">
        <v>1568</v>
      </c>
      <c r="CB95" s="221"/>
      <c r="CC95" s="267" t="s">
        <v>1744</v>
      </c>
      <c r="CD95" s="222">
        <f t="shared" si="50"/>
        <v>0.15</v>
      </c>
      <c r="CE95" s="223">
        <f t="shared" si="51"/>
        <v>0</v>
      </c>
      <c r="CF95" s="224">
        <f t="shared" si="52"/>
        <v>0.46666666666666667</v>
      </c>
      <c r="CG95" s="193">
        <f t="shared" si="53"/>
        <v>9</v>
      </c>
      <c r="CH95" s="224">
        <f t="shared" si="54"/>
        <v>2.0166666666666666</v>
      </c>
      <c r="CI95" s="193">
        <f t="shared" si="55"/>
        <v>21</v>
      </c>
      <c r="CJ95" s="224">
        <f t="shared" si="56"/>
        <v>1.85</v>
      </c>
      <c r="CK95" s="193">
        <f t="shared" si="57"/>
        <v>16</v>
      </c>
      <c r="CL95" s="224">
        <f t="shared" si="58"/>
        <v>0</v>
      </c>
      <c r="CM95" s="193">
        <f t="shared" si="59"/>
        <v>0</v>
      </c>
      <c r="CN95" s="224">
        <f t="shared" si="60"/>
        <v>0</v>
      </c>
      <c r="CO95" s="193">
        <f t="shared" si="61"/>
        <v>0</v>
      </c>
      <c r="CP95" s="225">
        <f t="shared" si="62"/>
        <v>0.11666666666666667</v>
      </c>
      <c r="CQ95" s="198">
        <f t="shared" si="63"/>
        <v>1</v>
      </c>
      <c r="CR95" s="225">
        <f t="shared" si="64"/>
        <v>0.15</v>
      </c>
      <c r="CS95" s="198">
        <f t="shared" si="65"/>
        <v>1</v>
      </c>
      <c r="CT95" s="225">
        <f t="shared" si="66"/>
        <v>0</v>
      </c>
      <c r="CU95" s="198">
        <f t="shared" si="67"/>
        <v>0</v>
      </c>
      <c r="CV95" s="225">
        <f t="shared" si="68"/>
        <v>0</v>
      </c>
      <c r="CW95" s="226">
        <f t="shared" si="69"/>
        <v>0</v>
      </c>
      <c r="CX95" s="224">
        <f t="shared" si="70"/>
        <v>4.75</v>
      </c>
      <c r="CY95" s="227">
        <f t="shared" si="71"/>
        <v>48</v>
      </c>
      <c r="CZ95" s="224">
        <f t="shared" si="86"/>
        <v>3.8666666666666667</v>
      </c>
      <c r="DA95" s="228">
        <f t="shared" si="85"/>
        <v>37</v>
      </c>
      <c r="DB95" s="225">
        <f t="shared" si="72"/>
        <v>0.8833333333333333</v>
      </c>
      <c r="DC95" s="229">
        <f t="shared" si="73"/>
        <v>11</v>
      </c>
      <c r="DD95" s="224">
        <f t="shared" si="74"/>
        <v>0.26666666666666666</v>
      </c>
      <c r="DE95" s="90">
        <f t="shared" si="75"/>
        <v>2</v>
      </c>
      <c r="DF95" s="230">
        <f t="shared" si="76"/>
        <v>8</v>
      </c>
      <c r="DG95" s="251">
        <f t="shared" si="77"/>
        <v>10360</v>
      </c>
      <c r="DH95" s="231">
        <f t="shared" si="78"/>
        <v>72.41379310344827</v>
      </c>
      <c r="DI95" s="232">
        <f t="shared" si="79"/>
        <v>669.82758620689651</v>
      </c>
      <c r="DJ95" s="233">
        <f t="shared" si="80"/>
        <v>0</v>
      </c>
      <c r="DK95" s="234">
        <f t="shared" si="81"/>
        <v>9.568965517241379</v>
      </c>
      <c r="DL95" s="235">
        <f t="shared" si="82"/>
        <v>19.285714285714285</v>
      </c>
      <c r="DM95" s="236"/>
      <c r="DN95" s="237"/>
      <c r="DO95" s="238">
        <f t="shared" si="83"/>
        <v>0.89619377162629754</v>
      </c>
      <c r="DP95" s="239">
        <f t="shared" si="84"/>
        <v>2</v>
      </c>
      <c r="DQ95" s="191"/>
    </row>
    <row r="96" spans="1:121" s="120" customFormat="1" ht="24.75" customHeight="1">
      <c r="A96" s="537" t="s">
        <v>1569</v>
      </c>
      <c r="B96" s="191" t="s">
        <v>1150</v>
      </c>
      <c r="C96" s="192">
        <v>45003</v>
      </c>
      <c r="D96" s="193" t="s">
        <v>173</v>
      </c>
      <c r="E96" s="194" t="s">
        <v>1405</v>
      </c>
      <c r="F96" s="90" t="s">
        <v>143</v>
      </c>
      <c r="G96" s="193" t="s">
        <v>1241</v>
      </c>
      <c r="H96" s="191" t="s">
        <v>145</v>
      </c>
      <c r="I96" s="90" t="s">
        <v>146</v>
      </c>
      <c r="J96" s="194" t="s">
        <v>147</v>
      </c>
      <c r="K96" s="90">
        <v>4</v>
      </c>
      <c r="L96" s="195" t="s">
        <v>1153</v>
      </c>
      <c r="M96" s="196">
        <v>45003.541666666664</v>
      </c>
      <c r="N96" s="90">
        <v>49348</v>
      </c>
      <c r="O96" s="197"/>
      <c r="P96" s="196">
        <v>45003.644444444442</v>
      </c>
      <c r="Q96" s="90">
        <v>49371</v>
      </c>
      <c r="R96" s="193"/>
      <c r="S96" s="196">
        <v>45003.545138888891</v>
      </c>
      <c r="T96" s="90">
        <v>49350</v>
      </c>
      <c r="U96" s="197" t="s">
        <v>1382</v>
      </c>
      <c r="V96" s="196">
        <v>45003.625</v>
      </c>
      <c r="W96" s="90">
        <v>49364</v>
      </c>
      <c r="X96" s="193" t="s">
        <v>1384</v>
      </c>
      <c r="Y96" s="196"/>
      <c r="Z96" s="90"/>
      <c r="AA96" s="193"/>
      <c r="AB96" s="196"/>
      <c r="AC96" s="90"/>
      <c r="AD96" s="193"/>
      <c r="AE96" s="196"/>
      <c r="AF96" s="90"/>
      <c r="AG96" s="193"/>
      <c r="AH96" s="196"/>
      <c r="AI96" s="90"/>
      <c r="AJ96" s="198"/>
      <c r="AK96" s="196"/>
      <c r="AL96" s="90"/>
      <c r="AM96" s="198"/>
      <c r="AN96" s="196"/>
      <c r="AO96" s="90"/>
      <c r="AP96" s="198"/>
      <c r="AQ96" s="196">
        <v>45003.633333333331</v>
      </c>
      <c r="AR96" s="197">
        <v>49368</v>
      </c>
      <c r="AS96" s="197">
        <v>19083</v>
      </c>
      <c r="AT96" s="199">
        <v>20300</v>
      </c>
      <c r="AU96" s="199">
        <v>12000</v>
      </c>
      <c r="AV96" s="200">
        <v>8300</v>
      </c>
      <c r="AW96" s="196">
        <v>45003.638194444444</v>
      </c>
      <c r="AX96" s="193">
        <v>49368</v>
      </c>
      <c r="AY96" s="196"/>
      <c r="AZ96" s="197"/>
      <c r="BA96" s="197"/>
      <c r="BB96" s="199"/>
      <c r="BC96" s="199"/>
      <c r="BD96" s="200"/>
      <c r="BE96" s="196"/>
      <c r="BF96" s="193"/>
      <c r="BG96" s="196"/>
      <c r="BH96" s="197"/>
      <c r="BI96" s="197"/>
      <c r="BJ96" s="199"/>
      <c r="BK96" s="199"/>
      <c r="BL96" s="200"/>
      <c r="BM96" s="196"/>
      <c r="BN96" s="193"/>
      <c r="BO96" s="196"/>
      <c r="BP96" s="197"/>
      <c r="BQ96" s="197"/>
      <c r="BR96" s="199"/>
      <c r="BS96" s="199"/>
      <c r="BT96" s="200"/>
      <c r="BU96" s="201"/>
      <c r="BV96" s="193"/>
      <c r="BW96" s="202"/>
      <c r="BX96" s="90"/>
      <c r="BY96" s="198"/>
      <c r="BZ96" s="198"/>
      <c r="CA96" s="241" t="s">
        <v>1570</v>
      </c>
      <c r="CB96" s="221"/>
      <c r="CC96" s="267" t="s">
        <v>1744</v>
      </c>
      <c r="CD96" s="222">
        <f t="shared" si="50"/>
        <v>8.3333333333333329E-2</v>
      </c>
      <c r="CE96" s="223">
        <f t="shared" si="51"/>
        <v>2</v>
      </c>
      <c r="CF96" s="224">
        <f t="shared" si="52"/>
        <v>0.35000000000000026</v>
      </c>
      <c r="CG96" s="193">
        <f t="shared" si="53"/>
        <v>7</v>
      </c>
      <c r="CH96" s="224">
        <f t="shared" si="54"/>
        <v>1.9166666666666665</v>
      </c>
      <c r="CI96" s="193">
        <f t="shared" si="55"/>
        <v>14</v>
      </c>
      <c r="CJ96" s="224">
        <f t="shared" si="56"/>
        <v>0</v>
      </c>
      <c r="CK96" s="193">
        <f t="shared" si="57"/>
        <v>0</v>
      </c>
      <c r="CL96" s="224">
        <f t="shared" si="58"/>
        <v>0</v>
      </c>
      <c r="CM96" s="193">
        <f t="shared" si="59"/>
        <v>0</v>
      </c>
      <c r="CN96" s="224">
        <f t="shared" si="60"/>
        <v>0</v>
      </c>
      <c r="CO96" s="193">
        <f t="shared" si="61"/>
        <v>0</v>
      </c>
      <c r="CP96" s="225">
        <f t="shared" si="62"/>
        <v>0.11666666666666667</v>
      </c>
      <c r="CQ96" s="198">
        <f t="shared" si="63"/>
        <v>0</v>
      </c>
      <c r="CR96" s="225">
        <f t="shared" si="64"/>
        <v>0</v>
      </c>
      <c r="CS96" s="198">
        <f t="shared" si="65"/>
        <v>0</v>
      </c>
      <c r="CT96" s="225">
        <f t="shared" si="66"/>
        <v>0</v>
      </c>
      <c r="CU96" s="198">
        <f t="shared" si="67"/>
        <v>0</v>
      </c>
      <c r="CV96" s="225">
        <f t="shared" si="68"/>
        <v>0</v>
      </c>
      <c r="CW96" s="226">
        <f t="shared" si="69"/>
        <v>0</v>
      </c>
      <c r="CX96" s="224">
        <f t="shared" si="70"/>
        <v>2.4666666666666668</v>
      </c>
      <c r="CY96" s="227">
        <f t="shared" si="71"/>
        <v>23</v>
      </c>
      <c r="CZ96" s="224">
        <f t="shared" si="86"/>
        <v>1.9166666666666665</v>
      </c>
      <c r="DA96" s="228">
        <f t="shared" si="85"/>
        <v>14</v>
      </c>
      <c r="DB96" s="225">
        <f t="shared" si="72"/>
        <v>0.55000000000000027</v>
      </c>
      <c r="DC96" s="229">
        <f t="shared" si="73"/>
        <v>9</v>
      </c>
      <c r="DD96" s="224">
        <f t="shared" si="74"/>
        <v>0.11666666666666667</v>
      </c>
      <c r="DE96" s="90">
        <f t="shared" si="75"/>
        <v>0</v>
      </c>
      <c r="DF96" s="230">
        <f t="shared" si="76"/>
        <v>7</v>
      </c>
      <c r="DG96" s="251">
        <f t="shared" si="77"/>
        <v>8300</v>
      </c>
      <c r="DH96" s="231">
        <f t="shared" si="78"/>
        <v>309.31677018633542</v>
      </c>
      <c r="DI96" s="232">
        <f t="shared" si="79"/>
        <v>1082.608695652174</v>
      </c>
      <c r="DJ96" s="233">
        <f t="shared" si="80"/>
        <v>24</v>
      </c>
      <c r="DK96" s="234">
        <f t="shared" si="81"/>
        <v>7.304347826086957</v>
      </c>
      <c r="DL96" s="235">
        <f t="shared" si="82"/>
        <v>19.999999999999986</v>
      </c>
      <c r="DM96" s="236"/>
      <c r="DN96" s="237"/>
      <c r="DO96" s="238">
        <f t="shared" si="83"/>
        <v>1</v>
      </c>
      <c r="DP96" s="239">
        <f t="shared" si="84"/>
        <v>1</v>
      </c>
      <c r="DQ96" s="191"/>
    </row>
    <row r="97" spans="1:121" s="120" customFormat="1" ht="24.75" customHeight="1">
      <c r="A97" s="537" t="s">
        <v>1571</v>
      </c>
      <c r="B97" s="191" t="s">
        <v>1150</v>
      </c>
      <c r="C97" s="192">
        <v>45003</v>
      </c>
      <c r="D97" s="193" t="s">
        <v>173</v>
      </c>
      <c r="E97" s="194" t="s">
        <v>1406</v>
      </c>
      <c r="F97" s="90" t="s">
        <v>143</v>
      </c>
      <c r="G97" s="193" t="s">
        <v>1244</v>
      </c>
      <c r="H97" s="191" t="s">
        <v>145</v>
      </c>
      <c r="I97" s="90" t="s">
        <v>146</v>
      </c>
      <c r="J97" s="194" t="s">
        <v>147</v>
      </c>
      <c r="K97" s="90">
        <v>4</v>
      </c>
      <c r="L97" s="195" t="s">
        <v>1377</v>
      </c>
      <c r="M97" s="196">
        <v>45003.245833333334</v>
      </c>
      <c r="N97" s="90">
        <v>49300</v>
      </c>
      <c r="O97" s="197"/>
      <c r="P97" s="196">
        <v>45003.436111111114</v>
      </c>
      <c r="Q97" s="90">
        <v>49378</v>
      </c>
      <c r="R97" s="193"/>
      <c r="S97" s="196">
        <v>45003.25277777778</v>
      </c>
      <c r="T97" s="90">
        <v>49304</v>
      </c>
      <c r="U97" s="197"/>
      <c r="V97" s="196">
        <v>45003.40625</v>
      </c>
      <c r="W97" s="90">
        <v>49330</v>
      </c>
      <c r="X97" s="193"/>
      <c r="Y97" s="196"/>
      <c r="Z97" s="90"/>
      <c r="AA97" s="193"/>
      <c r="AB97" s="196"/>
      <c r="AC97" s="90"/>
      <c r="AD97" s="193"/>
      <c r="AE97" s="196"/>
      <c r="AF97" s="90"/>
      <c r="AG97" s="193"/>
      <c r="AH97" s="196"/>
      <c r="AI97" s="90"/>
      <c r="AJ97" s="198"/>
      <c r="AK97" s="196"/>
      <c r="AL97" s="90"/>
      <c r="AM97" s="198"/>
      <c r="AN97" s="196"/>
      <c r="AO97" s="90"/>
      <c r="AP97" s="198"/>
      <c r="AQ97" s="196">
        <v>45003.418749999997</v>
      </c>
      <c r="AR97" s="197">
        <v>49334</v>
      </c>
      <c r="AS97" s="197">
        <v>19081</v>
      </c>
      <c r="AT97" s="199"/>
      <c r="AU97" s="199"/>
      <c r="AV97" s="200">
        <v>8920</v>
      </c>
      <c r="AW97" s="196">
        <v>45003.429166666669</v>
      </c>
      <c r="AX97" s="193">
        <v>49345</v>
      </c>
      <c r="AY97" s="196"/>
      <c r="AZ97" s="197"/>
      <c r="BA97" s="197"/>
      <c r="BB97" s="199"/>
      <c r="BC97" s="199"/>
      <c r="BD97" s="200"/>
      <c r="BE97" s="196"/>
      <c r="BF97" s="193"/>
      <c r="BG97" s="196"/>
      <c r="BH97" s="197"/>
      <c r="BI97" s="197"/>
      <c r="BJ97" s="199"/>
      <c r="BK97" s="199"/>
      <c r="BL97" s="200"/>
      <c r="BM97" s="196"/>
      <c r="BN97" s="193"/>
      <c r="BO97" s="196"/>
      <c r="BP97" s="197"/>
      <c r="BQ97" s="197"/>
      <c r="BR97" s="199"/>
      <c r="BS97" s="199"/>
      <c r="BT97" s="200"/>
      <c r="BU97" s="201"/>
      <c r="BV97" s="193"/>
      <c r="BW97" s="202"/>
      <c r="BX97" s="90"/>
      <c r="BY97" s="198"/>
      <c r="BZ97" s="198"/>
      <c r="CA97" s="241" t="s">
        <v>1572</v>
      </c>
      <c r="CB97" s="221"/>
      <c r="CC97" s="267" t="s">
        <v>1744</v>
      </c>
      <c r="CD97" s="222">
        <f t="shared" si="50"/>
        <v>0.16666666666666666</v>
      </c>
      <c r="CE97" s="223">
        <f t="shared" si="51"/>
        <v>4</v>
      </c>
      <c r="CF97" s="224">
        <f t="shared" si="52"/>
        <v>0.46666666666666623</v>
      </c>
      <c r="CG97" s="193">
        <f t="shared" si="53"/>
        <v>37</v>
      </c>
      <c r="CH97" s="224">
        <f t="shared" si="54"/>
        <v>3.6833333333333336</v>
      </c>
      <c r="CI97" s="193">
        <f t="shared" si="55"/>
        <v>26</v>
      </c>
      <c r="CJ97" s="224">
        <f t="shared" si="56"/>
        <v>0</v>
      </c>
      <c r="CK97" s="193">
        <f t="shared" si="57"/>
        <v>0</v>
      </c>
      <c r="CL97" s="224">
        <f t="shared" si="58"/>
        <v>0</v>
      </c>
      <c r="CM97" s="193">
        <f t="shared" si="59"/>
        <v>0</v>
      </c>
      <c r="CN97" s="224">
        <f t="shared" si="60"/>
        <v>0</v>
      </c>
      <c r="CO97" s="193">
        <f t="shared" si="61"/>
        <v>0</v>
      </c>
      <c r="CP97" s="225">
        <f t="shared" si="62"/>
        <v>0.25</v>
      </c>
      <c r="CQ97" s="198">
        <f t="shared" si="63"/>
        <v>11</v>
      </c>
      <c r="CR97" s="225">
        <f t="shared" si="64"/>
        <v>0</v>
      </c>
      <c r="CS97" s="198">
        <f t="shared" si="65"/>
        <v>0</v>
      </c>
      <c r="CT97" s="225">
        <f t="shared" si="66"/>
        <v>0</v>
      </c>
      <c r="CU97" s="198">
        <f t="shared" si="67"/>
        <v>0</v>
      </c>
      <c r="CV97" s="225">
        <f t="shared" si="68"/>
        <v>0</v>
      </c>
      <c r="CW97" s="226">
        <f t="shared" si="69"/>
        <v>0</v>
      </c>
      <c r="CX97" s="224">
        <f t="shared" si="70"/>
        <v>4.5666666666666664</v>
      </c>
      <c r="CY97" s="227">
        <f t="shared" si="71"/>
        <v>78</v>
      </c>
      <c r="CZ97" s="224">
        <f t="shared" si="86"/>
        <v>3.6833333333333336</v>
      </c>
      <c r="DA97" s="228">
        <f t="shared" si="85"/>
        <v>26</v>
      </c>
      <c r="DB97" s="225">
        <f t="shared" si="72"/>
        <v>0.88333333333333286</v>
      </c>
      <c r="DC97" s="229">
        <f t="shared" si="73"/>
        <v>52</v>
      </c>
      <c r="DD97" s="224">
        <f t="shared" si="74"/>
        <v>0.25</v>
      </c>
      <c r="DE97" s="90">
        <f t="shared" si="75"/>
        <v>11</v>
      </c>
      <c r="DF97" s="230">
        <f t="shared" si="76"/>
        <v>15</v>
      </c>
      <c r="DG97" s="251">
        <f t="shared" si="77"/>
        <v>8920</v>
      </c>
      <c r="DH97" s="231">
        <f t="shared" si="78"/>
        <v>93.143056038983644</v>
      </c>
      <c r="DI97" s="232">
        <f t="shared" si="79"/>
        <v>605.42986425339359</v>
      </c>
      <c r="DJ97" s="233">
        <f t="shared" si="80"/>
        <v>24</v>
      </c>
      <c r="DK97" s="234">
        <f t="shared" si="81"/>
        <v>7.0588235294117645</v>
      </c>
      <c r="DL97" s="235">
        <f t="shared" si="82"/>
        <v>79.285714285714363</v>
      </c>
      <c r="DM97" s="236"/>
      <c r="DN97" s="237"/>
      <c r="DO97" s="238">
        <f t="shared" si="83"/>
        <v>1</v>
      </c>
      <c r="DP97" s="239">
        <f t="shared" si="84"/>
        <v>1</v>
      </c>
      <c r="DQ97" s="191"/>
    </row>
    <row r="98" spans="1:121" s="120" customFormat="1" ht="24.75" customHeight="1">
      <c r="A98" s="537" t="s">
        <v>1573</v>
      </c>
      <c r="B98" s="191" t="s">
        <v>1150</v>
      </c>
      <c r="C98" s="192">
        <v>45003</v>
      </c>
      <c r="D98" s="193" t="s">
        <v>173</v>
      </c>
      <c r="E98" s="194" t="s">
        <v>1407</v>
      </c>
      <c r="F98" s="90" t="s">
        <v>143</v>
      </c>
      <c r="G98" s="193" t="s">
        <v>1241</v>
      </c>
      <c r="H98" s="191" t="s">
        <v>145</v>
      </c>
      <c r="I98" s="90" t="s">
        <v>146</v>
      </c>
      <c r="J98" s="194" t="s">
        <v>1374</v>
      </c>
      <c r="K98" s="90">
        <v>4</v>
      </c>
      <c r="L98" s="195" t="s">
        <v>1381</v>
      </c>
      <c r="M98" s="196">
        <v>45003.541666666664</v>
      </c>
      <c r="N98" s="90">
        <v>64391</v>
      </c>
      <c r="O98" s="197"/>
      <c r="P98" s="196">
        <v>45003.663888888892</v>
      </c>
      <c r="Q98" s="90">
        <v>64426</v>
      </c>
      <c r="R98" s="193"/>
      <c r="S98" s="196">
        <v>45003.543055555558</v>
      </c>
      <c r="T98" s="90">
        <v>64393</v>
      </c>
      <c r="U98" s="197" t="s">
        <v>1559</v>
      </c>
      <c r="V98" s="196">
        <v>45003.645833333336</v>
      </c>
      <c r="W98" s="90">
        <v>64418</v>
      </c>
      <c r="X98" s="193" t="s">
        <v>1529</v>
      </c>
      <c r="Y98" s="196"/>
      <c r="Z98" s="90"/>
      <c r="AA98" s="193"/>
      <c r="AB98" s="196"/>
      <c r="AC98" s="90"/>
      <c r="AD98" s="193"/>
      <c r="AE98" s="196"/>
      <c r="AF98" s="90"/>
      <c r="AG98" s="193"/>
      <c r="AH98" s="196"/>
      <c r="AI98" s="90"/>
      <c r="AJ98" s="198"/>
      <c r="AK98" s="196"/>
      <c r="AL98" s="90"/>
      <c r="AM98" s="198"/>
      <c r="AN98" s="196"/>
      <c r="AO98" s="90"/>
      <c r="AP98" s="198"/>
      <c r="AQ98" s="196">
        <v>45003.65347222222</v>
      </c>
      <c r="AR98" s="197">
        <v>64423</v>
      </c>
      <c r="AS98" s="197">
        <v>19084</v>
      </c>
      <c r="AT98" s="199">
        <v>18180</v>
      </c>
      <c r="AU98" s="199">
        <v>12190</v>
      </c>
      <c r="AV98" s="200">
        <v>5990</v>
      </c>
      <c r="AW98" s="196">
        <v>45003.656944444447</v>
      </c>
      <c r="AX98" s="193">
        <v>64423</v>
      </c>
      <c r="AY98" s="196"/>
      <c r="AZ98" s="197"/>
      <c r="BA98" s="197"/>
      <c r="BB98" s="199"/>
      <c r="BC98" s="199"/>
      <c r="BD98" s="200"/>
      <c r="BE98" s="196"/>
      <c r="BF98" s="193"/>
      <c r="BG98" s="196"/>
      <c r="BH98" s="197"/>
      <c r="BI98" s="197"/>
      <c r="BJ98" s="199"/>
      <c r="BK98" s="199"/>
      <c r="BL98" s="200"/>
      <c r="BM98" s="196"/>
      <c r="BN98" s="193"/>
      <c r="BO98" s="196"/>
      <c r="BP98" s="197"/>
      <c r="BQ98" s="197"/>
      <c r="BR98" s="199"/>
      <c r="BS98" s="199"/>
      <c r="BT98" s="200"/>
      <c r="BU98" s="201"/>
      <c r="BV98" s="193"/>
      <c r="BW98" s="202"/>
      <c r="BX98" s="90"/>
      <c r="BY98" s="198"/>
      <c r="BZ98" s="198"/>
      <c r="CA98" s="241" t="s">
        <v>1574</v>
      </c>
      <c r="CB98" s="221"/>
      <c r="CC98" s="267" t="s">
        <v>1744</v>
      </c>
      <c r="CD98" s="222">
        <f t="shared" si="50"/>
        <v>3.3333333333333333E-2</v>
      </c>
      <c r="CE98" s="223">
        <f t="shared" si="51"/>
        <v>2</v>
      </c>
      <c r="CF98" s="224">
        <f t="shared" si="52"/>
        <v>0.35000000000000014</v>
      </c>
      <c r="CG98" s="193">
        <f t="shared" si="53"/>
        <v>8</v>
      </c>
      <c r="CH98" s="224">
        <f t="shared" si="54"/>
        <v>2.4666666666666668</v>
      </c>
      <c r="CI98" s="193">
        <f t="shared" si="55"/>
        <v>25</v>
      </c>
      <c r="CJ98" s="224">
        <f t="shared" si="56"/>
        <v>0</v>
      </c>
      <c r="CK98" s="193">
        <f t="shared" si="57"/>
        <v>0</v>
      </c>
      <c r="CL98" s="224">
        <f t="shared" si="58"/>
        <v>0</v>
      </c>
      <c r="CM98" s="193">
        <f t="shared" si="59"/>
        <v>0</v>
      </c>
      <c r="CN98" s="224">
        <f t="shared" si="60"/>
        <v>0</v>
      </c>
      <c r="CO98" s="193">
        <f t="shared" si="61"/>
        <v>0</v>
      </c>
      <c r="CP98" s="225">
        <f t="shared" si="62"/>
        <v>8.3333333333333329E-2</v>
      </c>
      <c r="CQ98" s="198">
        <f t="shared" si="63"/>
        <v>0</v>
      </c>
      <c r="CR98" s="225">
        <f t="shared" si="64"/>
        <v>0</v>
      </c>
      <c r="CS98" s="198">
        <f t="shared" si="65"/>
        <v>0</v>
      </c>
      <c r="CT98" s="225">
        <f t="shared" si="66"/>
        <v>0</v>
      </c>
      <c r="CU98" s="198">
        <f t="shared" si="67"/>
        <v>0</v>
      </c>
      <c r="CV98" s="225">
        <f t="shared" si="68"/>
        <v>0</v>
      </c>
      <c r="CW98" s="226">
        <f t="shared" si="69"/>
        <v>0</v>
      </c>
      <c r="CX98" s="224">
        <f t="shared" si="70"/>
        <v>2.9333333333333336</v>
      </c>
      <c r="CY98" s="227">
        <f t="shared" si="71"/>
        <v>35</v>
      </c>
      <c r="CZ98" s="224">
        <f t="shared" si="86"/>
        <v>2.4666666666666668</v>
      </c>
      <c r="DA98" s="228">
        <f t="shared" si="85"/>
        <v>25</v>
      </c>
      <c r="DB98" s="225">
        <f t="shared" si="72"/>
        <v>0.46666666666666679</v>
      </c>
      <c r="DC98" s="229">
        <f t="shared" si="73"/>
        <v>10</v>
      </c>
      <c r="DD98" s="224">
        <f t="shared" si="74"/>
        <v>8.3333333333333329E-2</v>
      </c>
      <c r="DE98" s="90">
        <f t="shared" si="75"/>
        <v>0</v>
      </c>
      <c r="DF98" s="230">
        <f t="shared" si="76"/>
        <v>5</v>
      </c>
      <c r="DG98" s="251">
        <f t="shared" si="77"/>
        <v>5990</v>
      </c>
      <c r="DH98" s="231">
        <f t="shared" si="78"/>
        <v>97.13513513513513</v>
      </c>
      <c r="DI98" s="232">
        <f t="shared" si="79"/>
        <v>607.09459459459458</v>
      </c>
      <c r="DJ98" s="233">
        <f t="shared" si="80"/>
        <v>60</v>
      </c>
      <c r="DK98" s="234">
        <f t="shared" si="81"/>
        <v>10.135135135135135</v>
      </c>
      <c r="DL98" s="235">
        <f t="shared" si="82"/>
        <v>22.857142857142847</v>
      </c>
      <c r="DM98" s="236"/>
      <c r="DN98" s="237"/>
      <c r="DO98" s="238">
        <f t="shared" si="83"/>
        <v>1</v>
      </c>
      <c r="DP98" s="239">
        <f t="shared" si="84"/>
        <v>1</v>
      </c>
      <c r="DQ98" s="191"/>
    </row>
    <row r="99" spans="1:121" s="120" customFormat="1" ht="24.75" customHeight="1">
      <c r="A99" s="537" t="s">
        <v>1576</v>
      </c>
      <c r="B99" s="191" t="s">
        <v>1150</v>
      </c>
      <c r="C99" s="192">
        <v>45005</v>
      </c>
      <c r="D99" s="193" t="s">
        <v>176</v>
      </c>
      <c r="E99" s="194" t="s">
        <v>1401</v>
      </c>
      <c r="F99" s="90" t="s">
        <v>165</v>
      </c>
      <c r="G99" s="193" t="s">
        <v>1244</v>
      </c>
      <c r="H99" s="191" t="s">
        <v>145</v>
      </c>
      <c r="I99" s="90" t="s">
        <v>146</v>
      </c>
      <c r="J99" s="194" t="s">
        <v>1374</v>
      </c>
      <c r="K99" s="90">
        <v>4</v>
      </c>
      <c r="L99" s="195" t="s">
        <v>1376</v>
      </c>
      <c r="M99" s="196">
        <v>45005.248611111114</v>
      </c>
      <c r="N99" s="90">
        <v>64426</v>
      </c>
      <c r="O99" s="197"/>
      <c r="P99" s="196">
        <v>45005.503472222219</v>
      </c>
      <c r="Q99" s="90">
        <v>64479</v>
      </c>
      <c r="R99" s="193"/>
      <c r="S99" s="196">
        <v>45005.253472222219</v>
      </c>
      <c r="T99" s="90">
        <v>64429</v>
      </c>
      <c r="U99" s="197" t="s">
        <v>1534</v>
      </c>
      <c r="V99" s="196">
        <v>45005.371527777781</v>
      </c>
      <c r="W99" s="90">
        <v>64447</v>
      </c>
      <c r="X99" s="193" t="s">
        <v>1466</v>
      </c>
      <c r="Y99" s="196">
        <v>45005.392361111109</v>
      </c>
      <c r="Z99" s="90">
        <v>64457</v>
      </c>
      <c r="AA99" s="193" t="s">
        <v>1577</v>
      </c>
      <c r="AB99" s="196">
        <v>45005.486111111109</v>
      </c>
      <c r="AC99" s="90">
        <v>64471</v>
      </c>
      <c r="AD99" s="193" t="s">
        <v>1578</v>
      </c>
      <c r="AE99" s="196"/>
      <c r="AF99" s="90"/>
      <c r="AG99" s="193"/>
      <c r="AH99" s="196"/>
      <c r="AI99" s="90"/>
      <c r="AJ99" s="198"/>
      <c r="AK99" s="196"/>
      <c r="AL99" s="90"/>
      <c r="AM99" s="198"/>
      <c r="AN99" s="196"/>
      <c r="AO99" s="90"/>
      <c r="AP99" s="198"/>
      <c r="AQ99" s="196">
        <v>45005.378472222219</v>
      </c>
      <c r="AR99" s="197">
        <v>64451</v>
      </c>
      <c r="AS99" s="197">
        <v>19085</v>
      </c>
      <c r="AT99" s="199">
        <v>21470</v>
      </c>
      <c r="AU99" s="199">
        <v>12200</v>
      </c>
      <c r="AV99" s="200">
        <v>9270</v>
      </c>
      <c r="AW99" s="196">
        <v>45005.385416666664</v>
      </c>
      <c r="AX99" s="193">
        <v>64452</v>
      </c>
      <c r="AY99" s="196">
        <v>45005.493055555555</v>
      </c>
      <c r="AZ99" s="197">
        <v>64476</v>
      </c>
      <c r="BA99" s="197">
        <v>19092</v>
      </c>
      <c r="BB99" s="199">
        <v>20490</v>
      </c>
      <c r="BC99" s="199">
        <v>12180</v>
      </c>
      <c r="BD99" s="200">
        <v>8310</v>
      </c>
      <c r="BE99" s="196">
        <v>45005.496527777781</v>
      </c>
      <c r="BF99" s="193">
        <v>64476</v>
      </c>
      <c r="BG99" s="196"/>
      <c r="BH99" s="197"/>
      <c r="BI99" s="197"/>
      <c r="BJ99" s="199"/>
      <c r="BK99" s="199"/>
      <c r="BL99" s="200"/>
      <c r="BM99" s="196"/>
      <c r="BN99" s="193"/>
      <c r="BO99" s="196"/>
      <c r="BP99" s="197"/>
      <c r="BQ99" s="197"/>
      <c r="BR99" s="199"/>
      <c r="BS99" s="199"/>
      <c r="BT99" s="200"/>
      <c r="BU99" s="201"/>
      <c r="BV99" s="193"/>
      <c r="BW99" s="202"/>
      <c r="BX99" s="90"/>
      <c r="BY99" s="198"/>
      <c r="BZ99" s="198"/>
      <c r="CA99" s="241" t="s">
        <v>1579</v>
      </c>
      <c r="CB99" s="221"/>
      <c r="CC99" s="267" t="s">
        <v>1744</v>
      </c>
      <c r="CD99" s="222">
        <f t="shared" si="50"/>
        <v>0.11666666666666667</v>
      </c>
      <c r="CE99" s="223">
        <f t="shared" si="51"/>
        <v>3</v>
      </c>
      <c r="CF99" s="224">
        <f t="shared" si="52"/>
        <v>0.66666666666666563</v>
      </c>
      <c r="CG99" s="193">
        <f t="shared" si="53"/>
        <v>17</v>
      </c>
      <c r="CH99" s="224">
        <f t="shared" si="54"/>
        <v>2.8333333333333335</v>
      </c>
      <c r="CI99" s="193">
        <f t="shared" si="55"/>
        <v>18</v>
      </c>
      <c r="CJ99" s="224">
        <f t="shared" si="56"/>
        <v>2.25</v>
      </c>
      <c r="CK99" s="193">
        <f t="shared" si="57"/>
        <v>14</v>
      </c>
      <c r="CL99" s="224">
        <f t="shared" si="58"/>
        <v>0</v>
      </c>
      <c r="CM99" s="193">
        <f t="shared" si="59"/>
        <v>0</v>
      </c>
      <c r="CN99" s="224">
        <f t="shared" si="60"/>
        <v>0</v>
      </c>
      <c r="CO99" s="193">
        <f t="shared" si="61"/>
        <v>0</v>
      </c>
      <c r="CP99" s="225">
        <f t="shared" si="62"/>
        <v>0.16666666666666666</v>
      </c>
      <c r="CQ99" s="198">
        <f t="shared" si="63"/>
        <v>1</v>
      </c>
      <c r="CR99" s="225">
        <f t="shared" si="64"/>
        <v>8.3333333333333329E-2</v>
      </c>
      <c r="CS99" s="198">
        <f t="shared" si="65"/>
        <v>0</v>
      </c>
      <c r="CT99" s="225">
        <f t="shared" si="66"/>
        <v>0</v>
      </c>
      <c r="CU99" s="198">
        <f t="shared" si="67"/>
        <v>0</v>
      </c>
      <c r="CV99" s="225">
        <f t="shared" si="68"/>
        <v>0</v>
      </c>
      <c r="CW99" s="226">
        <f t="shared" si="69"/>
        <v>0</v>
      </c>
      <c r="CX99" s="224">
        <f t="shared" si="70"/>
        <v>6.1166666666666663</v>
      </c>
      <c r="CY99" s="227">
        <f t="shared" si="71"/>
        <v>53</v>
      </c>
      <c r="CZ99" s="224">
        <f t="shared" si="86"/>
        <v>5.0833333333333339</v>
      </c>
      <c r="DA99" s="228">
        <f t="shared" si="85"/>
        <v>32</v>
      </c>
      <c r="DB99" s="225">
        <f t="shared" si="72"/>
        <v>1.0333333333333323</v>
      </c>
      <c r="DC99" s="229">
        <f t="shared" si="73"/>
        <v>21</v>
      </c>
      <c r="DD99" s="224">
        <f t="shared" si="74"/>
        <v>0.25</v>
      </c>
      <c r="DE99" s="90">
        <f t="shared" si="75"/>
        <v>1</v>
      </c>
      <c r="DF99" s="230">
        <f t="shared" si="76"/>
        <v>7.5</v>
      </c>
      <c r="DG99" s="251">
        <f t="shared" si="77"/>
        <v>17580</v>
      </c>
      <c r="DH99" s="231">
        <f t="shared" si="78"/>
        <v>108.07377049180326</v>
      </c>
      <c r="DI99" s="232">
        <f t="shared" si="79"/>
        <v>864.59016393442607</v>
      </c>
      <c r="DJ99" s="233">
        <f t="shared" si="80"/>
        <v>25.714285714285715</v>
      </c>
      <c r="DK99" s="234">
        <f t="shared" si="81"/>
        <v>6.2950819672131137</v>
      </c>
      <c r="DL99" s="235">
        <f t="shared" si="82"/>
        <v>25.500000000000039</v>
      </c>
      <c r="DM99" s="236"/>
      <c r="DN99" s="237"/>
      <c r="DO99" s="238">
        <f t="shared" si="83"/>
        <v>0.94822006472491904</v>
      </c>
      <c r="DP99" s="239">
        <f t="shared" si="84"/>
        <v>2</v>
      </c>
      <c r="DQ99" s="191"/>
    </row>
    <row r="100" spans="1:121" ht="24.75" customHeight="1">
      <c r="A100" s="537" t="s">
        <v>1580</v>
      </c>
      <c r="B100" s="191" t="s">
        <v>1150</v>
      </c>
      <c r="C100" s="192">
        <v>45005</v>
      </c>
      <c r="D100" s="193" t="s">
        <v>176</v>
      </c>
      <c r="E100" s="194" t="s">
        <v>1399</v>
      </c>
      <c r="F100" s="90" t="s">
        <v>165</v>
      </c>
      <c r="G100" s="193" t="s">
        <v>1241</v>
      </c>
      <c r="H100" s="191" t="s">
        <v>145</v>
      </c>
      <c r="I100" s="90" t="s">
        <v>146</v>
      </c>
      <c r="J100" s="194" t="s">
        <v>147</v>
      </c>
      <c r="K100" s="90">
        <v>4</v>
      </c>
      <c r="L100" s="195" t="s">
        <v>1153</v>
      </c>
      <c r="M100" s="196">
        <v>45005.625</v>
      </c>
      <c r="N100" s="90">
        <v>49449</v>
      </c>
      <c r="O100" s="197"/>
      <c r="P100" s="196">
        <v>45005.850694444445</v>
      </c>
      <c r="Q100" s="90">
        <v>49488</v>
      </c>
      <c r="R100" s="193"/>
      <c r="S100" s="196">
        <v>45005.628472222219</v>
      </c>
      <c r="T100" s="90">
        <v>49451</v>
      </c>
      <c r="U100" s="197" t="s">
        <v>1450</v>
      </c>
      <c r="V100" s="196">
        <v>45005.715277777781</v>
      </c>
      <c r="W100" s="90">
        <v>49460</v>
      </c>
      <c r="X100" s="193" t="s">
        <v>1451</v>
      </c>
      <c r="Y100" s="196">
        <v>45005.756944444445</v>
      </c>
      <c r="Z100" s="90">
        <v>49470</v>
      </c>
      <c r="AA100" s="193" t="s">
        <v>1394</v>
      </c>
      <c r="AB100" s="196">
        <v>45005.826388888891</v>
      </c>
      <c r="AC100" s="90">
        <v>49479</v>
      </c>
      <c r="AD100" s="193" t="s">
        <v>1385</v>
      </c>
      <c r="AE100" s="196"/>
      <c r="AF100" s="90"/>
      <c r="AG100" s="193"/>
      <c r="AH100" s="196"/>
      <c r="AI100" s="90"/>
      <c r="AJ100" s="198"/>
      <c r="AK100" s="196"/>
      <c r="AL100" s="90"/>
      <c r="AM100" s="198"/>
      <c r="AN100" s="196"/>
      <c r="AO100" s="90"/>
      <c r="AP100" s="198"/>
      <c r="AQ100" s="196">
        <v>45005.720833333333</v>
      </c>
      <c r="AR100" s="197">
        <v>49464</v>
      </c>
      <c r="AS100" s="197">
        <v>19112</v>
      </c>
      <c r="AT100" s="199">
        <v>20290</v>
      </c>
      <c r="AU100" s="199">
        <v>12120</v>
      </c>
      <c r="AV100" s="200">
        <v>8170</v>
      </c>
      <c r="AW100" s="196">
        <v>45005.748611111114</v>
      </c>
      <c r="AX100" s="193">
        <v>49464</v>
      </c>
      <c r="AY100" s="196">
        <v>45005.837500000001</v>
      </c>
      <c r="AZ100" s="197">
        <v>49485</v>
      </c>
      <c r="BA100" s="197">
        <v>19115</v>
      </c>
      <c r="BB100" s="199"/>
      <c r="BC100" s="199"/>
      <c r="BD100" s="200">
        <v>7490</v>
      </c>
      <c r="BE100" s="196">
        <v>45005.84375</v>
      </c>
      <c r="BF100" s="193">
        <v>49485</v>
      </c>
      <c r="BG100" s="196"/>
      <c r="BH100" s="197"/>
      <c r="BI100" s="197"/>
      <c r="BJ100" s="199"/>
      <c r="BK100" s="199"/>
      <c r="BL100" s="200"/>
      <c r="BM100" s="196"/>
      <c r="BN100" s="193"/>
      <c r="BO100" s="196"/>
      <c r="BP100" s="197"/>
      <c r="BQ100" s="197"/>
      <c r="BR100" s="199"/>
      <c r="BS100" s="199"/>
      <c r="BT100" s="200"/>
      <c r="BU100" s="201"/>
      <c r="BV100" s="193"/>
      <c r="BW100" s="202"/>
      <c r="BX100" s="90"/>
      <c r="BY100" s="198"/>
      <c r="BZ100" s="198"/>
      <c r="CA100" s="241" t="s">
        <v>1581</v>
      </c>
      <c r="CB100" s="221"/>
      <c r="CC100" s="267" t="s">
        <v>1744</v>
      </c>
      <c r="CD100" s="222">
        <f t="shared" si="50"/>
        <v>8.3333333333333329E-2</v>
      </c>
      <c r="CE100" s="223">
        <f t="shared" si="51"/>
        <v>2</v>
      </c>
      <c r="CF100" s="224">
        <f t="shared" si="52"/>
        <v>0.76666666666666694</v>
      </c>
      <c r="CG100" s="193">
        <f t="shared" si="53"/>
        <v>19</v>
      </c>
      <c r="CH100" s="224">
        <f t="shared" si="54"/>
        <v>2.0833333333333335</v>
      </c>
      <c r="CI100" s="193">
        <f t="shared" si="55"/>
        <v>9</v>
      </c>
      <c r="CJ100" s="224">
        <f t="shared" si="56"/>
        <v>1.6666666666666665</v>
      </c>
      <c r="CK100" s="193">
        <f t="shared" si="57"/>
        <v>9</v>
      </c>
      <c r="CL100" s="224">
        <f t="shared" si="58"/>
        <v>0</v>
      </c>
      <c r="CM100" s="193">
        <f t="shared" si="59"/>
        <v>0</v>
      </c>
      <c r="CN100" s="224">
        <f t="shared" si="60"/>
        <v>0</v>
      </c>
      <c r="CO100" s="193">
        <f t="shared" si="61"/>
        <v>0</v>
      </c>
      <c r="CP100" s="225">
        <f t="shared" si="62"/>
        <v>0.66666666666666663</v>
      </c>
      <c r="CQ100" s="198">
        <f t="shared" si="63"/>
        <v>0</v>
      </c>
      <c r="CR100" s="225">
        <f t="shared" si="64"/>
        <v>0.15</v>
      </c>
      <c r="CS100" s="198">
        <f t="shared" si="65"/>
        <v>0</v>
      </c>
      <c r="CT100" s="225">
        <f t="shared" si="66"/>
        <v>0</v>
      </c>
      <c r="CU100" s="198">
        <f t="shared" si="67"/>
        <v>0</v>
      </c>
      <c r="CV100" s="225">
        <f t="shared" si="68"/>
        <v>0</v>
      </c>
      <c r="CW100" s="226">
        <f t="shared" si="69"/>
        <v>0</v>
      </c>
      <c r="CX100" s="224">
        <f t="shared" si="70"/>
        <v>5.416666666666667</v>
      </c>
      <c r="CY100" s="227">
        <f t="shared" si="71"/>
        <v>39</v>
      </c>
      <c r="CZ100" s="224">
        <f t="shared" si="86"/>
        <v>3.75</v>
      </c>
      <c r="DA100" s="228">
        <f t="shared" si="85"/>
        <v>18</v>
      </c>
      <c r="DB100" s="225">
        <f t="shared" si="72"/>
        <v>1.666666666666667</v>
      </c>
      <c r="DC100" s="229">
        <f t="shared" si="73"/>
        <v>21</v>
      </c>
      <c r="DD100" s="224">
        <f t="shared" si="74"/>
        <v>0.81666666666666665</v>
      </c>
      <c r="DE100" s="90">
        <f t="shared" si="75"/>
        <v>0</v>
      </c>
      <c r="DF100" s="230">
        <f t="shared" si="76"/>
        <v>24.5</v>
      </c>
      <c r="DG100" s="251">
        <f t="shared" si="77"/>
        <v>15660</v>
      </c>
      <c r="DH100" s="231">
        <f t="shared" si="78"/>
        <v>232</v>
      </c>
      <c r="DI100" s="232">
        <f t="shared" si="79"/>
        <v>1044</v>
      </c>
      <c r="DJ100" s="233">
        <f t="shared" si="80"/>
        <v>24</v>
      </c>
      <c r="DK100" s="234">
        <f t="shared" si="81"/>
        <v>4.8</v>
      </c>
      <c r="DL100" s="235">
        <f t="shared" si="82"/>
        <v>24.782608695652165</v>
      </c>
      <c r="DM100" s="236"/>
      <c r="DN100" s="237"/>
      <c r="DO100" s="238">
        <f t="shared" si="83"/>
        <v>0.95838433292533665</v>
      </c>
      <c r="DP100" s="239">
        <f t="shared" si="84"/>
        <v>2</v>
      </c>
    </row>
    <row r="101" spans="1:121" ht="24.75" customHeight="1">
      <c r="A101" s="537" t="s">
        <v>1582</v>
      </c>
      <c r="B101" s="191" t="s">
        <v>1150</v>
      </c>
      <c r="C101" s="192">
        <v>45005</v>
      </c>
      <c r="D101" s="193" t="s">
        <v>176</v>
      </c>
      <c r="E101" s="194" t="s">
        <v>1403</v>
      </c>
      <c r="F101" s="90" t="s">
        <v>165</v>
      </c>
      <c r="G101" s="193" t="s">
        <v>1241</v>
      </c>
      <c r="H101" s="191" t="s">
        <v>145</v>
      </c>
      <c r="I101" s="90" t="s">
        <v>146</v>
      </c>
      <c r="J101" s="194" t="s">
        <v>1374</v>
      </c>
      <c r="K101" s="90">
        <v>4</v>
      </c>
      <c r="L101" s="195" t="s">
        <v>1381</v>
      </c>
      <c r="M101" s="196">
        <v>45005.625</v>
      </c>
      <c r="N101" s="90">
        <v>64479</v>
      </c>
      <c r="O101" s="197"/>
      <c r="P101" s="196">
        <v>45005.841666666667</v>
      </c>
      <c r="Q101" s="90">
        <v>64528</v>
      </c>
      <c r="R101" s="193"/>
      <c r="S101" s="196">
        <v>45005.628472222219</v>
      </c>
      <c r="T101" s="90">
        <v>64481</v>
      </c>
      <c r="U101" s="197" t="s">
        <v>1708</v>
      </c>
      <c r="V101" s="196">
        <v>45005.75</v>
      </c>
      <c r="W101" s="90">
        <v>64502</v>
      </c>
      <c r="X101" s="193" t="s">
        <v>1583</v>
      </c>
      <c r="Y101" s="196">
        <v>45005.770833333336</v>
      </c>
      <c r="Z101" s="90">
        <v>64512</v>
      </c>
      <c r="AA101" s="193" t="s">
        <v>1584</v>
      </c>
      <c r="AB101" s="196">
        <v>45005.824999999997</v>
      </c>
      <c r="AC101" s="90">
        <v>64519</v>
      </c>
      <c r="AD101" s="193" t="s">
        <v>1529</v>
      </c>
      <c r="AE101" s="196"/>
      <c r="AF101" s="90"/>
      <c r="AG101" s="193"/>
      <c r="AH101" s="196"/>
      <c r="AI101" s="90"/>
      <c r="AJ101" s="198"/>
      <c r="AK101" s="196"/>
      <c r="AL101" s="90"/>
      <c r="AM101" s="198"/>
      <c r="AN101" s="196"/>
      <c r="AO101" s="90"/>
      <c r="AP101" s="198"/>
      <c r="AQ101" s="196">
        <v>45005.756944444445</v>
      </c>
      <c r="AR101" s="197">
        <v>64507</v>
      </c>
      <c r="AS101" s="197">
        <v>19113</v>
      </c>
      <c r="AT101" s="199">
        <v>20350</v>
      </c>
      <c r="AU101" s="199">
        <v>12230</v>
      </c>
      <c r="AV101" s="200">
        <v>8120</v>
      </c>
      <c r="AW101" s="196">
        <v>45005.761805555558</v>
      </c>
      <c r="AX101" s="193">
        <v>64507</v>
      </c>
      <c r="AY101" s="196">
        <v>45005.831944444442</v>
      </c>
      <c r="AZ101" s="197">
        <v>64525</v>
      </c>
      <c r="BA101" s="197">
        <v>19114</v>
      </c>
      <c r="BB101" s="199">
        <v>17320</v>
      </c>
      <c r="BC101" s="199">
        <v>12130</v>
      </c>
      <c r="BD101" s="200">
        <v>5190</v>
      </c>
      <c r="BE101" s="196">
        <v>45005.834722222222</v>
      </c>
      <c r="BF101" s="193">
        <v>64525</v>
      </c>
      <c r="BG101" s="196"/>
      <c r="BH101" s="197"/>
      <c r="BI101" s="197"/>
      <c r="BJ101" s="199"/>
      <c r="BK101" s="199"/>
      <c r="BL101" s="200"/>
      <c r="BM101" s="196"/>
      <c r="BN101" s="193"/>
      <c r="BO101" s="196"/>
      <c r="BP101" s="197"/>
      <c r="BQ101" s="197"/>
      <c r="BR101" s="199"/>
      <c r="BS101" s="199"/>
      <c r="BT101" s="200"/>
      <c r="BU101" s="201"/>
      <c r="BV101" s="193"/>
      <c r="BW101" s="202"/>
      <c r="BX101" s="90"/>
      <c r="BY101" s="198"/>
      <c r="BZ101" s="198"/>
      <c r="CA101" s="241" t="s">
        <v>1585</v>
      </c>
      <c r="CB101" s="221"/>
      <c r="CC101" s="267" t="s">
        <v>1744</v>
      </c>
      <c r="CD101" s="222">
        <f t="shared" si="50"/>
        <v>8.3333333333333329E-2</v>
      </c>
      <c r="CE101" s="223">
        <f t="shared" si="51"/>
        <v>2</v>
      </c>
      <c r="CF101" s="224">
        <f t="shared" si="52"/>
        <v>0.71666666666666667</v>
      </c>
      <c r="CG101" s="193">
        <f t="shared" si="53"/>
        <v>19</v>
      </c>
      <c r="CH101" s="224">
        <f t="shared" si="54"/>
        <v>2.9166666666666665</v>
      </c>
      <c r="CI101" s="193">
        <f t="shared" si="55"/>
        <v>21</v>
      </c>
      <c r="CJ101" s="224">
        <f t="shared" si="56"/>
        <v>1.3</v>
      </c>
      <c r="CK101" s="193">
        <f t="shared" si="57"/>
        <v>7</v>
      </c>
      <c r="CL101" s="224">
        <f t="shared" si="58"/>
        <v>0</v>
      </c>
      <c r="CM101" s="193">
        <f t="shared" si="59"/>
        <v>0</v>
      </c>
      <c r="CN101" s="224">
        <f t="shared" si="60"/>
        <v>0</v>
      </c>
      <c r="CO101" s="193">
        <f t="shared" si="61"/>
        <v>0</v>
      </c>
      <c r="CP101" s="225">
        <f t="shared" si="62"/>
        <v>0.11666666666666667</v>
      </c>
      <c r="CQ101" s="198">
        <f t="shared" si="63"/>
        <v>0</v>
      </c>
      <c r="CR101" s="225">
        <f t="shared" si="64"/>
        <v>6.6666666666666666E-2</v>
      </c>
      <c r="CS101" s="198">
        <f t="shared" si="65"/>
        <v>0</v>
      </c>
      <c r="CT101" s="225">
        <f t="shared" si="66"/>
        <v>0</v>
      </c>
      <c r="CU101" s="198">
        <f t="shared" si="67"/>
        <v>0</v>
      </c>
      <c r="CV101" s="225">
        <f t="shared" si="68"/>
        <v>0</v>
      </c>
      <c r="CW101" s="226">
        <f t="shared" si="69"/>
        <v>0</v>
      </c>
      <c r="CX101" s="224">
        <f t="shared" si="70"/>
        <v>5.2</v>
      </c>
      <c r="CY101" s="227">
        <f t="shared" si="71"/>
        <v>49</v>
      </c>
      <c r="CZ101" s="224">
        <f t="shared" si="86"/>
        <v>4.2166666666666668</v>
      </c>
      <c r="DA101" s="228">
        <f t="shared" si="85"/>
        <v>28</v>
      </c>
      <c r="DB101" s="225">
        <f t="shared" si="72"/>
        <v>0.98333333333333339</v>
      </c>
      <c r="DC101" s="229">
        <f t="shared" si="73"/>
        <v>21</v>
      </c>
      <c r="DD101" s="224">
        <f t="shared" si="74"/>
        <v>0.18333333333333335</v>
      </c>
      <c r="DE101" s="90">
        <f t="shared" si="75"/>
        <v>0</v>
      </c>
      <c r="DF101" s="230">
        <f t="shared" si="76"/>
        <v>5.5</v>
      </c>
      <c r="DG101" s="251">
        <f t="shared" si="77"/>
        <v>13310</v>
      </c>
      <c r="DH101" s="231">
        <f t="shared" si="78"/>
        <v>112.73291925465837</v>
      </c>
      <c r="DI101" s="232">
        <f t="shared" si="79"/>
        <v>789.13043478260863</v>
      </c>
      <c r="DJ101" s="233">
        <f t="shared" si="80"/>
        <v>24</v>
      </c>
      <c r="DK101" s="234">
        <f t="shared" si="81"/>
        <v>6.6403162055335967</v>
      </c>
      <c r="DL101" s="235">
        <f t="shared" si="82"/>
        <v>26.511627906976745</v>
      </c>
      <c r="DM101" s="236"/>
      <c r="DN101" s="237"/>
      <c r="DO101" s="238">
        <f t="shared" si="83"/>
        <v>0.81958128078817738</v>
      </c>
      <c r="DP101" s="239">
        <f t="shared" si="84"/>
        <v>2</v>
      </c>
    </row>
    <row r="102" spans="1:121" ht="24.75" customHeight="1">
      <c r="A102" s="537" t="s">
        <v>1590</v>
      </c>
      <c r="B102" s="191" t="s">
        <v>1150</v>
      </c>
      <c r="C102" s="192">
        <v>45006</v>
      </c>
      <c r="D102" s="193" t="s">
        <v>178</v>
      </c>
      <c r="E102" s="194" t="s">
        <v>1404</v>
      </c>
      <c r="F102" s="90" t="s">
        <v>143</v>
      </c>
      <c r="G102" s="193" t="s">
        <v>1244</v>
      </c>
      <c r="H102" s="191" t="s">
        <v>145</v>
      </c>
      <c r="I102" s="90" t="s">
        <v>146</v>
      </c>
      <c r="J102" s="194" t="s">
        <v>1374</v>
      </c>
      <c r="K102" s="90">
        <v>4</v>
      </c>
      <c r="L102" s="195" t="s">
        <v>1376</v>
      </c>
      <c r="M102" s="196">
        <v>45006.246527777781</v>
      </c>
      <c r="N102" s="90">
        <v>64528</v>
      </c>
      <c r="O102" s="197"/>
      <c r="P102" s="196">
        <v>45006.486805555556</v>
      </c>
      <c r="Q102" s="90">
        <v>64578</v>
      </c>
      <c r="R102" s="193"/>
      <c r="S102" s="196">
        <v>45006.25</v>
      </c>
      <c r="T102" s="90">
        <v>64528</v>
      </c>
      <c r="U102" s="197" t="s">
        <v>1517</v>
      </c>
      <c r="V102" s="196">
        <v>45006.368055555555</v>
      </c>
      <c r="W102" s="90">
        <v>64551</v>
      </c>
      <c r="X102" s="193" t="s">
        <v>1386</v>
      </c>
      <c r="Y102" s="196">
        <v>45006.383333333331</v>
      </c>
      <c r="Z102" s="90">
        <v>64557</v>
      </c>
      <c r="AA102" s="193" t="s">
        <v>1566</v>
      </c>
      <c r="AB102" s="196">
        <v>45006.475694444445</v>
      </c>
      <c r="AC102" s="90">
        <v>64573</v>
      </c>
      <c r="AD102" s="193" t="s">
        <v>1567</v>
      </c>
      <c r="AE102" s="196"/>
      <c r="AF102" s="90"/>
      <c r="AG102" s="193"/>
      <c r="AH102" s="196"/>
      <c r="AI102" s="90"/>
      <c r="AJ102" s="198"/>
      <c r="AK102" s="196"/>
      <c r="AL102" s="90"/>
      <c r="AM102" s="198"/>
      <c r="AN102" s="196"/>
      <c r="AO102" s="90"/>
      <c r="AP102" s="198"/>
      <c r="AQ102" s="196">
        <v>45006.371527777781</v>
      </c>
      <c r="AR102" s="197">
        <v>64553</v>
      </c>
      <c r="AS102" s="197">
        <v>19118</v>
      </c>
      <c r="AT102" s="199">
        <v>20210</v>
      </c>
      <c r="AU102" s="199">
        <v>12120</v>
      </c>
      <c r="AV102" s="200">
        <v>8090</v>
      </c>
      <c r="AW102" s="196">
        <v>45006.378472222219</v>
      </c>
      <c r="AX102" s="193">
        <v>64554</v>
      </c>
      <c r="AY102" s="196">
        <v>45006.477777777778</v>
      </c>
      <c r="AZ102" s="197">
        <v>64575</v>
      </c>
      <c r="BA102" s="197">
        <v>19131</v>
      </c>
      <c r="BB102" s="199">
        <v>18160</v>
      </c>
      <c r="BC102" s="199">
        <v>12200</v>
      </c>
      <c r="BD102" s="200">
        <v>5960</v>
      </c>
      <c r="BE102" s="196">
        <v>45006.481944444444</v>
      </c>
      <c r="BF102" s="193">
        <v>64575</v>
      </c>
      <c r="BG102" s="196"/>
      <c r="BH102" s="197"/>
      <c r="BI102" s="197"/>
      <c r="BJ102" s="199"/>
      <c r="BK102" s="199"/>
      <c r="BL102" s="200"/>
      <c r="BM102" s="196"/>
      <c r="BN102" s="193"/>
      <c r="BO102" s="196"/>
      <c r="BP102" s="197"/>
      <c r="BQ102" s="197"/>
      <c r="BR102" s="199"/>
      <c r="BS102" s="199"/>
      <c r="BT102" s="200"/>
      <c r="BU102" s="201"/>
      <c r="BV102" s="193"/>
      <c r="BW102" s="202"/>
      <c r="BX102" s="90"/>
      <c r="BY102" s="198"/>
      <c r="BZ102" s="198"/>
      <c r="CA102" s="241" t="s">
        <v>1591</v>
      </c>
      <c r="CB102" s="221"/>
      <c r="CC102" s="267" t="s">
        <v>1744</v>
      </c>
      <c r="CD102" s="222">
        <f t="shared" si="50"/>
        <v>8.3333333333333329E-2</v>
      </c>
      <c r="CE102" s="223">
        <f t="shared" si="51"/>
        <v>0</v>
      </c>
      <c r="CF102" s="224">
        <f t="shared" si="52"/>
        <v>0.36666666666666592</v>
      </c>
      <c r="CG102" s="193">
        <f t="shared" si="53"/>
        <v>10</v>
      </c>
      <c r="CH102" s="224">
        <f t="shared" si="54"/>
        <v>2.8333333333333335</v>
      </c>
      <c r="CI102" s="193">
        <f t="shared" si="55"/>
        <v>23</v>
      </c>
      <c r="CJ102" s="224">
        <f t="shared" si="56"/>
        <v>2.2166666666666668</v>
      </c>
      <c r="CK102" s="193">
        <f t="shared" si="57"/>
        <v>16</v>
      </c>
      <c r="CL102" s="224">
        <f t="shared" si="58"/>
        <v>0</v>
      </c>
      <c r="CM102" s="193">
        <f t="shared" si="59"/>
        <v>0</v>
      </c>
      <c r="CN102" s="224">
        <f t="shared" si="60"/>
        <v>0</v>
      </c>
      <c r="CO102" s="193">
        <f t="shared" si="61"/>
        <v>0</v>
      </c>
      <c r="CP102" s="225">
        <f t="shared" si="62"/>
        <v>0.16666666666666666</v>
      </c>
      <c r="CQ102" s="198">
        <f t="shared" si="63"/>
        <v>1</v>
      </c>
      <c r="CR102" s="225">
        <f t="shared" si="64"/>
        <v>0.1</v>
      </c>
      <c r="CS102" s="198">
        <f t="shared" si="65"/>
        <v>0</v>
      </c>
      <c r="CT102" s="225">
        <f t="shared" si="66"/>
        <v>0</v>
      </c>
      <c r="CU102" s="198">
        <f t="shared" si="67"/>
        <v>0</v>
      </c>
      <c r="CV102" s="225">
        <f t="shared" si="68"/>
        <v>0</v>
      </c>
      <c r="CW102" s="226">
        <f t="shared" si="69"/>
        <v>0</v>
      </c>
      <c r="CX102" s="224">
        <f t="shared" si="70"/>
        <v>5.7666666666666666</v>
      </c>
      <c r="CY102" s="227">
        <f t="shared" si="71"/>
        <v>50</v>
      </c>
      <c r="CZ102" s="224">
        <f t="shared" si="86"/>
        <v>5.0500000000000007</v>
      </c>
      <c r="DA102" s="228">
        <f t="shared" si="85"/>
        <v>39</v>
      </c>
      <c r="DB102" s="225">
        <f t="shared" si="72"/>
        <v>0.7166666666666659</v>
      </c>
      <c r="DC102" s="229">
        <f t="shared" si="73"/>
        <v>11</v>
      </c>
      <c r="DD102" s="224">
        <f t="shared" si="74"/>
        <v>0.26666666666666666</v>
      </c>
      <c r="DE102" s="90">
        <f t="shared" si="75"/>
        <v>1</v>
      </c>
      <c r="DF102" s="230">
        <f t="shared" si="76"/>
        <v>8</v>
      </c>
      <c r="DG102" s="251">
        <f t="shared" si="77"/>
        <v>14050</v>
      </c>
      <c r="DH102" s="231">
        <f t="shared" si="78"/>
        <v>71.337903021071327</v>
      </c>
      <c r="DI102" s="232">
        <f t="shared" si="79"/>
        <v>695.54455445544545</v>
      </c>
      <c r="DJ102" s="233">
        <f t="shared" si="80"/>
        <v>0</v>
      </c>
      <c r="DK102" s="234">
        <f t="shared" si="81"/>
        <v>7.7227722772277216</v>
      </c>
      <c r="DL102" s="235">
        <f t="shared" si="82"/>
        <v>27.272727272727327</v>
      </c>
      <c r="DM102" s="236"/>
      <c r="DN102" s="237"/>
      <c r="DO102" s="238">
        <f t="shared" si="83"/>
        <v>0.86835599505562422</v>
      </c>
      <c r="DP102" s="239">
        <f t="shared" si="84"/>
        <v>2</v>
      </c>
    </row>
    <row r="103" spans="1:121" ht="24.75" customHeight="1">
      <c r="A103" s="537" t="s">
        <v>1592</v>
      </c>
      <c r="B103" s="191" t="s">
        <v>1150</v>
      </c>
      <c r="C103" s="192">
        <v>45006</v>
      </c>
      <c r="D103" s="193" t="s">
        <v>178</v>
      </c>
      <c r="E103" s="194" t="s">
        <v>1405</v>
      </c>
      <c r="F103" s="90" t="s">
        <v>143</v>
      </c>
      <c r="G103" s="193" t="s">
        <v>1241</v>
      </c>
      <c r="H103" s="191" t="s">
        <v>145</v>
      </c>
      <c r="I103" s="90" t="s">
        <v>146</v>
      </c>
      <c r="J103" s="194" t="s">
        <v>147</v>
      </c>
      <c r="K103" s="90">
        <v>4</v>
      </c>
      <c r="L103" s="195" t="s">
        <v>1153</v>
      </c>
      <c r="M103" s="196">
        <v>45006.625</v>
      </c>
      <c r="N103" s="90">
        <v>49568</v>
      </c>
      <c r="O103" s="197"/>
      <c r="P103" s="196">
        <v>45006.765972222223</v>
      </c>
      <c r="Q103" s="90">
        <v>49600</v>
      </c>
      <c r="R103" s="193"/>
      <c r="S103" s="196">
        <v>45006.628472222219</v>
      </c>
      <c r="T103" s="90">
        <v>49570</v>
      </c>
      <c r="U103" s="197" t="s">
        <v>1382</v>
      </c>
      <c r="V103" s="196">
        <v>45006.684027777781</v>
      </c>
      <c r="W103" s="90">
        <v>49578</v>
      </c>
      <c r="X103" s="193" t="s">
        <v>1383</v>
      </c>
      <c r="Y103" s="196">
        <v>45006.699305555558</v>
      </c>
      <c r="Z103" s="90">
        <v>49586</v>
      </c>
      <c r="AA103" s="193" t="s">
        <v>1460</v>
      </c>
      <c r="AB103" s="196">
        <v>45006.75</v>
      </c>
      <c r="AC103" s="90">
        <v>49593</v>
      </c>
      <c r="AD103" s="193" t="s">
        <v>1384</v>
      </c>
      <c r="AE103" s="196"/>
      <c r="AF103" s="90"/>
      <c r="AG103" s="193"/>
      <c r="AH103" s="196"/>
      <c r="AI103" s="90"/>
      <c r="AJ103" s="198"/>
      <c r="AK103" s="196"/>
      <c r="AL103" s="90"/>
      <c r="AM103" s="198"/>
      <c r="AN103" s="196"/>
      <c r="AO103" s="90"/>
      <c r="AP103" s="198"/>
      <c r="AQ103" s="196">
        <v>45006.689583333333</v>
      </c>
      <c r="AR103" s="197">
        <v>49582</v>
      </c>
      <c r="AS103" s="197">
        <v>19143</v>
      </c>
      <c r="AT103" s="199">
        <v>18680</v>
      </c>
      <c r="AU103" s="199">
        <v>11990</v>
      </c>
      <c r="AV103" s="200">
        <v>6690</v>
      </c>
      <c r="AW103" s="196">
        <v>45006.694444444445</v>
      </c>
      <c r="AX103" s="193">
        <v>49582</v>
      </c>
      <c r="AY103" s="196">
        <v>45006.754861111112</v>
      </c>
      <c r="AZ103" s="197">
        <v>49597</v>
      </c>
      <c r="BA103" s="197">
        <v>19144</v>
      </c>
      <c r="BB103" s="199">
        <v>17360</v>
      </c>
      <c r="BC103" s="199">
        <v>11980</v>
      </c>
      <c r="BD103" s="200">
        <v>5380</v>
      </c>
      <c r="BE103" s="196">
        <v>45006.759722222225</v>
      </c>
      <c r="BF103" s="193">
        <v>49597</v>
      </c>
      <c r="BG103" s="196"/>
      <c r="BH103" s="197"/>
      <c r="BI103" s="197"/>
      <c r="BJ103" s="199"/>
      <c r="BK103" s="199"/>
      <c r="BL103" s="200"/>
      <c r="BM103" s="196"/>
      <c r="BN103" s="193"/>
      <c r="BO103" s="196"/>
      <c r="BP103" s="197"/>
      <c r="BQ103" s="197"/>
      <c r="BR103" s="199"/>
      <c r="BS103" s="199"/>
      <c r="BT103" s="200"/>
      <c r="BU103" s="201"/>
      <c r="BV103" s="193"/>
      <c r="BW103" s="202"/>
      <c r="BX103" s="90"/>
      <c r="BY103" s="198"/>
      <c r="BZ103" s="198"/>
      <c r="CA103" s="241" t="s">
        <v>1593</v>
      </c>
      <c r="CB103" s="221"/>
      <c r="CC103" s="267" t="s">
        <v>1744</v>
      </c>
      <c r="CD103" s="222">
        <f t="shared" si="50"/>
        <v>8.3333333333333329E-2</v>
      </c>
      <c r="CE103" s="223">
        <f t="shared" si="51"/>
        <v>2</v>
      </c>
      <c r="CF103" s="224">
        <f t="shared" si="52"/>
        <v>0.51666666666666672</v>
      </c>
      <c r="CG103" s="193">
        <f t="shared" si="53"/>
        <v>15</v>
      </c>
      <c r="CH103" s="224">
        <f t="shared" si="54"/>
        <v>1.3333333333333333</v>
      </c>
      <c r="CI103" s="193">
        <f t="shared" si="55"/>
        <v>8</v>
      </c>
      <c r="CJ103" s="224">
        <f t="shared" si="56"/>
        <v>1.2166666666666668</v>
      </c>
      <c r="CK103" s="193">
        <f t="shared" si="57"/>
        <v>7</v>
      </c>
      <c r="CL103" s="224">
        <f t="shared" si="58"/>
        <v>0</v>
      </c>
      <c r="CM103" s="193">
        <f t="shared" si="59"/>
        <v>0</v>
      </c>
      <c r="CN103" s="224">
        <f t="shared" si="60"/>
        <v>0</v>
      </c>
      <c r="CO103" s="193">
        <f t="shared" si="61"/>
        <v>0</v>
      </c>
      <c r="CP103" s="225">
        <f t="shared" si="62"/>
        <v>0.11666666666666667</v>
      </c>
      <c r="CQ103" s="198">
        <f t="shared" si="63"/>
        <v>0</v>
      </c>
      <c r="CR103" s="225">
        <f t="shared" si="64"/>
        <v>0.11666666666666667</v>
      </c>
      <c r="CS103" s="198">
        <f t="shared" si="65"/>
        <v>0</v>
      </c>
      <c r="CT103" s="225">
        <f t="shared" si="66"/>
        <v>0</v>
      </c>
      <c r="CU103" s="198">
        <f t="shared" si="67"/>
        <v>0</v>
      </c>
      <c r="CV103" s="225">
        <f t="shared" si="68"/>
        <v>0</v>
      </c>
      <c r="CW103" s="226">
        <f t="shared" si="69"/>
        <v>0</v>
      </c>
      <c r="CX103" s="224">
        <f t="shared" si="70"/>
        <v>3.3833333333333333</v>
      </c>
      <c r="CY103" s="227">
        <f t="shared" si="71"/>
        <v>32</v>
      </c>
      <c r="CZ103" s="224">
        <f t="shared" si="86"/>
        <v>2.5499999999999998</v>
      </c>
      <c r="DA103" s="228">
        <f t="shared" si="85"/>
        <v>15</v>
      </c>
      <c r="DB103" s="225">
        <f t="shared" si="72"/>
        <v>0.83333333333333348</v>
      </c>
      <c r="DC103" s="229">
        <f t="shared" si="73"/>
        <v>17</v>
      </c>
      <c r="DD103" s="224">
        <f t="shared" si="74"/>
        <v>0.23333333333333334</v>
      </c>
      <c r="DE103" s="90">
        <f t="shared" si="75"/>
        <v>0</v>
      </c>
      <c r="DF103" s="230">
        <f t="shared" si="76"/>
        <v>7</v>
      </c>
      <c r="DG103" s="251">
        <f t="shared" si="77"/>
        <v>12070</v>
      </c>
      <c r="DH103" s="231">
        <f t="shared" si="78"/>
        <v>315.55555555555554</v>
      </c>
      <c r="DI103" s="232">
        <f t="shared" si="79"/>
        <v>1183.3333333333335</v>
      </c>
      <c r="DJ103" s="233">
        <f t="shared" si="80"/>
        <v>24</v>
      </c>
      <c r="DK103" s="234">
        <f t="shared" si="81"/>
        <v>5.882352941176471</v>
      </c>
      <c r="DL103" s="235">
        <f t="shared" si="82"/>
        <v>29.032258064516125</v>
      </c>
      <c r="DM103" s="236"/>
      <c r="DN103" s="237"/>
      <c r="DO103" s="238">
        <f t="shared" si="83"/>
        <v>0.90209267563527651</v>
      </c>
      <c r="DP103" s="239">
        <f t="shared" si="84"/>
        <v>2</v>
      </c>
    </row>
    <row r="104" spans="1:121" ht="24.75" customHeight="1">
      <c r="A104" s="537" t="s">
        <v>1594</v>
      </c>
      <c r="B104" s="191" t="s">
        <v>1150</v>
      </c>
      <c r="C104" s="192">
        <v>45006</v>
      </c>
      <c r="D104" s="193" t="s">
        <v>178</v>
      </c>
      <c r="E104" s="194" t="s">
        <v>1407</v>
      </c>
      <c r="F104" s="90" t="s">
        <v>143</v>
      </c>
      <c r="G104" s="193" t="s">
        <v>1241</v>
      </c>
      <c r="H104" s="191" t="s">
        <v>145</v>
      </c>
      <c r="I104" s="90" t="s">
        <v>146</v>
      </c>
      <c r="J104" s="194" t="s">
        <v>1374</v>
      </c>
      <c r="K104" s="90">
        <v>4</v>
      </c>
      <c r="L104" s="195" t="s">
        <v>1381</v>
      </c>
      <c r="M104" s="196">
        <v>45006.625</v>
      </c>
      <c r="N104" s="90">
        <v>64578</v>
      </c>
      <c r="O104" s="197"/>
      <c r="P104" s="196">
        <v>45006.788888888892</v>
      </c>
      <c r="Q104" s="90">
        <v>64613</v>
      </c>
      <c r="R104" s="193"/>
      <c r="S104" s="196">
        <v>45006.630555555559</v>
      </c>
      <c r="T104" s="90">
        <v>64580</v>
      </c>
      <c r="U104" s="197" t="s">
        <v>1595</v>
      </c>
      <c r="V104" s="196">
        <v>45006.772916666669</v>
      </c>
      <c r="W104" s="90">
        <v>64605</v>
      </c>
      <c r="X104" s="193" t="s">
        <v>1596</v>
      </c>
      <c r="Y104" s="196"/>
      <c r="Z104" s="90"/>
      <c r="AA104" s="193"/>
      <c r="AB104" s="196"/>
      <c r="AC104" s="90"/>
      <c r="AD104" s="193"/>
      <c r="AE104" s="196"/>
      <c r="AF104" s="90"/>
      <c r="AG104" s="193"/>
      <c r="AH104" s="196"/>
      <c r="AI104" s="90"/>
      <c r="AJ104" s="198"/>
      <c r="AK104" s="196"/>
      <c r="AL104" s="90"/>
      <c r="AM104" s="198"/>
      <c r="AN104" s="196"/>
      <c r="AO104" s="90"/>
      <c r="AP104" s="198"/>
      <c r="AQ104" s="196">
        <v>45006.77847222222</v>
      </c>
      <c r="AR104" s="197">
        <v>64610</v>
      </c>
      <c r="AS104" s="197">
        <v>19145</v>
      </c>
      <c r="AT104" s="199">
        <v>20140</v>
      </c>
      <c r="AU104" s="199">
        <v>12260</v>
      </c>
      <c r="AV104" s="200">
        <v>7880</v>
      </c>
      <c r="AW104" s="196">
        <v>45006.781944444447</v>
      </c>
      <c r="AX104" s="193">
        <v>64610</v>
      </c>
      <c r="AY104" s="196"/>
      <c r="AZ104" s="197"/>
      <c r="BA104" s="197"/>
      <c r="BB104" s="199"/>
      <c r="BC104" s="199"/>
      <c r="BD104" s="200"/>
      <c r="BE104" s="196"/>
      <c r="BF104" s="193"/>
      <c r="BG104" s="196"/>
      <c r="BH104" s="197"/>
      <c r="BI104" s="197"/>
      <c r="BJ104" s="199"/>
      <c r="BK104" s="199"/>
      <c r="BL104" s="200"/>
      <c r="BM104" s="196"/>
      <c r="BN104" s="193"/>
      <c r="BO104" s="196"/>
      <c r="BP104" s="197"/>
      <c r="BQ104" s="197"/>
      <c r="BR104" s="199"/>
      <c r="BS104" s="199"/>
      <c r="BT104" s="200"/>
      <c r="BU104" s="201"/>
      <c r="BV104" s="193"/>
      <c r="BW104" s="202">
        <v>64586</v>
      </c>
      <c r="BX104" s="90">
        <v>202.34</v>
      </c>
      <c r="BY104" s="461">
        <v>1212.02</v>
      </c>
      <c r="BZ104" s="198"/>
      <c r="CA104" s="241" t="s">
        <v>1597</v>
      </c>
      <c r="CB104" s="221"/>
      <c r="CC104" s="267" t="s">
        <v>1744</v>
      </c>
      <c r="CD104" s="222">
        <f t="shared" si="50"/>
        <v>0.13333333333333333</v>
      </c>
      <c r="CE104" s="223">
        <f t="shared" si="51"/>
        <v>2</v>
      </c>
      <c r="CF104" s="224">
        <f t="shared" si="52"/>
        <v>0.30000000000000038</v>
      </c>
      <c r="CG104" s="193">
        <f t="shared" si="53"/>
        <v>8</v>
      </c>
      <c r="CH104" s="224">
        <f t="shared" si="54"/>
        <v>3.4166666666666665</v>
      </c>
      <c r="CI104" s="193">
        <f t="shared" si="55"/>
        <v>25</v>
      </c>
      <c r="CJ104" s="224">
        <f t="shared" si="56"/>
        <v>0</v>
      </c>
      <c r="CK104" s="193">
        <f t="shared" si="57"/>
        <v>0</v>
      </c>
      <c r="CL104" s="224">
        <f t="shared" si="58"/>
        <v>0</v>
      </c>
      <c r="CM104" s="193">
        <f t="shared" si="59"/>
        <v>0</v>
      </c>
      <c r="CN104" s="224">
        <f t="shared" si="60"/>
        <v>0</v>
      </c>
      <c r="CO104" s="193">
        <f t="shared" si="61"/>
        <v>0</v>
      </c>
      <c r="CP104" s="225">
        <f t="shared" si="62"/>
        <v>8.3333333333333329E-2</v>
      </c>
      <c r="CQ104" s="198">
        <f t="shared" si="63"/>
        <v>0</v>
      </c>
      <c r="CR104" s="225">
        <f t="shared" si="64"/>
        <v>0</v>
      </c>
      <c r="CS104" s="198">
        <f t="shared" si="65"/>
        <v>0</v>
      </c>
      <c r="CT104" s="225">
        <f t="shared" si="66"/>
        <v>0</v>
      </c>
      <c r="CU104" s="198">
        <f t="shared" si="67"/>
        <v>0</v>
      </c>
      <c r="CV104" s="225">
        <f t="shared" si="68"/>
        <v>0</v>
      </c>
      <c r="CW104" s="226">
        <f t="shared" si="69"/>
        <v>0</v>
      </c>
      <c r="CX104" s="224">
        <f t="shared" si="70"/>
        <v>3.9333333333333336</v>
      </c>
      <c r="CY104" s="227">
        <f t="shared" si="71"/>
        <v>35</v>
      </c>
      <c r="CZ104" s="224">
        <f t="shared" si="86"/>
        <v>3.4166666666666665</v>
      </c>
      <c r="DA104" s="228">
        <f t="shared" si="85"/>
        <v>25</v>
      </c>
      <c r="DB104" s="225">
        <f t="shared" si="72"/>
        <v>0.51666666666666705</v>
      </c>
      <c r="DC104" s="229">
        <f t="shared" si="73"/>
        <v>10</v>
      </c>
      <c r="DD104" s="224">
        <f t="shared" si="74"/>
        <v>8.3333333333333329E-2</v>
      </c>
      <c r="DE104" s="90">
        <f t="shared" si="75"/>
        <v>0</v>
      </c>
      <c r="DF104" s="230">
        <f t="shared" si="76"/>
        <v>5</v>
      </c>
      <c r="DG104" s="251">
        <f t="shared" si="77"/>
        <v>7880</v>
      </c>
      <c r="DH104" s="231">
        <f t="shared" si="78"/>
        <v>92.253658536585363</v>
      </c>
      <c r="DI104" s="232">
        <f t="shared" si="79"/>
        <v>576.58536585365857</v>
      </c>
      <c r="DJ104" s="233">
        <f t="shared" si="80"/>
        <v>15</v>
      </c>
      <c r="DK104" s="234">
        <f t="shared" si="81"/>
        <v>7.3170731707317076</v>
      </c>
      <c r="DL104" s="235">
        <f t="shared" si="82"/>
        <v>26.666666666666632</v>
      </c>
      <c r="DM104" s="236"/>
      <c r="DN104" s="237"/>
      <c r="DO104" s="238">
        <f t="shared" si="83"/>
        <v>1</v>
      </c>
      <c r="DP104" s="239">
        <f t="shared" si="84"/>
        <v>1</v>
      </c>
    </row>
    <row r="105" spans="1:121" ht="24.75" customHeight="1">
      <c r="A105" s="537" t="s">
        <v>1598</v>
      </c>
      <c r="B105" s="191" t="s">
        <v>1150</v>
      </c>
      <c r="C105" s="192">
        <v>45007</v>
      </c>
      <c r="D105" s="193" t="s">
        <v>180</v>
      </c>
      <c r="E105" s="194" t="s">
        <v>1401</v>
      </c>
      <c r="F105" s="90" t="s">
        <v>165</v>
      </c>
      <c r="G105" s="193" t="s">
        <v>1244</v>
      </c>
      <c r="H105" s="191" t="s">
        <v>145</v>
      </c>
      <c r="I105" s="90" t="s">
        <v>146</v>
      </c>
      <c r="J105" s="194" t="s">
        <v>1374</v>
      </c>
      <c r="K105" s="90">
        <v>4</v>
      </c>
      <c r="L105" s="195" t="s">
        <v>1376</v>
      </c>
      <c r="M105" s="196">
        <v>45007.243055555555</v>
      </c>
      <c r="N105" s="90">
        <v>64613</v>
      </c>
      <c r="O105" s="197"/>
      <c r="P105" s="196">
        <v>45007.452777777777</v>
      </c>
      <c r="Q105" s="90">
        <v>64666</v>
      </c>
      <c r="R105" s="193"/>
      <c r="S105" s="196">
        <v>45007.25</v>
      </c>
      <c r="T105" s="90">
        <v>64616</v>
      </c>
      <c r="U105" s="197" t="s">
        <v>1491</v>
      </c>
      <c r="V105" s="196">
        <v>45007.34375</v>
      </c>
      <c r="W105" s="90">
        <v>64634</v>
      </c>
      <c r="X105" s="193" t="s">
        <v>1466</v>
      </c>
      <c r="Y105" s="196">
        <v>45007.364583333336</v>
      </c>
      <c r="Z105" s="90">
        <v>64644</v>
      </c>
      <c r="AA105" s="193" t="s">
        <v>1467</v>
      </c>
      <c r="AB105" s="196">
        <v>45007.436111111114</v>
      </c>
      <c r="AC105" s="90">
        <v>64658</v>
      </c>
      <c r="AD105" s="193" t="s">
        <v>1599</v>
      </c>
      <c r="AE105" s="196"/>
      <c r="AF105" s="90"/>
      <c r="AG105" s="193"/>
      <c r="AH105" s="196"/>
      <c r="AI105" s="90"/>
      <c r="AJ105" s="198"/>
      <c r="AK105" s="196"/>
      <c r="AL105" s="90"/>
      <c r="AM105" s="198"/>
      <c r="AN105" s="196"/>
      <c r="AO105" s="90"/>
      <c r="AP105" s="198"/>
      <c r="AQ105" s="196">
        <v>45007.352083333331</v>
      </c>
      <c r="AR105" s="197">
        <v>64639</v>
      </c>
      <c r="AS105" s="197">
        <v>19146</v>
      </c>
      <c r="AT105" s="199">
        <v>18270</v>
      </c>
      <c r="AU105" s="199">
        <v>12340</v>
      </c>
      <c r="AV105" s="200">
        <v>5930</v>
      </c>
      <c r="AW105" s="196">
        <v>45007.356249999997</v>
      </c>
      <c r="AX105" s="193">
        <v>64639</v>
      </c>
      <c r="AY105" s="196">
        <v>45007.443055555559</v>
      </c>
      <c r="AZ105" s="197">
        <v>64662</v>
      </c>
      <c r="BA105" s="197">
        <v>19154</v>
      </c>
      <c r="BB105" s="199">
        <v>17760</v>
      </c>
      <c r="BC105" s="199">
        <v>12220</v>
      </c>
      <c r="BD105" s="200">
        <v>5540</v>
      </c>
      <c r="BE105" s="196">
        <v>45007.447916666664</v>
      </c>
      <c r="BF105" s="193">
        <v>64663</v>
      </c>
      <c r="BG105" s="196"/>
      <c r="BH105" s="197"/>
      <c r="BI105" s="197"/>
      <c r="BJ105" s="199"/>
      <c r="BK105" s="199"/>
      <c r="BL105" s="200"/>
      <c r="BM105" s="196"/>
      <c r="BN105" s="193"/>
      <c r="BO105" s="196"/>
      <c r="BP105" s="197"/>
      <c r="BQ105" s="197"/>
      <c r="BR105" s="199"/>
      <c r="BS105" s="199"/>
      <c r="BT105" s="200"/>
      <c r="BU105" s="201"/>
      <c r="BV105" s="193"/>
      <c r="BW105" s="202"/>
      <c r="BX105" s="90"/>
      <c r="BY105" s="198"/>
      <c r="BZ105" s="198"/>
      <c r="CA105" s="241" t="s">
        <v>1600</v>
      </c>
      <c r="CB105" s="221"/>
      <c r="CC105" s="267" t="s">
        <v>1744</v>
      </c>
      <c r="CD105" s="222">
        <f t="shared" si="50"/>
        <v>0.16666666666666666</v>
      </c>
      <c r="CE105" s="223">
        <f t="shared" si="51"/>
        <v>3</v>
      </c>
      <c r="CF105" s="224">
        <f t="shared" si="52"/>
        <v>0.68333333333333313</v>
      </c>
      <c r="CG105" s="193">
        <f t="shared" si="53"/>
        <v>17</v>
      </c>
      <c r="CH105" s="224">
        <f t="shared" si="54"/>
        <v>2.25</v>
      </c>
      <c r="CI105" s="193">
        <f t="shared" si="55"/>
        <v>18</v>
      </c>
      <c r="CJ105" s="224">
        <f t="shared" si="56"/>
        <v>1.7166666666666668</v>
      </c>
      <c r="CK105" s="193">
        <f t="shared" si="57"/>
        <v>14</v>
      </c>
      <c r="CL105" s="224">
        <f t="shared" si="58"/>
        <v>0</v>
      </c>
      <c r="CM105" s="193">
        <f t="shared" si="59"/>
        <v>0</v>
      </c>
      <c r="CN105" s="224">
        <f t="shared" si="60"/>
        <v>0</v>
      </c>
      <c r="CO105" s="193">
        <f t="shared" si="61"/>
        <v>0</v>
      </c>
      <c r="CP105" s="225">
        <f t="shared" si="62"/>
        <v>0.1</v>
      </c>
      <c r="CQ105" s="198">
        <f t="shared" si="63"/>
        <v>0</v>
      </c>
      <c r="CR105" s="225">
        <f t="shared" si="64"/>
        <v>0.11666666666666667</v>
      </c>
      <c r="CS105" s="198">
        <f t="shared" si="65"/>
        <v>1</v>
      </c>
      <c r="CT105" s="225">
        <f t="shared" si="66"/>
        <v>0</v>
      </c>
      <c r="CU105" s="198">
        <f t="shared" si="67"/>
        <v>0</v>
      </c>
      <c r="CV105" s="225">
        <f t="shared" si="68"/>
        <v>0</v>
      </c>
      <c r="CW105" s="226">
        <f t="shared" si="69"/>
        <v>0</v>
      </c>
      <c r="CX105" s="224">
        <f t="shared" si="70"/>
        <v>5.0333333333333332</v>
      </c>
      <c r="CY105" s="227">
        <f t="shared" si="71"/>
        <v>53</v>
      </c>
      <c r="CZ105" s="224">
        <f t="shared" si="86"/>
        <v>3.9666666666666668</v>
      </c>
      <c r="DA105" s="228">
        <f t="shared" si="85"/>
        <v>32</v>
      </c>
      <c r="DB105" s="225">
        <f t="shared" si="72"/>
        <v>1.0666666666666664</v>
      </c>
      <c r="DC105" s="229">
        <f t="shared" si="73"/>
        <v>21</v>
      </c>
      <c r="DD105" s="224">
        <f t="shared" si="74"/>
        <v>0.21666666666666667</v>
      </c>
      <c r="DE105" s="90">
        <f t="shared" si="75"/>
        <v>1</v>
      </c>
      <c r="DF105" s="230">
        <f t="shared" si="76"/>
        <v>6.5</v>
      </c>
      <c r="DG105" s="251">
        <f t="shared" si="77"/>
        <v>11470</v>
      </c>
      <c r="DH105" s="231">
        <f t="shared" si="78"/>
        <v>90.362394957983184</v>
      </c>
      <c r="DI105" s="232">
        <f t="shared" si="79"/>
        <v>722.89915966386548</v>
      </c>
      <c r="DJ105" s="233">
        <f t="shared" si="80"/>
        <v>18</v>
      </c>
      <c r="DK105" s="234">
        <f t="shared" si="81"/>
        <v>8.0672268907563023</v>
      </c>
      <c r="DL105" s="235">
        <f t="shared" si="82"/>
        <v>24.878048780487813</v>
      </c>
      <c r="DM105" s="236"/>
      <c r="DN105" s="237"/>
      <c r="DO105" s="238">
        <f t="shared" si="83"/>
        <v>0.96711635750421587</v>
      </c>
      <c r="DP105" s="239">
        <f t="shared" si="84"/>
        <v>2</v>
      </c>
    </row>
    <row r="106" spans="1:121" ht="24.75" customHeight="1">
      <c r="A106" s="537" t="s">
        <v>1601</v>
      </c>
      <c r="B106" s="191" t="s">
        <v>1150</v>
      </c>
      <c r="C106" s="192">
        <v>45007</v>
      </c>
      <c r="D106" s="193" t="s">
        <v>180</v>
      </c>
      <c r="E106" s="194" t="s">
        <v>1399</v>
      </c>
      <c r="F106" s="90" t="s">
        <v>165</v>
      </c>
      <c r="G106" s="193" t="s">
        <v>1241</v>
      </c>
      <c r="H106" s="191" t="s">
        <v>145</v>
      </c>
      <c r="I106" s="90" t="s">
        <v>146</v>
      </c>
      <c r="J106" s="194" t="s">
        <v>147</v>
      </c>
      <c r="K106" s="90">
        <v>4</v>
      </c>
      <c r="L106" s="195" t="s">
        <v>1153</v>
      </c>
      <c r="M106" s="196">
        <v>45007.625</v>
      </c>
      <c r="N106" s="90">
        <v>49691</v>
      </c>
      <c r="O106" s="197"/>
      <c r="P106" s="196">
        <v>45007.772222222222</v>
      </c>
      <c r="Q106" s="90">
        <v>49730</v>
      </c>
      <c r="R106" s="193"/>
      <c r="S106" s="196">
        <v>45007.628472222219</v>
      </c>
      <c r="T106" s="90">
        <v>49693</v>
      </c>
      <c r="U106" s="197" t="s">
        <v>1450</v>
      </c>
      <c r="V106" s="196">
        <v>45007.6875</v>
      </c>
      <c r="W106" s="90">
        <v>49704</v>
      </c>
      <c r="X106" s="193" t="s">
        <v>1451</v>
      </c>
      <c r="Y106" s="196">
        <v>45007.704861111109</v>
      </c>
      <c r="Z106" s="90">
        <v>49714</v>
      </c>
      <c r="AA106" s="193" t="s">
        <v>1394</v>
      </c>
      <c r="AB106" s="196">
        <v>45007.753472222219</v>
      </c>
      <c r="AC106" s="90">
        <v>49722</v>
      </c>
      <c r="AD106" s="193" t="s">
        <v>1385</v>
      </c>
      <c r="AE106" s="196"/>
      <c r="AF106" s="90"/>
      <c r="AG106" s="193"/>
      <c r="AH106" s="196"/>
      <c r="AI106" s="90"/>
      <c r="AJ106" s="198"/>
      <c r="AK106" s="196"/>
      <c r="AL106" s="90"/>
      <c r="AM106" s="198"/>
      <c r="AN106" s="196"/>
      <c r="AO106" s="90"/>
      <c r="AP106" s="198"/>
      <c r="AQ106" s="196">
        <v>45007.692361111112</v>
      </c>
      <c r="AR106" s="197">
        <v>49708</v>
      </c>
      <c r="AS106" s="197">
        <v>19169</v>
      </c>
      <c r="AT106" s="199">
        <v>18120</v>
      </c>
      <c r="AU106" s="199">
        <v>12030</v>
      </c>
      <c r="AV106" s="200">
        <v>6090</v>
      </c>
      <c r="AW106" s="196">
        <v>45007.696527777778</v>
      </c>
      <c r="AX106" s="193">
        <v>49708</v>
      </c>
      <c r="AY106" s="196">
        <v>45007.762499999997</v>
      </c>
      <c r="AZ106" s="197">
        <v>49727</v>
      </c>
      <c r="BA106" s="197">
        <v>19170</v>
      </c>
      <c r="BB106" s="199">
        <v>15880</v>
      </c>
      <c r="BC106" s="199">
        <v>12000</v>
      </c>
      <c r="BD106" s="200">
        <v>3880</v>
      </c>
      <c r="BE106" s="196">
        <v>45007.76666666667</v>
      </c>
      <c r="BF106" s="193">
        <v>49727</v>
      </c>
      <c r="BG106" s="196"/>
      <c r="BH106" s="197"/>
      <c r="BI106" s="197"/>
      <c r="BJ106" s="199"/>
      <c r="BK106" s="199"/>
      <c r="BL106" s="200"/>
      <c r="BM106" s="196"/>
      <c r="BN106" s="193"/>
      <c r="BO106" s="196"/>
      <c r="BP106" s="197"/>
      <c r="BQ106" s="197"/>
      <c r="BR106" s="199"/>
      <c r="BS106" s="199"/>
      <c r="BT106" s="200"/>
      <c r="BU106" s="201"/>
      <c r="BV106" s="193"/>
      <c r="BW106" s="202"/>
      <c r="BX106" s="90"/>
      <c r="BY106" s="198"/>
      <c r="BZ106" s="198"/>
      <c r="CA106" s="241" t="s">
        <v>1602</v>
      </c>
      <c r="CB106" s="221"/>
      <c r="CC106" s="267" t="s">
        <v>1744</v>
      </c>
      <c r="CD106" s="222">
        <f t="shared" si="50"/>
        <v>8.3333333333333329E-2</v>
      </c>
      <c r="CE106" s="223">
        <f t="shared" si="51"/>
        <v>2</v>
      </c>
      <c r="CF106" s="224">
        <f t="shared" si="52"/>
        <v>0.66666666666666641</v>
      </c>
      <c r="CG106" s="193">
        <f t="shared" si="53"/>
        <v>18</v>
      </c>
      <c r="CH106" s="224">
        <f t="shared" si="54"/>
        <v>1.4166666666666667</v>
      </c>
      <c r="CI106" s="193">
        <f t="shared" si="55"/>
        <v>11</v>
      </c>
      <c r="CJ106" s="224">
        <f t="shared" si="56"/>
        <v>1.1666666666666667</v>
      </c>
      <c r="CK106" s="193">
        <f t="shared" si="57"/>
        <v>8</v>
      </c>
      <c r="CL106" s="224">
        <f t="shared" si="58"/>
        <v>0</v>
      </c>
      <c r="CM106" s="193">
        <f t="shared" si="59"/>
        <v>0</v>
      </c>
      <c r="CN106" s="224">
        <f t="shared" si="60"/>
        <v>0</v>
      </c>
      <c r="CO106" s="193">
        <f t="shared" si="61"/>
        <v>0</v>
      </c>
      <c r="CP106" s="225">
        <f t="shared" si="62"/>
        <v>0.1</v>
      </c>
      <c r="CQ106" s="198">
        <f t="shared" si="63"/>
        <v>0</v>
      </c>
      <c r="CR106" s="225">
        <f t="shared" si="64"/>
        <v>0.1</v>
      </c>
      <c r="CS106" s="198">
        <f t="shared" si="65"/>
        <v>0</v>
      </c>
      <c r="CT106" s="225">
        <f t="shared" si="66"/>
        <v>0</v>
      </c>
      <c r="CU106" s="198">
        <f t="shared" si="67"/>
        <v>0</v>
      </c>
      <c r="CV106" s="225">
        <f t="shared" si="68"/>
        <v>0</v>
      </c>
      <c r="CW106" s="226">
        <f t="shared" si="69"/>
        <v>0</v>
      </c>
      <c r="CX106" s="224">
        <f t="shared" si="70"/>
        <v>3.5333333333333332</v>
      </c>
      <c r="CY106" s="227">
        <f t="shared" si="71"/>
        <v>39</v>
      </c>
      <c r="CZ106" s="224">
        <f t="shared" si="86"/>
        <v>2.5833333333333335</v>
      </c>
      <c r="DA106" s="228">
        <f t="shared" si="85"/>
        <v>19</v>
      </c>
      <c r="DB106" s="225">
        <f t="shared" si="72"/>
        <v>0.94999999999999973</v>
      </c>
      <c r="DC106" s="229">
        <f t="shared" si="73"/>
        <v>20</v>
      </c>
      <c r="DD106" s="224">
        <f t="shared" si="74"/>
        <v>0.2</v>
      </c>
      <c r="DE106" s="90">
        <f t="shared" si="75"/>
        <v>0</v>
      </c>
      <c r="DF106" s="230">
        <f t="shared" si="76"/>
        <v>6</v>
      </c>
      <c r="DG106" s="251">
        <f t="shared" si="77"/>
        <v>9970</v>
      </c>
      <c r="DH106" s="231">
        <f t="shared" si="78"/>
        <v>203.12393887945669</v>
      </c>
      <c r="DI106" s="232">
        <f t="shared" si="79"/>
        <v>964.83870967741927</v>
      </c>
      <c r="DJ106" s="233">
        <f t="shared" si="80"/>
        <v>24</v>
      </c>
      <c r="DK106" s="234">
        <f t="shared" si="81"/>
        <v>7.354838709677419</v>
      </c>
      <c r="DL106" s="235">
        <f t="shared" si="82"/>
        <v>27.000000000000011</v>
      </c>
      <c r="DM106" s="236"/>
      <c r="DN106" s="237"/>
      <c r="DO106" s="238">
        <f t="shared" si="83"/>
        <v>0.81855500821018068</v>
      </c>
      <c r="DP106" s="239">
        <f t="shared" si="84"/>
        <v>2</v>
      </c>
    </row>
    <row r="107" spans="1:121" ht="24.75" customHeight="1">
      <c r="A107" s="537" t="s">
        <v>1603</v>
      </c>
      <c r="B107" s="191" t="s">
        <v>1150</v>
      </c>
      <c r="C107" s="192">
        <v>45007</v>
      </c>
      <c r="D107" s="193" t="s">
        <v>180</v>
      </c>
      <c r="E107" s="194" t="s">
        <v>1402</v>
      </c>
      <c r="F107" s="90" t="s">
        <v>165</v>
      </c>
      <c r="G107" s="193" t="s">
        <v>1244</v>
      </c>
      <c r="H107" s="191" t="s">
        <v>145</v>
      </c>
      <c r="I107" s="90" t="s">
        <v>146</v>
      </c>
      <c r="J107" s="194" t="s">
        <v>147</v>
      </c>
      <c r="K107" s="90">
        <v>4</v>
      </c>
      <c r="L107" s="195" t="s">
        <v>1377</v>
      </c>
      <c r="M107" s="196">
        <v>45007.244444444441</v>
      </c>
      <c r="N107" s="90">
        <v>49600</v>
      </c>
      <c r="O107" s="197"/>
      <c r="P107" s="196">
        <v>45007.503472222219</v>
      </c>
      <c r="Q107" s="90">
        <v>49691</v>
      </c>
      <c r="R107" s="193"/>
      <c r="S107" s="196">
        <v>45007.250694444447</v>
      </c>
      <c r="T107" s="90">
        <v>49605</v>
      </c>
      <c r="U107" s="197"/>
      <c r="V107" s="196">
        <v>45007.383333333331</v>
      </c>
      <c r="W107" s="90">
        <v>49631</v>
      </c>
      <c r="X107" s="193"/>
      <c r="Y107" s="196">
        <v>45007.419444444444</v>
      </c>
      <c r="Z107" s="90">
        <v>49661</v>
      </c>
      <c r="AA107" s="193"/>
      <c r="AB107" s="196">
        <v>45007.472222222219</v>
      </c>
      <c r="AC107" s="90">
        <v>49670</v>
      </c>
      <c r="AD107" s="193"/>
      <c r="AE107" s="196"/>
      <c r="AF107" s="90" t="s">
        <v>1409</v>
      </c>
      <c r="AG107" s="193"/>
      <c r="AH107" s="196"/>
      <c r="AI107" s="90"/>
      <c r="AJ107" s="198"/>
      <c r="AK107" s="196"/>
      <c r="AL107" s="90"/>
      <c r="AM107" s="198"/>
      <c r="AN107" s="196"/>
      <c r="AO107" s="90"/>
      <c r="AP107" s="198"/>
      <c r="AQ107" s="196">
        <v>45007.398611111108</v>
      </c>
      <c r="AR107" s="197">
        <v>49646</v>
      </c>
      <c r="AS107" s="197">
        <v>19151</v>
      </c>
      <c r="AT107" s="199"/>
      <c r="AU107" s="199"/>
      <c r="AV107" s="200">
        <v>7610</v>
      </c>
      <c r="AW107" s="196">
        <v>45007.40902777778</v>
      </c>
      <c r="AX107" s="193">
        <v>49646</v>
      </c>
      <c r="AY107" s="196">
        <v>45007.493055555555</v>
      </c>
      <c r="AZ107" s="197">
        <v>49688</v>
      </c>
      <c r="BA107" s="197">
        <v>19157</v>
      </c>
      <c r="BB107" s="199"/>
      <c r="BC107" s="199"/>
      <c r="BD107" s="200">
        <v>3730</v>
      </c>
      <c r="BE107" s="196">
        <v>45007.49722222222</v>
      </c>
      <c r="BF107" s="193">
        <v>49689</v>
      </c>
      <c r="BG107" s="196"/>
      <c r="BH107" s="197"/>
      <c r="BI107" s="197"/>
      <c r="BJ107" s="199"/>
      <c r="BK107" s="199"/>
      <c r="BL107" s="200"/>
      <c r="BM107" s="196"/>
      <c r="BN107" s="193"/>
      <c r="BO107" s="196"/>
      <c r="BP107" s="197"/>
      <c r="BQ107" s="197"/>
      <c r="BR107" s="199"/>
      <c r="BS107" s="199"/>
      <c r="BT107" s="200"/>
      <c r="BU107" s="201"/>
      <c r="BV107" s="193"/>
      <c r="BW107" s="202"/>
      <c r="BX107" s="90"/>
      <c r="BY107" s="198"/>
      <c r="BZ107" s="198"/>
      <c r="CA107" s="241" t="s">
        <v>1604</v>
      </c>
      <c r="CB107" s="221"/>
      <c r="CC107" s="267" t="s">
        <v>1744</v>
      </c>
      <c r="CD107" s="222">
        <f t="shared" si="50"/>
        <v>0.15</v>
      </c>
      <c r="CE107" s="223">
        <f t="shared" si="51"/>
        <v>5</v>
      </c>
      <c r="CF107" s="224">
        <f t="shared" si="52"/>
        <v>1.2666666666666666</v>
      </c>
      <c r="CG107" s="193">
        <f t="shared" si="53"/>
        <v>50</v>
      </c>
      <c r="CH107" s="224">
        <f t="shared" si="54"/>
        <v>3.1833333333333336</v>
      </c>
      <c r="CI107" s="193">
        <f t="shared" si="55"/>
        <v>26</v>
      </c>
      <c r="CJ107" s="224">
        <f t="shared" si="56"/>
        <v>1.2666666666666666</v>
      </c>
      <c r="CK107" s="193">
        <f t="shared" si="57"/>
        <v>9</v>
      </c>
      <c r="CL107" s="224">
        <f t="shared" si="58"/>
        <v>0</v>
      </c>
      <c r="CM107" s="193">
        <f t="shared" si="59"/>
        <v>0</v>
      </c>
      <c r="CN107" s="224">
        <f t="shared" si="60"/>
        <v>0</v>
      </c>
      <c r="CO107" s="193">
        <f t="shared" si="61"/>
        <v>0</v>
      </c>
      <c r="CP107" s="225">
        <f t="shared" si="62"/>
        <v>0.25</v>
      </c>
      <c r="CQ107" s="198">
        <f t="shared" si="63"/>
        <v>0</v>
      </c>
      <c r="CR107" s="225">
        <f t="shared" si="64"/>
        <v>0.1</v>
      </c>
      <c r="CS107" s="198">
        <f t="shared" si="65"/>
        <v>1</v>
      </c>
      <c r="CT107" s="225">
        <f t="shared" si="66"/>
        <v>0</v>
      </c>
      <c r="CU107" s="198">
        <f t="shared" si="67"/>
        <v>0</v>
      </c>
      <c r="CV107" s="225">
        <f t="shared" si="68"/>
        <v>0</v>
      </c>
      <c r="CW107" s="226">
        <f t="shared" si="69"/>
        <v>0</v>
      </c>
      <c r="CX107" s="224">
        <f t="shared" si="70"/>
        <v>6.2166666666666668</v>
      </c>
      <c r="CY107" s="227">
        <f t="shared" si="71"/>
        <v>91</v>
      </c>
      <c r="CZ107" s="224">
        <f t="shared" si="86"/>
        <v>4.45</v>
      </c>
      <c r="DA107" s="228">
        <f t="shared" si="85"/>
        <v>35</v>
      </c>
      <c r="DB107" s="225">
        <f t="shared" si="72"/>
        <v>1.7666666666666666</v>
      </c>
      <c r="DC107" s="229">
        <f t="shared" si="73"/>
        <v>56</v>
      </c>
      <c r="DD107" s="224">
        <f t="shared" si="74"/>
        <v>0.35</v>
      </c>
      <c r="DE107" s="90">
        <f t="shared" si="75"/>
        <v>1</v>
      </c>
      <c r="DF107" s="230">
        <f t="shared" si="76"/>
        <v>10.5</v>
      </c>
      <c r="DG107" s="251">
        <f t="shared" si="77"/>
        <v>11340</v>
      </c>
      <c r="DH107" s="231">
        <f t="shared" si="78"/>
        <v>72.80898876404494</v>
      </c>
      <c r="DI107" s="232">
        <f t="shared" si="79"/>
        <v>637.0786516853932</v>
      </c>
      <c r="DJ107" s="233">
        <f t="shared" si="80"/>
        <v>33.333333333333336</v>
      </c>
      <c r="DK107" s="234">
        <f t="shared" si="81"/>
        <v>7.8651685393258424</v>
      </c>
      <c r="DL107" s="235">
        <f t="shared" si="82"/>
        <v>39.473684210526315</v>
      </c>
      <c r="DM107" s="236"/>
      <c r="DN107" s="237"/>
      <c r="DO107" s="238">
        <f t="shared" si="83"/>
        <v>0.74507227332457293</v>
      </c>
      <c r="DP107" s="239">
        <f t="shared" si="84"/>
        <v>2</v>
      </c>
    </row>
    <row r="108" spans="1:121" ht="24.75" customHeight="1">
      <c r="A108" s="537" t="s">
        <v>1605</v>
      </c>
      <c r="B108" s="191" t="s">
        <v>1150</v>
      </c>
      <c r="C108" s="192">
        <v>45007</v>
      </c>
      <c r="D108" s="193" t="s">
        <v>180</v>
      </c>
      <c r="E108" s="194" t="s">
        <v>1403</v>
      </c>
      <c r="F108" s="90" t="s">
        <v>165</v>
      </c>
      <c r="G108" s="193" t="s">
        <v>1241</v>
      </c>
      <c r="H108" s="191" t="s">
        <v>145</v>
      </c>
      <c r="I108" s="90" t="s">
        <v>146</v>
      </c>
      <c r="J108" s="194" t="s">
        <v>1374</v>
      </c>
      <c r="K108" s="90">
        <v>4</v>
      </c>
      <c r="L108" s="195" t="s">
        <v>1381</v>
      </c>
      <c r="M108" s="196">
        <v>45007.621527777781</v>
      </c>
      <c r="N108" s="90">
        <v>64666</v>
      </c>
      <c r="O108" s="197"/>
      <c r="P108" s="196">
        <v>45007.788888888892</v>
      </c>
      <c r="Q108" s="90">
        <v>64703</v>
      </c>
      <c r="R108" s="193"/>
      <c r="S108" s="196">
        <v>45007.625</v>
      </c>
      <c r="T108" s="90">
        <v>64668</v>
      </c>
      <c r="U108" s="197" t="s">
        <v>1606</v>
      </c>
      <c r="V108" s="196">
        <v>45007.770833333336</v>
      </c>
      <c r="W108" s="90">
        <v>64695</v>
      </c>
      <c r="X108" s="193" t="s">
        <v>1596</v>
      </c>
      <c r="Y108" s="196"/>
      <c r="Z108" s="90"/>
      <c r="AA108" s="193"/>
      <c r="AB108" s="196"/>
      <c r="AC108" s="90"/>
      <c r="AD108" s="193"/>
      <c r="AE108" s="196"/>
      <c r="AF108" s="90"/>
      <c r="AG108" s="193"/>
      <c r="AH108" s="196"/>
      <c r="AI108" s="90"/>
      <c r="AJ108" s="198"/>
      <c r="AK108" s="196"/>
      <c r="AL108" s="90"/>
      <c r="AM108" s="198"/>
      <c r="AN108" s="196"/>
      <c r="AO108" s="90"/>
      <c r="AP108" s="198"/>
      <c r="AQ108" s="196">
        <v>45007.777777777781</v>
      </c>
      <c r="AR108" s="197">
        <v>64700</v>
      </c>
      <c r="AS108" s="197">
        <v>19171</v>
      </c>
      <c r="AT108" s="199">
        <v>20640</v>
      </c>
      <c r="AU108" s="199">
        <v>12210</v>
      </c>
      <c r="AV108" s="200">
        <v>8430</v>
      </c>
      <c r="AW108" s="196">
        <v>45007.781944444447</v>
      </c>
      <c r="AX108" s="193">
        <v>64700</v>
      </c>
      <c r="AY108" s="196"/>
      <c r="AZ108" s="197"/>
      <c r="BA108" s="197"/>
      <c r="BB108" s="199"/>
      <c r="BC108" s="199"/>
      <c r="BD108" s="200"/>
      <c r="BE108" s="196"/>
      <c r="BF108" s="193"/>
      <c r="BG108" s="196"/>
      <c r="BH108" s="197"/>
      <c r="BI108" s="197"/>
      <c r="BJ108" s="199"/>
      <c r="BK108" s="199"/>
      <c r="BL108" s="200"/>
      <c r="BM108" s="196"/>
      <c r="BN108" s="193"/>
      <c r="BO108" s="196"/>
      <c r="BP108" s="197"/>
      <c r="BQ108" s="197"/>
      <c r="BR108" s="199"/>
      <c r="BS108" s="199"/>
      <c r="BT108" s="200"/>
      <c r="BU108" s="201"/>
      <c r="BV108" s="193"/>
      <c r="BW108" s="202"/>
      <c r="BX108" s="90"/>
      <c r="BY108" s="198"/>
      <c r="BZ108" s="198"/>
      <c r="CA108" s="241" t="s">
        <v>1607</v>
      </c>
      <c r="CB108" s="221"/>
      <c r="CC108" s="267" t="s">
        <v>1744</v>
      </c>
      <c r="CD108" s="222">
        <f t="shared" si="50"/>
        <v>8.3333333333333329E-2</v>
      </c>
      <c r="CE108" s="223">
        <f t="shared" si="51"/>
        <v>2</v>
      </c>
      <c r="CF108" s="224">
        <f t="shared" si="52"/>
        <v>0.33333333333333331</v>
      </c>
      <c r="CG108" s="193">
        <f t="shared" si="53"/>
        <v>8</v>
      </c>
      <c r="CH108" s="224">
        <f t="shared" si="54"/>
        <v>3.5</v>
      </c>
      <c r="CI108" s="193">
        <f t="shared" si="55"/>
        <v>27</v>
      </c>
      <c r="CJ108" s="224">
        <f t="shared" si="56"/>
        <v>0</v>
      </c>
      <c r="CK108" s="193">
        <f t="shared" si="57"/>
        <v>0</v>
      </c>
      <c r="CL108" s="224">
        <f t="shared" si="58"/>
        <v>0</v>
      </c>
      <c r="CM108" s="193">
        <f t="shared" si="59"/>
        <v>0</v>
      </c>
      <c r="CN108" s="224">
        <f t="shared" si="60"/>
        <v>0</v>
      </c>
      <c r="CO108" s="193">
        <f t="shared" si="61"/>
        <v>0</v>
      </c>
      <c r="CP108" s="225">
        <f t="shared" si="62"/>
        <v>0.1</v>
      </c>
      <c r="CQ108" s="198">
        <f t="shared" si="63"/>
        <v>0</v>
      </c>
      <c r="CR108" s="225">
        <f t="shared" si="64"/>
        <v>0</v>
      </c>
      <c r="CS108" s="198">
        <f t="shared" si="65"/>
        <v>0</v>
      </c>
      <c r="CT108" s="225">
        <f t="shared" si="66"/>
        <v>0</v>
      </c>
      <c r="CU108" s="198">
        <f t="shared" si="67"/>
        <v>0</v>
      </c>
      <c r="CV108" s="225">
        <f t="shared" si="68"/>
        <v>0</v>
      </c>
      <c r="CW108" s="226">
        <f t="shared" si="69"/>
        <v>0</v>
      </c>
      <c r="CX108" s="224">
        <f t="shared" si="70"/>
        <v>4.0166666666666666</v>
      </c>
      <c r="CY108" s="227">
        <f t="shared" si="71"/>
        <v>37</v>
      </c>
      <c r="CZ108" s="224">
        <f t="shared" si="86"/>
        <v>3.5</v>
      </c>
      <c r="DA108" s="228">
        <f t="shared" si="85"/>
        <v>27</v>
      </c>
      <c r="DB108" s="225">
        <f t="shared" si="72"/>
        <v>0.51666666666666661</v>
      </c>
      <c r="DC108" s="229">
        <f t="shared" si="73"/>
        <v>10</v>
      </c>
      <c r="DD108" s="224">
        <f t="shared" si="74"/>
        <v>0.1</v>
      </c>
      <c r="DE108" s="90">
        <f t="shared" si="75"/>
        <v>0</v>
      </c>
      <c r="DF108" s="230">
        <f t="shared" si="76"/>
        <v>6</v>
      </c>
      <c r="DG108" s="251">
        <f t="shared" si="77"/>
        <v>8430</v>
      </c>
      <c r="DH108" s="231">
        <f t="shared" si="78"/>
        <v>89.206349206349202</v>
      </c>
      <c r="DI108" s="232">
        <f t="shared" si="79"/>
        <v>602.14285714285711</v>
      </c>
      <c r="DJ108" s="233">
        <f t="shared" si="80"/>
        <v>24</v>
      </c>
      <c r="DK108" s="234">
        <f t="shared" si="81"/>
        <v>7.7142857142857144</v>
      </c>
      <c r="DL108" s="235">
        <f t="shared" si="82"/>
        <v>24</v>
      </c>
      <c r="DM108" s="236"/>
      <c r="DN108" s="237"/>
      <c r="DO108" s="238">
        <f t="shared" si="83"/>
        <v>1</v>
      </c>
      <c r="DP108" s="239">
        <f t="shared" si="84"/>
        <v>1</v>
      </c>
    </row>
    <row r="109" spans="1:121" ht="24.75" customHeight="1">
      <c r="A109" s="537" t="s">
        <v>1608</v>
      </c>
      <c r="B109" s="191" t="s">
        <v>1150</v>
      </c>
      <c r="C109" s="192">
        <v>45008</v>
      </c>
      <c r="D109" s="193" t="s">
        <v>141</v>
      </c>
      <c r="E109" s="194" t="s">
        <v>1404</v>
      </c>
      <c r="F109" s="90" t="s">
        <v>143</v>
      </c>
      <c r="G109" s="193" t="s">
        <v>1244</v>
      </c>
      <c r="H109" s="191" t="s">
        <v>145</v>
      </c>
      <c r="I109" s="90" t="s">
        <v>146</v>
      </c>
      <c r="J109" s="194" t="s">
        <v>1374</v>
      </c>
      <c r="K109" s="90">
        <v>4</v>
      </c>
      <c r="L109" s="195" t="s">
        <v>1376</v>
      </c>
      <c r="M109" s="196">
        <v>45008.246527777781</v>
      </c>
      <c r="N109" s="90">
        <v>64703</v>
      </c>
      <c r="O109" s="197"/>
      <c r="P109" s="196">
        <v>45008.439583333333</v>
      </c>
      <c r="Q109" s="90">
        <v>64749</v>
      </c>
      <c r="R109" s="193"/>
      <c r="S109" s="196">
        <v>45008.25</v>
      </c>
      <c r="T109" s="90">
        <v>64705</v>
      </c>
      <c r="U109" s="197" t="s">
        <v>1517</v>
      </c>
      <c r="V109" s="196">
        <v>45008.425000000003</v>
      </c>
      <c r="W109" s="90">
        <v>64744</v>
      </c>
      <c r="X109" s="193" t="s">
        <v>1609</v>
      </c>
      <c r="Y109" s="196"/>
      <c r="Z109" s="90"/>
      <c r="AA109" s="193"/>
      <c r="AB109" s="196"/>
      <c r="AC109" s="90"/>
      <c r="AD109" s="193"/>
      <c r="AE109" s="196"/>
      <c r="AF109" s="90"/>
      <c r="AG109" s="193"/>
      <c r="AH109" s="196"/>
      <c r="AI109" s="90"/>
      <c r="AJ109" s="198"/>
      <c r="AK109" s="196"/>
      <c r="AL109" s="90"/>
      <c r="AM109" s="198"/>
      <c r="AN109" s="196"/>
      <c r="AO109" s="90"/>
      <c r="AP109" s="198"/>
      <c r="AQ109" s="196">
        <v>45008.429861111108</v>
      </c>
      <c r="AR109" s="197">
        <v>64746</v>
      </c>
      <c r="AS109" s="197">
        <v>19177</v>
      </c>
      <c r="AT109" s="199">
        <v>20870</v>
      </c>
      <c r="AU109" s="199">
        <v>12290</v>
      </c>
      <c r="AV109" s="200">
        <v>8580</v>
      </c>
      <c r="AW109" s="196">
        <v>45008.433333333334</v>
      </c>
      <c r="AX109" s="193">
        <v>64747</v>
      </c>
      <c r="AY109" s="196"/>
      <c r="AZ109" s="197"/>
      <c r="BA109" s="197"/>
      <c r="BB109" s="199"/>
      <c r="BC109" s="199"/>
      <c r="BD109" s="200"/>
      <c r="BE109" s="196"/>
      <c r="BF109" s="193"/>
      <c r="BG109" s="196"/>
      <c r="BH109" s="197"/>
      <c r="BI109" s="197"/>
      <c r="BJ109" s="199"/>
      <c r="BK109" s="199"/>
      <c r="BL109" s="200"/>
      <c r="BM109" s="196"/>
      <c r="BN109" s="193"/>
      <c r="BO109" s="196"/>
      <c r="BP109" s="197"/>
      <c r="BQ109" s="197"/>
      <c r="BR109" s="199"/>
      <c r="BS109" s="199"/>
      <c r="BT109" s="200"/>
      <c r="BU109" s="201"/>
      <c r="BV109" s="193"/>
      <c r="BW109" s="202"/>
      <c r="BX109" s="90"/>
      <c r="BY109" s="198"/>
      <c r="BZ109" s="198"/>
      <c r="CA109" s="241" t="s">
        <v>1610</v>
      </c>
      <c r="CB109" s="221"/>
      <c r="CC109" s="267" t="s">
        <v>1744</v>
      </c>
      <c r="CD109" s="222">
        <f t="shared" si="50"/>
        <v>8.3333333333333329E-2</v>
      </c>
      <c r="CE109" s="223">
        <f t="shared" si="51"/>
        <v>2</v>
      </c>
      <c r="CF109" s="224">
        <f t="shared" si="52"/>
        <v>0.26666666666666605</v>
      </c>
      <c r="CG109" s="193">
        <f t="shared" si="53"/>
        <v>4</v>
      </c>
      <c r="CH109" s="224">
        <f t="shared" si="54"/>
        <v>4.2</v>
      </c>
      <c r="CI109" s="193">
        <f t="shared" si="55"/>
        <v>39</v>
      </c>
      <c r="CJ109" s="224">
        <f t="shared" si="56"/>
        <v>0</v>
      </c>
      <c r="CK109" s="193">
        <f t="shared" si="57"/>
        <v>0</v>
      </c>
      <c r="CL109" s="224">
        <f t="shared" si="58"/>
        <v>0</v>
      </c>
      <c r="CM109" s="193">
        <f t="shared" si="59"/>
        <v>0</v>
      </c>
      <c r="CN109" s="224">
        <f t="shared" si="60"/>
        <v>0</v>
      </c>
      <c r="CO109" s="193">
        <f t="shared" si="61"/>
        <v>0</v>
      </c>
      <c r="CP109" s="225">
        <f t="shared" si="62"/>
        <v>8.3333333333333329E-2</v>
      </c>
      <c r="CQ109" s="198">
        <f t="shared" si="63"/>
        <v>1</v>
      </c>
      <c r="CR109" s="225">
        <f t="shared" si="64"/>
        <v>0</v>
      </c>
      <c r="CS109" s="198">
        <f t="shared" si="65"/>
        <v>0</v>
      </c>
      <c r="CT109" s="225">
        <f t="shared" si="66"/>
        <v>0</v>
      </c>
      <c r="CU109" s="198">
        <f t="shared" si="67"/>
        <v>0</v>
      </c>
      <c r="CV109" s="225">
        <f t="shared" si="68"/>
        <v>0</v>
      </c>
      <c r="CW109" s="226">
        <f t="shared" si="69"/>
        <v>0</v>
      </c>
      <c r="CX109" s="224">
        <f t="shared" si="70"/>
        <v>4.6333333333333329</v>
      </c>
      <c r="CY109" s="227">
        <f t="shared" si="71"/>
        <v>46</v>
      </c>
      <c r="CZ109" s="224">
        <f t="shared" si="86"/>
        <v>4.2</v>
      </c>
      <c r="DA109" s="228">
        <f t="shared" si="85"/>
        <v>39</v>
      </c>
      <c r="DB109" s="225">
        <f t="shared" si="72"/>
        <v>0.43333333333333268</v>
      </c>
      <c r="DC109" s="229">
        <f t="shared" si="73"/>
        <v>7</v>
      </c>
      <c r="DD109" s="224">
        <f t="shared" si="74"/>
        <v>8.3333333333333329E-2</v>
      </c>
      <c r="DE109" s="90">
        <f t="shared" si="75"/>
        <v>1</v>
      </c>
      <c r="DF109" s="230">
        <f t="shared" si="76"/>
        <v>5</v>
      </c>
      <c r="DG109" s="251">
        <f t="shared" si="77"/>
        <v>8580</v>
      </c>
      <c r="DH109" s="231">
        <f t="shared" si="78"/>
        <v>52.38095238095238</v>
      </c>
      <c r="DI109" s="232">
        <f t="shared" si="79"/>
        <v>510.71428571428567</v>
      </c>
      <c r="DJ109" s="233">
        <f t="shared" si="80"/>
        <v>24</v>
      </c>
      <c r="DK109" s="234">
        <f t="shared" si="81"/>
        <v>9.2857142857142847</v>
      </c>
      <c r="DL109" s="235">
        <f t="shared" si="82"/>
        <v>15.000000000000034</v>
      </c>
      <c r="DM109" s="236"/>
      <c r="DN109" s="237"/>
      <c r="DO109" s="238">
        <f t="shared" si="83"/>
        <v>1</v>
      </c>
      <c r="DP109" s="239">
        <f t="shared" si="84"/>
        <v>1</v>
      </c>
    </row>
    <row r="110" spans="1:121" ht="24.75" customHeight="1">
      <c r="A110" s="537" t="s">
        <v>1611</v>
      </c>
      <c r="B110" s="191" t="s">
        <v>1150</v>
      </c>
      <c r="C110" s="192">
        <v>45008</v>
      </c>
      <c r="D110" s="193" t="s">
        <v>141</v>
      </c>
      <c r="E110" s="194" t="s">
        <v>1405</v>
      </c>
      <c r="F110" s="90" t="s">
        <v>143</v>
      </c>
      <c r="G110" s="193" t="s">
        <v>1241</v>
      </c>
      <c r="H110" s="191" t="s">
        <v>145</v>
      </c>
      <c r="I110" s="90" t="s">
        <v>146</v>
      </c>
      <c r="J110" s="194" t="s">
        <v>147</v>
      </c>
      <c r="K110" s="90">
        <v>4</v>
      </c>
      <c r="L110" s="195" t="s">
        <v>1153</v>
      </c>
      <c r="M110" s="196">
        <v>45008.625</v>
      </c>
      <c r="N110" s="90">
        <v>49783</v>
      </c>
      <c r="O110" s="197"/>
      <c r="P110" s="196">
        <v>45008.739583333336</v>
      </c>
      <c r="Q110" s="90">
        <v>49807</v>
      </c>
      <c r="R110" s="193"/>
      <c r="S110" s="196">
        <v>45008.628472222219</v>
      </c>
      <c r="T110" s="90">
        <v>49785</v>
      </c>
      <c r="U110" s="197" t="s">
        <v>1382</v>
      </c>
      <c r="V110" s="196">
        <v>45008.722222222219</v>
      </c>
      <c r="W110" s="90">
        <v>49800</v>
      </c>
      <c r="X110" s="193" t="s">
        <v>1384</v>
      </c>
      <c r="Y110" s="196"/>
      <c r="Z110" s="90"/>
      <c r="AA110" s="193"/>
      <c r="AB110" s="196"/>
      <c r="AC110" s="90"/>
      <c r="AD110" s="193"/>
      <c r="AE110" s="196"/>
      <c r="AF110" s="90"/>
      <c r="AG110" s="193"/>
      <c r="AH110" s="196"/>
      <c r="AI110" s="90"/>
      <c r="AJ110" s="198"/>
      <c r="AK110" s="196"/>
      <c r="AL110" s="90"/>
      <c r="AM110" s="198"/>
      <c r="AN110" s="196"/>
      <c r="AO110" s="90"/>
      <c r="AP110" s="198"/>
      <c r="AQ110" s="196">
        <v>45008.729166666664</v>
      </c>
      <c r="AR110" s="197">
        <v>49804</v>
      </c>
      <c r="AS110" s="197">
        <v>19188</v>
      </c>
      <c r="AT110" s="199">
        <v>20530</v>
      </c>
      <c r="AU110" s="199">
        <v>11980</v>
      </c>
      <c r="AV110" s="200">
        <v>8550</v>
      </c>
      <c r="AW110" s="196">
        <v>45008.734722222223</v>
      </c>
      <c r="AX110" s="193">
        <v>49804</v>
      </c>
      <c r="AY110" s="196"/>
      <c r="AZ110" s="197"/>
      <c r="BA110" s="197"/>
      <c r="BB110" s="199"/>
      <c r="BC110" s="199"/>
      <c r="BD110" s="200"/>
      <c r="BE110" s="196"/>
      <c r="BF110" s="193"/>
      <c r="BG110" s="196"/>
      <c r="BH110" s="197"/>
      <c r="BI110" s="197"/>
      <c r="BJ110" s="199"/>
      <c r="BK110" s="199"/>
      <c r="BL110" s="200"/>
      <c r="BM110" s="196"/>
      <c r="BN110" s="193"/>
      <c r="BO110" s="196"/>
      <c r="BP110" s="197"/>
      <c r="BQ110" s="197"/>
      <c r="BR110" s="199"/>
      <c r="BS110" s="199"/>
      <c r="BT110" s="200"/>
      <c r="BU110" s="201"/>
      <c r="BV110" s="193"/>
      <c r="BW110" s="202"/>
      <c r="BX110" s="90"/>
      <c r="BY110" s="198"/>
      <c r="BZ110" s="198"/>
      <c r="CA110" s="241" t="s">
        <v>1612</v>
      </c>
      <c r="CB110" s="221"/>
      <c r="CC110" s="267" t="s">
        <v>1744</v>
      </c>
      <c r="CD110" s="222">
        <f t="shared" si="50"/>
        <v>8.3333333333333329E-2</v>
      </c>
      <c r="CE110" s="223">
        <f t="shared" si="51"/>
        <v>2</v>
      </c>
      <c r="CF110" s="224">
        <f t="shared" si="52"/>
        <v>0.28333333333333338</v>
      </c>
      <c r="CG110" s="193">
        <f t="shared" si="53"/>
        <v>7</v>
      </c>
      <c r="CH110" s="224">
        <f t="shared" si="54"/>
        <v>2.25</v>
      </c>
      <c r="CI110" s="193">
        <f t="shared" si="55"/>
        <v>15</v>
      </c>
      <c r="CJ110" s="224">
        <f t="shared" si="56"/>
        <v>0</v>
      </c>
      <c r="CK110" s="193">
        <f t="shared" si="57"/>
        <v>0</v>
      </c>
      <c r="CL110" s="224">
        <f t="shared" si="58"/>
        <v>0</v>
      </c>
      <c r="CM110" s="193">
        <f t="shared" si="59"/>
        <v>0</v>
      </c>
      <c r="CN110" s="224">
        <f t="shared" si="60"/>
        <v>0</v>
      </c>
      <c r="CO110" s="193">
        <f t="shared" si="61"/>
        <v>0</v>
      </c>
      <c r="CP110" s="225">
        <f t="shared" si="62"/>
        <v>0.13333333333333333</v>
      </c>
      <c r="CQ110" s="198">
        <f t="shared" si="63"/>
        <v>0</v>
      </c>
      <c r="CR110" s="225">
        <f t="shared" si="64"/>
        <v>0</v>
      </c>
      <c r="CS110" s="198">
        <f t="shared" si="65"/>
        <v>0</v>
      </c>
      <c r="CT110" s="225">
        <f t="shared" si="66"/>
        <v>0</v>
      </c>
      <c r="CU110" s="198">
        <f t="shared" si="67"/>
        <v>0</v>
      </c>
      <c r="CV110" s="225">
        <f t="shared" si="68"/>
        <v>0</v>
      </c>
      <c r="CW110" s="226">
        <f t="shared" si="69"/>
        <v>0</v>
      </c>
      <c r="CX110" s="224">
        <f t="shared" si="70"/>
        <v>2.75</v>
      </c>
      <c r="CY110" s="227">
        <f t="shared" si="71"/>
        <v>24</v>
      </c>
      <c r="CZ110" s="224">
        <f t="shared" si="86"/>
        <v>2.25</v>
      </c>
      <c r="DA110" s="228">
        <f t="shared" si="85"/>
        <v>15</v>
      </c>
      <c r="DB110" s="225">
        <f t="shared" si="72"/>
        <v>0.5</v>
      </c>
      <c r="DC110" s="229">
        <f t="shared" si="73"/>
        <v>9</v>
      </c>
      <c r="DD110" s="224">
        <f t="shared" si="74"/>
        <v>0.13333333333333333</v>
      </c>
      <c r="DE110" s="90">
        <f t="shared" si="75"/>
        <v>0</v>
      </c>
      <c r="DF110" s="230">
        <f t="shared" si="76"/>
        <v>8</v>
      </c>
      <c r="DG110" s="251">
        <f t="shared" si="77"/>
        <v>8550</v>
      </c>
      <c r="DH110" s="231">
        <f t="shared" si="78"/>
        <v>253.33333333333334</v>
      </c>
      <c r="DI110" s="232">
        <f t="shared" si="79"/>
        <v>950</v>
      </c>
      <c r="DJ110" s="233">
        <f t="shared" si="80"/>
        <v>24</v>
      </c>
      <c r="DK110" s="234">
        <f t="shared" si="81"/>
        <v>6.666666666666667</v>
      </c>
      <c r="DL110" s="235">
        <f t="shared" si="82"/>
        <v>24.705882352941174</v>
      </c>
      <c r="DM110" s="236"/>
      <c r="DN110" s="237"/>
      <c r="DO110" s="238">
        <f t="shared" si="83"/>
        <v>1</v>
      </c>
      <c r="DP110" s="239">
        <f t="shared" si="84"/>
        <v>1</v>
      </c>
    </row>
    <row r="111" spans="1:121" ht="24.75" customHeight="1">
      <c r="A111" s="537" t="s">
        <v>1613</v>
      </c>
      <c r="B111" s="191" t="s">
        <v>1150</v>
      </c>
      <c r="C111" s="192">
        <v>45008</v>
      </c>
      <c r="D111" s="193" t="s">
        <v>141</v>
      </c>
      <c r="E111" s="194" t="s">
        <v>1406</v>
      </c>
      <c r="F111" s="90" t="s">
        <v>143</v>
      </c>
      <c r="G111" s="193" t="s">
        <v>1244</v>
      </c>
      <c r="H111" s="191" t="s">
        <v>145</v>
      </c>
      <c r="I111" s="90" t="s">
        <v>146</v>
      </c>
      <c r="J111" s="194" t="s">
        <v>147</v>
      </c>
      <c r="K111" s="90">
        <v>4</v>
      </c>
      <c r="L111" s="195" t="s">
        <v>1377</v>
      </c>
      <c r="M111" s="196">
        <v>45008.243750000001</v>
      </c>
      <c r="N111" s="90">
        <v>49730</v>
      </c>
      <c r="O111" s="197"/>
      <c r="P111" s="196">
        <v>45008.436805555553</v>
      </c>
      <c r="Q111" s="90">
        <v>49783</v>
      </c>
      <c r="R111" s="193"/>
      <c r="S111" s="196">
        <v>45008.25</v>
      </c>
      <c r="T111" s="90">
        <v>49734</v>
      </c>
      <c r="U111" s="197"/>
      <c r="V111" s="196">
        <v>45008.411805555559</v>
      </c>
      <c r="W111" s="90">
        <v>49766</v>
      </c>
      <c r="X111" s="193"/>
      <c r="Y111" s="196"/>
      <c r="Z111" s="90"/>
      <c r="AA111" s="193"/>
      <c r="AB111" s="196"/>
      <c r="AC111" s="90"/>
      <c r="AD111" s="193"/>
      <c r="AE111" s="196"/>
      <c r="AF111" s="90"/>
      <c r="AG111" s="193"/>
      <c r="AH111" s="196"/>
      <c r="AI111" s="90"/>
      <c r="AJ111" s="198"/>
      <c r="AK111" s="196"/>
      <c r="AL111" s="90"/>
      <c r="AM111" s="198"/>
      <c r="AN111" s="196"/>
      <c r="AO111" s="90"/>
      <c r="AP111" s="198"/>
      <c r="AQ111" s="196">
        <v>45008.424305555556</v>
      </c>
      <c r="AR111" s="197">
        <v>49780</v>
      </c>
      <c r="AS111" s="197">
        <v>19176</v>
      </c>
      <c r="AT111" s="199">
        <v>20270</v>
      </c>
      <c r="AU111" s="199">
        <v>12090</v>
      </c>
      <c r="AV111" s="200">
        <v>8180</v>
      </c>
      <c r="AW111" s="196">
        <v>45008.430555555555</v>
      </c>
      <c r="AX111" s="193">
        <v>49781</v>
      </c>
      <c r="AY111" s="196"/>
      <c r="AZ111" s="197"/>
      <c r="BA111" s="197"/>
      <c r="BB111" s="199"/>
      <c r="BC111" s="199"/>
      <c r="BD111" s="200"/>
      <c r="BE111" s="196"/>
      <c r="BF111" s="193"/>
      <c r="BG111" s="196"/>
      <c r="BH111" s="197"/>
      <c r="BI111" s="197"/>
      <c r="BJ111" s="199"/>
      <c r="BK111" s="199"/>
      <c r="BL111" s="200"/>
      <c r="BM111" s="196"/>
      <c r="BN111" s="193"/>
      <c r="BO111" s="196"/>
      <c r="BP111" s="197"/>
      <c r="BQ111" s="197"/>
      <c r="BR111" s="199"/>
      <c r="BS111" s="199"/>
      <c r="BT111" s="200"/>
      <c r="BU111" s="201"/>
      <c r="BV111" s="193"/>
      <c r="BW111" s="202"/>
      <c r="BX111" s="90"/>
      <c r="BY111" s="198"/>
      <c r="BZ111" s="198"/>
      <c r="CA111" s="241" t="s">
        <v>1614</v>
      </c>
      <c r="CB111" s="221"/>
      <c r="CC111" s="267" t="s">
        <v>1744</v>
      </c>
      <c r="CD111" s="222">
        <f t="shared" si="50"/>
        <v>0.15</v>
      </c>
      <c r="CE111" s="223">
        <f t="shared" si="51"/>
        <v>4</v>
      </c>
      <c r="CF111" s="224">
        <f t="shared" si="52"/>
        <v>0.44999999999999907</v>
      </c>
      <c r="CG111" s="193">
        <f t="shared" si="53"/>
        <v>16</v>
      </c>
      <c r="CH111" s="224">
        <f t="shared" si="54"/>
        <v>3.8833333333333337</v>
      </c>
      <c r="CI111" s="193">
        <f t="shared" si="55"/>
        <v>32</v>
      </c>
      <c r="CJ111" s="224">
        <f t="shared" si="56"/>
        <v>0</v>
      </c>
      <c r="CK111" s="193">
        <f t="shared" si="57"/>
        <v>0</v>
      </c>
      <c r="CL111" s="224">
        <f t="shared" si="58"/>
        <v>0</v>
      </c>
      <c r="CM111" s="193">
        <f t="shared" si="59"/>
        <v>0</v>
      </c>
      <c r="CN111" s="224">
        <f t="shared" si="60"/>
        <v>0</v>
      </c>
      <c r="CO111" s="193">
        <f t="shared" si="61"/>
        <v>0</v>
      </c>
      <c r="CP111" s="225">
        <f t="shared" si="62"/>
        <v>0.15</v>
      </c>
      <c r="CQ111" s="198">
        <f t="shared" si="63"/>
        <v>1</v>
      </c>
      <c r="CR111" s="225">
        <f t="shared" si="64"/>
        <v>0</v>
      </c>
      <c r="CS111" s="198">
        <f t="shared" si="65"/>
        <v>0</v>
      </c>
      <c r="CT111" s="225">
        <f t="shared" si="66"/>
        <v>0</v>
      </c>
      <c r="CU111" s="198">
        <f t="shared" si="67"/>
        <v>0</v>
      </c>
      <c r="CV111" s="225">
        <f t="shared" si="68"/>
        <v>0</v>
      </c>
      <c r="CW111" s="226">
        <f t="shared" si="69"/>
        <v>0</v>
      </c>
      <c r="CX111" s="224">
        <f t="shared" si="70"/>
        <v>4.6333333333333329</v>
      </c>
      <c r="CY111" s="227">
        <f t="shared" si="71"/>
        <v>53</v>
      </c>
      <c r="CZ111" s="224">
        <f t="shared" si="86"/>
        <v>3.8833333333333337</v>
      </c>
      <c r="DA111" s="228">
        <f t="shared" si="85"/>
        <v>32</v>
      </c>
      <c r="DB111" s="225">
        <f t="shared" si="72"/>
        <v>0.74999999999999911</v>
      </c>
      <c r="DC111" s="229">
        <f t="shared" si="73"/>
        <v>21</v>
      </c>
      <c r="DD111" s="224">
        <f t="shared" si="74"/>
        <v>0.15</v>
      </c>
      <c r="DE111" s="90">
        <f t="shared" si="75"/>
        <v>1</v>
      </c>
      <c r="DF111" s="230">
        <f t="shared" si="76"/>
        <v>9</v>
      </c>
      <c r="DG111" s="251">
        <f t="shared" si="77"/>
        <v>8180</v>
      </c>
      <c r="DH111" s="231">
        <f t="shared" si="78"/>
        <v>65.826180257510728</v>
      </c>
      <c r="DI111" s="232">
        <f t="shared" si="79"/>
        <v>526.60944206008583</v>
      </c>
      <c r="DJ111" s="233">
        <f t="shared" si="80"/>
        <v>26.666666666666668</v>
      </c>
      <c r="DK111" s="234">
        <f t="shared" si="81"/>
        <v>8.2403433476394845</v>
      </c>
      <c r="DL111" s="235">
        <f t="shared" si="82"/>
        <v>35.555555555555628</v>
      </c>
      <c r="DM111" s="236"/>
      <c r="DN111" s="237"/>
      <c r="DO111" s="238">
        <f t="shared" si="83"/>
        <v>1</v>
      </c>
      <c r="DP111" s="239">
        <f t="shared" si="84"/>
        <v>1</v>
      </c>
    </row>
    <row r="112" spans="1:121" ht="24.75" customHeight="1">
      <c r="A112" s="537" t="s">
        <v>1615</v>
      </c>
      <c r="B112" s="191" t="s">
        <v>1150</v>
      </c>
      <c r="C112" s="192">
        <v>45008</v>
      </c>
      <c r="D112" s="193" t="s">
        <v>141</v>
      </c>
      <c r="E112" s="194" t="s">
        <v>1407</v>
      </c>
      <c r="F112" s="90" t="s">
        <v>143</v>
      </c>
      <c r="G112" s="193" t="s">
        <v>1241</v>
      </c>
      <c r="H112" s="191" t="s">
        <v>145</v>
      </c>
      <c r="I112" s="90" t="s">
        <v>146</v>
      </c>
      <c r="J112" s="194" t="s">
        <v>1374</v>
      </c>
      <c r="K112" s="90">
        <v>4</v>
      </c>
      <c r="L112" s="195" t="s">
        <v>1381</v>
      </c>
      <c r="M112" s="196">
        <v>45008.625</v>
      </c>
      <c r="N112" s="90">
        <v>64749</v>
      </c>
      <c r="O112" s="197"/>
      <c r="P112" s="196">
        <v>45008.780555555553</v>
      </c>
      <c r="Q112" s="90">
        <v>64785</v>
      </c>
      <c r="R112" s="193"/>
      <c r="S112" s="196">
        <v>45008.627083333333</v>
      </c>
      <c r="T112" s="90">
        <v>64751</v>
      </c>
      <c r="U112" s="197" t="s">
        <v>1606</v>
      </c>
      <c r="V112" s="196">
        <v>45008.76458333333</v>
      </c>
      <c r="W112" s="90">
        <v>64777</v>
      </c>
      <c r="X112" s="193" t="s">
        <v>1596</v>
      </c>
      <c r="Y112" s="196"/>
      <c r="Z112" s="90"/>
      <c r="AA112" s="193"/>
      <c r="AB112" s="196"/>
      <c r="AC112" s="90"/>
      <c r="AD112" s="193"/>
      <c r="AE112" s="196"/>
      <c r="AF112" s="90"/>
      <c r="AG112" s="193"/>
      <c r="AH112" s="196"/>
      <c r="AI112" s="90"/>
      <c r="AJ112" s="198"/>
      <c r="AK112" s="196"/>
      <c r="AL112" s="90"/>
      <c r="AM112" s="198"/>
      <c r="AN112" s="196"/>
      <c r="AO112" s="90"/>
      <c r="AP112" s="198"/>
      <c r="AQ112" s="196">
        <v>45008.770138888889</v>
      </c>
      <c r="AR112" s="197">
        <v>64782</v>
      </c>
      <c r="AS112" s="197">
        <v>19189</v>
      </c>
      <c r="AT112" s="199">
        <v>20130</v>
      </c>
      <c r="AU112" s="199">
        <v>12160</v>
      </c>
      <c r="AV112" s="200">
        <v>7970</v>
      </c>
      <c r="AW112" s="196">
        <v>45008.773611111108</v>
      </c>
      <c r="AX112" s="193">
        <v>64782</v>
      </c>
      <c r="AY112" s="196"/>
      <c r="AZ112" s="197"/>
      <c r="BA112" s="197"/>
      <c r="BB112" s="199"/>
      <c r="BC112" s="199"/>
      <c r="BD112" s="200"/>
      <c r="BE112" s="196"/>
      <c r="BF112" s="193"/>
      <c r="BG112" s="196"/>
      <c r="BH112" s="197"/>
      <c r="BI112" s="197"/>
      <c r="BJ112" s="199"/>
      <c r="BK112" s="199"/>
      <c r="BL112" s="200"/>
      <c r="BM112" s="196"/>
      <c r="BN112" s="193"/>
      <c r="BO112" s="196"/>
      <c r="BP112" s="197"/>
      <c r="BQ112" s="197"/>
      <c r="BR112" s="199"/>
      <c r="BS112" s="199"/>
      <c r="BT112" s="200"/>
      <c r="BU112" s="201"/>
      <c r="BV112" s="193"/>
      <c r="BW112" s="202"/>
      <c r="BX112" s="90"/>
      <c r="BY112" s="198"/>
      <c r="BZ112" s="198"/>
      <c r="CA112" s="241" t="s">
        <v>1616</v>
      </c>
      <c r="CB112" s="221"/>
      <c r="CC112" s="267" t="s">
        <v>1744</v>
      </c>
      <c r="CD112" s="222">
        <f t="shared" si="50"/>
        <v>0.05</v>
      </c>
      <c r="CE112" s="223">
        <f t="shared" si="51"/>
        <v>2</v>
      </c>
      <c r="CF112" s="224">
        <f t="shared" si="52"/>
        <v>0.30000000000000027</v>
      </c>
      <c r="CG112" s="193">
        <f t="shared" si="53"/>
        <v>8</v>
      </c>
      <c r="CH112" s="224">
        <f t="shared" si="54"/>
        <v>3.3</v>
      </c>
      <c r="CI112" s="193">
        <f t="shared" si="55"/>
        <v>26</v>
      </c>
      <c r="CJ112" s="224">
        <f t="shared" si="56"/>
        <v>0</v>
      </c>
      <c r="CK112" s="193">
        <f t="shared" si="57"/>
        <v>0</v>
      </c>
      <c r="CL112" s="224">
        <f t="shared" si="58"/>
        <v>0</v>
      </c>
      <c r="CM112" s="193">
        <f t="shared" si="59"/>
        <v>0</v>
      </c>
      <c r="CN112" s="224">
        <f t="shared" si="60"/>
        <v>0</v>
      </c>
      <c r="CO112" s="193">
        <f t="shared" si="61"/>
        <v>0</v>
      </c>
      <c r="CP112" s="225">
        <f t="shared" si="62"/>
        <v>8.3333333333333329E-2</v>
      </c>
      <c r="CQ112" s="198">
        <f t="shared" si="63"/>
        <v>0</v>
      </c>
      <c r="CR112" s="225">
        <f t="shared" si="64"/>
        <v>0</v>
      </c>
      <c r="CS112" s="198">
        <f t="shared" si="65"/>
        <v>0</v>
      </c>
      <c r="CT112" s="225">
        <f t="shared" si="66"/>
        <v>0</v>
      </c>
      <c r="CU112" s="198">
        <f t="shared" si="67"/>
        <v>0</v>
      </c>
      <c r="CV112" s="225">
        <f t="shared" si="68"/>
        <v>0</v>
      </c>
      <c r="CW112" s="226">
        <f t="shared" si="69"/>
        <v>0</v>
      </c>
      <c r="CX112" s="224">
        <f t="shared" si="70"/>
        <v>3.7333333333333334</v>
      </c>
      <c r="CY112" s="227">
        <f t="shared" si="71"/>
        <v>36</v>
      </c>
      <c r="CZ112" s="224">
        <f t="shared" si="86"/>
        <v>3.3</v>
      </c>
      <c r="DA112" s="228">
        <f t="shared" si="85"/>
        <v>26</v>
      </c>
      <c r="DB112" s="225">
        <f t="shared" si="72"/>
        <v>0.43333333333333357</v>
      </c>
      <c r="DC112" s="229">
        <f t="shared" si="73"/>
        <v>10</v>
      </c>
      <c r="DD112" s="224">
        <f t="shared" si="74"/>
        <v>8.3333333333333329E-2</v>
      </c>
      <c r="DE112" s="90">
        <f t="shared" si="75"/>
        <v>0</v>
      </c>
      <c r="DF112" s="230">
        <f t="shared" si="76"/>
        <v>5</v>
      </c>
      <c r="DG112" s="251">
        <f t="shared" si="77"/>
        <v>7970</v>
      </c>
      <c r="DH112" s="231">
        <f t="shared" si="78"/>
        <v>92.890442890442898</v>
      </c>
      <c r="DI112" s="232">
        <f t="shared" si="79"/>
        <v>603.78787878787887</v>
      </c>
      <c r="DJ112" s="233">
        <f t="shared" si="80"/>
        <v>40</v>
      </c>
      <c r="DK112" s="234">
        <f t="shared" si="81"/>
        <v>7.8787878787878789</v>
      </c>
      <c r="DL112" s="235">
        <f t="shared" si="82"/>
        <v>26.666666666666643</v>
      </c>
      <c r="DM112" s="236"/>
      <c r="DN112" s="237"/>
      <c r="DO112" s="238">
        <f t="shared" si="83"/>
        <v>1</v>
      </c>
      <c r="DP112" s="239">
        <f t="shared" si="84"/>
        <v>1</v>
      </c>
    </row>
    <row r="113" spans="1:120" ht="24.75" customHeight="1">
      <c r="A113" s="537" t="s">
        <v>1617</v>
      </c>
      <c r="B113" s="191" t="s">
        <v>1150</v>
      </c>
      <c r="C113" s="192">
        <v>45009</v>
      </c>
      <c r="D113" s="193" t="s">
        <v>163</v>
      </c>
      <c r="E113" s="194" t="s">
        <v>1401</v>
      </c>
      <c r="F113" s="90" t="s">
        <v>165</v>
      </c>
      <c r="G113" s="193" t="s">
        <v>1244</v>
      </c>
      <c r="H113" s="191" t="s">
        <v>145</v>
      </c>
      <c r="I113" s="90" t="s">
        <v>146</v>
      </c>
      <c r="J113" s="194" t="s">
        <v>1374</v>
      </c>
      <c r="K113" s="90">
        <v>4</v>
      </c>
      <c r="L113" s="195" t="s">
        <v>1376</v>
      </c>
      <c r="M113" s="196">
        <v>45009.243055555555</v>
      </c>
      <c r="N113" s="90">
        <v>64785</v>
      </c>
      <c r="O113" s="197"/>
      <c r="P113" s="196">
        <v>45009.465277777781</v>
      </c>
      <c r="Q113" s="90">
        <v>64836</v>
      </c>
      <c r="R113" s="193"/>
      <c r="S113" s="196">
        <v>45009.25</v>
      </c>
      <c r="T113" s="90">
        <v>64788</v>
      </c>
      <c r="U113" s="197" t="s">
        <v>1534</v>
      </c>
      <c r="V113" s="196">
        <v>45009.347222222219</v>
      </c>
      <c r="W113" s="90">
        <v>64807</v>
      </c>
      <c r="X113" s="193" t="s">
        <v>1618</v>
      </c>
      <c r="Y113" s="196">
        <v>45009.368055555555</v>
      </c>
      <c r="Z113" s="90">
        <v>64817</v>
      </c>
      <c r="AA113" s="193" t="s">
        <v>1577</v>
      </c>
      <c r="AB113" s="196">
        <v>45009.447916666664</v>
      </c>
      <c r="AC113" s="90">
        <v>64831</v>
      </c>
      <c r="AD113" s="193" t="s">
        <v>1619</v>
      </c>
      <c r="AE113" s="196"/>
      <c r="AF113" s="90"/>
      <c r="AG113" s="193"/>
      <c r="AH113" s="196"/>
      <c r="AI113" s="90"/>
      <c r="AJ113" s="198"/>
      <c r="AK113" s="196"/>
      <c r="AL113" s="90"/>
      <c r="AM113" s="198"/>
      <c r="AN113" s="196"/>
      <c r="AO113" s="90"/>
      <c r="AP113" s="198"/>
      <c r="AQ113" s="196">
        <v>45009.356249999997</v>
      </c>
      <c r="AR113" s="197">
        <v>64812</v>
      </c>
      <c r="AS113" s="197">
        <v>19191</v>
      </c>
      <c r="AT113" s="199">
        <v>18710</v>
      </c>
      <c r="AU113" s="199">
        <v>12220</v>
      </c>
      <c r="AV113" s="200">
        <v>6490</v>
      </c>
      <c r="AW113" s="196">
        <v>45009.36041666667</v>
      </c>
      <c r="AX113" s="193">
        <v>64812</v>
      </c>
      <c r="AY113" s="196">
        <v>45009.455555555556</v>
      </c>
      <c r="AZ113" s="197">
        <v>64835</v>
      </c>
      <c r="BA113" s="197">
        <v>19195</v>
      </c>
      <c r="BB113" s="199">
        <v>18620</v>
      </c>
      <c r="BC113" s="199">
        <v>12100</v>
      </c>
      <c r="BD113" s="200">
        <v>6520</v>
      </c>
      <c r="BE113" s="196">
        <v>45009.459722222222</v>
      </c>
      <c r="BF113" s="193">
        <v>64836</v>
      </c>
      <c r="BG113" s="196"/>
      <c r="BH113" s="197"/>
      <c r="BI113" s="197"/>
      <c r="BJ113" s="199"/>
      <c r="BK113" s="199"/>
      <c r="BL113" s="200"/>
      <c r="BM113" s="196"/>
      <c r="BN113" s="193"/>
      <c r="BO113" s="196"/>
      <c r="BP113" s="197"/>
      <c r="BQ113" s="197"/>
      <c r="BR113" s="199"/>
      <c r="BS113" s="199"/>
      <c r="BT113" s="200"/>
      <c r="BU113" s="201"/>
      <c r="BV113" s="193"/>
      <c r="BW113" s="202"/>
      <c r="BX113" s="90"/>
      <c r="BY113" s="198"/>
      <c r="BZ113" s="198"/>
      <c r="CA113" s="241" t="s">
        <v>1620</v>
      </c>
      <c r="CB113" s="221"/>
      <c r="CC113" s="267" t="s">
        <v>1744</v>
      </c>
      <c r="CD113" s="222">
        <f t="shared" si="50"/>
        <v>0.16666666666666666</v>
      </c>
      <c r="CE113" s="223">
        <f t="shared" si="51"/>
        <v>3</v>
      </c>
      <c r="CF113" s="224">
        <f t="shared" si="52"/>
        <v>0.71666666666666645</v>
      </c>
      <c r="CG113" s="193">
        <f t="shared" si="53"/>
        <v>14</v>
      </c>
      <c r="CH113" s="224">
        <f t="shared" si="54"/>
        <v>2.3333333333333335</v>
      </c>
      <c r="CI113" s="193">
        <f t="shared" si="55"/>
        <v>19</v>
      </c>
      <c r="CJ113" s="224">
        <f t="shared" si="56"/>
        <v>1.9166666666666665</v>
      </c>
      <c r="CK113" s="193">
        <f t="shared" si="57"/>
        <v>14</v>
      </c>
      <c r="CL113" s="224">
        <f t="shared" si="58"/>
        <v>0</v>
      </c>
      <c r="CM113" s="193">
        <f t="shared" si="59"/>
        <v>0</v>
      </c>
      <c r="CN113" s="224">
        <f t="shared" si="60"/>
        <v>0</v>
      </c>
      <c r="CO113" s="193">
        <f t="shared" si="61"/>
        <v>0</v>
      </c>
      <c r="CP113" s="225">
        <f t="shared" si="62"/>
        <v>0.1</v>
      </c>
      <c r="CQ113" s="198">
        <f t="shared" si="63"/>
        <v>0</v>
      </c>
      <c r="CR113" s="225">
        <f t="shared" si="64"/>
        <v>0.1</v>
      </c>
      <c r="CS113" s="198">
        <f t="shared" si="65"/>
        <v>1</v>
      </c>
      <c r="CT113" s="225">
        <f t="shared" si="66"/>
        <v>0</v>
      </c>
      <c r="CU113" s="198">
        <f t="shared" si="67"/>
        <v>0</v>
      </c>
      <c r="CV113" s="225">
        <f t="shared" si="68"/>
        <v>0</v>
      </c>
      <c r="CW113" s="226">
        <f t="shared" si="69"/>
        <v>0</v>
      </c>
      <c r="CX113" s="224">
        <f t="shared" si="70"/>
        <v>5.333333333333333</v>
      </c>
      <c r="CY113" s="227">
        <f t="shared" si="71"/>
        <v>51</v>
      </c>
      <c r="CZ113" s="224">
        <f t="shared" si="86"/>
        <v>4.25</v>
      </c>
      <c r="DA113" s="228">
        <f t="shared" si="85"/>
        <v>33</v>
      </c>
      <c r="DB113" s="225">
        <f t="shared" si="72"/>
        <v>1.083333333333333</v>
      </c>
      <c r="DC113" s="229">
        <f t="shared" si="73"/>
        <v>18</v>
      </c>
      <c r="DD113" s="224">
        <f t="shared" si="74"/>
        <v>0.2</v>
      </c>
      <c r="DE113" s="90">
        <f t="shared" si="75"/>
        <v>1</v>
      </c>
      <c r="DF113" s="230">
        <f t="shared" si="76"/>
        <v>6</v>
      </c>
      <c r="DG113" s="251">
        <f t="shared" si="77"/>
        <v>13010</v>
      </c>
      <c r="DH113" s="231">
        <f t="shared" si="78"/>
        <v>92.762923351158648</v>
      </c>
      <c r="DI113" s="232">
        <f t="shared" si="79"/>
        <v>765.29411764705878</v>
      </c>
      <c r="DJ113" s="233">
        <f t="shared" si="80"/>
        <v>18</v>
      </c>
      <c r="DK113" s="234">
        <f t="shared" si="81"/>
        <v>7.7647058823529411</v>
      </c>
      <c r="DL113" s="235">
        <f t="shared" si="82"/>
        <v>19.534883720930239</v>
      </c>
      <c r="DM113" s="236"/>
      <c r="DN113" s="237"/>
      <c r="DO113" s="238">
        <f t="shared" si="83"/>
        <v>0.99769938650306744</v>
      </c>
      <c r="DP113" s="239">
        <f t="shared" si="84"/>
        <v>2</v>
      </c>
    </row>
    <row r="114" spans="1:120" ht="24.75" customHeight="1">
      <c r="A114" s="537" t="s">
        <v>1621</v>
      </c>
      <c r="B114" s="191" t="s">
        <v>1150</v>
      </c>
      <c r="C114" s="192">
        <v>45009</v>
      </c>
      <c r="D114" s="193" t="s">
        <v>163</v>
      </c>
      <c r="E114" s="194" t="s">
        <v>1399</v>
      </c>
      <c r="F114" s="90" t="s">
        <v>165</v>
      </c>
      <c r="G114" s="193" t="s">
        <v>1241</v>
      </c>
      <c r="H114" s="191" t="s">
        <v>145</v>
      </c>
      <c r="I114" s="90" t="s">
        <v>146</v>
      </c>
      <c r="J114" s="194" t="s">
        <v>147</v>
      </c>
      <c r="K114" s="90">
        <v>4</v>
      </c>
      <c r="L114" s="195" t="s">
        <v>1153</v>
      </c>
      <c r="M114" s="196">
        <v>45009.625</v>
      </c>
      <c r="N114" s="90">
        <v>49894</v>
      </c>
      <c r="O114" s="197"/>
      <c r="P114" s="196">
        <v>45009.774305555555</v>
      </c>
      <c r="Q114" s="90">
        <v>49933</v>
      </c>
      <c r="R114" s="193"/>
      <c r="S114" s="196">
        <v>45009.628472222219</v>
      </c>
      <c r="T114" s="90">
        <v>49896</v>
      </c>
      <c r="U114" s="197" t="s">
        <v>1450</v>
      </c>
      <c r="V114" s="196">
        <v>45009.6875</v>
      </c>
      <c r="W114" s="90">
        <v>49906</v>
      </c>
      <c r="X114" s="193" t="s">
        <v>1451</v>
      </c>
      <c r="Y114" s="196">
        <v>45009.704861111109</v>
      </c>
      <c r="Z114" s="90">
        <v>49916</v>
      </c>
      <c r="AA114" s="193" t="s">
        <v>1394</v>
      </c>
      <c r="AB114" s="196">
        <v>45009.756944444445</v>
      </c>
      <c r="AC114" s="90">
        <v>49925</v>
      </c>
      <c r="AD114" s="193" t="s">
        <v>1385</v>
      </c>
      <c r="AE114" s="196"/>
      <c r="AF114" s="90"/>
      <c r="AG114" s="193"/>
      <c r="AH114" s="196"/>
      <c r="AI114" s="90"/>
      <c r="AJ114" s="198"/>
      <c r="AK114" s="196"/>
      <c r="AL114" s="90"/>
      <c r="AM114" s="198"/>
      <c r="AN114" s="196"/>
      <c r="AO114" s="90"/>
      <c r="AP114" s="198"/>
      <c r="AQ114" s="196">
        <v>45009.692361111112</v>
      </c>
      <c r="AR114" s="197">
        <v>49911</v>
      </c>
      <c r="AS114" s="197">
        <v>19200</v>
      </c>
      <c r="AT114" s="199">
        <v>19260</v>
      </c>
      <c r="AU114" s="199">
        <v>11900</v>
      </c>
      <c r="AV114" s="200">
        <v>7360</v>
      </c>
      <c r="AW114" s="196">
        <v>45009.697222222225</v>
      </c>
      <c r="AX114" s="193">
        <v>49911</v>
      </c>
      <c r="AY114" s="196">
        <v>45009.76458333333</v>
      </c>
      <c r="AZ114" s="197">
        <v>49930</v>
      </c>
      <c r="BA114" s="197">
        <v>19201</v>
      </c>
      <c r="BB114" s="199">
        <v>16460</v>
      </c>
      <c r="BC114" s="199">
        <v>11880</v>
      </c>
      <c r="BD114" s="200">
        <v>4580</v>
      </c>
      <c r="BE114" s="196">
        <v>45009.768055555556</v>
      </c>
      <c r="BF114" s="193">
        <v>49930</v>
      </c>
      <c r="BG114" s="196"/>
      <c r="BH114" s="197"/>
      <c r="BI114" s="197"/>
      <c r="BJ114" s="199"/>
      <c r="BK114" s="199"/>
      <c r="BL114" s="200"/>
      <c r="BM114" s="196"/>
      <c r="BN114" s="193"/>
      <c r="BO114" s="196"/>
      <c r="BP114" s="197"/>
      <c r="BQ114" s="197"/>
      <c r="BR114" s="199"/>
      <c r="BS114" s="199"/>
      <c r="BT114" s="200"/>
      <c r="BU114" s="201"/>
      <c r="BV114" s="193"/>
      <c r="BW114" s="202"/>
      <c r="BX114" s="90"/>
      <c r="BY114" s="198"/>
      <c r="BZ114" s="198"/>
      <c r="CA114" s="241" t="s">
        <v>1622</v>
      </c>
      <c r="CB114" s="221"/>
      <c r="CC114" s="267" t="s">
        <v>1744</v>
      </c>
      <c r="CD114" s="222">
        <f t="shared" si="50"/>
        <v>8.3333333333333329E-2</v>
      </c>
      <c r="CE114" s="223">
        <f t="shared" si="51"/>
        <v>2</v>
      </c>
      <c r="CF114" s="224">
        <f t="shared" si="52"/>
        <v>0.63333333333333275</v>
      </c>
      <c r="CG114" s="193">
        <f t="shared" si="53"/>
        <v>18</v>
      </c>
      <c r="CH114" s="224">
        <f t="shared" si="54"/>
        <v>1.4166666666666667</v>
      </c>
      <c r="CI114" s="193">
        <f t="shared" si="55"/>
        <v>10</v>
      </c>
      <c r="CJ114" s="224">
        <f t="shared" si="56"/>
        <v>1.25</v>
      </c>
      <c r="CK114" s="193">
        <f t="shared" si="57"/>
        <v>9</v>
      </c>
      <c r="CL114" s="224">
        <f t="shared" si="58"/>
        <v>0</v>
      </c>
      <c r="CM114" s="193">
        <f t="shared" si="59"/>
        <v>0</v>
      </c>
      <c r="CN114" s="224">
        <f t="shared" si="60"/>
        <v>0</v>
      </c>
      <c r="CO114" s="193">
        <f t="shared" si="61"/>
        <v>0</v>
      </c>
      <c r="CP114" s="225">
        <f t="shared" si="62"/>
        <v>0.11666666666666667</v>
      </c>
      <c r="CQ114" s="198">
        <f t="shared" si="63"/>
        <v>0</v>
      </c>
      <c r="CR114" s="225">
        <f t="shared" si="64"/>
        <v>8.3333333333333329E-2</v>
      </c>
      <c r="CS114" s="198">
        <f t="shared" si="65"/>
        <v>0</v>
      </c>
      <c r="CT114" s="225">
        <f t="shared" si="66"/>
        <v>0</v>
      </c>
      <c r="CU114" s="198">
        <f t="shared" si="67"/>
        <v>0</v>
      </c>
      <c r="CV114" s="225">
        <f t="shared" si="68"/>
        <v>0</v>
      </c>
      <c r="CW114" s="226">
        <f t="shared" si="69"/>
        <v>0</v>
      </c>
      <c r="CX114" s="224">
        <f t="shared" si="70"/>
        <v>3.583333333333333</v>
      </c>
      <c r="CY114" s="227">
        <f t="shared" si="71"/>
        <v>39</v>
      </c>
      <c r="CZ114" s="224">
        <f t="shared" si="86"/>
        <v>2.666666666666667</v>
      </c>
      <c r="DA114" s="228">
        <f t="shared" si="85"/>
        <v>19</v>
      </c>
      <c r="DB114" s="225">
        <f t="shared" si="72"/>
        <v>0.91666666666666607</v>
      </c>
      <c r="DC114" s="229">
        <f t="shared" si="73"/>
        <v>20</v>
      </c>
      <c r="DD114" s="224">
        <f t="shared" si="74"/>
        <v>0.2</v>
      </c>
      <c r="DE114" s="90">
        <f t="shared" si="75"/>
        <v>0</v>
      </c>
      <c r="DF114" s="230">
        <f t="shared" si="76"/>
        <v>6</v>
      </c>
      <c r="DG114" s="251">
        <f t="shared" si="77"/>
        <v>11940</v>
      </c>
      <c r="DH114" s="231">
        <f t="shared" si="78"/>
        <v>235.65789473684208</v>
      </c>
      <c r="DI114" s="232">
        <f t="shared" si="79"/>
        <v>1119.3749999999998</v>
      </c>
      <c r="DJ114" s="233">
        <f t="shared" si="80"/>
        <v>24</v>
      </c>
      <c r="DK114" s="234">
        <f t="shared" si="81"/>
        <v>7.1249999999999991</v>
      </c>
      <c r="DL114" s="235">
        <f t="shared" si="82"/>
        <v>28.421052631578974</v>
      </c>
      <c r="DM114" s="236"/>
      <c r="DN114" s="237"/>
      <c r="DO114" s="238">
        <f t="shared" si="83"/>
        <v>0.81114130434782605</v>
      </c>
      <c r="DP114" s="239">
        <f t="shared" si="84"/>
        <v>2</v>
      </c>
    </row>
    <row r="115" spans="1:120" ht="24.75" customHeight="1">
      <c r="A115" s="537" t="s">
        <v>1623</v>
      </c>
      <c r="B115" s="191" t="s">
        <v>1150</v>
      </c>
      <c r="C115" s="192">
        <v>45009</v>
      </c>
      <c r="D115" s="193" t="s">
        <v>163</v>
      </c>
      <c r="E115" s="194" t="s">
        <v>1402</v>
      </c>
      <c r="F115" s="90" t="s">
        <v>165</v>
      </c>
      <c r="G115" s="193" t="s">
        <v>1244</v>
      </c>
      <c r="H115" s="191" t="s">
        <v>145</v>
      </c>
      <c r="I115" s="90" t="s">
        <v>146</v>
      </c>
      <c r="J115" s="194" t="s">
        <v>147</v>
      </c>
      <c r="K115" s="90">
        <v>4</v>
      </c>
      <c r="L115" s="195" t="s">
        <v>1377</v>
      </c>
      <c r="M115" s="196">
        <v>45009.242361111108</v>
      </c>
      <c r="N115" s="90">
        <v>49807</v>
      </c>
      <c r="O115" s="197"/>
      <c r="P115" s="196">
        <v>45009.527083333334</v>
      </c>
      <c r="Q115" s="90">
        <v>49894</v>
      </c>
      <c r="R115" s="193"/>
      <c r="S115" s="196">
        <v>45009.25</v>
      </c>
      <c r="T115" s="90">
        <v>49811</v>
      </c>
      <c r="U115" s="197"/>
      <c r="V115" s="196">
        <v>45009.402777777781</v>
      </c>
      <c r="W115" s="90">
        <v>49838</v>
      </c>
      <c r="X115" s="193"/>
      <c r="Y115" s="196">
        <v>45009.435416666667</v>
      </c>
      <c r="Z115" s="90">
        <v>49868</v>
      </c>
      <c r="AA115" s="193"/>
      <c r="AB115" s="196">
        <v>45009.499305555553</v>
      </c>
      <c r="AC115" s="90">
        <v>49877</v>
      </c>
      <c r="AD115" s="193"/>
      <c r="AE115" s="196"/>
      <c r="AF115" s="90"/>
      <c r="AG115" s="193"/>
      <c r="AH115" s="196"/>
      <c r="AI115" s="90"/>
      <c r="AJ115" s="198"/>
      <c r="AK115" s="196"/>
      <c r="AL115" s="90"/>
      <c r="AM115" s="198"/>
      <c r="AN115" s="196"/>
      <c r="AO115" s="90"/>
      <c r="AP115" s="198"/>
      <c r="AQ115" s="196">
        <v>45009.415972222225</v>
      </c>
      <c r="AR115" s="197">
        <v>49853</v>
      </c>
      <c r="AS115" s="197">
        <v>19193</v>
      </c>
      <c r="AT115" s="199"/>
      <c r="AU115" s="199"/>
      <c r="AV115" s="200">
        <v>9180</v>
      </c>
      <c r="AW115" s="196">
        <v>45009.42291666667</v>
      </c>
      <c r="AX115" s="193">
        <v>49854</v>
      </c>
      <c r="AY115" s="196">
        <v>45009.515972222223</v>
      </c>
      <c r="AZ115" s="197">
        <v>49891</v>
      </c>
      <c r="BA115" s="197">
        <v>19197</v>
      </c>
      <c r="BB115" s="199"/>
      <c r="BC115" s="199"/>
      <c r="BD115" s="200">
        <v>5140</v>
      </c>
      <c r="BE115" s="196">
        <v>45009.520138888889</v>
      </c>
      <c r="BF115" s="193">
        <v>49892</v>
      </c>
      <c r="BG115" s="196"/>
      <c r="BH115" s="197"/>
      <c r="BI115" s="197"/>
      <c r="BJ115" s="199"/>
      <c r="BK115" s="199"/>
      <c r="BL115" s="200"/>
      <c r="BM115" s="196"/>
      <c r="BN115" s="193"/>
      <c r="BO115" s="196"/>
      <c r="BP115" s="197"/>
      <c r="BQ115" s="197"/>
      <c r="BR115" s="199"/>
      <c r="BS115" s="199"/>
      <c r="BT115" s="200"/>
      <c r="BU115" s="201"/>
      <c r="BV115" s="193"/>
      <c r="BW115" s="202"/>
      <c r="BX115" s="90"/>
      <c r="BY115" s="198"/>
      <c r="BZ115" s="198"/>
      <c r="CA115" s="241" t="s">
        <v>1624</v>
      </c>
      <c r="CB115" s="221"/>
      <c r="CC115" s="267" t="s">
        <v>1744</v>
      </c>
      <c r="CD115" s="222">
        <f t="shared" si="50"/>
        <v>0.18333333333333332</v>
      </c>
      <c r="CE115" s="223">
        <f t="shared" si="51"/>
        <v>4</v>
      </c>
      <c r="CF115" s="224">
        <f t="shared" si="52"/>
        <v>1.1833333333333338</v>
      </c>
      <c r="CG115" s="193">
        <f t="shared" si="53"/>
        <v>45</v>
      </c>
      <c r="CH115" s="224">
        <f t="shared" si="54"/>
        <v>3.6666666666666661</v>
      </c>
      <c r="CI115" s="193">
        <f t="shared" si="55"/>
        <v>27</v>
      </c>
      <c r="CJ115" s="224">
        <f t="shared" si="56"/>
        <v>1.5333333333333332</v>
      </c>
      <c r="CK115" s="193">
        <f t="shared" si="57"/>
        <v>9</v>
      </c>
      <c r="CL115" s="224">
        <f t="shared" si="58"/>
        <v>0</v>
      </c>
      <c r="CM115" s="193">
        <f t="shared" si="59"/>
        <v>0</v>
      </c>
      <c r="CN115" s="224">
        <f t="shared" si="60"/>
        <v>0</v>
      </c>
      <c r="CO115" s="193">
        <f t="shared" si="61"/>
        <v>0</v>
      </c>
      <c r="CP115" s="225">
        <f t="shared" si="62"/>
        <v>0.16666666666666666</v>
      </c>
      <c r="CQ115" s="198">
        <f t="shared" si="63"/>
        <v>1</v>
      </c>
      <c r="CR115" s="225">
        <f t="shared" si="64"/>
        <v>0.1</v>
      </c>
      <c r="CS115" s="198">
        <f t="shared" si="65"/>
        <v>1</v>
      </c>
      <c r="CT115" s="225">
        <f t="shared" si="66"/>
        <v>0</v>
      </c>
      <c r="CU115" s="198">
        <f t="shared" si="67"/>
        <v>0</v>
      </c>
      <c r="CV115" s="225">
        <f t="shared" si="68"/>
        <v>0</v>
      </c>
      <c r="CW115" s="226">
        <f t="shared" si="69"/>
        <v>0</v>
      </c>
      <c r="CX115" s="224">
        <f t="shared" si="70"/>
        <v>6.833333333333333</v>
      </c>
      <c r="CY115" s="227">
        <f t="shared" si="71"/>
        <v>87</v>
      </c>
      <c r="CZ115" s="224">
        <f t="shared" si="86"/>
        <v>5.1999999999999993</v>
      </c>
      <c r="DA115" s="228">
        <f t="shared" si="85"/>
        <v>36</v>
      </c>
      <c r="DB115" s="225">
        <f t="shared" si="72"/>
        <v>1.6333333333333337</v>
      </c>
      <c r="DC115" s="229">
        <f t="shared" si="73"/>
        <v>51</v>
      </c>
      <c r="DD115" s="224">
        <f t="shared" si="74"/>
        <v>0.26666666666666666</v>
      </c>
      <c r="DE115" s="90">
        <f t="shared" si="75"/>
        <v>2</v>
      </c>
      <c r="DF115" s="230">
        <f t="shared" si="76"/>
        <v>8</v>
      </c>
      <c r="DG115" s="251">
        <f t="shared" si="77"/>
        <v>14320</v>
      </c>
      <c r="DH115" s="231">
        <f t="shared" si="78"/>
        <v>76.495726495726501</v>
      </c>
      <c r="DI115" s="232">
        <f t="shared" si="79"/>
        <v>688.46153846153857</v>
      </c>
      <c r="DJ115" s="233">
        <f t="shared" si="80"/>
        <v>21.81818181818182</v>
      </c>
      <c r="DK115" s="234">
        <f t="shared" si="81"/>
        <v>6.9230769230769242</v>
      </c>
      <c r="DL115" s="235">
        <f t="shared" si="82"/>
        <v>38.02816901408449</v>
      </c>
      <c r="DM115" s="236"/>
      <c r="DN115" s="237"/>
      <c r="DO115" s="238">
        <f t="shared" si="83"/>
        <v>0.77995642701525059</v>
      </c>
      <c r="DP115" s="239">
        <f t="shared" si="84"/>
        <v>2</v>
      </c>
    </row>
    <row r="116" spans="1:120" ht="24.75" customHeight="1">
      <c r="A116" s="537" t="s">
        <v>1625</v>
      </c>
      <c r="B116" s="191" t="s">
        <v>1150</v>
      </c>
      <c r="C116" s="192">
        <v>45009</v>
      </c>
      <c r="D116" s="193" t="s">
        <v>163</v>
      </c>
      <c r="E116" s="194" t="s">
        <v>1403</v>
      </c>
      <c r="F116" s="90" t="s">
        <v>165</v>
      </c>
      <c r="G116" s="193" t="s">
        <v>1241</v>
      </c>
      <c r="H116" s="191" t="s">
        <v>145</v>
      </c>
      <c r="I116" s="90" t="s">
        <v>146</v>
      </c>
      <c r="J116" s="194" t="s">
        <v>1374</v>
      </c>
      <c r="K116" s="90">
        <v>4</v>
      </c>
      <c r="L116" s="195" t="s">
        <v>1381</v>
      </c>
      <c r="M116" s="196">
        <v>45009.633333333331</v>
      </c>
      <c r="N116" s="90">
        <v>64847</v>
      </c>
      <c r="O116" s="197"/>
      <c r="P116" s="196">
        <v>45009.838194444441</v>
      </c>
      <c r="Q116" s="90">
        <v>64892</v>
      </c>
      <c r="R116" s="193"/>
      <c r="S116" s="196">
        <v>45009.634722222225</v>
      </c>
      <c r="T116" s="90">
        <v>64849</v>
      </c>
      <c r="U116" s="197" t="s">
        <v>1626</v>
      </c>
      <c r="V116" s="196">
        <v>45009.760416666664</v>
      </c>
      <c r="W116" s="90">
        <v>64870</v>
      </c>
      <c r="X116" s="193" t="s">
        <v>1627</v>
      </c>
      <c r="Y116" s="196">
        <v>45009.777777777781</v>
      </c>
      <c r="Z116" s="90">
        <v>64879</v>
      </c>
      <c r="AA116" s="193" t="s">
        <v>1628</v>
      </c>
      <c r="AB116" s="196">
        <v>45009.819444444445</v>
      </c>
      <c r="AC116" s="90">
        <v>64885</v>
      </c>
      <c r="AD116" s="193" t="s">
        <v>1629</v>
      </c>
      <c r="AE116" s="196"/>
      <c r="AF116" s="90"/>
      <c r="AG116" s="193"/>
      <c r="AH116" s="196"/>
      <c r="AI116" s="90"/>
      <c r="AJ116" s="198"/>
      <c r="AK116" s="196"/>
      <c r="AL116" s="90"/>
      <c r="AM116" s="198"/>
      <c r="AN116" s="196"/>
      <c r="AO116" s="90"/>
      <c r="AP116" s="198"/>
      <c r="AQ116" s="196">
        <v>45009.76666666667</v>
      </c>
      <c r="AR116" s="197">
        <v>64874</v>
      </c>
      <c r="AS116" s="197">
        <v>19202</v>
      </c>
      <c r="AT116" s="199">
        <v>19370</v>
      </c>
      <c r="AU116" s="199">
        <v>12260</v>
      </c>
      <c r="AV116" s="200">
        <v>7110</v>
      </c>
      <c r="AW116" s="196">
        <v>45009.770833333336</v>
      </c>
      <c r="AX116" s="193">
        <v>64874</v>
      </c>
      <c r="AY116" s="196">
        <v>45009.827777777777</v>
      </c>
      <c r="AZ116" s="197">
        <v>64889</v>
      </c>
      <c r="BA116" s="197">
        <v>19203</v>
      </c>
      <c r="BB116" s="199">
        <v>15170</v>
      </c>
      <c r="BC116" s="199">
        <v>12230</v>
      </c>
      <c r="BD116" s="200">
        <v>2940</v>
      </c>
      <c r="BE116" s="196">
        <v>45009.831250000003</v>
      </c>
      <c r="BF116" s="193">
        <v>64889</v>
      </c>
      <c r="BG116" s="196"/>
      <c r="BH116" s="197"/>
      <c r="BI116" s="197"/>
      <c r="BJ116" s="199"/>
      <c r="BK116" s="199"/>
      <c r="BL116" s="200"/>
      <c r="BM116" s="196"/>
      <c r="BN116" s="193"/>
      <c r="BO116" s="196"/>
      <c r="BP116" s="197"/>
      <c r="BQ116" s="197"/>
      <c r="BR116" s="199"/>
      <c r="BS116" s="199"/>
      <c r="BT116" s="200"/>
      <c r="BU116" s="201"/>
      <c r="BV116" s="193"/>
      <c r="BW116" s="202">
        <v>64853</v>
      </c>
      <c r="BX116" s="90">
        <v>196.1</v>
      </c>
      <c r="BY116" s="461">
        <v>1174.6400000000001</v>
      </c>
      <c r="BZ116" s="198"/>
      <c r="CA116" s="241" t="s">
        <v>1630</v>
      </c>
      <c r="CB116" s="221"/>
      <c r="CC116" s="267" t="s">
        <v>1744</v>
      </c>
      <c r="CD116" s="222">
        <f t="shared" si="50"/>
        <v>3.3333333333333333E-2</v>
      </c>
      <c r="CE116" s="223">
        <f t="shared" si="51"/>
        <v>2</v>
      </c>
      <c r="CF116" s="224">
        <f t="shared" si="52"/>
        <v>0.68333333333333368</v>
      </c>
      <c r="CG116" s="193">
        <f t="shared" si="53"/>
        <v>16</v>
      </c>
      <c r="CH116" s="224">
        <f t="shared" si="54"/>
        <v>3.0166666666666666</v>
      </c>
      <c r="CI116" s="193">
        <f t="shared" si="55"/>
        <v>21</v>
      </c>
      <c r="CJ116" s="224">
        <f t="shared" si="56"/>
        <v>1</v>
      </c>
      <c r="CK116" s="193">
        <f t="shared" si="57"/>
        <v>6</v>
      </c>
      <c r="CL116" s="224">
        <f t="shared" si="58"/>
        <v>0</v>
      </c>
      <c r="CM116" s="193">
        <f t="shared" si="59"/>
        <v>0</v>
      </c>
      <c r="CN116" s="224">
        <f t="shared" si="60"/>
        <v>0</v>
      </c>
      <c r="CO116" s="193">
        <f t="shared" si="61"/>
        <v>0</v>
      </c>
      <c r="CP116" s="225">
        <f t="shared" si="62"/>
        <v>0.1</v>
      </c>
      <c r="CQ116" s="198">
        <f t="shared" si="63"/>
        <v>0</v>
      </c>
      <c r="CR116" s="225">
        <f t="shared" si="64"/>
        <v>8.3333333333333329E-2</v>
      </c>
      <c r="CS116" s="198">
        <f t="shared" si="65"/>
        <v>0</v>
      </c>
      <c r="CT116" s="225">
        <f t="shared" si="66"/>
        <v>0</v>
      </c>
      <c r="CU116" s="198">
        <f t="shared" si="67"/>
        <v>0</v>
      </c>
      <c r="CV116" s="225">
        <f t="shared" si="68"/>
        <v>0</v>
      </c>
      <c r="CW116" s="226">
        <f t="shared" si="69"/>
        <v>0</v>
      </c>
      <c r="CX116" s="224">
        <f t="shared" si="70"/>
        <v>4.916666666666667</v>
      </c>
      <c r="CY116" s="227">
        <f t="shared" si="71"/>
        <v>45</v>
      </c>
      <c r="CZ116" s="224">
        <f t="shared" si="86"/>
        <v>4.0166666666666666</v>
      </c>
      <c r="DA116" s="228">
        <f t="shared" si="85"/>
        <v>27</v>
      </c>
      <c r="DB116" s="225">
        <f t="shared" si="72"/>
        <v>0.90000000000000036</v>
      </c>
      <c r="DC116" s="229">
        <f t="shared" si="73"/>
        <v>18</v>
      </c>
      <c r="DD116" s="224">
        <f t="shared" si="74"/>
        <v>0.18333333333333335</v>
      </c>
      <c r="DE116" s="90">
        <f t="shared" si="75"/>
        <v>0</v>
      </c>
      <c r="DF116" s="230">
        <f t="shared" si="76"/>
        <v>5.5</v>
      </c>
      <c r="DG116" s="251">
        <f t="shared" si="77"/>
        <v>10050</v>
      </c>
      <c r="DH116" s="231">
        <f t="shared" si="78"/>
        <v>92.669432918395572</v>
      </c>
      <c r="DI116" s="232">
        <f t="shared" si="79"/>
        <v>625.51867219917017</v>
      </c>
      <c r="DJ116" s="233">
        <f t="shared" si="80"/>
        <v>60</v>
      </c>
      <c r="DK116" s="234">
        <f t="shared" si="81"/>
        <v>6.7219917012448134</v>
      </c>
      <c r="DL116" s="235">
        <f t="shared" si="82"/>
        <v>23.414634146341452</v>
      </c>
      <c r="DM116" s="236"/>
      <c r="DN116" s="237"/>
      <c r="DO116" s="238">
        <f t="shared" si="83"/>
        <v>0.7067510548523207</v>
      </c>
      <c r="DP116" s="239">
        <f t="shared" si="84"/>
        <v>2</v>
      </c>
    </row>
    <row r="117" spans="1:120" ht="24.75" customHeight="1">
      <c r="A117" s="537" t="s">
        <v>1636</v>
      </c>
      <c r="B117" s="191" t="s">
        <v>1150</v>
      </c>
      <c r="C117" s="192">
        <v>45010</v>
      </c>
      <c r="D117" s="193" t="s">
        <v>173</v>
      </c>
      <c r="E117" s="194" t="s">
        <v>1404</v>
      </c>
      <c r="F117" s="90" t="s">
        <v>143</v>
      </c>
      <c r="G117" s="193" t="s">
        <v>1244</v>
      </c>
      <c r="H117" s="191" t="s">
        <v>145</v>
      </c>
      <c r="I117" s="90" t="s">
        <v>146</v>
      </c>
      <c r="J117" s="194" t="s">
        <v>1374</v>
      </c>
      <c r="K117" s="90">
        <v>4</v>
      </c>
      <c r="L117" s="195" t="s">
        <v>1376</v>
      </c>
      <c r="M117" s="196">
        <v>45010.243055555555</v>
      </c>
      <c r="N117" s="90">
        <v>64892</v>
      </c>
      <c r="O117" s="197"/>
      <c r="P117" s="196">
        <v>45010.444444444445</v>
      </c>
      <c r="Q117" s="90">
        <v>64938</v>
      </c>
      <c r="R117" s="193"/>
      <c r="S117" s="196">
        <v>45010.246527777781</v>
      </c>
      <c r="T117" s="90">
        <v>64892</v>
      </c>
      <c r="U117" s="197" t="s">
        <v>1637</v>
      </c>
      <c r="V117" s="196">
        <v>45010.340277777781</v>
      </c>
      <c r="W117" s="90">
        <v>64913</v>
      </c>
      <c r="X117" s="193" t="s">
        <v>1386</v>
      </c>
      <c r="Y117" s="196">
        <v>45010.354166666664</v>
      </c>
      <c r="Z117" s="90">
        <v>64918</v>
      </c>
      <c r="AA117" s="193" t="s">
        <v>1566</v>
      </c>
      <c r="AB117" s="196">
        <v>45010.429166666669</v>
      </c>
      <c r="AC117" s="90">
        <v>64934</v>
      </c>
      <c r="AD117" s="193" t="s">
        <v>1567</v>
      </c>
      <c r="AE117" s="196"/>
      <c r="AF117" s="90"/>
      <c r="AG117" s="193"/>
      <c r="AH117" s="196"/>
      <c r="AI117" s="90"/>
      <c r="AJ117" s="198"/>
      <c r="AK117" s="196"/>
      <c r="AL117" s="90"/>
      <c r="AM117" s="198"/>
      <c r="AN117" s="196"/>
      <c r="AO117" s="90"/>
      <c r="AP117" s="198"/>
      <c r="AQ117" s="196">
        <v>45010.345138888886</v>
      </c>
      <c r="AR117" s="197">
        <v>64915</v>
      </c>
      <c r="AS117" s="197">
        <v>19204</v>
      </c>
      <c r="AT117" s="199">
        <v>17890</v>
      </c>
      <c r="AU117" s="199">
        <v>12220</v>
      </c>
      <c r="AV117" s="200">
        <v>5670</v>
      </c>
      <c r="AW117" s="196">
        <v>45010.348611111112</v>
      </c>
      <c r="AX117" s="193">
        <v>64916</v>
      </c>
      <c r="AY117" s="196">
        <v>45010.432638888888</v>
      </c>
      <c r="AZ117" s="197">
        <v>64935</v>
      </c>
      <c r="BA117" s="197">
        <v>19206</v>
      </c>
      <c r="BB117" s="199">
        <v>16740</v>
      </c>
      <c r="BC117" s="199">
        <v>12210</v>
      </c>
      <c r="BD117" s="200">
        <v>4530</v>
      </c>
      <c r="BE117" s="196">
        <v>45010.438194444447</v>
      </c>
      <c r="BF117" s="193">
        <v>64936</v>
      </c>
      <c r="BG117" s="196"/>
      <c r="BH117" s="197"/>
      <c r="BI117" s="197"/>
      <c r="BJ117" s="199"/>
      <c r="BK117" s="199"/>
      <c r="BL117" s="200"/>
      <c r="BM117" s="196"/>
      <c r="BN117" s="193"/>
      <c r="BO117" s="196"/>
      <c r="BP117" s="197"/>
      <c r="BQ117" s="197"/>
      <c r="BR117" s="199"/>
      <c r="BS117" s="199"/>
      <c r="BT117" s="200"/>
      <c r="BU117" s="201"/>
      <c r="BV117" s="193"/>
      <c r="BW117" s="202"/>
      <c r="BX117" s="90"/>
      <c r="BY117" s="198"/>
      <c r="BZ117" s="198"/>
      <c r="CA117" s="241" t="s">
        <v>1638</v>
      </c>
      <c r="CB117" s="221"/>
      <c r="CC117" s="267" t="s">
        <v>1744</v>
      </c>
      <c r="CD117" s="222">
        <f t="shared" si="50"/>
        <v>8.3333333333333329E-2</v>
      </c>
      <c r="CE117" s="223">
        <f t="shared" si="51"/>
        <v>0</v>
      </c>
      <c r="CF117" s="224">
        <f t="shared" si="52"/>
        <v>0.48333333333333323</v>
      </c>
      <c r="CG117" s="193">
        <f t="shared" si="53"/>
        <v>7</v>
      </c>
      <c r="CH117" s="224">
        <f t="shared" si="54"/>
        <v>2.25</v>
      </c>
      <c r="CI117" s="193">
        <f t="shared" si="55"/>
        <v>21</v>
      </c>
      <c r="CJ117" s="224">
        <f t="shared" si="56"/>
        <v>1.7999999999999998</v>
      </c>
      <c r="CK117" s="193">
        <f t="shared" si="57"/>
        <v>16</v>
      </c>
      <c r="CL117" s="224">
        <f t="shared" si="58"/>
        <v>0</v>
      </c>
      <c r="CM117" s="193">
        <f t="shared" si="59"/>
        <v>0</v>
      </c>
      <c r="CN117" s="224">
        <f t="shared" si="60"/>
        <v>0</v>
      </c>
      <c r="CO117" s="193">
        <f t="shared" si="61"/>
        <v>0</v>
      </c>
      <c r="CP117" s="225">
        <f t="shared" si="62"/>
        <v>8.3333333333333329E-2</v>
      </c>
      <c r="CQ117" s="198">
        <f t="shared" si="63"/>
        <v>1</v>
      </c>
      <c r="CR117" s="225">
        <f t="shared" si="64"/>
        <v>0.13333333333333333</v>
      </c>
      <c r="CS117" s="198">
        <f t="shared" si="65"/>
        <v>1</v>
      </c>
      <c r="CT117" s="225">
        <f t="shared" si="66"/>
        <v>0</v>
      </c>
      <c r="CU117" s="198">
        <f t="shared" si="67"/>
        <v>0</v>
      </c>
      <c r="CV117" s="225">
        <f t="shared" si="68"/>
        <v>0</v>
      </c>
      <c r="CW117" s="226">
        <f t="shared" si="69"/>
        <v>0</v>
      </c>
      <c r="CX117" s="224">
        <f t="shared" si="70"/>
        <v>4.833333333333333</v>
      </c>
      <c r="CY117" s="227">
        <f t="shared" si="71"/>
        <v>46</v>
      </c>
      <c r="CZ117" s="224">
        <f t="shared" si="86"/>
        <v>4.05</v>
      </c>
      <c r="DA117" s="228">
        <f t="shared" si="85"/>
        <v>37</v>
      </c>
      <c r="DB117" s="225">
        <f t="shared" si="72"/>
        <v>0.78333333333333321</v>
      </c>
      <c r="DC117" s="229">
        <f t="shared" si="73"/>
        <v>9</v>
      </c>
      <c r="DD117" s="224">
        <f t="shared" si="74"/>
        <v>0.21666666666666667</v>
      </c>
      <c r="DE117" s="90">
        <f t="shared" si="75"/>
        <v>2</v>
      </c>
      <c r="DF117" s="230">
        <f t="shared" si="76"/>
        <v>6.5</v>
      </c>
      <c r="DG117" s="251">
        <f t="shared" si="77"/>
        <v>10200</v>
      </c>
      <c r="DH117" s="231">
        <f t="shared" si="78"/>
        <v>68.068068068068072</v>
      </c>
      <c r="DI117" s="232">
        <f t="shared" si="79"/>
        <v>629.62962962962968</v>
      </c>
      <c r="DJ117" s="233">
        <f t="shared" si="80"/>
        <v>0</v>
      </c>
      <c r="DK117" s="234">
        <f t="shared" si="81"/>
        <v>9.1358024691358022</v>
      </c>
      <c r="DL117" s="235">
        <f t="shared" si="82"/>
        <v>14.482758620689658</v>
      </c>
      <c r="DM117" s="236"/>
      <c r="DN117" s="237"/>
      <c r="DO117" s="238">
        <f t="shared" si="83"/>
        <v>0.89947089947089942</v>
      </c>
      <c r="DP117" s="239">
        <f t="shared" si="84"/>
        <v>2</v>
      </c>
    </row>
    <row r="118" spans="1:120" ht="24.75" customHeight="1">
      <c r="A118" s="537" t="s">
        <v>1639</v>
      </c>
      <c r="B118" s="191" t="s">
        <v>1150</v>
      </c>
      <c r="C118" s="192">
        <v>45010</v>
      </c>
      <c r="D118" s="193" t="s">
        <v>173</v>
      </c>
      <c r="E118" s="194" t="s">
        <v>1406</v>
      </c>
      <c r="F118" s="90" t="s">
        <v>143</v>
      </c>
      <c r="G118" s="193" t="s">
        <v>1244</v>
      </c>
      <c r="H118" s="191" t="s">
        <v>145</v>
      </c>
      <c r="I118" s="90" t="s">
        <v>146</v>
      </c>
      <c r="J118" s="194" t="s">
        <v>147</v>
      </c>
      <c r="K118" s="90">
        <v>4</v>
      </c>
      <c r="L118" s="195" t="s">
        <v>1377</v>
      </c>
      <c r="M118" s="196">
        <v>45010.243055555555</v>
      </c>
      <c r="N118" s="90">
        <v>49933</v>
      </c>
      <c r="O118" s="197"/>
      <c r="P118" s="196">
        <v>45010.444444444445</v>
      </c>
      <c r="Q118" s="90">
        <v>49987</v>
      </c>
      <c r="R118" s="193"/>
      <c r="S118" s="196">
        <v>45010.250694444447</v>
      </c>
      <c r="T118" s="90">
        <v>49937</v>
      </c>
      <c r="U118" s="197"/>
      <c r="V118" s="196">
        <v>45010.40625</v>
      </c>
      <c r="W118" s="90">
        <v>49964</v>
      </c>
      <c r="X118" s="193"/>
      <c r="Y118" s="196"/>
      <c r="Z118" s="90"/>
      <c r="AA118" s="193"/>
      <c r="AB118" s="196"/>
      <c r="AC118" s="90"/>
      <c r="AD118" s="193"/>
      <c r="AE118" s="196"/>
      <c r="AF118" s="90"/>
      <c r="AG118" s="193"/>
      <c r="AH118" s="196"/>
      <c r="AI118" s="90"/>
      <c r="AJ118" s="198"/>
      <c r="AK118" s="196"/>
      <c r="AL118" s="90"/>
      <c r="AM118" s="198"/>
      <c r="AN118" s="196"/>
      <c r="AO118" s="90"/>
      <c r="AP118" s="198"/>
      <c r="AQ118" s="196">
        <v>45010.431944444441</v>
      </c>
      <c r="AR118" s="197">
        <v>49984</v>
      </c>
      <c r="AS118" s="197">
        <v>19205</v>
      </c>
      <c r="AT118" s="199"/>
      <c r="AU118" s="199"/>
      <c r="AV118" s="200">
        <v>8100</v>
      </c>
      <c r="AW118" s="196">
        <v>45010.4375</v>
      </c>
      <c r="AX118" s="193">
        <v>49984</v>
      </c>
      <c r="AY118" s="196"/>
      <c r="AZ118" s="197"/>
      <c r="BA118" s="197"/>
      <c r="BB118" s="199"/>
      <c r="BC118" s="199"/>
      <c r="BD118" s="200"/>
      <c r="BE118" s="196"/>
      <c r="BF118" s="193"/>
      <c r="BG118" s="196"/>
      <c r="BH118" s="197"/>
      <c r="BI118" s="197"/>
      <c r="BJ118" s="199"/>
      <c r="BK118" s="199"/>
      <c r="BL118" s="200"/>
      <c r="BM118" s="196"/>
      <c r="BN118" s="193"/>
      <c r="BO118" s="196"/>
      <c r="BP118" s="197"/>
      <c r="BQ118" s="197"/>
      <c r="BR118" s="199"/>
      <c r="BS118" s="199"/>
      <c r="BT118" s="200"/>
      <c r="BU118" s="201"/>
      <c r="BV118" s="193"/>
      <c r="BW118" s="202"/>
      <c r="BX118" s="90"/>
      <c r="BY118" s="198"/>
      <c r="BZ118" s="198"/>
      <c r="CA118" s="241" t="s">
        <v>1640</v>
      </c>
      <c r="CB118" s="221"/>
      <c r="CC118" s="267" t="s">
        <v>1744</v>
      </c>
      <c r="CD118" s="222">
        <f t="shared" si="50"/>
        <v>0.18333333333333332</v>
      </c>
      <c r="CE118" s="223">
        <f t="shared" si="51"/>
        <v>4</v>
      </c>
      <c r="CF118" s="224">
        <f t="shared" si="52"/>
        <v>0.78333333333333299</v>
      </c>
      <c r="CG118" s="193">
        <f t="shared" si="53"/>
        <v>23</v>
      </c>
      <c r="CH118" s="224">
        <f t="shared" si="54"/>
        <v>3.7333333333333334</v>
      </c>
      <c r="CI118" s="193">
        <f t="shared" si="55"/>
        <v>27</v>
      </c>
      <c r="CJ118" s="224">
        <f t="shared" si="56"/>
        <v>0</v>
      </c>
      <c r="CK118" s="193">
        <f t="shared" si="57"/>
        <v>0</v>
      </c>
      <c r="CL118" s="224">
        <f t="shared" si="58"/>
        <v>0</v>
      </c>
      <c r="CM118" s="193">
        <f t="shared" si="59"/>
        <v>0</v>
      </c>
      <c r="CN118" s="224">
        <f t="shared" si="60"/>
        <v>0</v>
      </c>
      <c r="CO118" s="193">
        <f t="shared" si="61"/>
        <v>0</v>
      </c>
      <c r="CP118" s="225">
        <f t="shared" si="62"/>
        <v>0.13333333333333333</v>
      </c>
      <c r="CQ118" s="198">
        <f t="shared" si="63"/>
        <v>0</v>
      </c>
      <c r="CR118" s="225">
        <f t="shared" si="64"/>
        <v>0</v>
      </c>
      <c r="CS118" s="198">
        <f t="shared" si="65"/>
        <v>0</v>
      </c>
      <c r="CT118" s="225">
        <f t="shared" si="66"/>
        <v>0</v>
      </c>
      <c r="CU118" s="198">
        <f t="shared" si="67"/>
        <v>0</v>
      </c>
      <c r="CV118" s="225">
        <f t="shared" si="68"/>
        <v>0</v>
      </c>
      <c r="CW118" s="226">
        <f t="shared" si="69"/>
        <v>0</v>
      </c>
      <c r="CX118" s="224">
        <f t="shared" si="70"/>
        <v>4.833333333333333</v>
      </c>
      <c r="CY118" s="227">
        <f t="shared" si="71"/>
        <v>54</v>
      </c>
      <c r="CZ118" s="224">
        <f t="shared" si="86"/>
        <v>3.7333333333333334</v>
      </c>
      <c r="DA118" s="228">
        <f t="shared" si="85"/>
        <v>27</v>
      </c>
      <c r="DB118" s="225">
        <f t="shared" si="72"/>
        <v>1.0999999999999996</v>
      </c>
      <c r="DC118" s="229">
        <f t="shared" si="73"/>
        <v>27</v>
      </c>
      <c r="DD118" s="224">
        <f t="shared" si="74"/>
        <v>0.13333333333333333</v>
      </c>
      <c r="DE118" s="90">
        <f t="shared" si="75"/>
        <v>0</v>
      </c>
      <c r="DF118" s="230">
        <f t="shared" si="76"/>
        <v>8</v>
      </c>
      <c r="DG118" s="251">
        <f t="shared" si="77"/>
        <v>8100</v>
      </c>
      <c r="DH118" s="231">
        <f t="shared" si="78"/>
        <v>80.357142857142861</v>
      </c>
      <c r="DI118" s="232">
        <f t="shared" si="79"/>
        <v>542.41071428571422</v>
      </c>
      <c r="DJ118" s="233">
        <f t="shared" si="80"/>
        <v>21.81818181818182</v>
      </c>
      <c r="DK118" s="234">
        <f t="shared" si="81"/>
        <v>7.2321428571428568</v>
      </c>
      <c r="DL118" s="235">
        <f t="shared" si="82"/>
        <v>29.361702127659587</v>
      </c>
      <c r="DM118" s="236"/>
      <c r="DN118" s="237"/>
      <c r="DO118" s="238">
        <f t="shared" si="83"/>
        <v>1</v>
      </c>
      <c r="DP118" s="239">
        <f t="shared" si="84"/>
        <v>1</v>
      </c>
    </row>
    <row r="119" spans="1:120" ht="24.75" customHeight="1">
      <c r="A119" s="537" t="s">
        <v>1641</v>
      </c>
      <c r="B119" s="191" t="s">
        <v>1150</v>
      </c>
      <c r="C119" s="192">
        <v>45010</v>
      </c>
      <c r="D119" s="193" t="s">
        <v>173</v>
      </c>
      <c r="E119" s="194" t="s">
        <v>1407</v>
      </c>
      <c r="F119" s="90" t="s">
        <v>143</v>
      </c>
      <c r="G119" s="193" t="s">
        <v>1241</v>
      </c>
      <c r="H119" s="191" t="s">
        <v>145</v>
      </c>
      <c r="I119" s="90" t="s">
        <v>146</v>
      </c>
      <c r="J119" s="194" t="s">
        <v>1374</v>
      </c>
      <c r="K119" s="90">
        <v>4</v>
      </c>
      <c r="L119" s="195" t="s">
        <v>1381</v>
      </c>
      <c r="M119" s="196">
        <v>45010.538194444445</v>
      </c>
      <c r="N119" s="90">
        <v>64938</v>
      </c>
      <c r="O119" s="197"/>
      <c r="P119" s="196">
        <v>45010.679166666669</v>
      </c>
      <c r="Q119" s="90">
        <v>64973</v>
      </c>
      <c r="R119" s="193"/>
      <c r="S119" s="196">
        <v>45010.541666666664</v>
      </c>
      <c r="T119" s="90">
        <v>64940</v>
      </c>
      <c r="U119" s="197" t="s">
        <v>1642</v>
      </c>
      <c r="V119" s="196">
        <v>45010.659722222219</v>
      </c>
      <c r="W119" s="90">
        <v>64965</v>
      </c>
      <c r="X119" s="193" t="s">
        <v>1629</v>
      </c>
      <c r="Y119" s="196"/>
      <c r="Z119" s="90"/>
      <c r="AA119" s="193"/>
      <c r="AB119" s="196"/>
      <c r="AC119" s="90"/>
      <c r="AD119" s="193"/>
      <c r="AE119" s="196"/>
      <c r="AF119" s="90"/>
      <c r="AG119" s="193"/>
      <c r="AH119" s="196"/>
      <c r="AI119" s="90"/>
      <c r="AJ119" s="198"/>
      <c r="AK119" s="196"/>
      <c r="AL119" s="90"/>
      <c r="AM119" s="198"/>
      <c r="AN119" s="196"/>
      <c r="AO119" s="90"/>
      <c r="AP119" s="198"/>
      <c r="AQ119" s="196">
        <v>45010.667361111111</v>
      </c>
      <c r="AR119" s="197">
        <v>64970</v>
      </c>
      <c r="AS119" s="197">
        <v>19208</v>
      </c>
      <c r="AT119" s="199">
        <v>18220</v>
      </c>
      <c r="AU119" s="199">
        <v>12180</v>
      </c>
      <c r="AV119" s="200">
        <v>6040</v>
      </c>
      <c r="AW119" s="196">
        <v>45010.672222222223</v>
      </c>
      <c r="AX119" s="193">
        <v>64970</v>
      </c>
      <c r="AY119" s="196"/>
      <c r="AZ119" s="197"/>
      <c r="BA119" s="197"/>
      <c r="BB119" s="199"/>
      <c r="BC119" s="199"/>
      <c r="BD119" s="200"/>
      <c r="BE119" s="196"/>
      <c r="BF119" s="193"/>
      <c r="BG119" s="196"/>
      <c r="BH119" s="197"/>
      <c r="BI119" s="197"/>
      <c r="BJ119" s="199"/>
      <c r="BK119" s="199"/>
      <c r="BL119" s="200"/>
      <c r="BM119" s="196"/>
      <c r="BN119" s="193"/>
      <c r="BO119" s="196"/>
      <c r="BP119" s="197"/>
      <c r="BQ119" s="197"/>
      <c r="BR119" s="199"/>
      <c r="BS119" s="199"/>
      <c r="BT119" s="200"/>
      <c r="BU119" s="201"/>
      <c r="BV119" s="193"/>
      <c r="BW119" s="202"/>
      <c r="BX119" s="90"/>
      <c r="BY119" s="198"/>
      <c r="BZ119" s="198"/>
      <c r="CA119" s="241" t="s">
        <v>1643</v>
      </c>
      <c r="CB119" s="221"/>
      <c r="CC119" s="267" t="s">
        <v>1744</v>
      </c>
      <c r="CD119" s="222">
        <f t="shared" si="50"/>
        <v>8.3333333333333329E-2</v>
      </c>
      <c r="CE119" s="223">
        <f t="shared" si="51"/>
        <v>2</v>
      </c>
      <c r="CF119" s="224">
        <f t="shared" si="52"/>
        <v>0.34999999999999981</v>
      </c>
      <c r="CG119" s="193">
        <f t="shared" si="53"/>
        <v>8</v>
      </c>
      <c r="CH119" s="224">
        <f t="shared" si="54"/>
        <v>2.8333333333333335</v>
      </c>
      <c r="CI119" s="193">
        <f t="shared" si="55"/>
        <v>25</v>
      </c>
      <c r="CJ119" s="224">
        <f t="shared" si="56"/>
        <v>0</v>
      </c>
      <c r="CK119" s="193">
        <f t="shared" si="57"/>
        <v>0</v>
      </c>
      <c r="CL119" s="224">
        <f t="shared" si="58"/>
        <v>0</v>
      </c>
      <c r="CM119" s="193">
        <f t="shared" si="59"/>
        <v>0</v>
      </c>
      <c r="CN119" s="224">
        <f t="shared" si="60"/>
        <v>0</v>
      </c>
      <c r="CO119" s="193">
        <f t="shared" si="61"/>
        <v>0</v>
      </c>
      <c r="CP119" s="225">
        <f t="shared" si="62"/>
        <v>0.11666666666666667</v>
      </c>
      <c r="CQ119" s="198">
        <f t="shared" si="63"/>
        <v>0</v>
      </c>
      <c r="CR119" s="225">
        <f t="shared" si="64"/>
        <v>0</v>
      </c>
      <c r="CS119" s="198">
        <f t="shared" si="65"/>
        <v>0</v>
      </c>
      <c r="CT119" s="225">
        <f t="shared" si="66"/>
        <v>0</v>
      </c>
      <c r="CU119" s="198">
        <f t="shared" si="67"/>
        <v>0</v>
      </c>
      <c r="CV119" s="225">
        <f t="shared" si="68"/>
        <v>0</v>
      </c>
      <c r="CW119" s="226">
        <f t="shared" si="69"/>
        <v>0</v>
      </c>
      <c r="CX119" s="224">
        <f t="shared" si="70"/>
        <v>3.3833333333333333</v>
      </c>
      <c r="CY119" s="227">
        <f t="shared" si="71"/>
        <v>35</v>
      </c>
      <c r="CZ119" s="224">
        <f t="shared" si="86"/>
        <v>2.8333333333333335</v>
      </c>
      <c r="DA119" s="228">
        <f t="shared" si="85"/>
        <v>25</v>
      </c>
      <c r="DB119" s="225">
        <f t="shared" si="72"/>
        <v>0.54999999999999982</v>
      </c>
      <c r="DC119" s="229">
        <f t="shared" si="73"/>
        <v>10</v>
      </c>
      <c r="DD119" s="224">
        <f t="shared" si="74"/>
        <v>0.11666666666666667</v>
      </c>
      <c r="DE119" s="90">
        <f t="shared" si="75"/>
        <v>0</v>
      </c>
      <c r="DF119" s="230">
        <f t="shared" si="76"/>
        <v>7</v>
      </c>
      <c r="DG119" s="251">
        <f t="shared" si="77"/>
        <v>6040</v>
      </c>
      <c r="DH119" s="231">
        <f t="shared" si="78"/>
        <v>85.270588235294113</v>
      </c>
      <c r="DI119" s="232">
        <f t="shared" si="79"/>
        <v>532.94117647058818</v>
      </c>
      <c r="DJ119" s="233">
        <f t="shared" si="80"/>
        <v>24</v>
      </c>
      <c r="DK119" s="234">
        <f t="shared" si="81"/>
        <v>8.8235294117647047</v>
      </c>
      <c r="DL119" s="235">
        <f t="shared" si="82"/>
        <v>22.857142857142868</v>
      </c>
      <c r="DM119" s="236"/>
      <c r="DN119" s="237"/>
      <c r="DO119" s="238">
        <f t="shared" si="83"/>
        <v>1</v>
      </c>
      <c r="DP119" s="239">
        <f t="shared" si="84"/>
        <v>1</v>
      </c>
    </row>
    <row r="120" spans="1:120" ht="24.75" customHeight="1">
      <c r="A120" s="537" t="s">
        <v>1644</v>
      </c>
      <c r="B120" s="191" t="s">
        <v>1150</v>
      </c>
      <c r="C120" s="192">
        <v>45012</v>
      </c>
      <c r="D120" s="193" t="s">
        <v>176</v>
      </c>
      <c r="E120" s="194" t="s">
        <v>1401</v>
      </c>
      <c r="F120" s="90" t="s">
        <v>165</v>
      </c>
      <c r="G120" s="193" t="s">
        <v>1244</v>
      </c>
      <c r="H120" s="191" t="s">
        <v>145</v>
      </c>
      <c r="I120" s="90" t="s">
        <v>146</v>
      </c>
      <c r="J120" s="194" t="s">
        <v>1374</v>
      </c>
      <c r="K120" s="90">
        <v>4</v>
      </c>
      <c r="L120" s="195" t="s">
        <v>1376</v>
      </c>
      <c r="M120" s="196">
        <v>45012.243055555555</v>
      </c>
      <c r="N120" s="90">
        <v>64973</v>
      </c>
      <c r="O120" s="197"/>
      <c r="P120" s="196">
        <v>45012.513888888891</v>
      </c>
      <c r="Q120" s="90">
        <v>65024</v>
      </c>
      <c r="R120" s="193"/>
      <c r="S120" s="196">
        <v>45012.25</v>
      </c>
      <c r="T120" s="90">
        <v>64976</v>
      </c>
      <c r="U120" s="197" t="s">
        <v>1534</v>
      </c>
      <c r="V120" s="196">
        <v>45012.361111111109</v>
      </c>
      <c r="W120" s="90">
        <v>64993</v>
      </c>
      <c r="X120" s="193" t="s">
        <v>1466</v>
      </c>
      <c r="Y120" s="196">
        <v>45012.401388888888</v>
      </c>
      <c r="Z120" s="90">
        <v>65004</v>
      </c>
      <c r="AA120" s="193" t="s">
        <v>1645</v>
      </c>
      <c r="AB120" s="196">
        <v>45012.494444444441</v>
      </c>
      <c r="AC120" s="90">
        <v>65017</v>
      </c>
      <c r="AD120" s="193" t="s">
        <v>1646</v>
      </c>
      <c r="AE120" s="196"/>
      <c r="AF120" s="90"/>
      <c r="AG120" s="193"/>
      <c r="AH120" s="196"/>
      <c r="AI120" s="90"/>
      <c r="AJ120" s="198"/>
      <c r="AK120" s="196"/>
      <c r="AL120" s="90"/>
      <c r="AM120" s="198"/>
      <c r="AN120" s="196"/>
      <c r="AO120" s="90"/>
      <c r="AP120" s="198"/>
      <c r="AQ120" s="196">
        <v>45012.37222222222</v>
      </c>
      <c r="AR120" s="197">
        <v>64998</v>
      </c>
      <c r="AS120" s="197">
        <v>19213</v>
      </c>
      <c r="AT120" s="199">
        <v>21120</v>
      </c>
      <c r="AU120" s="199">
        <v>12270</v>
      </c>
      <c r="AV120" s="200">
        <v>8850</v>
      </c>
      <c r="AW120" s="196">
        <v>45012.376388888886</v>
      </c>
      <c r="AX120" s="193">
        <v>64999</v>
      </c>
      <c r="AY120" s="196">
        <v>45012.501388888886</v>
      </c>
      <c r="AZ120" s="197">
        <v>65021</v>
      </c>
      <c r="BA120" s="197">
        <v>19227</v>
      </c>
      <c r="BB120" s="199">
        <v>20620</v>
      </c>
      <c r="BC120" s="199">
        <v>12160</v>
      </c>
      <c r="BD120" s="200">
        <v>8460</v>
      </c>
      <c r="BE120" s="196">
        <v>45012.506249999999</v>
      </c>
      <c r="BF120" s="193">
        <v>65022</v>
      </c>
      <c r="BG120" s="196"/>
      <c r="BH120" s="197"/>
      <c r="BI120" s="197"/>
      <c r="BJ120" s="199"/>
      <c r="BK120" s="199"/>
      <c r="BL120" s="200"/>
      <c r="BM120" s="196"/>
      <c r="BN120" s="193"/>
      <c r="BO120" s="196"/>
      <c r="BP120" s="197"/>
      <c r="BQ120" s="197"/>
      <c r="BR120" s="199"/>
      <c r="BS120" s="199"/>
      <c r="BT120" s="200"/>
      <c r="BU120" s="201"/>
      <c r="BV120" s="193"/>
      <c r="BW120" s="202"/>
      <c r="BX120" s="90"/>
      <c r="BY120" s="198"/>
      <c r="BZ120" s="198"/>
      <c r="CA120" s="241" t="s">
        <v>1647</v>
      </c>
      <c r="CB120" s="221"/>
      <c r="CC120" s="267" t="s">
        <v>1744</v>
      </c>
      <c r="CD120" s="222">
        <f t="shared" si="50"/>
        <v>0.16666666666666666</v>
      </c>
      <c r="CE120" s="223">
        <f t="shared" si="51"/>
        <v>3</v>
      </c>
      <c r="CF120" s="224">
        <f t="shared" si="52"/>
        <v>1.2166666666666661</v>
      </c>
      <c r="CG120" s="193">
        <f t="shared" si="53"/>
        <v>16</v>
      </c>
      <c r="CH120" s="224">
        <f t="shared" si="54"/>
        <v>2.6666666666666665</v>
      </c>
      <c r="CI120" s="193">
        <f t="shared" si="55"/>
        <v>17</v>
      </c>
      <c r="CJ120" s="224">
        <f t="shared" si="56"/>
        <v>2.2333333333333334</v>
      </c>
      <c r="CK120" s="193">
        <f t="shared" si="57"/>
        <v>13</v>
      </c>
      <c r="CL120" s="224">
        <f t="shared" si="58"/>
        <v>0</v>
      </c>
      <c r="CM120" s="193">
        <f t="shared" si="59"/>
        <v>0</v>
      </c>
      <c r="CN120" s="224">
        <f t="shared" si="60"/>
        <v>0</v>
      </c>
      <c r="CO120" s="193">
        <f t="shared" si="61"/>
        <v>0</v>
      </c>
      <c r="CP120" s="225">
        <f t="shared" si="62"/>
        <v>0.1</v>
      </c>
      <c r="CQ120" s="198">
        <f t="shared" si="63"/>
        <v>1</v>
      </c>
      <c r="CR120" s="225">
        <f t="shared" si="64"/>
        <v>0.11666666666666667</v>
      </c>
      <c r="CS120" s="198">
        <f t="shared" si="65"/>
        <v>1</v>
      </c>
      <c r="CT120" s="225">
        <f t="shared" si="66"/>
        <v>0</v>
      </c>
      <c r="CU120" s="198">
        <f t="shared" si="67"/>
        <v>0</v>
      </c>
      <c r="CV120" s="225">
        <f t="shared" si="68"/>
        <v>0</v>
      </c>
      <c r="CW120" s="226">
        <f t="shared" si="69"/>
        <v>0</v>
      </c>
      <c r="CX120" s="224">
        <f t="shared" si="70"/>
        <v>6.5</v>
      </c>
      <c r="CY120" s="227">
        <f t="shared" si="71"/>
        <v>51</v>
      </c>
      <c r="CZ120" s="224">
        <f t="shared" si="86"/>
        <v>4.9000000000000004</v>
      </c>
      <c r="DA120" s="228">
        <f t="shared" si="85"/>
        <v>30</v>
      </c>
      <c r="DB120" s="225">
        <f t="shared" si="72"/>
        <v>1.5999999999999996</v>
      </c>
      <c r="DC120" s="229">
        <f t="shared" si="73"/>
        <v>21</v>
      </c>
      <c r="DD120" s="224">
        <f t="shared" si="74"/>
        <v>0.21666666666666667</v>
      </c>
      <c r="DE120" s="90">
        <f t="shared" si="75"/>
        <v>2</v>
      </c>
      <c r="DF120" s="230">
        <f t="shared" si="76"/>
        <v>6.5</v>
      </c>
      <c r="DG120" s="251">
        <f t="shared" si="77"/>
        <v>17310</v>
      </c>
      <c r="DH120" s="231">
        <f t="shared" si="78"/>
        <v>117.75510204081631</v>
      </c>
      <c r="DI120" s="232">
        <f t="shared" si="79"/>
        <v>883.16326530612241</v>
      </c>
      <c r="DJ120" s="233">
        <f t="shared" si="80"/>
        <v>18</v>
      </c>
      <c r="DK120" s="234">
        <f t="shared" si="81"/>
        <v>6.1224489795918364</v>
      </c>
      <c r="DL120" s="235">
        <f t="shared" si="82"/>
        <v>13.150684931506856</v>
      </c>
      <c r="DM120" s="236"/>
      <c r="DN120" s="237"/>
      <c r="DO120" s="238">
        <f t="shared" si="83"/>
        <v>0.97796610169491527</v>
      </c>
      <c r="DP120" s="239">
        <f t="shared" si="84"/>
        <v>2</v>
      </c>
    </row>
    <row r="121" spans="1:120" ht="24.75" customHeight="1">
      <c r="A121" s="537" t="s">
        <v>1648</v>
      </c>
      <c r="B121" s="191" t="s">
        <v>1150</v>
      </c>
      <c r="C121" s="192">
        <v>45012</v>
      </c>
      <c r="D121" s="193" t="s">
        <v>176</v>
      </c>
      <c r="E121" s="194" t="s">
        <v>1399</v>
      </c>
      <c r="F121" s="90" t="s">
        <v>165</v>
      </c>
      <c r="G121" s="193" t="s">
        <v>1241</v>
      </c>
      <c r="H121" s="191" t="s">
        <v>145</v>
      </c>
      <c r="I121" s="90" t="s">
        <v>146</v>
      </c>
      <c r="J121" s="194" t="s">
        <v>147</v>
      </c>
      <c r="K121" s="90">
        <v>4</v>
      </c>
      <c r="L121" s="195" t="s">
        <v>1153</v>
      </c>
      <c r="M121" s="196">
        <v>45012.625</v>
      </c>
      <c r="N121" s="90">
        <v>50099</v>
      </c>
      <c r="O121" s="197"/>
      <c r="P121" s="196">
        <v>45012.808333333334</v>
      </c>
      <c r="Q121" s="90">
        <v>50138</v>
      </c>
      <c r="R121" s="193"/>
      <c r="S121" s="196">
        <v>45012.628472222219</v>
      </c>
      <c r="T121" s="90">
        <v>50102</v>
      </c>
      <c r="U121" s="197" t="s">
        <v>1450</v>
      </c>
      <c r="V121" s="196">
        <v>45012.701388888891</v>
      </c>
      <c r="W121" s="90">
        <v>50110</v>
      </c>
      <c r="X121" s="193" t="s">
        <v>1451</v>
      </c>
      <c r="Y121" s="196">
        <v>45012.722222222219</v>
      </c>
      <c r="Z121" s="90">
        <v>50120</v>
      </c>
      <c r="AA121" s="193" t="s">
        <v>1394</v>
      </c>
      <c r="AB121" s="196">
        <v>45012.788194444445</v>
      </c>
      <c r="AC121" s="90">
        <v>50129</v>
      </c>
      <c r="AD121" s="193" t="s">
        <v>1385</v>
      </c>
      <c r="AE121" s="196"/>
      <c r="AF121" s="90"/>
      <c r="AG121" s="193"/>
      <c r="AH121" s="196"/>
      <c r="AI121" s="90"/>
      <c r="AJ121" s="198"/>
      <c r="AK121" s="196"/>
      <c r="AL121" s="90"/>
      <c r="AM121" s="198"/>
      <c r="AN121" s="196"/>
      <c r="AO121" s="90"/>
      <c r="AP121" s="198"/>
      <c r="AQ121" s="196">
        <v>45012.709027777775</v>
      </c>
      <c r="AR121" s="197">
        <v>50115</v>
      </c>
      <c r="AS121" s="197">
        <v>19249</v>
      </c>
      <c r="AT121" s="199">
        <v>20690</v>
      </c>
      <c r="AU121" s="199">
        <v>12000</v>
      </c>
      <c r="AV121" s="200">
        <v>8690</v>
      </c>
      <c r="AW121" s="196">
        <v>45012.714583333334</v>
      </c>
      <c r="AX121" s="193">
        <v>50115</v>
      </c>
      <c r="AY121" s="196">
        <v>45012.797222222223</v>
      </c>
      <c r="AZ121" s="197">
        <v>50135</v>
      </c>
      <c r="BA121" s="197">
        <v>19251</v>
      </c>
      <c r="BB121" s="199">
        <v>19320</v>
      </c>
      <c r="BC121" s="199">
        <v>11980</v>
      </c>
      <c r="BD121" s="200">
        <v>7340</v>
      </c>
      <c r="BE121" s="196">
        <v>45012.802083333336</v>
      </c>
      <c r="BF121" s="193">
        <v>50135</v>
      </c>
      <c r="BG121" s="196"/>
      <c r="BH121" s="197"/>
      <c r="BI121" s="197"/>
      <c r="BJ121" s="199"/>
      <c r="BK121" s="199"/>
      <c r="BL121" s="200"/>
      <c r="BM121" s="196"/>
      <c r="BN121" s="193"/>
      <c r="BO121" s="196"/>
      <c r="BP121" s="197"/>
      <c r="BQ121" s="197"/>
      <c r="BR121" s="199"/>
      <c r="BS121" s="199"/>
      <c r="BT121" s="200"/>
      <c r="BU121" s="201"/>
      <c r="BV121" s="193"/>
      <c r="BW121" s="202"/>
      <c r="BX121" s="90"/>
      <c r="BY121" s="198"/>
      <c r="BZ121" s="198"/>
      <c r="CA121" s="241" t="s">
        <v>1649</v>
      </c>
      <c r="CB121" s="221"/>
      <c r="CC121" s="267" t="s">
        <v>1744</v>
      </c>
      <c r="CD121" s="222">
        <f t="shared" si="50"/>
        <v>8.3333333333333329E-2</v>
      </c>
      <c r="CE121" s="223">
        <f t="shared" si="51"/>
        <v>3</v>
      </c>
      <c r="CF121" s="224">
        <f t="shared" si="52"/>
        <v>0.7333333333333335</v>
      </c>
      <c r="CG121" s="193">
        <f t="shared" si="53"/>
        <v>19</v>
      </c>
      <c r="CH121" s="224">
        <f t="shared" si="54"/>
        <v>1.75</v>
      </c>
      <c r="CI121" s="193">
        <f t="shared" si="55"/>
        <v>8</v>
      </c>
      <c r="CJ121" s="224">
        <f t="shared" si="56"/>
        <v>1.5833333333333335</v>
      </c>
      <c r="CK121" s="193">
        <f t="shared" si="57"/>
        <v>9</v>
      </c>
      <c r="CL121" s="224">
        <f t="shared" si="58"/>
        <v>0</v>
      </c>
      <c r="CM121" s="193">
        <f t="shared" si="59"/>
        <v>0</v>
      </c>
      <c r="CN121" s="224">
        <f t="shared" si="60"/>
        <v>0</v>
      </c>
      <c r="CO121" s="193">
        <f t="shared" si="61"/>
        <v>0</v>
      </c>
      <c r="CP121" s="225">
        <f t="shared" si="62"/>
        <v>0.13333333333333333</v>
      </c>
      <c r="CQ121" s="198">
        <f t="shared" si="63"/>
        <v>0</v>
      </c>
      <c r="CR121" s="225">
        <f t="shared" si="64"/>
        <v>0.11666666666666667</v>
      </c>
      <c r="CS121" s="198">
        <f t="shared" si="65"/>
        <v>0</v>
      </c>
      <c r="CT121" s="225">
        <f t="shared" si="66"/>
        <v>0</v>
      </c>
      <c r="CU121" s="198">
        <f t="shared" si="67"/>
        <v>0</v>
      </c>
      <c r="CV121" s="225">
        <f t="shared" si="68"/>
        <v>0</v>
      </c>
      <c r="CW121" s="226">
        <f t="shared" si="69"/>
        <v>0</v>
      </c>
      <c r="CX121" s="224">
        <f t="shared" si="70"/>
        <v>4.4000000000000004</v>
      </c>
      <c r="CY121" s="227">
        <f t="shared" si="71"/>
        <v>39</v>
      </c>
      <c r="CZ121" s="224">
        <f t="shared" si="86"/>
        <v>3.3333333333333335</v>
      </c>
      <c r="DA121" s="228">
        <f t="shared" si="85"/>
        <v>17</v>
      </c>
      <c r="DB121" s="225">
        <f t="shared" si="72"/>
        <v>1.0666666666666669</v>
      </c>
      <c r="DC121" s="229">
        <f t="shared" si="73"/>
        <v>22</v>
      </c>
      <c r="DD121" s="224">
        <f t="shared" si="74"/>
        <v>0.25</v>
      </c>
      <c r="DE121" s="90">
        <f t="shared" si="75"/>
        <v>0</v>
      </c>
      <c r="DF121" s="230">
        <f t="shared" si="76"/>
        <v>7.5</v>
      </c>
      <c r="DG121" s="251">
        <f t="shared" si="77"/>
        <v>16030</v>
      </c>
      <c r="DH121" s="231">
        <f t="shared" si="78"/>
        <v>282.88235294117646</v>
      </c>
      <c r="DI121" s="232">
        <f t="shared" si="79"/>
        <v>1202.25</v>
      </c>
      <c r="DJ121" s="233">
        <f t="shared" si="80"/>
        <v>36</v>
      </c>
      <c r="DK121" s="234">
        <f t="shared" si="81"/>
        <v>5.0999999999999996</v>
      </c>
      <c r="DL121" s="235">
        <f t="shared" si="82"/>
        <v>25.909090909090903</v>
      </c>
      <c r="DM121" s="236"/>
      <c r="DN121" s="237"/>
      <c r="DO121" s="238">
        <f t="shared" si="83"/>
        <v>0.92232451093210588</v>
      </c>
      <c r="DP121" s="239">
        <f t="shared" si="84"/>
        <v>2</v>
      </c>
    </row>
    <row r="122" spans="1:120" ht="24.75" customHeight="1">
      <c r="A122" s="537" t="s">
        <v>1650</v>
      </c>
      <c r="B122" s="191" t="s">
        <v>1150</v>
      </c>
      <c r="C122" s="192">
        <v>45012</v>
      </c>
      <c r="D122" s="193" t="s">
        <v>176</v>
      </c>
      <c r="E122" s="194" t="s">
        <v>1402</v>
      </c>
      <c r="F122" s="90" t="s">
        <v>165</v>
      </c>
      <c r="G122" s="193" t="s">
        <v>1244</v>
      </c>
      <c r="H122" s="191" t="s">
        <v>145</v>
      </c>
      <c r="I122" s="90" t="s">
        <v>146</v>
      </c>
      <c r="J122" s="194" t="s">
        <v>150</v>
      </c>
      <c r="K122" s="90">
        <v>4</v>
      </c>
      <c r="L122" s="195" t="s">
        <v>1377</v>
      </c>
      <c r="M122" s="196">
        <v>45012.240972222222</v>
      </c>
      <c r="N122" s="90">
        <v>50010</v>
      </c>
      <c r="O122" s="197"/>
      <c r="P122" s="196">
        <v>45012.564583333333</v>
      </c>
      <c r="Q122" s="90">
        <v>50099</v>
      </c>
      <c r="R122" s="193"/>
      <c r="S122" s="196">
        <v>45012.248611111114</v>
      </c>
      <c r="T122" s="90">
        <v>50014</v>
      </c>
      <c r="U122" s="197"/>
      <c r="V122" s="196">
        <v>45012.382638888892</v>
      </c>
      <c r="W122" s="90">
        <v>50033</v>
      </c>
      <c r="X122" s="193"/>
      <c r="Y122" s="196">
        <v>45012.408333333333</v>
      </c>
      <c r="Z122" s="90">
        <v>50064</v>
      </c>
      <c r="AA122" s="193"/>
      <c r="AB122" s="196">
        <v>45012.541666666664</v>
      </c>
      <c r="AC122" s="90">
        <v>50081</v>
      </c>
      <c r="AD122" s="193"/>
      <c r="AE122" s="196"/>
      <c r="AF122" s="90"/>
      <c r="AG122" s="193"/>
      <c r="AH122" s="196"/>
      <c r="AI122" s="90"/>
      <c r="AJ122" s="198"/>
      <c r="AK122" s="196"/>
      <c r="AL122" s="90"/>
      <c r="AM122" s="198"/>
      <c r="AN122" s="196"/>
      <c r="AO122" s="90"/>
      <c r="AP122" s="198"/>
      <c r="AQ122" s="196">
        <v>45012.39166666667</v>
      </c>
      <c r="AR122" s="197">
        <v>50049</v>
      </c>
      <c r="AS122" s="197">
        <v>19215</v>
      </c>
      <c r="AT122" s="199"/>
      <c r="AU122" s="199"/>
      <c r="AV122" s="200">
        <v>9170</v>
      </c>
      <c r="AW122" s="196">
        <v>45012.399305555555</v>
      </c>
      <c r="AX122" s="193">
        <v>50050</v>
      </c>
      <c r="AY122" s="196">
        <v>45012.552777777775</v>
      </c>
      <c r="AZ122" s="197">
        <v>50096</v>
      </c>
      <c r="BA122" s="197">
        <v>19229</v>
      </c>
      <c r="BB122" s="199"/>
      <c r="BC122" s="199"/>
      <c r="BD122" s="200">
        <v>8420</v>
      </c>
      <c r="BE122" s="196">
        <v>45012.558333333334</v>
      </c>
      <c r="BF122" s="193">
        <v>50096</v>
      </c>
      <c r="BG122" s="196"/>
      <c r="BH122" s="197"/>
      <c r="BI122" s="197"/>
      <c r="BJ122" s="199"/>
      <c r="BK122" s="199"/>
      <c r="BL122" s="200"/>
      <c r="BM122" s="196"/>
      <c r="BN122" s="193"/>
      <c r="BO122" s="196"/>
      <c r="BP122" s="197"/>
      <c r="BQ122" s="197"/>
      <c r="BR122" s="199"/>
      <c r="BS122" s="199"/>
      <c r="BT122" s="200"/>
      <c r="BU122" s="201"/>
      <c r="BV122" s="193"/>
      <c r="BW122" s="202"/>
      <c r="BX122" s="90"/>
      <c r="BY122" s="198"/>
      <c r="BZ122" s="198"/>
      <c r="CA122" s="241" t="s">
        <v>1651</v>
      </c>
      <c r="CB122" s="221"/>
      <c r="CC122" s="267" t="s">
        <v>1744</v>
      </c>
      <c r="CD122" s="222">
        <f t="shared" si="50"/>
        <v>0.18333333333333332</v>
      </c>
      <c r="CE122" s="223">
        <f t="shared" si="51"/>
        <v>4</v>
      </c>
      <c r="CF122" s="224">
        <f t="shared" si="52"/>
        <v>0.85000000000000053</v>
      </c>
      <c r="CG122" s="193">
        <f t="shared" si="53"/>
        <v>48</v>
      </c>
      <c r="CH122" s="224">
        <f t="shared" si="54"/>
        <v>3.2166666666666668</v>
      </c>
      <c r="CI122" s="193">
        <f t="shared" si="55"/>
        <v>19</v>
      </c>
      <c r="CJ122" s="224">
        <f t="shared" si="56"/>
        <v>3.2</v>
      </c>
      <c r="CK122" s="193">
        <f t="shared" si="57"/>
        <v>17</v>
      </c>
      <c r="CL122" s="224">
        <f t="shared" si="58"/>
        <v>0</v>
      </c>
      <c r="CM122" s="193">
        <f t="shared" si="59"/>
        <v>0</v>
      </c>
      <c r="CN122" s="224">
        <f t="shared" si="60"/>
        <v>0</v>
      </c>
      <c r="CO122" s="193">
        <f t="shared" si="61"/>
        <v>0</v>
      </c>
      <c r="CP122" s="225">
        <f t="shared" si="62"/>
        <v>0.18333333333333332</v>
      </c>
      <c r="CQ122" s="198">
        <f t="shared" si="63"/>
        <v>1</v>
      </c>
      <c r="CR122" s="225">
        <f t="shared" si="64"/>
        <v>0.13333333333333333</v>
      </c>
      <c r="CS122" s="198">
        <f t="shared" si="65"/>
        <v>0</v>
      </c>
      <c r="CT122" s="225">
        <f t="shared" si="66"/>
        <v>0</v>
      </c>
      <c r="CU122" s="198">
        <f t="shared" si="67"/>
        <v>0</v>
      </c>
      <c r="CV122" s="225">
        <f t="shared" si="68"/>
        <v>0</v>
      </c>
      <c r="CW122" s="226">
        <f t="shared" si="69"/>
        <v>0</v>
      </c>
      <c r="CX122" s="224">
        <f t="shared" si="70"/>
        <v>7.7666666666666675</v>
      </c>
      <c r="CY122" s="227">
        <f t="shared" si="71"/>
        <v>89</v>
      </c>
      <c r="CZ122" s="224">
        <f t="shared" si="86"/>
        <v>6.416666666666667</v>
      </c>
      <c r="DA122" s="228">
        <f t="shared" si="85"/>
        <v>36</v>
      </c>
      <c r="DB122" s="225">
        <f t="shared" si="72"/>
        <v>1.3500000000000005</v>
      </c>
      <c r="DC122" s="229">
        <f t="shared" si="73"/>
        <v>53</v>
      </c>
      <c r="DD122" s="224">
        <f t="shared" si="74"/>
        <v>0.31666666666666665</v>
      </c>
      <c r="DE122" s="90">
        <f t="shared" si="75"/>
        <v>1</v>
      </c>
      <c r="DF122" s="230">
        <f t="shared" si="76"/>
        <v>9.5</v>
      </c>
      <c r="DG122" s="251">
        <f t="shared" si="77"/>
        <v>17590</v>
      </c>
      <c r="DH122" s="231">
        <f t="shared" si="78"/>
        <v>76.147186147186133</v>
      </c>
      <c r="DI122" s="232">
        <f t="shared" si="79"/>
        <v>685.32467532467524</v>
      </c>
      <c r="DJ122" s="233">
        <f t="shared" si="80"/>
        <v>21.81818181818182</v>
      </c>
      <c r="DK122" s="234">
        <f t="shared" si="81"/>
        <v>5.6103896103896105</v>
      </c>
      <c r="DL122" s="235">
        <f t="shared" si="82"/>
        <v>56.47058823529408</v>
      </c>
      <c r="DM122" s="236"/>
      <c r="DN122" s="237"/>
      <c r="DO122" s="238">
        <f t="shared" si="83"/>
        <v>0.95910577971646671</v>
      </c>
      <c r="DP122" s="239">
        <f t="shared" si="84"/>
        <v>2</v>
      </c>
    </row>
    <row r="123" spans="1:120" ht="24.75" customHeight="1">
      <c r="A123" s="537" t="s">
        <v>1652</v>
      </c>
      <c r="B123" s="191" t="s">
        <v>1150</v>
      </c>
      <c r="C123" s="192">
        <v>45012</v>
      </c>
      <c r="D123" s="193" t="s">
        <v>176</v>
      </c>
      <c r="E123" s="194" t="s">
        <v>1403</v>
      </c>
      <c r="F123" s="90" t="s">
        <v>165</v>
      </c>
      <c r="G123" s="193" t="s">
        <v>1241</v>
      </c>
      <c r="H123" s="191" t="s">
        <v>145</v>
      </c>
      <c r="I123" s="90" t="s">
        <v>146</v>
      </c>
      <c r="J123" s="194" t="s">
        <v>1374</v>
      </c>
      <c r="K123" s="90">
        <v>3</v>
      </c>
      <c r="L123" s="195" t="s">
        <v>1381</v>
      </c>
      <c r="M123" s="196">
        <v>45012.628472222219</v>
      </c>
      <c r="N123" s="90">
        <v>65024</v>
      </c>
      <c r="O123" s="197"/>
      <c r="P123" s="196">
        <v>45012.877083333333</v>
      </c>
      <c r="Q123" s="90">
        <v>65071</v>
      </c>
      <c r="R123" s="193"/>
      <c r="S123" s="196">
        <v>45012.635416666664</v>
      </c>
      <c r="T123" s="90">
        <v>65026</v>
      </c>
      <c r="U123" s="197" t="s">
        <v>1606</v>
      </c>
      <c r="V123" s="196">
        <v>45012.772222222222</v>
      </c>
      <c r="W123" s="90">
        <v>65046</v>
      </c>
      <c r="X123" s="193" t="s">
        <v>1653</v>
      </c>
      <c r="Y123" s="196">
        <v>45012.791666666664</v>
      </c>
      <c r="Z123" s="90">
        <v>65056</v>
      </c>
      <c r="AA123" s="193" t="s">
        <v>1628</v>
      </c>
      <c r="AB123" s="196">
        <v>45012.857638888891</v>
      </c>
      <c r="AC123" s="90">
        <v>65063</v>
      </c>
      <c r="AD123" s="193" t="s">
        <v>1629</v>
      </c>
      <c r="AE123" s="196"/>
      <c r="AF123" s="90"/>
      <c r="AG123" s="193"/>
      <c r="AH123" s="196"/>
      <c r="AI123" s="90"/>
      <c r="AJ123" s="198"/>
      <c r="AK123" s="196"/>
      <c r="AL123" s="90"/>
      <c r="AM123" s="198"/>
      <c r="AN123" s="196"/>
      <c r="AO123" s="90"/>
      <c r="AP123" s="198"/>
      <c r="AQ123" s="196">
        <v>45012.779861111114</v>
      </c>
      <c r="AR123" s="197">
        <v>65051</v>
      </c>
      <c r="AS123" s="197">
        <v>19250</v>
      </c>
      <c r="AT123" s="199">
        <v>20580</v>
      </c>
      <c r="AU123" s="199">
        <v>12160</v>
      </c>
      <c r="AV123" s="200">
        <v>8420</v>
      </c>
      <c r="AW123" s="196">
        <v>45012.783333333333</v>
      </c>
      <c r="AX123" s="193">
        <v>65052</v>
      </c>
      <c r="AY123" s="196">
        <v>45012.864583333336</v>
      </c>
      <c r="AZ123" s="197">
        <v>65068</v>
      </c>
      <c r="BA123" s="197">
        <v>19252</v>
      </c>
      <c r="BB123" s="199">
        <v>17090</v>
      </c>
      <c r="BC123" s="199">
        <v>12130</v>
      </c>
      <c r="BD123" s="200">
        <v>4960</v>
      </c>
      <c r="BE123" s="196">
        <v>45012.868750000001</v>
      </c>
      <c r="BF123" s="193">
        <v>65068</v>
      </c>
      <c r="BG123" s="196"/>
      <c r="BH123" s="197"/>
      <c r="BI123" s="197"/>
      <c r="BJ123" s="199"/>
      <c r="BK123" s="199"/>
      <c r="BL123" s="200"/>
      <c r="BM123" s="196"/>
      <c r="BN123" s="193"/>
      <c r="BO123" s="196"/>
      <c r="BP123" s="197"/>
      <c r="BQ123" s="197"/>
      <c r="BR123" s="199"/>
      <c r="BS123" s="199"/>
      <c r="BT123" s="200"/>
      <c r="BU123" s="201"/>
      <c r="BV123" s="193"/>
      <c r="BW123" s="202"/>
      <c r="BX123" s="90"/>
      <c r="BY123" s="198"/>
      <c r="BZ123" s="198"/>
      <c r="CA123" s="241" t="s">
        <v>1654</v>
      </c>
      <c r="CB123" s="221"/>
      <c r="CC123" s="267" t="s">
        <v>1744</v>
      </c>
      <c r="CD123" s="222">
        <f t="shared" si="50"/>
        <v>0.16666666666666666</v>
      </c>
      <c r="CE123" s="223">
        <f t="shared" si="51"/>
        <v>2</v>
      </c>
      <c r="CF123" s="224">
        <f t="shared" si="52"/>
        <v>0.74999999999999967</v>
      </c>
      <c r="CG123" s="193">
        <f t="shared" si="53"/>
        <v>17</v>
      </c>
      <c r="CH123" s="224">
        <f t="shared" si="54"/>
        <v>3.2833333333333332</v>
      </c>
      <c r="CI123" s="193">
        <f t="shared" si="55"/>
        <v>20</v>
      </c>
      <c r="CJ123" s="224">
        <f t="shared" si="56"/>
        <v>1.5833333333333335</v>
      </c>
      <c r="CK123" s="193">
        <f t="shared" si="57"/>
        <v>7</v>
      </c>
      <c r="CL123" s="224">
        <f t="shared" si="58"/>
        <v>0</v>
      </c>
      <c r="CM123" s="193">
        <f t="shared" si="59"/>
        <v>0</v>
      </c>
      <c r="CN123" s="224">
        <f t="shared" si="60"/>
        <v>0</v>
      </c>
      <c r="CO123" s="193">
        <f t="shared" si="61"/>
        <v>0</v>
      </c>
      <c r="CP123" s="225">
        <f t="shared" si="62"/>
        <v>8.3333333333333329E-2</v>
      </c>
      <c r="CQ123" s="198">
        <f t="shared" si="63"/>
        <v>1</v>
      </c>
      <c r="CR123" s="225">
        <f t="shared" si="64"/>
        <v>0.1</v>
      </c>
      <c r="CS123" s="198">
        <f t="shared" si="65"/>
        <v>0</v>
      </c>
      <c r="CT123" s="225">
        <f t="shared" si="66"/>
        <v>0</v>
      </c>
      <c r="CU123" s="198">
        <f t="shared" si="67"/>
        <v>0</v>
      </c>
      <c r="CV123" s="225">
        <f t="shared" si="68"/>
        <v>0</v>
      </c>
      <c r="CW123" s="226">
        <f t="shared" si="69"/>
        <v>0</v>
      </c>
      <c r="CX123" s="224">
        <f t="shared" si="70"/>
        <v>5.9666666666666668</v>
      </c>
      <c r="CY123" s="227">
        <f t="shared" si="71"/>
        <v>47</v>
      </c>
      <c r="CZ123" s="224">
        <f t="shared" si="86"/>
        <v>4.8666666666666671</v>
      </c>
      <c r="DA123" s="228">
        <f t="shared" si="85"/>
        <v>27</v>
      </c>
      <c r="DB123" s="225">
        <f t="shared" si="72"/>
        <v>1.0999999999999996</v>
      </c>
      <c r="DC123" s="229">
        <f t="shared" si="73"/>
        <v>20</v>
      </c>
      <c r="DD123" s="224">
        <f t="shared" si="74"/>
        <v>0.18333333333333335</v>
      </c>
      <c r="DE123" s="90">
        <f t="shared" si="75"/>
        <v>1</v>
      </c>
      <c r="DF123" s="230">
        <f t="shared" si="76"/>
        <v>5.5</v>
      </c>
      <c r="DG123" s="251">
        <f t="shared" si="77"/>
        <v>13380</v>
      </c>
      <c r="DH123" s="231">
        <f t="shared" si="78"/>
        <v>101.82648401826482</v>
      </c>
      <c r="DI123" s="232">
        <f t="shared" si="79"/>
        <v>916.43835616438344</v>
      </c>
      <c r="DJ123" s="233">
        <f t="shared" si="80"/>
        <v>12</v>
      </c>
      <c r="DK123" s="234">
        <f t="shared" si="81"/>
        <v>5.5479452054794516</v>
      </c>
      <c r="DL123" s="235">
        <f t="shared" si="82"/>
        <v>22.666666666666679</v>
      </c>
      <c r="DM123" s="236"/>
      <c r="DN123" s="237"/>
      <c r="DO123" s="238">
        <f t="shared" si="83"/>
        <v>0.79453681710213775</v>
      </c>
      <c r="DP123" s="239">
        <f t="shared" si="84"/>
        <v>2</v>
      </c>
    </row>
    <row r="124" spans="1:120" ht="24.75" customHeight="1">
      <c r="A124" s="537" t="s">
        <v>1655</v>
      </c>
      <c r="B124" s="191" t="s">
        <v>1150</v>
      </c>
      <c r="C124" s="192">
        <v>45013</v>
      </c>
      <c r="D124" s="193" t="s">
        <v>178</v>
      </c>
      <c r="E124" s="194" t="s">
        <v>1404</v>
      </c>
      <c r="F124" s="90" t="s">
        <v>143</v>
      </c>
      <c r="G124" s="193" t="s">
        <v>1244</v>
      </c>
      <c r="H124" s="191" t="s">
        <v>145</v>
      </c>
      <c r="I124" s="90" t="s">
        <v>146</v>
      </c>
      <c r="J124" s="194" t="s">
        <v>1374</v>
      </c>
      <c r="K124" s="90">
        <v>4</v>
      </c>
      <c r="L124" s="195" t="s">
        <v>1376</v>
      </c>
      <c r="M124" s="196">
        <v>45013.246527777781</v>
      </c>
      <c r="N124" s="90">
        <v>65071</v>
      </c>
      <c r="O124" s="197"/>
      <c r="P124" s="196">
        <v>45013.508333333331</v>
      </c>
      <c r="Q124" s="90">
        <v>65120</v>
      </c>
      <c r="R124" s="193"/>
      <c r="S124" s="196">
        <v>45013.25</v>
      </c>
      <c r="T124" s="90">
        <v>65071</v>
      </c>
      <c r="U124" s="197" t="s">
        <v>1517</v>
      </c>
      <c r="V124" s="196">
        <v>45013.368055555555</v>
      </c>
      <c r="W124" s="90">
        <v>65093</v>
      </c>
      <c r="X124" s="193" t="s">
        <v>1656</v>
      </c>
      <c r="Y124" s="196">
        <v>45013.388888888891</v>
      </c>
      <c r="Z124" s="90">
        <v>65099</v>
      </c>
      <c r="AA124" s="193" t="s">
        <v>1657</v>
      </c>
      <c r="AB124" s="196">
        <v>45013.493055555555</v>
      </c>
      <c r="AC124" s="90">
        <v>65115</v>
      </c>
      <c r="AD124" s="193" t="s">
        <v>1658</v>
      </c>
      <c r="AE124" s="196"/>
      <c r="AF124" s="90"/>
      <c r="AG124" s="193"/>
      <c r="AH124" s="196"/>
      <c r="AI124" s="90"/>
      <c r="AJ124" s="198"/>
      <c r="AK124" s="196"/>
      <c r="AL124" s="90"/>
      <c r="AM124" s="198"/>
      <c r="AN124" s="196"/>
      <c r="AO124" s="90"/>
      <c r="AP124" s="198"/>
      <c r="AQ124" s="196">
        <v>45013.372916666667</v>
      </c>
      <c r="AR124" s="197">
        <v>65095</v>
      </c>
      <c r="AS124" s="197">
        <v>19257</v>
      </c>
      <c r="AT124" s="199">
        <v>18830</v>
      </c>
      <c r="AU124" s="199">
        <v>12100</v>
      </c>
      <c r="AV124" s="200">
        <v>6730</v>
      </c>
      <c r="AW124" s="196">
        <v>45013.377083333333</v>
      </c>
      <c r="AX124" s="193">
        <v>65096</v>
      </c>
      <c r="AY124" s="196">
        <v>45013.496527777781</v>
      </c>
      <c r="AZ124" s="197">
        <v>65117</v>
      </c>
      <c r="BA124" s="197">
        <v>19268</v>
      </c>
      <c r="BB124" s="199">
        <v>19810</v>
      </c>
      <c r="BC124" s="199">
        <v>12090</v>
      </c>
      <c r="BD124" s="200">
        <v>7720</v>
      </c>
      <c r="BE124" s="196">
        <v>45013.502083333333</v>
      </c>
      <c r="BF124" s="193">
        <v>65118</v>
      </c>
      <c r="BG124" s="196"/>
      <c r="BH124" s="197"/>
      <c r="BI124" s="197"/>
      <c r="BJ124" s="199"/>
      <c r="BK124" s="199"/>
      <c r="BL124" s="200"/>
      <c r="BM124" s="196"/>
      <c r="BN124" s="193"/>
      <c r="BO124" s="196"/>
      <c r="BP124" s="197"/>
      <c r="BQ124" s="197"/>
      <c r="BR124" s="199"/>
      <c r="BS124" s="199"/>
      <c r="BT124" s="200"/>
      <c r="BU124" s="201"/>
      <c r="BV124" s="193"/>
      <c r="BW124" s="202"/>
      <c r="BX124" s="90"/>
      <c r="BY124" s="198"/>
      <c r="BZ124" s="198"/>
      <c r="CA124" s="241" t="s">
        <v>1659</v>
      </c>
      <c r="CB124" s="221"/>
      <c r="CC124" s="267" t="s">
        <v>1744</v>
      </c>
      <c r="CD124" s="222">
        <f t="shared" si="50"/>
        <v>8.3333333333333329E-2</v>
      </c>
      <c r="CE124" s="223">
        <f t="shared" si="51"/>
        <v>0</v>
      </c>
      <c r="CF124" s="224">
        <f t="shared" si="52"/>
        <v>0.63333333333333253</v>
      </c>
      <c r="CG124" s="193">
        <f t="shared" si="53"/>
        <v>9</v>
      </c>
      <c r="CH124" s="224">
        <f t="shared" si="54"/>
        <v>2.8333333333333335</v>
      </c>
      <c r="CI124" s="193">
        <f t="shared" si="55"/>
        <v>22</v>
      </c>
      <c r="CJ124" s="224">
        <f t="shared" si="56"/>
        <v>2.5</v>
      </c>
      <c r="CK124" s="193">
        <f t="shared" si="57"/>
        <v>16</v>
      </c>
      <c r="CL124" s="224">
        <f t="shared" si="58"/>
        <v>0</v>
      </c>
      <c r="CM124" s="193">
        <f t="shared" si="59"/>
        <v>0</v>
      </c>
      <c r="CN124" s="224">
        <f t="shared" si="60"/>
        <v>0</v>
      </c>
      <c r="CO124" s="193">
        <f t="shared" si="61"/>
        <v>0</v>
      </c>
      <c r="CP124" s="225">
        <f t="shared" si="62"/>
        <v>0.1</v>
      </c>
      <c r="CQ124" s="198">
        <f t="shared" si="63"/>
        <v>1</v>
      </c>
      <c r="CR124" s="225">
        <f t="shared" si="64"/>
        <v>0.13333333333333333</v>
      </c>
      <c r="CS124" s="198">
        <f t="shared" si="65"/>
        <v>1</v>
      </c>
      <c r="CT124" s="225">
        <f t="shared" si="66"/>
        <v>0</v>
      </c>
      <c r="CU124" s="198">
        <f t="shared" si="67"/>
        <v>0</v>
      </c>
      <c r="CV124" s="225">
        <f t="shared" si="68"/>
        <v>0</v>
      </c>
      <c r="CW124" s="226">
        <f t="shared" si="69"/>
        <v>0</v>
      </c>
      <c r="CX124" s="224">
        <f t="shared" si="70"/>
        <v>6.2833333333333332</v>
      </c>
      <c r="CY124" s="227">
        <f t="shared" si="71"/>
        <v>49</v>
      </c>
      <c r="CZ124" s="224">
        <f t="shared" si="86"/>
        <v>5.3333333333333339</v>
      </c>
      <c r="DA124" s="228">
        <f t="shared" si="85"/>
        <v>38</v>
      </c>
      <c r="DB124" s="225">
        <f t="shared" si="72"/>
        <v>0.94999999999999929</v>
      </c>
      <c r="DC124" s="229">
        <f t="shared" si="73"/>
        <v>11</v>
      </c>
      <c r="DD124" s="224">
        <f t="shared" si="74"/>
        <v>0.23333333333333334</v>
      </c>
      <c r="DE124" s="90">
        <f t="shared" si="75"/>
        <v>2</v>
      </c>
      <c r="DF124" s="230">
        <f t="shared" si="76"/>
        <v>7</v>
      </c>
      <c r="DG124" s="251">
        <f t="shared" si="77"/>
        <v>14450</v>
      </c>
      <c r="DH124" s="231">
        <f t="shared" si="78"/>
        <v>71.29934210526315</v>
      </c>
      <c r="DI124" s="232">
        <f t="shared" si="79"/>
        <v>677.34374999999989</v>
      </c>
      <c r="DJ124" s="233">
        <f t="shared" si="80"/>
        <v>0</v>
      </c>
      <c r="DK124" s="234">
        <f t="shared" si="81"/>
        <v>7.1249999999999991</v>
      </c>
      <c r="DL124" s="235">
        <f t="shared" si="82"/>
        <v>14.210526315789492</v>
      </c>
      <c r="DM124" s="236"/>
      <c r="DN124" s="237"/>
      <c r="DO124" s="238">
        <f t="shared" si="83"/>
        <v>0.93588082901554404</v>
      </c>
      <c r="DP124" s="239">
        <f t="shared" si="84"/>
        <v>2</v>
      </c>
    </row>
    <row r="125" spans="1:120" ht="24.75" customHeight="1">
      <c r="A125" s="537" t="s">
        <v>1660</v>
      </c>
      <c r="B125" s="191" t="s">
        <v>1150</v>
      </c>
      <c r="C125" s="192">
        <v>45013</v>
      </c>
      <c r="D125" s="193" t="s">
        <v>178</v>
      </c>
      <c r="E125" s="194" t="s">
        <v>1405</v>
      </c>
      <c r="F125" s="90" t="s">
        <v>143</v>
      </c>
      <c r="G125" s="193" t="s">
        <v>1241</v>
      </c>
      <c r="H125" s="191" t="s">
        <v>145</v>
      </c>
      <c r="I125" s="90" t="s">
        <v>146</v>
      </c>
      <c r="J125" s="194" t="s">
        <v>147</v>
      </c>
      <c r="K125" s="90">
        <v>4</v>
      </c>
      <c r="L125" s="195" t="s">
        <v>1153</v>
      </c>
      <c r="M125" s="196">
        <v>45013.625</v>
      </c>
      <c r="N125" s="90">
        <v>50218</v>
      </c>
      <c r="O125" s="197"/>
      <c r="P125" s="196">
        <v>45013.763888888891</v>
      </c>
      <c r="Q125" s="90">
        <v>50249</v>
      </c>
      <c r="R125" s="193"/>
      <c r="S125" s="196">
        <v>45013.628472222219</v>
      </c>
      <c r="T125" s="90">
        <v>50220</v>
      </c>
      <c r="U125" s="197" t="s">
        <v>1382</v>
      </c>
      <c r="V125" s="196">
        <v>45013.684027777781</v>
      </c>
      <c r="W125" s="90">
        <v>50227</v>
      </c>
      <c r="X125" s="193" t="s">
        <v>1383</v>
      </c>
      <c r="Y125" s="196">
        <v>45013.701388888891</v>
      </c>
      <c r="Z125" s="90">
        <v>50236</v>
      </c>
      <c r="AA125" s="193" t="s">
        <v>1460</v>
      </c>
      <c r="AB125" s="196">
        <v>45013.75</v>
      </c>
      <c r="AC125" s="90">
        <v>50243</v>
      </c>
      <c r="AD125" s="193" t="s">
        <v>1384</v>
      </c>
      <c r="AE125" s="196"/>
      <c r="AF125" s="90"/>
      <c r="AG125" s="193"/>
      <c r="AH125" s="196"/>
      <c r="AI125" s="90"/>
      <c r="AJ125" s="198"/>
      <c r="AK125" s="196"/>
      <c r="AL125" s="90"/>
      <c r="AM125" s="198"/>
      <c r="AN125" s="196"/>
      <c r="AO125" s="90"/>
      <c r="AP125" s="198"/>
      <c r="AQ125" s="196">
        <v>45013.69027777778</v>
      </c>
      <c r="AR125" s="197">
        <v>50231</v>
      </c>
      <c r="AS125" s="197">
        <v>19287</v>
      </c>
      <c r="AT125" s="199">
        <v>19230</v>
      </c>
      <c r="AU125" s="199">
        <v>11940</v>
      </c>
      <c r="AV125" s="200">
        <v>7290</v>
      </c>
      <c r="AW125" s="196">
        <v>45013.694444444445</v>
      </c>
      <c r="AX125" s="193">
        <v>50231</v>
      </c>
      <c r="AY125" s="196">
        <v>45013.753472222219</v>
      </c>
      <c r="AZ125" s="197">
        <v>50246</v>
      </c>
      <c r="BA125" s="197">
        <v>19288</v>
      </c>
      <c r="BB125" s="199">
        <v>18340</v>
      </c>
      <c r="BC125" s="199">
        <v>11930</v>
      </c>
      <c r="BD125" s="200">
        <v>6410</v>
      </c>
      <c r="BE125" s="196">
        <v>45013.757638888892</v>
      </c>
      <c r="BF125" s="193">
        <v>50246</v>
      </c>
      <c r="BG125" s="196"/>
      <c r="BH125" s="197"/>
      <c r="BI125" s="197"/>
      <c r="BJ125" s="199"/>
      <c r="BK125" s="199"/>
      <c r="BL125" s="200"/>
      <c r="BM125" s="196"/>
      <c r="BN125" s="193"/>
      <c r="BO125" s="196"/>
      <c r="BP125" s="197"/>
      <c r="BQ125" s="197"/>
      <c r="BR125" s="199"/>
      <c r="BS125" s="199"/>
      <c r="BT125" s="200"/>
      <c r="BU125" s="201"/>
      <c r="BV125" s="193"/>
      <c r="BW125" s="202"/>
      <c r="BX125" s="90"/>
      <c r="BY125" s="198"/>
      <c r="BZ125" s="198"/>
      <c r="CA125" s="241" t="s">
        <v>1661</v>
      </c>
      <c r="CB125" s="221"/>
      <c r="CC125" s="267" t="s">
        <v>1744</v>
      </c>
      <c r="CD125" s="222">
        <f t="shared" ref="CD125:CD182" si="87">IF(OR(S125="",M125=""),0,TIMEVALUE(TEXT(S125-M125,"[HH]:MM"))*24)</f>
        <v>8.3333333333333329E-2</v>
      </c>
      <c r="CE125" s="223">
        <f t="shared" ref="CE125:CE182" si="88">IF(OR(T125="",N125=""),0,T125-N125)</f>
        <v>2</v>
      </c>
      <c r="CF125" s="224">
        <f t="shared" ref="CF125:CF182" si="89">IF(CD125="",0,DB125-DD125-CD125)</f>
        <v>0.55000000000000016</v>
      </c>
      <c r="CG125" s="193">
        <f t="shared" ref="CG125:CG182" si="90">IF(OR(CD125="",DC125-DE125-CE125=0),0,DC125-DE125-CE125)</f>
        <v>15</v>
      </c>
      <c r="CH125" s="224">
        <f t="shared" ref="CH125:CH182" si="91">IF(OR(V125="",S125=""),"",TIMEVALUE(TEXT(V125-S125,"[HH]:MM"))*24)</f>
        <v>1.3333333333333333</v>
      </c>
      <c r="CI125" s="193">
        <f t="shared" ref="CI125:CI182" si="92">IF(OR(W125="",T125=""),0,W125-T125)</f>
        <v>7</v>
      </c>
      <c r="CJ125" s="224">
        <f t="shared" ref="CJ125:CJ182" si="93">IF(OR(AB125="",Y125=""),0,TIMEVALUE(TEXT(AB125-Y125,"[HH]:MM"))*24)</f>
        <v>1.1666666666666667</v>
      </c>
      <c r="CK125" s="193">
        <f t="shared" ref="CK125:CK182" si="94">IF(OR(AC125="",Z125=""),0,AC125-Z125)</f>
        <v>7</v>
      </c>
      <c r="CL125" s="224">
        <f t="shared" ref="CL125:CL182" si="95">IF(OR(AH125="",AE125=""),0,TIMEVALUE(TEXT(AH125-AE125,"[HH]:MM"))*24)</f>
        <v>0</v>
      </c>
      <c r="CM125" s="193">
        <f t="shared" ref="CM125:CM182" si="96">IF(OR(AI125="",AF125=""),0,AI125-AF125)</f>
        <v>0</v>
      </c>
      <c r="CN125" s="224">
        <f t="shared" ref="CN125:CN182" si="97">IF(OR(AN125="",AK125=""),0,TIMEVALUE(TEXT(AN125-AK125,"[HH]:MM"))*24)</f>
        <v>0</v>
      </c>
      <c r="CO125" s="193">
        <f t="shared" ref="CO125:CO182" si="98">IF(OR(AO125="",AL125=""),0,AO125-AL125)</f>
        <v>0</v>
      </c>
      <c r="CP125" s="225">
        <f t="shared" ref="CP125:CP182" si="99">IF(OR(AW125="",AQ125=""),0,TIMEVALUE(TEXT(AW125-AQ125,"[HH]:MM"))*24)</f>
        <v>0.1</v>
      </c>
      <c r="CQ125" s="198">
        <f t="shared" ref="CQ125:CQ182" si="100">IF(OR(AX125="",AR125=""),0,AX125-AR125)</f>
        <v>0</v>
      </c>
      <c r="CR125" s="225">
        <f t="shared" ref="CR125:CR182" si="101">IF(OR(BE125="",AY125=""),0,TIMEVALUE(TEXT(BE125-AY125,"[HH]:MM"))*24)</f>
        <v>0.1</v>
      </c>
      <c r="CS125" s="198">
        <f t="shared" ref="CS125:CS182" si="102">IF(OR(BF125="",AZ125=""),0,BF125-AZ125)</f>
        <v>0</v>
      </c>
      <c r="CT125" s="225">
        <f t="shared" ref="CT125:CT182" si="103">IF(OR(BM125="",BG125=""),0,TIMEVALUE(TEXT(BM125-BG125,"[HH]:MM"))*24)</f>
        <v>0</v>
      </c>
      <c r="CU125" s="198">
        <f t="shared" ref="CU125:CU182" si="104">IF(OR(BN125="",BH125=""),0,BN125-BH125)</f>
        <v>0</v>
      </c>
      <c r="CV125" s="225">
        <f t="shared" ref="CV125:CV182" si="105">IF(OR(BU125="",BO125=""),0,TIMEVALUE(TEXT(BU125-BO125,"[HH]:MM"))*24)</f>
        <v>0</v>
      </c>
      <c r="CW125" s="226">
        <f t="shared" ref="CW125:CW182" si="106">IF(OR(BV125="",BP125=""),0,BV125-BP125)</f>
        <v>0</v>
      </c>
      <c r="CX125" s="224">
        <f t="shared" ref="CX125:CX182" si="107">IF(OR(P125="",M125=""),0,TIMEVALUE(TEXT(P125-M125,"[HH]:MM"))*24)</f>
        <v>3.3333333333333335</v>
      </c>
      <c r="CY125" s="227">
        <f t="shared" ref="CY125:CY182" si="108">IF(OR(Q125="",N125=""),0,Q125-N125)</f>
        <v>31</v>
      </c>
      <c r="CZ125" s="224">
        <f t="shared" si="86"/>
        <v>2.5</v>
      </c>
      <c r="DA125" s="228">
        <f t="shared" si="85"/>
        <v>14</v>
      </c>
      <c r="DB125" s="225">
        <f t="shared" ref="DB125:DB182" si="109">IF(CX125-CZ125=0,0,CX125-CZ125)</f>
        <v>0.83333333333333348</v>
      </c>
      <c r="DC125" s="229">
        <f t="shared" ref="DC125:DC182" si="110">IF(CY125-DA125=0,0,CY125-DA125)</f>
        <v>17</v>
      </c>
      <c r="DD125" s="224">
        <f t="shared" ref="DD125:DD182" si="111">IF(CP125+CR125+CT125+CV125="",0,CP125+CR125+CT125+CV125)</f>
        <v>0.2</v>
      </c>
      <c r="DE125" s="90">
        <f t="shared" ref="DE125:DE182" si="112">IF(CQ125+CS125+CU125+CW125="",0,CQ125+CS125+CU125+CW125)</f>
        <v>0</v>
      </c>
      <c r="DF125" s="230">
        <f t="shared" ref="DF125:DF182" si="113">(IF(CP125&gt;0,CP125,0)+IF(CR125&gt;0,CR125,0)+IF(CT125&gt;0,CT125,0)+IF(CV125&gt;0,CV125,0))/(COUNTIF(CP125,"&gt;0")+COUNTIF(CR125,"&gt;0")+COUNTIF(CT125,"&gt;0")+COUNTIF(CV125,"&gt;0"))*60</f>
        <v>6</v>
      </c>
      <c r="DG125" s="251">
        <f t="shared" ref="DG125:DG182" si="114">IF(AV125+BL125+BD125+BT125=0,0,AV125+BL125+BD125+BT125)</f>
        <v>13700</v>
      </c>
      <c r="DH125" s="231">
        <f t="shared" ref="DH125:DH182" si="115">IF(E125="SETOR 00 - REJEITO",0,IF(ISERR(DG125/DA125/CZ125),"",DG125/DA125/CZ125))</f>
        <v>391.42857142857144</v>
      </c>
      <c r="DI125" s="232">
        <f t="shared" ref="DI125:DI182" si="116">IF(E125="SETOR 00 - REJEITO",0,IF(ISERR(DG125/K125/CZ125),"",DG125/K125/CZ125))</f>
        <v>1370</v>
      </c>
      <c r="DJ125" s="233">
        <f t="shared" ref="DJ125:DJ182" si="117">IF(E125="SETOR 00 - REJEITO",0,IF(ISERR(CE125/CD125),"",CE125/CD125))</f>
        <v>24</v>
      </c>
      <c r="DK125" s="234">
        <f t="shared" ref="DK125:DK182" si="118">IF(E125="SETOR 00 - REJEITO",0,IF(ISERR(DA125/CZ125),"",DA125/CZ125))</f>
        <v>5.6</v>
      </c>
      <c r="DL125" s="235">
        <f t="shared" ref="DL125:DL182" si="119">IF(E125="SETOR 00 - REJEITO",0,IF(ISERR(CG125/CF125),"",CG125/CF125))</f>
        <v>27.272727272727266</v>
      </c>
      <c r="DM125" s="236"/>
      <c r="DN125" s="237"/>
      <c r="DO125" s="238">
        <f t="shared" ref="DO125:DO182" si="120">IF(MAX(AV125,BL125,BD125,BT125)&gt;0,AVERAGE(AV125,BL125,BD125,BT125)/MAX(AV125,BL125,BD125,BT125),0)</f>
        <v>0.93964334705075447</v>
      </c>
      <c r="DP125" s="239">
        <f t="shared" ref="DP125:DP182" si="121">COUNT(AV125,BL125,BD125,BT125)</f>
        <v>2</v>
      </c>
    </row>
    <row r="126" spans="1:120" ht="24.75" customHeight="1">
      <c r="A126" s="537" t="s">
        <v>1662</v>
      </c>
      <c r="B126" s="191" t="s">
        <v>1150</v>
      </c>
      <c r="C126" s="192">
        <v>45014</v>
      </c>
      <c r="D126" s="193" t="s">
        <v>180</v>
      </c>
      <c r="E126" s="194" t="s">
        <v>1401</v>
      </c>
      <c r="F126" s="90" t="s">
        <v>165</v>
      </c>
      <c r="G126" s="193" t="s">
        <v>1244</v>
      </c>
      <c r="H126" s="191" t="s">
        <v>145</v>
      </c>
      <c r="I126" s="90" t="s">
        <v>146</v>
      </c>
      <c r="J126" s="194" t="s">
        <v>1379</v>
      </c>
      <c r="K126" s="90">
        <v>4</v>
      </c>
      <c r="L126" s="195" t="s">
        <v>1376</v>
      </c>
      <c r="M126" s="196">
        <v>45014.243055555555</v>
      </c>
      <c r="N126" s="90">
        <v>314545</v>
      </c>
      <c r="O126" s="197"/>
      <c r="P126" s="196">
        <v>45014.491666666669</v>
      </c>
      <c r="Q126" s="90">
        <v>314596</v>
      </c>
      <c r="R126" s="193"/>
      <c r="S126" s="196">
        <v>45014.263888888891</v>
      </c>
      <c r="T126" s="90">
        <v>314549</v>
      </c>
      <c r="U126" s="197" t="s">
        <v>1534</v>
      </c>
      <c r="V126" s="196">
        <v>45014.366666666669</v>
      </c>
      <c r="W126" s="90">
        <v>314565</v>
      </c>
      <c r="X126" s="193" t="s">
        <v>1663</v>
      </c>
      <c r="Y126" s="196">
        <v>45014.388888888891</v>
      </c>
      <c r="Z126" s="90">
        <v>314576</v>
      </c>
      <c r="AA126" s="193" t="s">
        <v>1664</v>
      </c>
      <c r="AB126" s="196">
        <v>45014.472222222219</v>
      </c>
      <c r="AC126" s="90">
        <v>314589</v>
      </c>
      <c r="AD126" s="193" t="s">
        <v>1619</v>
      </c>
      <c r="AE126" s="196"/>
      <c r="AF126" s="90"/>
      <c r="AG126" s="193"/>
      <c r="AH126" s="196"/>
      <c r="AI126" s="90"/>
      <c r="AJ126" s="198"/>
      <c r="AK126" s="196"/>
      <c r="AL126" s="90"/>
      <c r="AM126" s="198"/>
      <c r="AN126" s="196"/>
      <c r="AO126" s="90"/>
      <c r="AP126" s="198"/>
      <c r="AQ126" s="196">
        <v>45014.375</v>
      </c>
      <c r="AR126" s="197">
        <v>314570</v>
      </c>
      <c r="AS126" s="197">
        <v>19293</v>
      </c>
      <c r="AT126" s="199">
        <v>16850</v>
      </c>
      <c r="AU126" s="199">
        <v>10700</v>
      </c>
      <c r="AV126" s="200">
        <v>6150</v>
      </c>
      <c r="AW126" s="196">
        <v>45014.380555555559</v>
      </c>
      <c r="AX126" s="193">
        <v>314571</v>
      </c>
      <c r="AY126" s="196">
        <v>45014.480555555558</v>
      </c>
      <c r="AZ126" s="197">
        <v>314593</v>
      </c>
      <c r="BA126" s="197">
        <v>19306</v>
      </c>
      <c r="BB126" s="199">
        <v>16380</v>
      </c>
      <c r="BC126" s="199">
        <v>10690</v>
      </c>
      <c r="BD126" s="200">
        <v>5690</v>
      </c>
      <c r="BE126" s="196">
        <v>45014.48541666667</v>
      </c>
      <c r="BF126" s="193">
        <v>314594</v>
      </c>
      <c r="BG126" s="196"/>
      <c r="BH126" s="197"/>
      <c r="BI126" s="197"/>
      <c r="BJ126" s="199"/>
      <c r="BK126" s="199"/>
      <c r="BL126" s="200"/>
      <c r="BM126" s="196"/>
      <c r="BN126" s="193"/>
      <c r="BO126" s="196"/>
      <c r="BP126" s="197"/>
      <c r="BQ126" s="197"/>
      <c r="BR126" s="199"/>
      <c r="BS126" s="199"/>
      <c r="BT126" s="200"/>
      <c r="BU126" s="201"/>
      <c r="BV126" s="193"/>
      <c r="BW126" s="202"/>
      <c r="BX126" s="90"/>
      <c r="BY126" s="198"/>
      <c r="BZ126" s="198"/>
      <c r="CA126" s="241" t="s">
        <v>1665</v>
      </c>
      <c r="CB126" s="221"/>
      <c r="CC126" s="267" t="s">
        <v>1744</v>
      </c>
      <c r="CD126" s="222">
        <f t="shared" si="87"/>
        <v>0.5</v>
      </c>
      <c r="CE126" s="223">
        <f t="shared" si="88"/>
        <v>4</v>
      </c>
      <c r="CF126" s="224">
        <f t="shared" si="89"/>
        <v>0.75</v>
      </c>
      <c r="CG126" s="193">
        <f t="shared" si="90"/>
        <v>16</v>
      </c>
      <c r="CH126" s="224">
        <f t="shared" si="91"/>
        <v>2.4666666666666668</v>
      </c>
      <c r="CI126" s="193">
        <f t="shared" si="92"/>
        <v>16</v>
      </c>
      <c r="CJ126" s="224">
        <f t="shared" si="93"/>
        <v>2</v>
      </c>
      <c r="CK126" s="193">
        <f t="shared" si="94"/>
        <v>13</v>
      </c>
      <c r="CL126" s="224">
        <f t="shared" si="95"/>
        <v>0</v>
      </c>
      <c r="CM126" s="193">
        <f t="shared" si="96"/>
        <v>0</v>
      </c>
      <c r="CN126" s="224">
        <f t="shared" si="97"/>
        <v>0</v>
      </c>
      <c r="CO126" s="193">
        <f t="shared" si="98"/>
        <v>0</v>
      </c>
      <c r="CP126" s="225">
        <f t="shared" si="99"/>
        <v>0.13333333333333333</v>
      </c>
      <c r="CQ126" s="198">
        <f t="shared" si="100"/>
        <v>1</v>
      </c>
      <c r="CR126" s="225">
        <f t="shared" si="101"/>
        <v>0.11666666666666667</v>
      </c>
      <c r="CS126" s="198">
        <f t="shared" si="102"/>
        <v>1</v>
      </c>
      <c r="CT126" s="225">
        <f t="shared" si="103"/>
        <v>0</v>
      </c>
      <c r="CU126" s="198">
        <f t="shared" si="104"/>
        <v>0</v>
      </c>
      <c r="CV126" s="225">
        <f t="shared" si="105"/>
        <v>0</v>
      </c>
      <c r="CW126" s="226">
        <f t="shared" si="106"/>
        <v>0</v>
      </c>
      <c r="CX126" s="224">
        <f t="shared" si="107"/>
        <v>5.9666666666666668</v>
      </c>
      <c r="CY126" s="227">
        <f t="shared" si="108"/>
        <v>51</v>
      </c>
      <c r="CZ126" s="224">
        <f t="shared" si="86"/>
        <v>4.4666666666666668</v>
      </c>
      <c r="DA126" s="228">
        <f t="shared" si="85"/>
        <v>29</v>
      </c>
      <c r="DB126" s="225">
        <f t="shared" si="109"/>
        <v>1.5</v>
      </c>
      <c r="DC126" s="229">
        <f t="shared" si="110"/>
        <v>22</v>
      </c>
      <c r="DD126" s="224">
        <f t="shared" si="111"/>
        <v>0.25</v>
      </c>
      <c r="DE126" s="90">
        <f t="shared" si="112"/>
        <v>2</v>
      </c>
      <c r="DF126" s="230">
        <f t="shared" si="113"/>
        <v>7.5</v>
      </c>
      <c r="DG126" s="251">
        <f t="shared" si="114"/>
        <v>11840</v>
      </c>
      <c r="DH126" s="231">
        <f t="shared" si="115"/>
        <v>91.405043746783321</v>
      </c>
      <c r="DI126" s="232">
        <f t="shared" si="116"/>
        <v>662.68656716417911</v>
      </c>
      <c r="DJ126" s="233">
        <f t="shared" si="117"/>
        <v>8</v>
      </c>
      <c r="DK126" s="234">
        <f t="shared" si="118"/>
        <v>6.4925373134328357</v>
      </c>
      <c r="DL126" s="235">
        <f t="shared" si="119"/>
        <v>21.333333333333332</v>
      </c>
      <c r="DM126" s="236"/>
      <c r="DN126" s="237"/>
      <c r="DO126" s="238">
        <f t="shared" si="120"/>
        <v>0.9626016260162602</v>
      </c>
      <c r="DP126" s="239">
        <f t="shared" si="121"/>
        <v>2</v>
      </c>
    </row>
    <row r="127" spans="1:120" ht="24.75" customHeight="1">
      <c r="A127" s="537" t="s">
        <v>1667</v>
      </c>
      <c r="B127" s="191" t="s">
        <v>1150</v>
      </c>
      <c r="C127" s="192">
        <v>45014</v>
      </c>
      <c r="D127" s="193" t="s">
        <v>180</v>
      </c>
      <c r="E127" s="194" t="s">
        <v>1399</v>
      </c>
      <c r="F127" s="90" t="s">
        <v>165</v>
      </c>
      <c r="G127" s="193" t="s">
        <v>1241</v>
      </c>
      <c r="H127" s="191" t="s">
        <v>145</v>
      </c>
      <c r="I127" s="90" t="s">
        <v>146</v>
      </c>
      <c r="J127" s="194" t="s">
        <v>147</v>
      </c>
      <c r="K127" s="90">
        <v>4</v>
      </c>
      <c r="L127" s="195" t="s">
        <v>1153</v>
      </c>
      <c r="M127" s="196">
        <v>45014.625</v>
      </c>
      <c r="N127" s="90">
        <v>50346</v>
      </c>
      <c r="O127" s="197"/>
      <c r="P127" s="196">
        <v>45014.760416666664</v>
      </c>
      <c r="Q127" s="90">
        <v>50392</v>
      </c>
      <c r="R127" s="193"/>
      <c r="S127" s="196">
        <v>45014.628472222219</v>
      </c>
      <c r="T127" s="90">
        <v>50348</v>
      </c>
      <c r="U127" s="197" t="s">
        <v>1450</v>
      </c>
      <c r="V127" s="196">
        <v>45014.677083333336</v>
      </c>
      <c r="W127" s="90">
        <v>50366</v>
      </c>
      <c r="X127" s="193" t="s">
        <v>1451</v>
      </c>
      <c r="Y127" s="196">
        <v>45014.697916666664</v>
      </c>
      <c r="Z127" s="90">
        <v>50376</v>
      </c>
      <c r="AA127" s="193" t="s">
        <v>1394</v>
      </c>
      <c r="AB127" s="196">
        <v>45014.743055555555</v>
      </c>
      <c r="AC127" s="90">
        <v>50384</v>
      </c>
      <c r="AD127" s="193" t="s">
        <v>1385</v>
      </c>
      <c r="AE127" s="196"/>
      <c r="AF127" s="90"/>
      <c r="AG127" s="193"/>
      <c r="AH127" s="196"/>
      <c r="AI127" s="90"/>
      <c r="AJ127" s="198"/>
      <c r="AK127" s="196"/>
      <c r="AL127" s="90"/>
      <c r="AM127" s="198"/>
      <c r="AN127" s="196"/>
      <c r="AO127" s="90"/>
      <c r="AP127" s="198"/>
      <c r="AQ127" s="196">
        <v>45014.683333333334</v>
      </c>
      <c r="AR127" s="197">
        <v>50370</v>
      </c>
      <c r="AS127" s="197">
        <v>19328</v>
      </c>
      <c r="AT127" s="199">
        <v>18390</v>
      </c>
      <c r="AU127" s="199">
        <v>12050</v>
      </c>
      <c r="AV127" s="200">
        <v>6340</v>
      </c>
      <c r="AW127" s="196">
        <v>45014.688888888886</v>
      </c>
      <c r="AX127" s="193">
        <v>50370</v>
      </c>
      <c r="AY127" s="196">
        <v>45014.750694444447</v>
      </c>
      <c r="AZ127" s="197">
        <v>50389</v>
      </c>
      <c r="BA127" s="197">
        <v>19329</v>
      </c>
      <c r="BB127" s="199">
        <v>15950</v>
      </c>
      <c r="BC127" s="199">
        <v>12030</v>
      </c>
      <c r="BD127" s="200">
        <v>3920</v>
      </c>
      <c r="BE127" s="196">
        <v>45014.754166666666</v>
      </c>
      <c r="BF127" s="193">
        <v>50389</v>
      </c>
      <c r="BG127" s="196"/>
      <c r="BH127" s="197"/>
      <c r="BI127" s="197"/>
      <c r="BJ127" s="199"/>
      <c r="BK127" s="199"/>
      <c r="BL127" s="200"/>
      <c r="BM127" s="196"/>
      <c r="BN127" s="193"/>
      <c r="BO127" s="196"/>
      <c r="BP127" s="197"/>
      <c r="BQ127" s="197"/>
      <c r="BR127" s="199"/>
      <c r="BS127" s="199"/>
      <c r="BT127" s="200"/>
      <c r="BU127" s="201"/>
      <c r="BV127" s="193"/>
      <c r="BW127" s="202"/>
      <c r="BX127" s="90"/>
      <c r="BY127" s="198"/>
      <c r="BZ127" s="198"/>
      <c r="CA127" s="241" t="s">
        <v>1668</v>
      </c>
      <c r="CB127" s="221"/>
      <c r="CC127" s="267" t="s">
        <v>1744</v>
      </c>
      <c r="CD127" s="222">
        <f t="shared" si="87"/>
        <v>8.3333333333333329E-2</v>
      </c>
      <c r="CE127" s="223">
        <f t="shared" si="88"/>
        <v>2</v>
      </c>
      <c r="CF127" s="224">
        <f t="shared" si="89"/>
        <v>0.7</v>
      </c>
      <c r="CG127" s="193">
        <f t="shared" si="90"/>
        <v>18</v>
      </c>
      <c r="CH127" s="224">
        <f t="shared" si="91"/>
        <v>1.1666666666666667</v>
      </c>
      <c r="CI127" s="193">
        <f t="shared" si="92"/>
        <v>18</v>
      </c>
      <c r="CJ127" s="224">
        <f t="shared" si="93"/>
        <v>1.0833333333333333</v>
      </c>
      <c r="CK127" s="193">
        <f t="shared" si="94"/>
        <v>8</v>
      </c>
      <c r="CL127" s="224">
        <f t="shared" si="95"/>
        <v>0</v>
      </c>
      <c r="CM127" s="193">
        <f t="shared" si="96"/>
        <v>0</v>
      </c>
      <c r="CN127" s="224">
        <f t="shared" si="97"/>
        <v>0</v>
      </c>
      <c r="CO127" s="193">
        <f t="shared" si="98"/>
        <v>0</v>
      </c>
      <c r="CP127" s="225">
        <f t="shared" si="99"/>
        <v>0.13333333333333333</v>
      </c>
      <c r="CQ127" s="198">
        <f t="shared" si="100"/>
        <v>0</v>
      </c>
      <c r="CR127" s="225">
        <f t="shared" si="101"/>
        <v>8.3333333333333329E-2</v>
      </c>
      <c r="CS127" s="198">
        <f t="shared" si="102"/>
        <v>0</v>
      </c>
      <c r="CT127" s="225">
        <f t="shared" si="103"/>
        <v>0</v>
      </c>
      <c r="CU127" s="198">
        <f t="shared" si="104"/>
        <v>0</v>
      </c>
      <c r="CV127" s="225">
        <f t="shared" si="105"/>
        <v>0</v>
      </c>
      <c r="CW127" s="226">
        <f t="shared" si="106"/>
        <v>0</v>
      </c>
      <c r="CX127" s="224">
        <f t="shared" si="107"/>
        <v>3.25</v>
      </c>
      <c r="CY127" s="227">
        <f t="shared" si="108"/>
        <v>46</v>
      </c>
      <c r="CZ127" s="224">
        <f t="shared" si="86"/>
        <v>2.25</v>
      </c>
      <c r="DA127" s="228">
        <f t="shared" si="85"/>
        <v>26</v>
      </c>
      <c r="DB127" s="225">
        <f t="shared" si="109"/>
        <v>1</v>
      </c>
      <c r="DC127" s="229">
        <f t="shared" si="110"/>
        <v>20</v>
      </c>
      <c r="DD127" s="224">
        <f t="shared" si="111"/>
        <v>0.21666666666666667</v>
      </c>
      <c r="DE127" s="90">
        <f t="shared" si="112"/>
        <v>0</v>
      </c>
      <c r="DF127" s="230">
        <f t="shared" si="113"/>
        <v>6.5</v>
      </c>
      <c r="DG127" s="251">
        <f t="shared" si="114"/>
        <v>10260</v>
      </c>
      <c r="DH127" s="231">
        <f t="shared" si="115"/>
        <v>175.38461538461539</v>
      </c>
      <c r="DI127" s="232">
        <f t="shared" si="116"/>
        <v>1140</v>
      </c>
      <c r="DJ127" s="233">
        <f t="shared" si="117"/>
        <v>24</v>
      </c>
      <c r="DK127" s="234">
        <f t="shared" si="118"/>
        <v>11.555555555555555</v>
      </c>
      <c r="DL127" s="235">
        <f t="shared" si="119"/>
        <v>25.714285714285715</v>
      </c>
      <c r="DM127" s="236"/>
      <c r="DN127" s="237"/>
      <c r="DO127" s="238">
        <f t="shared" si="120"/>
        <v>0.80914826498422709</v>
      </c>
      <c r="DP127" s="239">
        <f t="shared" si="121"/>
        <v>2</v>
      </c>
    </row>
    <row r="128" spans="1:120" ht="24.75" customHeight="1">
      <c r="A128" s="537" t="s">
        <v>1669</v>
      </c>
      <c r="B128" s="191" t="s">
        <v>1150</v>
      </c>
      <c r="C128" s="192">
        <v>45014</v>
      </c>
      <c r="D128" s="193" t="s">
        <v>180</v>
      </c>
      <c r="E128" s="194" t="s">
        <v>1403</v>
      </c>
      <c r="F128" s="90" t="s">
        <v>165</v>
      </c>
      <c r="G128" s="193" t="s">
        <v>1241</v>
      </c>
      <c r="H128" s="191" t="s">
        <v>145</v>
      </c>
      <c r="I128" s="90" t="s">
        <v>146</v>
      </c>
      <c r="J128" s="194" t="s">
        <v>1374</v>
      </c>
      <c r="K128" s="90">
        <v>3</v>
      </c>
      <c r="L128" s="195" t="s">
        <v>1381</v>
      </c>
      <c r="M128" s="196">
        <v>45014.625</v>
      </c>
      <c r="N128" s="90">
        <v>65183</v>
      </c>
      <c r="O128" s="197"/>
      <c r="P128" s="196">
        <v>45014.815972222219</v>
      </c>
      <c r="Q128" s="90">
        <v>65233</v>
      </c>
      <c r="R128" s="193"/>
      <c r="S128" s="196">
        <v>45014.631944444445</v>
      </c>
      <c r="T128" s="90">
        <v>65189</v>
      </c>
      <c r="U128" s="197" t="s">
        <v>1670</v>
      </c>
      <c r="V128" s="196">
        <v>45014.798611111109</v>
      </c>
      <c r="W128" s="90">
        <v>65225</v>
      </c>
      <c r="X128" s="193" t="s">
        <v>1596</v>
      </c>
      <c r="Y128" s="196"/>
      <c r="Z128" s="90"/>
      <c r="AA128" s="193"/>
      <c r="AB128" s="196"/>
      <c r="AC128" s="90"/>
      <c r="AD128" s="193"/>
      <c r="AE128" s="196"/>
      <c r="AF128" s="90"/>
      <c r="AG128" s="193"/>
      <c r="AH128" s="196"/>
      <c r="AI128" s="90"/>
      <c r="AJ128" s="198"/>
      <c r="AK128" s="196"/>
      <c r="AL128" s="90"/>
      <c r="AM128" s="198"/>
      <c r="AN128" s="196"/>
      <c r="AO128" s="90"/>
      <c r="AP128" s="198"/>
      <c r="AQ128" s="196">
        <v>45014.805555555555</v>
      </c>
      <c r="AR128" s="197">
        <v>65230</v>
      </c>
      <c r="AS128" s="197">
        <v>19330</v>
      </c>
      <c r="AT128" s="199">
        <v>20800</v>
      </c>
      <c r="AU128" s="199">
        <v>12270</v>
      </c>
      <c r="AV128" s="200">
        <v>8530</v>
      </c>
      <c r="AW128" s="196">
        <v>45014.809027777781</v>
      </c>
      <c r="AX128" s="193">
        <v>65230</v>
      </c>
      <c r="AY128" s="196"/>
      <c r="AZ128" s="197"/>
      <c r="BA128" s="197"/>
      <c r="BB128" s="199"/>
      <c r="BC128" s="199"/>
      <c r="BD128" s="200"/>
      <c r="BE128" s="196"/>
      <c r="BF128" s="193"/>
      <c r="BG128" s="196"/>
      <c r="BH128" s="197"/>
      <c r="BI128" s="197"/>
      <c r="BJ128" s="199"/>
      <c r="BK128" s="199"/>
      <c r="BL128" s="200"/>
      <c r="BM128" s="196"/>
      <c r="BN128" s="193"/>
      <c r="BO128" s="196"/>
      <c r="BP128" s="197"/>
      <c r="BQ128" s="197"/>
      <c r="BR128" s="199"/>
      <c r="BS128" s="199"/>
      <c r="BT128" s="200"/>
      <c r="BU128" s="201"/>
      <c r="BV128" s="193"/>
      <c r="BW128" s="202"/>
      <c r="BX128" s="90"/>
      <c r="BY128" s="198"/>
      <c r="BZ128" s="198"/>
      <c r="CA128" s="241" t="s">
        <v>1671</v>
      </c>
      <c r="CB128" s="221"/>
      <c r="CC128" s="267" t="s">
        <v>1744</v>
      </c>
      <c r="CD128" s="222">
        <f t="shared" si="87"/>
        <v>0.16666666666666666</v>
      </c>
      <c r="CE128" s="223">
        <f t="shared" si="88"/>
        <v>6</v>
      </c>
      <c r="CF128" s="224">
        <f t="shared" si="89"/>
        <v>0.33333333333333304</v>
      </c>
      <c r="CG128" s="193">
        <f t="shared" si="90"/>
        <v>8</v>
      </c>
      <c r="CH128" s="224">
        <f t="shared" si="91"/>
        <v>4</v>
      </c>
      <c r="CI128" s="193">
        <f t="shared" si="92"/>
        <v>36</v>
      </c>
      <c r="CJ128" s="224">
        <f t="shared" si="93"/>
        <v>0</v>
      </c>
      <c r="CK128" s="193">
        <f t="shared" si="94"/>
        <v>0</v>
      </c>
      <c r="CL128" s="224">
        <f t="shared" si="95"/>
        <v>0</v>
      </c>
      <c r="CM128" s="193">
        <f t="shared" si="96"/>
        <v>0</v>
      </c>
      <c r="CN128" s="224">
        <f t="shared" si="97"/>
        <v>0</v>
      </c>
      <c r="CO128" s="193">
        <f t="shared" si="98"/>
        <v>0</v>
      </c>
      <c r="CP128" s="225">
        <f t="shared" si="99"/>
        <v>8.3333333333333329E-2</v>
      </c>
      <c r="CQ128" s="198">
        <f t="shared" si="100"/>
        <v>0</v>
      </c>
      <c r="CR128" s="225">
        <f t="shared" si="101"/>
        <v>0</v>
      </c>
      <c r="CS128" s="198">
        <f t="shared" si="102"/>
        <v>0</v>
      </c>
      <c r="CT128" s="225">
        <f t="shared" si="103"/>
        <v>0</v>
      </c>
      <c r="CU128" s="198">
        <f t="shared" si="104"/>
        <v>0</v>
      </c>
      <c r="CV128" s="225">
        <f t="shared" si="105"/>
        <v>0</v>
      </c>
      <c r="CW128" s="226">
        <f t="shared" si="106"/>
        <v>0</v>
      </c>
      <c r="CX128" s="224">
        <f t="shared" si="107"/>
        <v>4.583333333333333</v>
      </c>
      <c r="CY128" s="227">
        <f t="shared" si="108"/>
        <v>50</v>
      </c>
      <c r="CZ128" s="224">
        <f t="shared" si="86"/>
        <v>4</v>
      </c>
      <c r="DA128" s="228">
        <f t="shared" si="85"/>
        <v>36</v>
      </c>
      <c r="DB128" s="225">
        <f t="shared" si="109"/>
        <v>0.58333333333333304</v>
      </c>
      <c r="DC128" s="229">
        <f t="shared" si="110"/>
        <v>14</v>
      </c>
      <c r="DD128" s="224">
        <f t="shared" si="111"/>
        <v>8.3333333333333329E-2</v>
      </c>
      <c r="DE128" s="90">
        <f t="shared" si="112"/>
        <v>0</v>
      </c>
      <c r="DF128" s="230">
        <f t="shared" si="113"/>
        <v>5</v>
      </c>
      <c r="DG128" s="251">
        <f t="shared" si="114"/>
        <v>8530</v>
      </c>
      <c r="DH128" s="231">
        <f t="shared" si="115"/>
        <v>59.236111111111114</v>
      </c>
      <c r="DI128" s="232">
        <f t="shared" si="116"/>
        <v>710.83333333333337</v>
      </c>
      <c r="DJ128" s="233">
        <f t="shared" si="117"/>
        <v>36</v>
      </c>
      <c r="DK128" s="234">
        <f t="shared" si="118"/>
        <v>9</v>
      </c>
      <c r="DL128" s="235">
        <f t="shared" si="119"/>
        <v>24.000000000000021</v>
      </c>
      <c r="DM128" s="236"/>
      <c r="DN128" s="237"/>
      <c r="DO128" s="238">
        <f t="shared" si="120"/>
        <v>1</v>
      </c>
      <c r="DP128" s="239">
        <f t="shared" si="121"/>
        <v>1</v>
      </c>
    </row>
    <row r="129" spans="1:120" ht="24.75" customHeight="1">
      <c r="A129" s="537" t="s">
        <v>1672</v>
      </c>
      <c r="B129" s="191" t="s">
        <v>1150</v>
      </c>
      <c r="C129" s="192">
        <v>45015</v>
      </c>
      <c r="D129" s="193" t="s">
        <v>141</v>
      </c>
      <c r="E129" s="194" t="s">
        <v>1404</v>
      </c>
      <c r="F129" s="90" t="s">
        <v>143</v>
      </c>
      <c r="G129" s="193" t="s">
        <v>1244</v>
      </c>
      <c r="H129" s="191" t="s">
        <v>145</v>
      </c>
      <c r="I129" s="90" t="s">
        <v>146</v>
      </c>
      <c r="J129" s="194" t="s">
        <v>1374</v>
      </c>
      <c r="K129" s="90">
        <v>4</v>
      </c>
      <c r="L129" s="195" t="s">
        <v>1376</v>
      </c>
      <c r="M129" s="196">
        <v>45015.246527777781</v>
      </c>
      <c r="N129" s="90">
        <v>65233</v>
      </c>
      <c r="O129" s="197"/>
      <c r="P129" s="196">
        <v>45015.445833333331</v>
      </c>
      <c r="Q129" s="90">
        <v>65278</v>
      </c>
      <c r="R129" s="193"/>
      <c r="S129" s="196">
        <v>45015.25</v>
      </c>
      <c r="T129" s="90">
        <v>65234</v>
      </c>
      <c r="U129" s="197" t="s">
        <v>1517</v>
      </c>
      <c r="V129" s="196">
        <v>45015.428472222222</v>
      </c>
      <c r="W129" s="90">
        <v>65273</v>
      </c>
      <c r="X129" s="193" t="s">
        <v>1567</v>
      </c>
      <c r="Y129" s="196"/>
      <c r="Z129" s="90"/>
      <c r="AA129" s="193"/>
      <c r="AB129" s="196"/>
      <c r="AC129" s="90"/>
      <c r="AD129" s="193"/>
      <c r="AE129" s="196"/>
      <c r="AF129" s="90"/>
      <c r="AG129" s="193"/>
      <c r="AH129" s="196"/>
      <c r="AI129" s="90"/>
      <c r="AJ129" s="198"/>
      <c r="AK129" s="196"/>
      <c r="AL129" s="90"/>
      <c r="AM129" s="198"/>
      <c r="AN129" s="196"/>
      <c r="AO129" s="90"/>
      <c r="AP129" s="198"/>
      <c r="AQ129" s="196">
        <v>45015.431944444441</v>
      </c>
      <c r="AR129" s="197">
        <v>65274</v>
      </c>
      <c r="AS129" s="197">
        <v>19336</v>
      </c>
      <c r="AT129" s="199">
        <v>20710</v>
      </c>
      <c r="AU129" s="199">
        <v>12240</v>
      </c>
      <c r="AV129" s="200">
        <v>8470</v>
      </c>
      <c r="AW129" s="196">
        <v>45015.436111111114</v>
      </c>
      <c r="AX129" s="193">
        <v>65275</v>
      </c>
      <c r="AY129" s="196"/>
      <c r="AZ129" s="197"/>
      <c r="BA129" s="197"/>
      <c r="BB129" s="199"/>
      <c r="BC129" s="199"/>
      <c r="BD129" s="200"/>
      <c r="BE129" s="196"/>
      <c r="BF129" s="193"/>
      <c r="BG129" s="196"/>
      <c r="BH129" s="197"/>
      <c r="BI129" s="197"/>
      <c r="BJ129" s="199"/>
      <c r="BK129" s="199"/>
      <c r="BL129" s="200"/>
      <c r="BM129" s="196"/>
      <c r="BN129" s="193"/>
      <c r="BO129" s="196"/>
      <c r="BP129" s="197"/>
      <c r="BQ129" s="197"/>
      <c r="BR129" s="199"/>
      <c r="BS129" s="199"/>
      <c r="BT129" s="200"/>
      <c r="BU129" s="201"/>
      <c r="BV129" s="193"/>
      <c r="BW129" s="202"/>
      <c r="BX129" s="90"/>
      <c r="BY129" s="198"/>
      <c r="BZ129" s="198"/>
      <c r="CA129" s="241" t="s">
        <v>1673</v>
      </c>
      <c r="CB129" s="221"/>
      <c r="CC129" s="267" t="s">
        <v>1744</v>
      </c>
      <c r="CD129" s="222">
        <f t="shared" si="87"/>
        <v>8.3333333333333329E-2</v>
      </c>
      <c r="CE129" s="223">
        <f t="shared" si="88"/>
        <v>1</v>
      </c>
      <c r="CF129" s="224">
        <f t="shared" si="89"/>
        <v>0.31666666666666671</v>
      </c>
      <c r="CG129" s="193">
        <f t="shared" si="90"/>
        <v>4</v>
      </c>
      <c r="CH129" s="224">
        <f t="shared" si="91"/>
        <v>4.2833333333333332</v>
      </c>
      <c r="CI129" s="193">
        <f t="shared" si="92"/>
        <v>39</v>
      </c>
      <c r="CJ129" s="224">
        <f t="shared" si="93"/>
        <v>0</v>
      </c>
      <c r="CK129" s="193">
        <f t="shared" si="94"/>
        <v>0</v>
      </c>
      <c r="CL129" s="224">
        <f t="shared" si="95"/>
        <v>0</v>
      </c>
      <c r="CM129" s="193">
        <f t="shared" si="96"/>
        <v>0</v>
      </c>
      <c r="CN129" s="224">
        <f t="shared" si="97"/>
        <v>0</v>
      </c>
      <c r="CO129" s="193">
        <f t="shared" si="98"/>
        <v>0</v>
      </c>
      <c r="CP129" s="225">
        <f t="shared" si="99"/>
        <v>0.1</v>
      </c>
      <c r="CQ129" s="198">
        <f t="shared" si="100"/>
        <v>1</v>
      </c>
      <c r="CR129" s="225">
        <f t="shared" si="101"/>
        <v>0</v>
      </c>
      <c r="CS129" s="198">
        <f t="shared" si="102"/>
        <v>0</v>
      </c>
      <c r="CT129" s="225">
        <f t="shared" si="103"/>
        <v>0</v>
      </c>
      <c r="CU129" s="198">
        <f t="shared" si="104"/>
        <v>0</v>
      </c>
      <c r="CV129" s="225">
        <f t="shared" si="105"/>
        <v>0</v>
      </c>
      <c r="CW129" s="226">
        <f t="shared" si="106"/>
        <v>0</v>
      </c>
      <c r="CX129" s="224">
        <f t="shared" si="107"/>
        <v>4.7833333333333332</v>
      </c>
      <c r="CY129" s="227">
        <f t="shared" si="108"/>
        <v>45</v>
      </c>
      <c r="CZ129" s="224">
        <f t="shared" si="86"/>
        <v>4.2833333333333332</v>
      </c>
      <c r="DA129" s="228">
        <f t="shared" ref="DA129:DA185" si="122">IF(CI129+CK129+CM129+CO129=0,0,CI129+CK129+CM129+CO129)</f>
        <v>39</v>
      </c>
      <c r="DB129" s="225">
        <f t="shared" si="109"/>
        <v>0.5</v>
      </c>
      <c r="DC129" s="229">
        <f t="shared" si="110"/>
        <v>6</v>
      </c>
      <c r="DD129" s="224">
        <f t="shared" si="111"/>
        <v>0.1</v>
      </c>
      <c r="DE129" s="90">
        <f t="shared" si="112"/>
        <v>1</v>
      </c>
      <c r="DF129" s="230">
        <f t="shared" si="113"/>
        <v>6</v>
      </c>
      <c r="DG129" s="251">
        <f t="shared" si="114"/>
        <v>8470</v>
      </c>
      <c r="DH129" s="231">
        <f t="shared" si="115"/>
        <v>50.703382220891953</v>
      </c>
      <c r="DI129" s="232">
        <f t="shared" si="116"/>
        <v>494.35797665369654</v>
      </c>
      <c r="DJ129" s="233">
        <f t="shared" si="117"/>
        <v>12</v>
      </c>
      <c r="DK129" s="234">
        <f t="shared" si="118"/>
        <v>9.1050583657587545</v>
      </c>
      <c r="DL129" s="235">
        <f t="shared" si="119"/>
        <v>12.631578947368419</v>
      </c>
      <c r="DM129" s="236"/>
      <c r="DN129" s="237"/>
      <c r="DO129" s="238">
        <f t="shared" si="120"/>
        <v>1</v>
      </c>
      <c r="DP129" s="239">
        <f t="shared" si="121"/>
        <v>1</v>
      </c>
    </row>
    <row r="130" spans="1:120" ht="24.75" customHeight="1">
      <c r="A130" s="537" t="s">
        <v>1674</v>
      </c>
      <c r="B130" s="191" t="s">
        <v>1150</v>
      </c>
      <c r="C130" s="192">
        <v>45015</v>
      </c>
      <c r="D130" s="193" t="s">
        <v>141</v>
      </c>
      <c r="E130" s="194" t="s">
        <v>1405</v>
      </c>
      <c r="F130" s="90" t="s">
        <v>143</v>
      </c>
      <c r="G130" s="193" t="s">
        <v>1241</v>
      </c>
      <c r="H130" s="191" t="s">
        <v>145</v>
      </c>
      <c r="I130" s="90" t="s">
        <v>146</v>
      </c>
      <c r="J130" s="194" t="s">
        <v>147</v>
      </c>
      <c r="K130" s="90">
        <v>4</v>
      </c>
      <c r="L130" s="195" t="s">
        <v>1153</v>
      </c>
      <c r="M130" s="196">
        <v>45015.625</v>
      </c>
      <c r="N130" s="90">
        <v>50476</v>
      </c>
      <c r="O130" s="197"/>
      <c r="P130" s="196">
        <v>45015.736111111109</v>
      </c>
      <c r="Q130" s="90">
        <v>50499</v>
      </c>
      <c r="R130" s="193"/>
      <c r="S130" s="196">
        <v>45015.628472222219</v>
      </c>
      <c r="T130" s="90">
        <v>50478</v>
      </c>
      <c r="U130" s="197" t="s">
        <v>1382</v>
      </c>
      <c r="V130" s="196">
        <v>45015.71875</v>
      </c>
      <c r="W130" s="90">
        <v>50492</v>
      </c>
      <c r="X130" s="193" t="s">
        <v>1384</v>
      </c>
      <c r="Y130" s="196"/>
      <c r="Z130" s="90"/>
      <c r="AA130" s="193"/>
      <c r="AB130" s="196"/>
      <c r="AC130" s="90"/>
      <c r="AD130" s="193"/>
      <c r="AE130" s="196"/>
      <c r="AF130" s="90"/>
      <c r="AG130" s="193"/>
      <c r="AH130" s="196"/>
      <c r="AI130" s="90"/>
      <c r="AJ130" s="198"/>
      <c r="AK130" s="196"/>
      <c r="AL130" s="90"/>
      <c r="AM130" s="198"/>
      <c r="AN130" s="196"/>
      <c r="AO130" s="90"/>
      <c r="AP130" s="198"/>
      <c r="AQ130" s="196">
        <v>45015.725694444445</v>
      </c>
      <c r="AR130" s="197">
        <v>50496</v>
      </c>
      <c r="AS130" s="197">
        <v>19354</v>
      </c>
      <c r="AT130" s="199">
        <v>20880</v>
      </c>
      <c r="AU130" s="199">
        <v>12020</v>
      </c>
      <c r="AV130" s="200">
        <v>8860</v>
      </c>
      <c r="AW130" s="196">
        <v>45015.729861111111</v>
      </c>
      <c r="AX130" s="193">
        <v>50496</v>
      </c>
      <c r="AY130" s="196"/>
      <c r="AZ130" s="197"/>
      <c r="BA130" s="197"/>
      <c r="BB130" s="199"/>
      <c r="BC130" s="199"/>
      <c r="BD130" s="200"/>
      <c r="BE130" s="196"/>
      <c r="BF130" s="193"/>
      <c r="BG130" s="196"/>
      <c r="BH130" s="197"/>
      <c r="BI130" s="197"/>
      <c r="BJ130" s="199"/>
      <c r="BK130" s="199"/>
      <c r="BL130" s="200"/>
      <c r="BM130" s="196"/>
      <c r="BN130" s="193"/>
      <c r="BO130" s="196"/>
      <c r="BP130" s="197"/>
      <c r="BQ130" s="197"/>
      <c r="BR130" s="199"/>
      <c r="BS130" s="199"/>
      <c r="BT130" s="200"/>
      <c r="BU130" s="201"/>
      <c r="BV130" s="193"/>
      <c r="BW130" s="202"/>
      <c r="BX130" s="90"/>
      <c r="BY130" s="198"/>
      <c r="BZ130" s="198"/>
      <c r="CA130" s="241" t="s">
        <v>1675</v>
      </c>
      <c r="CB130" s="221"/>
      <c r="CC130" s="267" t="s">
        <v>1744</v>
      </c>
      <c r="CD130" s="222">
        <f t="shared" si="87"/>
        <v>8.3333333333333329E-2</v>
      </c>
      <c r="CE130" s="223">
        <f t="shared" si="88"/>
        <v>2</v>
      </c>
      <c r="CF130" s="224">
        <f t="shared" si="89"/>
        <v>0.31666666666666671</v>
      </c>
      <c r="CG130" s="193">
        <f t="shared" si="90"/>
        <v>7</v>
      </c>
      <c r="CH130" s="224">
        <f t="shared" si="91"/>
        <v>2.1666666666666665</v>
      </c>
      <c r="CI130" s="193">
        <f t="shared" si="92"/>
        <v>14</v>
      </c>
      <c r="CJ130" s="224">
        <f t="shared" si="93"/>
        <v>0</v>
      </c>
      <c r="CK130" s="193">
        <f t="shared" si="94"/>
        <v>0</v>
      </c>
      <c r="CL130" s="224">
        <f t="shared" si="95"/>
        <v>0</v>
      </c>
      <c r="CM130" s="193">
        <f t="shared" si="96"/>
        <v>0</v>
      </c>
      <c r="CN130" s="224">
        <f t="shared" si="97"/>
        <v>0</v>
      </c>
      <c r="CO130" s="193">
        <f t="shared" si="98"/>
        <v>0</v>
      </c>
      <c r="CP130" s="225">
        <f t="shared" si="99"/>
        <v>0.1</v>
      </c>
      <c r="CQ130" s="198">
        <f t="shared" si="100"/>
        <v>0</v>
      </c>
      <c r="CR130" s="225">
        <f t="shared" si="101"/>
        <v>0</v>
      </c>
      <c r="CS130" s="198">
        <f t="shared" si="102"/>
        <v>0</v>
      </c>
      <c r="CT130" s="225">
        <f t="shared" si="103"/>
        <v>0</v>
      </c>
      <c r="CU130" s="198">
        <f t="shared" si="104"/>
        <v>0</v>
      </c>
      <c r="CV130" s="225">
        <f t="shared" si="105"/>
        <v>0</v>
      </c>
      <c r="CW130" s="226">
        <f t="shared" si="106"/>
        <v>0</v>
      </c>
      <c r="CX130" s="224">
        <f t="shared" si="107"/>
        <v>2.6666666666666665</v>
      </c>
      <c r="CY130" s="227">
        <f t="shared" si="108"/>
        <v>23</v>
      </c>
      <c r="CZ130" s="224">
        <f t="shared" ref="CZ130:CZ186" si="123">IF(CH130+CJ130+CL130+CN130=0,0,CH130+CJ130+CL130+CN130)</f>
        <v>2.1666666666666665</v>
      </c>
      <c r="DA130" s="228">
        <f t="shared" si="122"/>
        <v>14</v>
      </c>
      <c r="DB130" s="225">
        <f t="shared" si="109"/>
        <v>0.5</v>
      </c>
      <c r="DC130" s="229">
        <f t="shared" si="110"/>
        <v>9</v>
      </c>
      <c r="DD130" s="224">
        <f t="shared" si="111"/>
        <v>0.1</v>
      </c>
      <c r="DE130" s="90">
        <f t="shared" si="112"/>
        <v>0</v>
      </c>
      <c r="DF130" s="230">
        <f t="shared" si="113"/>
        <v>6</v>
      </c>
      <c r="DG130" s="251">
        <f t="shared" si="114"/>
        <v>8860</v>
      </c>
      <c r="DH130" s="231">
        <f t="shared" si="115"/>
        <v>292.08791208791212</v>
      </c>
      <c r="DI130" s="232">
        <f t="shared" si="116"/>
        <v>1022.3076923076924</v>
      </c>
      <c r="DJ130" s="233">
        <f t="shared" si="117"/>
        <v>24</v>
      </c>
      <c r="DK130" s="234">
        <f t="shared" si="118"/>
        <v>6.4615384615384617</v>
      </c>
      <c r="DL130" s="235">
        <f t="shared" si="119"/>
        <v>22.105263157894733</v>
      </c>
      <c r="DM130" s="236"/>
      <c r="DN130" s="237"/>
      <c r="DO130" s="238">
        <f t="shared" si="120"/>
        <v>1</v>
      </c>
      <c r="DP130" s="239">
        <f t="shared" si="121"/>
        <v>1</v>
      </c>
    </row>
    <row r="131" spans="1:120" ht="24.75" customHeight="1">
      <c r="A131" s="537" t="s">
        <v>1676</v>
      </c>
      <c r="B131" s="191" t="s">
        <v>1150</v>
      </c>
      <c r="C131" s="192">
        <v>45015</v>
      </c>
      <c r="D131" s="193" t="s">
        <v>141</v>
      </c>
      <c r="E131" s="194" t="s">
        <v>1405</v>
      </c>
      <c r="F131" s="90" t="s">
        <v>143</v>
      </c>
      <c r="G131" s="193" t="s">
        <v>1241</v>
      </c>
      <c r="H131" s="191" t="s">
        <v>145</v>
      </c>
      <c r="I131" s="90" t="s">
        <v>146</v>
      </c>
      <c r="J131" s="194" t="s">
        <v>1379</v>
      </c>
      <c r="K131" s="90">
        <v>4</v>
      </c>
      <c r="L131" s="195" t="s">
        <v>1153</v>
      </c>
      <c r="M131" s="196">
        <v>45015.625</v>
      </c>
      <c r="N131" s="90">
        <v>50476</v>
      </c>
      <c r="O131" s="197"/>
      <c r="P131" s="196">
        <v>45015.736111111109</v>
      </c>
      <c r="Q131" s="90">
        <v>50499</v>
      </c>
      <c r="R131" s="193"/>
      <c r="S131" s="196">
        <v>45015.628472222219</v>
      </c>
      <c r="T131" s="90">
        <v>50478</v>
      </c>
      <c r="U131" s="197"/>
      <c r="V131" s="196">
        <v>45015.71875</v>
      </c>
      <c r="W131" s="90">
        <v>50492</v>
      </c>
      <c r="X131" s="193"/>
      <c r="Y131" s="196"/>
      <c r="Z131" s="90"/>
      <c r="AA131" s="193"/>
      <c r="AB131" s="196"/>
      <c r="AC131" s="90"/>
      <c r="AD131" s="193"/>
      <c r="AE131" s="196"/>
      <c r="AF131" s="90" t="s">
        <v>1409</v>
      </c>
      <c r="AG131" s="193"/>
      <c r="AH131" s="196"/>
      <c r="AI131" s="90"/>
      <c r="AJ131" s="198"/>
      <c r="AK131" s="196"/>
      <c r="AL131" s="90"/>
      <c r="AM131" s="198"/>
      <c r="AN131" s="196"/>
      <c r="AO131" s="90"/>
      <c r="AP131" s="198"/>
      <c r="AQ131" s="196">
        <v>45015.725694444445</v>
      </c>
      <c r="AR131" s="197">
        <v>50496</v>
      </c>
      <c r="AS131" s="197">
        <v>19354</v>
      </c>
      <c r="AT131" s="199"/>
      <c r="AU131" s="199"/>
      <c r="AV131" s="200">
        <v>8860</v>
      </c>
      <c r="AW131" s="196">
        <v>45015.729861111111</v>
      </c>
      <c r="AX131" s="193">
        <v>50496</v>
      </c>
      <c r="AY131" s="196"/>
      <c r="AZ131" s="197"/>
      <c r="BA131" s="197"/>
      <c r="BB131" s="199"/>
      <c r="BC131" s="199"/>
      <c r="BD131" s="200"/>
      <c r="BE131" s="196"/>
      <c r="BF131" s="193"/>
      <c r="BG131" s="196"/>
      <c r="BH131" s="197"/>
      <c r="BI131" s="197"/>
      <c r="BJ131" s="199"/>
      <c r="BK131" s="199"/>
      <c r="BL131" s="200"/>
      <c r="BM131" s="196"/>
      <c r="BN131" s="193"/>
      <c r="BO131" s="196"/>
      <c r="BP131" s="197"/>
      <c r="BQ131" s="197"/>
      <c r="BR131" s="199"/>
      <c r="BS131" s="199"/>
      <c r="BT131" s="200"/>
      <c r="BU131" s="201"/>
      <c r="BV131" s="193"/>
      <c r="BW131" s="202"/>
      <c r="BX131" s="90"/>
      <c r="BY131" s="198"/>
      <c r="BZ131" s="198"/>
      <c r="CA131" s="241">
        <v>45020.68236111111</v>
      </c>
      <c r="CB131" s="221"/>
      <c r="CC131" s="267" t="s">
        <v>1744</v>
      </c>
      <c r="CD131" s="222">
        <f t="shared" si="87"/>
        <v>8.3333333333333329E-2</v>
      </c>
      <c r="CE131" s="223">
        <f t="shared" si="88"/>
        <v>2</v>
      </c>
      <c r="CF131" s="224">
        <f t="shared" si="89"/>
        <v>0.31666666666666671</v>
      </c>
      <c r="CG131" s="193">
        <f t="shared" si="90"/>
        <v>7</v>
      </c>
      <c r="CH131" s="224">
        <f t="shared" si="91"/>
        <v>2.1666666666666665</v>
      </c>
      <c r="CI131" s="193">
        <f t="shared" si="92"/>
        <v>14</v>
      </c>
      <c r="CJ131" s="224">
        <f t="shared" si="93"/>
        <v>0</v>
      </c>
      <c r="CK131" s="193">
        <f t="shared" si="94"/>
        <v>0</v>
      </c>
      <c r="CL131" s="224">
        <f t="shared" si="95"/>
        <v>0</v>
      </c>
      <c r="CM131" s="193">
        <f t="shared" si="96"/>
        <v>0</v>
      </c>
      <c r="CN131" s="224">
        <f t="shared" si="97"/>
        <v>0</v>
      </c>
      <c r="CO131" s="193">
        <f t="shared" si="98"/>
        <v>0</v>
      </c>
      <c r="CP131" s="225">
        <f t="shared" si="99"/>
        <v>0.1</v>
      </c>
      <c r="CQ131" s="198">
        <f t="shared" si="100"/>
        <v>0</v>
      </c>
      <c r="CR131" s="225">
        <f t="shared" si="101"/>
        <v>0</v>
      </c>
      <c r="CS131" s="198">
        <f t="shared" si="102"/>
        <v>0</v>
      </c>
      <c r="CT131" s="225">
        <f t="shared" si="103"/>
        <v>0</v>
      </c>
      <c r="CU131" s="198">
        <f t="shared" si="104"/>
        <v>0</v>
      </c>
      <c r="CV131" s="225">
        <f t="shared" si="105"/>
        <v>0</v>
      </c>
      <c r="CW131" s="226">
        <f t="shared" si="106"/>
        <v>0</v>
      </c>
      <c r="CX131" s="224">
        <f t="shared" si="107"/>
        <v>2.6666666666666665</v>
      </c>
      <c r="CY131" s="227">
        <f t="shared" si="108"/>
        <v>23</v>
      </c>
      <c r="CZ131" s="224">
        <f t="shared" si="123"/>
        <v>2.1666666666666665</v>
      </c>
      <c r="DA131" s="228">
        <f t="shared" si="122"/>
        <v>14</v>
      </c>
      <c r="DB131" s="225">
        <f t="shared" si="109"/>
        <v>0.5</v>
      </c>
      <c r="DC131" s="229">
        <f t="shared" si="110"/>
        <v>9</v>
      </c>
      <c r="DD131" s="224">
        <f t="shared" si="111"/>
        <v>0.1</v>
      </c>
      <c r="DE131" s="90">
        <f t="shared" si="112"/>
        <v>0</v>
      </c>
      <c r="DF131" s="230">
        <f t="shared" si="113"/>
        <v>6</v>
      </c>
      <c r="DG131" s="251">
        <f t="shared" si="114"/>
        <v>8860</v>
      </c>
      <c r="DH131" s="231">
        <f t="shared" si="115"/>
        <v>292.08791208791212</v>
      </c>
      <c r="DI131" s="232">
        <f t="shared" si="116"/>
        <v>1022.3076923076924</v>
      </c>
      <c r="DJ131" s="233">
        <f t="shared" si="117"/>
        <v>24</v>
      </c>
      <c r="DK131" s="234">
        <f t="shared" si="118"/>
        <v>6.4615384615384617</v>
      </c>
      <c r="DL131" s="235">
        <f t="shared" si="119"/>
        <v>22.105263157894733</v>
      </c>
      <c r="DM131" s="236"/>
      <c r="DN131" s="237"/>
      <c r="DO131" s="238">
        <f t="shared" si="120"/>
        <v>1</v>
      </c>
      <c r="DP131" s="239">
        <f t="shared" si="121"/>
        <v>1</v>
      </c>
    </row>
    <row r="132" spans="1:120" ht="24.75" customHeight="1">
      <c r="A132" s="537" t="s">
        <v>1677</v>
      </c>
      <c r="B132" s="191" t="s">
        <v>1150</v>
      </c>
      <c r="C132" s="192">
        <v>45015</v>
      </c>
      <c r="D132" s="193" t="s">
        <v>141</v>
      </c>
      <c r="E132" s="194" t="s">
        <v>1406</v>
      </c>
      <c r="F132" s="90" t="s">
        <v>143</v>
      </c>
      <c r="G132" s="193" t="s">
        <v>1244</v>
      </c>
      <c r="H132" s="191" t="s">
        <v>145</v>
      </c>
      <c r="I132" s="90" t="s">
        <v>146</v>
      </c>
      <c r="J132" s="194" t="s">
        <v>147</v>
      </c>
      <c r="K132" s="90">
        <v>4</v>
      </c>
      <c r="L132" s="195" t="s">
        <v>1377</v>
      </c>
      <c r="M132" s="196">
        <v>45015.25</v>
      </c>
      <c r="N132" s="90">
        <v>50390</v>
      </c>
      <c r="O132" s="197"/>
      <c r="P132" s="196">
        <v>45015.447916666664</v>
      </c>
      <c r="Q132" s="90">
        <v>50445</v>
      </c>
      <c r="R132" s="193"/>
      <c r="S132" s="196">
        <v>45015.253472222219</v>
      </c>
      <c r="T132" s="90">
        <v>50396</v>
      </c>
      <c r="U132" s="197"/>
      <c r="V132" s="196">
        <v>45015.423611111109</v>
      </c>
      <c r="W132" s="90">
        <v>50427</v>
      </c>
      <c r="X132" s="193"/>
      <c r="Y132" s="196"/>
      <c r="Z132" s="90"/>
      <c r="AA132" s="193"/>
      <c r="AB132" s="196"/>
      <c r="AC132" s="90"/>
      <c r="AD132" s="193"/>
      <c r="AE132" s="196"/>
      <c r="AF132" s="90" t="s">
        <v>1409</v>
      </c>
      <c r="AG132" s="193"/>
      <c r="AH132" s="196"/>
      <c r="AI132" s="90"/>
      <c r="AJ132" s="198"/>
      <c r="AK132" s="196"/>
      <c r="AL132" s="90"/>
      <c r="AM132" s="198"/>
      <c r="AN132" s="196"/>
      <c r="AO132" s="90"/>
      <c r="AP132" s="198"/>
      <c r="AQ132" s="196">
        <v>45015.436805555553</v>
      </c>
      <c r="AR132" s="197">
        <v>50442</v>
      </c>
      <c r="AS132" s="197">
        <v>19337</v>
      </c>
      <c r="AT132" s="199"/>
      <c r="AU132" s="199"/>
      <c r="AV132" s="200">
        <v>7320</v>
      </c>
      <c r="AW132" s="196">
        <v>45015.440972222219</v>
      </c>
      <c r="AX132" s="193">
        <v>50442</v>
      </c>
      <c r="AY132" s="196"/>
      <c r="AZ132" s="197"/>
      <c r="BA132" s="197"/>
      <c r="BB132" s="199"/>
      <c r="BC132" s="199"/>
      <c r="BD132" s="200"/>
      <c r="BE132" s="196"/>
      <c r="BF132" s="193"/>
      <c r="BG132" s="196"/>
      <c r="BH132" s="197"/>
      <c r="BI132" s="197"/>
      <c r="BJ132" s="199"/>
      <c r="BK132" s="199"/>
      <c r="BL132" s="200"/>
      <c r="BM132" s="196"/>
      <c r="BN132" s="193"/>
      <c r="BO132" s="196"/>
      <c r="BP132" s="197"/>
      <c r="BQ132" s="197"/>
      <c r="BR132" s="199"/>
      <c r="BS132" s="199"/>
      <c r="BT132" s="200"/>
      <c r="BU132" s="201"/>
      <c r="BV132" s="193"/>
      <c r="BW132" s="202"/>
      <c r="BX132" s="90"/>
      <c r="BY132" s="198"/>
      <c r="BZ132" s="198"/>
      <c r="CA132" s="241">
        <v>45020.674953703703</v>
      </c>
      <c r="CB132" s="221"/>
      <c r="CC132" s="267" t="s">
        <v>1744</v>
      </c>
      <c r="CD132" s="222">
        <f t="shared" si="87"/>
        <v>8.3333333333333329E-2</v>
      </c>
      <c r="CE132" s="223">
        <f t="shared" si="88"/>
        <v>6</v>
      </c>
      <c r="CF132" s="224">
        <f t="shared" si="89"/>
        <v>0.48333333333333367</v>
      </c>
      <c r="CG132" s="193">
        <f t="shared" si="90"/>
        <v>18</v>
      </c>
      <c r="CH132" s="224">
        <f t="shared" si="91"/>
        <v>4.083333333333333</v>
      </c>
      <c r="CI132" s="193">
        <f t="shared" si="92"/>
        <v>31</v>
      </c>
      <c r="CJ132" s="224">
        <f t="shared" si="93"/>
        <v>0</v>
      </c>
      <c r="CK132" s="193">
        <f t="shared" si="94"/>
        <v>0</v>
      </c>
      <c r="CL132" s="224">
        <f t="shared" si="95"/>
        <v>0</v>
      </c>
      <c r="CM132" s="193">
        <f t="shared" si="96"/>
        <v>0</v>
      </c>
      <c r="CN132" s="224">
        <f t="shared" si="97"/>
        <v>0</v>
      </c>
      <c r="CO132" s="193">
        <f t="shared" si="98"/>
        <v>0</v>
      </c>
      <c r="CP132" s="225">
        <f t="shared" si="99"/>
        <v>0.1</v>
      </c>
      <c r="CQ132" s="198">
        <f t="shared" si="100"/>
        <v>0</v>
      </c>
      <c r="CR132" s="225">
        <f t="shared" si="101"/>
        <v>0</v>
      </c>
      <c r="CS132" s="198">
        <f t="shared" si="102"/>
        <v>0</v>
      </c>
      <c r="CT132" s="225">
        <f t="shared" si="103"/>
        <v>0</v>
      </c>
      <c r="CU132" s="198">
        <f t="shared" si="104"/>
        <v>0</v>
      </c>
      <c r="CV132" s="225">
        <f t="shared" si="105"/>
        <v>0</v>
      </c>
      <c r="CW132" s="226">
        <f t="shared" si="106"/>
        <v>0</v>
      </c>
      <c r="CX132" s="224">
        <f t="shared" si="107"/>
        <v>4.75</v>
      </c>
      <c r="CY132" s="227">
        <f t="shared" si="108"/>
        <v>55</v>
      </c>
      <c r="CZ132" s="224">
        <f t="shared" si="123"/>
        <v>4.083333333333333</v>
      </c>
      <c r="DA132" s="228">
        <f t="shared" si="122"/>
        <v>31</v>
      </c>
      <c r="DB132" s="225">
        <f t="shared" si="109"/>
        <v>0.66666666666666696</v>
      </c>
      <c r="DC132" s="229">
        <f t="shared" si="110"/>
        <v>24</v>
      </c>
      <c r="DD132" s="224">
        <f t="shared" si="111"/>
        <v>0.1</v>
      </c>
      <c r="DE132" s="90">
        <f t="shared" si="112"/>
        <v>0</v>
      </c>
      <c r="DF132" s="230">
        <f t="shared" si="113"/>
        <v>6</v>
      </c>
      <c r="DG132" s="251">
        <f t="shared" si="114"/>
        <v>7320</v>
      </c>
      <c r="DH132" s="231">
        <f t="shared" si="115"/>
        <v>57.827518104015802</v>
      </c>
      <c r="DI132" s="232">
        <f t="shared" si="116"/>
        <v>448.16326530612247</v>
      </c>
      <c r="DJ132" s="233">
        <f t="shared" si="117"/>
        <v>72</v>
      </c>
      <c r="DK132" s="234">
        <f t="shared" si="118"/>
        <v>7.591836734693878</v>
      </c>
      <c r="DL132" s="235">
        <f t="shared" si="119"/>
        <v>37.241379310344804</v>
      </c>
      <c r="DM132" s="236"/>
      <c r="DN132" s="237"/>
      <c r="DO132" s="238">
        <f t="shared" si="120"/>
        <v>1</v>
      </c>
      <c r="DP132" s="239">
        <f t="shared" si="121"/>
        <v>1</v>
      </c>
    </row>
    <row r="133" spans="1:120" ht="24.75" customHeight="1">
      <c r="A133" s="537" t="s">
        <v>1676</v>
      </c>
      <c r="B133" s="191" t="s">
        <v>1150</v>
      </c>
      <c r="C133" s="192">
        <v>45015</v>
      </c>
      <c r="D133" s="193" t="s">
        <v>141</v>
      </c>
      <c r="E133" s="194" t="s">
        <v>1407</v>
      </c>
      <c r="F133" s="90" t="s">
        <v>143</v>
      </c>
      <c r="G133" s="193" t="s">
        <v>1241</v>
      </c>
      <c r="H133" s="191" t="s">
        <v>145</v>
      </c>
      <c r="I133" s="90" t="s">
        <v>146</v>
      </c>
      <c r="J133" s="194" t="s">
        <v>1374</v>
      </c>
      <c r="K133" s="90">
        <v>4</v>
      </c>
      <c r="L133" s="195" t="s">
        <v>1381</v>
      </c>
      <c r="M133" s="196">
        <v>45015.625</v>
      </c>
      <c r="N133" s="90">
        <v>65279</v>
      </c>
      <c r="O133" s="197"/>
      <c r="P133" s="196">
        <v>45015.79583333333</v>
      </c>
      <c r="Q133" s="90">
        <v>65314</v>
      </c>
      <c r="R133" s="193"/>
      <c r="S133" s="196">
        <v>45015.629861111112</v>
      </c>
      <c r="T133" s="90">
        <v>65282</v>
      </c>
      <c r="U133" s="197"/>
      <c r="V133" s="196">
        <v>45015.777777777781</v>
      </c>
      <c r="W133" s="90">
        <v>65306</v>
      </c>
      <c r="X133" s="193"/>
      <c r="Y133" s="196"/>
      <c r="Z133" s="90"/>
      <c r="AA133" s="193"/>
      <c r="AB133" s="196"/>
      <c r="AC133" s="90"/>
      <c r="AD133" s="193"/>
      <c r="AE133" s="196"/>
      <c r="AF133" s="90" t="s">
        <v>1409</v>
      </c>
      <c r="AG133" s="193"/>
      <c r="AH133" s="196"/>
      <c r="AI133" s="90"/>
      <c r="AJ133" s="198"/>
      <c r="AK133" s="196"/>
      <c r="AL133" s="90"/>
      <c r="AM133" s="198"/>
      <c r="AN133" s="196"/>
      <c r="AO133" s="90"/>
      <c r="AP133" s="198"/>
      <c r="AQ133" s="196">
        <v>45015.78402777778</v>
      </c>
      <c r="AR133" s="197">
        <v>65311</v>
      </c>
      <c r="AS133" s="197">
        <v>19355</v>
      </c>
      <c r="AT133" s="199"/>
      <c r="AU133" s="199"/>
      <c r="AV133" s="200">
        <v>8980</v>
      </c>
      <c r="AW133" s="196">
        <v>45015.788888888892</v>
      </c>
      <c r="AX133" s="193">
        <v>65311</v>
      </c>
      <c r="AY133" s="196"/>
      <c r="AZ133" s="197"/>
      <c r="BA133" s="197"/>
      <c r="BB133" s="199"/>
      <c r="BC133" s="199"/>
      <c r="BD133" s="200"/>
      <c r="BE133" s="196"/>
      <c r="BF133" s="193"/>
      <c r="BG133" s="196"/>
      <c r="BH133" s="197"/>
      <c r="BI133" s="197"/>
      <c r="BJ133" s="199"/>
      <c r="BK133" s="199"/>
      <c r="BL133" s="200"/>
      <c r="BM133" s="196"/>
      <c r="BN133" s="193"/>
      <c r="BO133" s="196"/>
      <c r="BP133" s="197"/>
      <c r="BQ133" s="197"/>
      <c r="BR133" s="199"/>
      <c r="BS133" s="199"/>
      <c r="BT133" s="200"/>
      <c r="BU133" s="201"/>
      <c r="BV133" s="193"/>
      <c r="BW133" s="202"/>
      <c r="BX133" s="90"/>
      <c r="BY133" s="198"/>
      <c r="BZ133" s="198"/>
      <c r="CA133" s="241">
        <v>45020.684270833335</v>
      </c>
      <c r="CB133" s="221"/>
      <c r="CC133" s="267" t="s">
        <v>1744</v>
      </c>
      <c r="CD133" s="222">
        <f t="shared" si="87"/>
        <v>0.11666666666666667</v>
      </c>
      <c r="CE133" s="223">
        <f t="shared" si="88"/>
        <v>3</v>
      </c>
      <c r="CF133" s="224">
        <f t="shared" si="89"/>
        <v>0.31666666666666643</v>
      </c>
      <c r="CG133" s="193">
        <f t="shared" si="90"/>
        <v>8</v>
      </c>
      <c r="CH133" s="224">
        <f t="shared" si="91"/>
        <v>3.55</v>
      </c>
      <c r="CI133" s="193">
        <f t="shared" si="92"/>
        <v>24</v>
      </c>
      <c r="CJ133" s="224">
        <f t="shared" si="93"/>
        <v>0</v>
      </c>
      <c r="CK133" s="193">
        <f t="shared" si="94"/>
        <v>0</v>
      </c>
      <c r="CL133" s="224">
        <f t="shared" si="95"/>
        <v>0</v>
      </c>
      <c r="CM133" s="193">
        <f t="shared" si="96"/>
        <v>0</v>
      </c>
      <c r="CN133" s="224">
        <f t="shared" si="97"/>
        <v>0</v>
      </c>
      <c r="CO133" s="193">
        <f t="shared" si="98"/>
        <v>0</v>
      </c>
      <c r="CP133" s="225">
        <f t="shared" si="99"/>
        <v>0.11666666666666667</v>
      </c>
      <c r="CQ133" s="198">
        <f t="shared" si="100"/>
        <v>0</v>
      </c>
      <c r="CR133" s="225">
        <f t="shared" si="101"/>
        <v>0</v>
      </c>
      <c r="CS133" s="198">
        <f t="shared" si="102"/>
        <v>0</v>
      </c>
      <c r="CT133" s="225">
        <f t="shared" si="103"/>
        <v>0</v>
      </c>
      <c r="CU133" s="198">
        <f t="shared" si="104"/>
        <v>0</v>
      </c>
      <c r="CV133" s="225">
        <f t="shared" si="105"/>
        <v>0</v>
      </c>
      <c r="CW133" s="226">
        <f t="shared" si="106"/>
        <v>0</v>
      </c>
      <c r="CX133" s="224">
        <f t="shared" si="107"/>
        <v>4.0999999999999996</v>
      </c>
      <c r="CY133" s="227">
        <f t="shared" si="108"/>
        <v>35</v>
      </c>
      <c r="CZ133" s="224">
        <f t="shared" si="123"/>
        <v>3.55</v>
      </c>
      <c r="DA133" s="228">
        <f t="shared" si="122"/>
        <v>24</v>
      </c>
      <c r="DB133" s="225">
        <f t="shared" si="109"/>
        <v>0.54999999999999982</v>
      </c>
      <c r="DC133" s="229">
        <f t="shared" si="110"/>
        <v>11</v>
      </c>
      <c r="DD133" s="224">
        <f t="shared" si="111"/>
        <v>0.11666666666666667</v>
      </c>
      <c r="DE133" s="90">
        <f t="shared" si="112"/>
        <v>0</v>
      </c>
      <c r="DF133" s="230">
        <f t="shared" si="113"/>
        <v>7</v>
      </c>
      <c r="DG133" s="251">
        <f t="shared" si="114"/>
        <v>8980</v>
      </c>
      <c r="DH133" s="231">
        <f t="shared" si="115"/>
        <v>105.39906103286386</v>
      </c>
      <c r="DI133" s="232">
        <f t="shared" si="116"/>
        <v>632.3943661971831</v>
      </c>
      <c r="DJ133" s="233">
        <f t="shared" si="117"/>
        <v>25.714285714285715</v>
      </c>
      <c r="DK133" s="234">
        <f t="shared" si="118"/>
        <v>6.7605633802816909</v>
      </c>
      <c r="DL133" s="235">
        <f t="shared" si="119"/>
        <v>25.26315789473686</v>
      </c>
      <c r="DM133" s="236"/>
      <c r="DN133" s="237"/>
      <c r="DO133" s="238">
        <f t="shared" si="120"/>
        <v>1</v>
      </c>
      <c r="DP133" s="239">
        <f t="shared" si="121"/>
        <v>1</v>
      </c>
    </row>
    <row r="134" spans="1:120" ht="24.75" customHeight="1">
      <c r="A134" s="537" t="s">
        <v>1680</v>
      </c>
      <c r="B134" s="191" t="s">
        <v>1150</v>
      </c>
      <c r="C134" s="192">
        <v>45016</v>
      </c>
      <c r="D134" s="193" t="s">
        <v>163</v>
      </c>
      <c r="E134" s="194" t="s">
        <v>1401</v>
      </c>
      <c r="F134" s="90" t="s">
        <v>165</v>
      </c>
      <c r="G134" s="193" t="s">
        <v>1244</v>
      </c>
      <c r="H134" s="191" t="s">
        <v>145</v>
      </c>
      <c r="I134" s="90" t="s">
        <v>146</v>
      </c>
      <c r="J134" s="194" t="s">
        <v>1374</v>
      </c>
      <c r="K134" s="90">
        <v>4</v>
      </c>
      <c r="L134" s="195" t="s">
        <v>1376</v>
      </c>
      <c r="M134" s="196">
        <v>45016.243055555555</v>
      </c>
      <c r="N134" s="90">
        <v>65314</v>
      </c>
      <c r="O134" s="197"/>
      <c r="P134" s="196">
        <v>45016.453472222223</v>
      </c>
      <c r="Q134" s="90">
        <v>65365</v>
      </c>
      <c r="R134" s="193"/>
      <c r="S134" s="196">
        <v>45016.25</v>
      </c>
      <c r="T134" s="90">
        <v>65318</v>
      </c>
      <c r="U134" s="197" t="s">
        <v>1534</v>
      </c>
      <c r="V134" s="196">
        <v>45016.341666666667</v>
      </c>
      <c r="W134" s="90">
        <v>65334</v>
      </c>
      <c r="X134" s="193" t="s">
        <v>1663</v>
      </c>
      <c r="Y134" s="196">
        <v>45016.361805555556</v>
      </c>
      <c r="Z134" s="90">
        <v>65345</v>
      </c>
      <c r="AA134" s="193" t="s">
        <v>1467</v>
      </c>
      <c r="AB134" s="196">
        <v>45016.4375</v>
      </c>
      <c r="AC134" s="90">
        <v>65358</v>
      </c>
      <c r="AD134" s="193" t="s">
        <v>1619</v>
      </c>
      <c r="AE134" s="196"/>
      <c r="AF134" s="90"/>
      <c r="AG134" s="193"/>
      <c r="AH134" s="196"/>
      <c r="AI134" s="90"/>
      <c r="AJ134" s="198"/>
      <c r="AK134" s="196"/>
      <c r="AL134" s="90"/>
      <c r="AM134" s="198"/>
      <c r="AN134" s="196"/>
      <c r="AO134" s="90"/>
      <c r="AP134" s="198"/>
      <c r="AQ134" s="196">
        <v>45016.35</v>
      </c>
      <c r="AR134" s="197">
        <v>65339</v>
      </c>
      <c r="AS134" s="197">
        <v>19357</v>
      </c>
      <c r="AT134" s="199">
        <v>18730</v>
      </c>
      <c r="AU134" s="199">
        <v>12200</v>
      </c>
      <c r="AV134" s="200">
        <v>6530</v>
      </c>
      <c r="AW134" s="196">
        <v>45016.354166666664</v>
      </c>
      <c r="AX134" s="193">
        <v>65340</v>
      </c>
      <c r="AY134" s="196">
        <v>45016.444444444445</v>
      </c>
      <c r="AZ134" s="197">
        <v>65362</v>
      </c>
      <c r="BA134" s="197">
        <v>19362</v>
      </c>
      <c r="BB134" s="199">
        <v>18530</v>
      </c>
      <c r="BC134" s="199">
        <v>12170</v>
      </c>
      <c r="BD134" s="200">
        <v>6360</v>
      </c>
      <c r="BE134" s="196">
        <v>45016.447916666664</v>
      </c>
      <c r="BF134" s="193">
        <v>65363</v>
      </c>
      <c r="BG134" s="196"/>
      <c r="BH134" s="197"/>
      <c r="BI134" s="197"/>
      <c r="BJ134" s="199"/>
      <c r="BK134" s="199"/>
      <c r="BL134" s="200"/>
      <c r="BM134" s="196"/>
      <c r="BN134" s="193"/>
      <c r="BO134" s="196"/>
      <c r="BP134" s="197"/>
      <c r="BQ134" s="197"/>
      <c r="BR134" s="199"/>
      <c r="BS134" s="199"/>
      <c r="BT134" s="200"/>
      <c r="BU134" s="201"/>
      <c r="BV134" s="193"/>
      <c r="BW134" s="202"/>
      <c r="BX134" s="90"/>
      <c r="BY134" s="198"/>
      <c r="BZ134" s="198"/>
      <c r="CA134" s="241" t="s">
        <v>1681</v>
      </c>
      <c r="CB134" s="221"/>
      <c r="CC134" s="267" t="s">
        <v>1744</v>
      </c>
      <c r="CD134" s="222">
        <f t="shared" si="87"/>
        <v>0.16666666666666666</v>
      </c>
      <c r="CE134" s="223">
        <f t="shared" si="88"/>
        <v>4</v>
      </c>
      <c r="CF134" s="224">
        <f t="shared" si="89"/>
        <v>0.68333333333333324</v>
      </c>
      <c r="CG134" s="193">
        <f t="shared" si="90"/>
        <v>16</v>
      </c>
      <c r="CH134" s="224">
        <f t="shared" si="91"/>
        <v>2.2000000000000002</v>
      </c>
      <c r="CI134" s="193">
        <f t="shared" si="92"/>
        <v>16</v>
      </c>
      <c r="CJ134" s="224">
        <f t="shared" si="93"/>
        <v>1.8166666666666664</v>
      </c>
      <c r="CK134" s="193">
        <f t="shared" si="94"/>
        <v>13</v>
      </c>
      <c r="CL134" s="224">
        <f t="shared" si="95"/>
        <v>0</v>
      </c>
      <c r="CM134" s="193">
        <f t="shared" si="96"/>
        <v>0</v>
      </c>
      <c r="CN134" s="224">
        <f t="shared" si="97"/>
        <v>0</v>
      </c>
      <c r="CO134" s="193">
        <f t="shared" si="98"/>
        <v>0</v>
      </c>
      <c r="CP134" s="225">
        <f t="shared" si="99"/>
        <v>0.1</v>
      </c>
      <c r="CQ134" s="198">
        <f t="shared" si="100"/>
        <v>1</v>
      </c>
      <c r="CR134" s="225">
        <f t="shared" si="101"/>
        <v>8.3333333333333329E-2</v>
      </c>
      <c r="CS134" s="198">
        <f t="shared" si="102"/>
        <v>1</v>
      </c>
      <c r="CT134" s="225">
        <f t="shared" si="103"/>
        <v>0</v>
      </c>
      <c r="CU134" s="198">
        <f t="shared" si="104"/>
        <v>0</v>
      </c>
      <c r="CV134" s="225">
        <f t="shared" si="105"/>
        <v>0</v>
      </c>
      <c r="CW134" s="226">
        <f t="shared" si="106"/>
        <v>0</v>
      </c>
      <c r="CX134" s="224">
        <f t="shared" si="107"/>
        <v>5.05</v>
      </c>
      <c r="CY134" s="227">
        <f t="shared" si="108"/>
        <v>51</v>
      </c>
      <c r="CZ134" s="224">
        <f t="shared" si="123"/>
        <v>4.0166666666666666</v>
      </c>
      <c r="DA134" s="228">
        <f t="shared" si="122"/>
        <v>29</v>
      </c>
      <c r="DB134" s="225">
        <f t="shared" si="109"/>
        <v>1.0333333333333332</v>
      </c>
      <c r="DC134" s="229">
        <f t="shared" si="110"/>
        <v>22</v>
      </c>
      <c r="DD134" s="224">
        <f t="shared" si="111"/>
        <v>0.18333333333333335</v>
      </c>
      <c r="DE134" s="90">
        <f t="shared" si="112"/>
        <v>2</v>
      </c>
      <c r="DF134" s="230">
        <f t="shared" si="113"/>
        <v>5.5</v>
      </c>
      <c r="DG134" s="251">
        <f t="shared" si="114"/>
        <v>12890</v>
      </c>
      <c r="DH134" s="231">
        <f t="shared" si="115"/>
        <v>110.65960795535842</v>
      </c>
      <c r="DI134" s="232">
        <f t="shared" si="116"/>
        <v>802.28215767634856</v>
      </c>
      <c r="DJ134" s="233">
        <f t="shared" si="117"/>
        <v>24</v>
      </c>
      <c r="DK134" s="234">
        <f t="shared" si="118"/>
        <v>7.2199170124481329</v>
      </c>
      <c r="DL134" s="235">
        <f t="shared" si="119"/>
        <v>23.414634146341466</v>
      </c>
      <c r="DM134" s="236"/>
      <c r="DN134" s="237"/>
      <c r="DO134" s="238">
        <f t="shared" si="120"/>
        <v>0.98698315467075037</v>
      </c>
      <c r="DP134" s="239">
        <f t="shared" si="121"/>
        <v>2</v>
      </c>
    </row>
    <row r="135" spans="1:120" ht="24.75" customHeight="1">
      <c r="A135" s="537" t="s">
        <v>1682</v>
      </c>
      <c r="B135" s="191" t="s">
        <v>1150</v>
      </c>
      <c r="C135" s="192">
        <v>45016</v>
      </c>
      <c r="D135" s="193" t="s">
        <v>163</v>
      </c>
      <c r="E135" s="194" t="s">
        <v>1399</v>
      </c>
      <c r="F135" s="90" t="s">
        <v>165</v>
      </c>
      <c r="G135" s="193" t="s">
        <v>1241</v>
      </c>
      <c r="H135" s="191" t="s">
        <v>145</v>
      </c>
      <c r="I135" s="90" t="s">
        <v>146</v>
      </c>
      <c r="J135" s="194" t="s">
        <v>147</v>
      </c>
      <c r="K135" s="90">
        <v>4</v>
      </c>
      <c r="L135" s="195" t="s">
        <v>1153</v>
      </c>
      <c r="M135" s="196">
        <v>45016.625</v>
      </c>
      <c r="N135" s="90">
        <v>50595</v>
      </c>
      <c r="O135" s="197"/>
      <c r="P135" s="196">
        <v>45016.791666666664</v>
      </c>
      <c r="Q135" s="90">
        <v>50634</v>
      </c>
      <c r="R135" s="193"/>
      <c r="S135" s="196">
        <v>45016.628472222219</v>
      </c>
      <c r="T135" s="90">
        <v>50597</v>
      </c>
      <c r="U135" s="197" t="s">
        <v>1450</v>
      </c>
      <c r="V135" s="196">
        <v>45016.701388888891</v>
      </c>
      <c r="W135" s="90">
        <v>50607</v>
      </c>
      <c r="X135" s="193" t="s">
        <v>1451</v>
      </c>
      <c r="Y135" s="196">
        <v>45016.71875</v>
      </c>
      <c r="Z135" s="90">
        <v>50617</v>
      </c>
      <c r="AA135" s="193" t="s">
        <v>1394</v>
      </c>
      <c r="AB135" s="196">
        <v>45016.767361111109</v>
      </c>
      <c r="AC135" s="90">
        <v>50626</v>
      </c>
      <c r="AD135" s="193" t="s">
        <v>1385</v>
      </c>
      <c r="AE135" s="196"/>
      <c r="AF135" s="90"/>
      <c r="AG135" s="193"/>
      <c r="AH135" s="196"/>
      <c r="AI135" s="90"/>
      <c r="AJ135" s="198"/>
      <c r="AK135" s="196"/>
      <c r="AL135" s="90"/>
      <c r="AM135" s="198"/>
      <c r="AN135" s="196"/>
      <c r="AO135" s="90"/>
      <c r="AP135" s="198"/>
      <c r="AQ135" s="196">
        <v>45016.707638888889</v>
      </c>
      <c r="AR135" s="197">
        <v>50612</v>
      </c>
      <c r="AS135" s="197">
        <v>19375</v>
      </c>
      <c r="AT135" s="199">
        <v>19500</v>
      </c>
      <c r="AU135" s="199">
        <v>12060</v>
      </c>
      <c r="AV135" s="200">
        <v>7440</v>
      </c>
      <c r="AW135" s="196">
        <v>45016.711805555555</v>
      </c>
      <c r="AX135" s="193">
        <v>50612</v>
      </c>
      <c r="AY135" s="196">
        <v>45016.779861111114</v>
      </c>
      <c r="AZ135" s="197">
        <v>50631</v>
      </c>
      <c r="BA135" s="197">
        <v>19377</v>
      </c>
      <c r="BB135" s="199">
        <v>16870</v>
      </c>
      <c r="BC135" s="199">
        <v>12050</v>
      </c>
      <c r="BD135" s="200">
        <v>4820</v>
      </c>
      <c r="BE135" s="196">
        <v>45016.785416666666</v>
      </c>
      <c r="BF135" s="193">
        <v>50631</v>
      </c>
      <c r="BG135" s="196"/>
      <c r="BH135" s="197"/>
      <c r="BI135" s="197"/>
      <c r="BJ135" s="199"/>
      <c r="BK135" s="199"/>
      <c r="BL135" s="200"/>
      <c r="BM135" s="196"/>
      <c r="BN135" s="193"/>
      <c r="BO135" s="196"/>
      <c r="BP135" s="197"/>
      <c r="BQ135" s="197"/>
      <c r="BR135" s="199"/>
      <c r="BS135" s="199"/>
      <c r="BT135" s="200"/>
      <c r="BU135" s="201"/>
      <c r="BV135" s="193"/>
      <c r="BW135" s="202"/>
      <c r="BX135" s="90"/>
      <c r="BY135" s="198"/>
      <c r="BZ135" s="198"/>
      <c r="CA135" s="241" t="s">
        <v>1683</v>
      </c>
      <c r="CB135" s="221"/>
      <c r="CC135" s="267" t="s">
        <v>1744</v>
      </c>
      <c r="CD135" s="222">
        <f t="shared" si="87"/>
        <v>8.3333333333333329E-2</v>
      </c>
      <c r="CE135" s="223">
        <f t="shared" si="88"/>
        <v>2</v>
      </c>
      <c r="CF135" s="224">
        <f t="shared" si="89"/>
        <v>0.76666666666666627</v>
      </c>
      <c r="CG135" s="193">
        <f t="shared" si="90"/>
        <v>18</v>
      </c>
      <c r="CH135" s="224">
        <f t="shared" si="91"/>
        <v>1.75</v>
      </c>
      <c r="CI135" s="193">
        <f t="shared" si="92"/>
        <v>10</v>
      </c>
      <c r="CJ135" s="224">
        <f t="shared" si="93"/>
        <v>1.1666666666666667</v>
      </c>
      <c r="CK135" s="193">
        <f t="shared" si="94"/>
        <v>9</v>
      </c>
      <c r="CL135" s="224">
        <f t="shared" si="95"/>
        <v>0</v>
      </c>
      <c r="CM135" s="193">
        <f t="shared" si="96"/>
        <v>0</v>
      </c>
      <c r="CN135" s="224">
        <f t="shared" si="97"/>
        <v>0</v>
      </c>
      <c r="CO135" s="193">
        <f t="shared" si="98"/>
        <v>0</v>
      </c>
      <c r="CP135" s="225">
        <f t="shared" si="99"/>
        <v>0.1</v>
      </c>
      <c r="CQ135" s="198">
        <f t="shared" si="100"/>
        <v>0</v>
      </c>
      <c r="CR135" s="225">
        <f t="shared" si="101"/>
        <v>0.13333333333333333</v>
      </c>
      <c r="CS135" s="198">
        <f t="shared" si="102"/>
        <v>0</v>
      </c>
      <c r="CT135" s="225">
        <f t="shared" si="103"/>
        <v>0</v>
      </c>
      <c r="CU135" s="198">
        <f t="shared" si="104"/>
        <v>0</v>
      </c>
      <c r="CV135" s="225">
        <f t="shared" si="105"/>
        <v>0</v>
      </c>
      <c r="CW135" s="226">
        <f t="shared" si="106"/>
        <v>0</v>
      </c>
      <c r="CX135" s="224">
        <f t="shared" si="107"/>
        <v>4</v>
      </c>
      <c r="CY135" s="227">
        <f t="shared" si="108"/>
        <v>39</v>
      </c>
      <c r="CZ135" s="224">
        <f t="shared" si="123"/>
        <v>2.916666666666667</v>
      </c>
      <c r="DA135" s="228">
        <f t="shared" si="122"/>
        <v>19</v>
      </c>
      <c r="DB135" s="225">
        <f t="shared" si="109"/>
        <v>1.083333333333333</v>
      </c>
      <c r="DC135" s="229">
        <f t="shared" si="110"/>
        <v>20</v>
      </c>
      <c r="DD135" s="224">
        <f t="shared" si="111"/>
        <v>0.23333333333333334</v>
      </c>
      <c r="DE135" s="90">
        <f t="shared" si="112"/>
        <v>0</v>
      </c>
      <c r="DF135" s="230">
        <f t="shared" si="113"/>
        <v>7</v>
      </c>
      <c r="DG135" s="251">
        <f t="shared" si="114"/>
        <v>12260</v>
      </c>
      <c r="DH135" s="231">
        <f t="shared" si="115"/>
        <v>221.23308270676691</v>
      </c>
      <c r="DI135" s="232">
        <f t="shared" si="116"/>
        <v>1050.8571428571427</v>
      </c>
      <c r="DJ135" s="233">
        <f t="shared" si="117"/>
        <v>24</v>
      </c>
      <c r="DK135" s="234">
        <f t="shared" si="118"/>
        <v>6.5142857142857133</v>
      </c>
      <c r="DL135" s="235">
        <f t="shared" si="119"/>
        <v>23.478260869565229</v>
      </c>
      <c r="DM135" s="236"/>
      <c r="DN135" s="237"/>
      <c r="DO135" s="238">
        <f t="shared" si="120"/>
        <v>0.82392473118279574</v>
      </c>
      <c r="DP135" s="239">
        <f t="shared" si="121"/>
        <v>2</v>
      </c>
    </row>
    <row r="136" spans="1:120" ht="24.75" customHeight="1">
      <c r="A136" s="537" t="s">
        <v>1678</v>
      </c>
      <c r="B136" s="191" t="s">
        <v>1150</v>
      </c>
      <c r="C136" s="192">
        <v>45016</v>
      </c>
      <c r="D136" s="193" t="s">
        <v>163</v>
      </c>
      <c r="E136" s="194" t="s">
        <v>1402</v>
      </c>
      <c r="F136" s="90" t="s">
        <v>165</v>
      </c>
      <c r="G136" s="193" t="s">
        <v>1244</v>
      </c>
      <c r="H136" s="191" t="s">
        <v>145</v>
      </c>
      <c r="I136" s="90" t="s">
        <v>146</v>
      </c>
      <c r="J136" s="194" t="s">
        <v>147</v>
      </c>
      <c r="K136" s="90">
        <v>4</v>
      </c>
      <c r="L136" s="195" t="s">
        <v>1377</v>
      </c>
      <c r="M136" s="196">
        <v>45016.242361111108</v>
      </c>
      <c r="N136" s="90">
        <v>50499</v>
      </c>
      <c r="O136" s="197"/>
      <c r="P136" s="196">
        <v>45016.534722222219</v>
      </c>
      <c r="Q136" s="90">
        <v>50595</v>
      </c>
      <c r="R136" s="193"/>
      <c r="S136" s="196">
        <v>45016.25</v>
      </c>
      <c r="T136" s="90">
        <v>50504</v>
      </c>
      <c r="U136" s="197"/>
      <c r="V136" s="196">
        <v>45016.409722222219</v>
      </c>
      <c r="W136" s="90">
        <v>50529</v>
      </c>
      <c r="X136" s="193"/>
      <c r="Y136" s="196">
        <v>45016.424305555556</v>
      </c>
      <c r="Z136" s="90">
        <v>50559</v>
      </c>
      <c r="AA136" s="193"/>
      <c r="AB136" s="196">
        <v>45016.519444444442</v>
      </c>
      <c r="AC136" s="90">
        <v>50582</v>
      </c>
      <c r="AD136" s="193"/>
      <c r="AE136" s="196"/>
      <c r="AF136" s="90"/>
      <c r="AG136" s="193"/>
      <c r="AH136" s="196"/>
      <c r="AI136" s="90"/>
      <c r="AJ136" s="198"/>
      <c r="AK136" s="196"/>
      <c r="AL136" s="90"/>
      <c r="AM136" s="198"/>
      <c r="AN136" s="196"/>
      <c r="AO136" s="90"/>
      <c r="AP136" s="198"/>
      <c r="AQ136" s="196">
        <v>45016.408333333333</v>
      </c>
      <c r="AR136" s="197">
        <v>50544</v>
      </c>
      <c r="AS136" s="197">
        <v>19359</v>
      </c>
      <c r="AT136" s="199"/>
      <c r="AU136" s="199"/>
      <c r="AV136" s="200">
        <v>8490</v>
      </c>
      <c r="AW136" s="196">
        <v>45016.414583333331</v>
      </c>
      <c r="AX136" s="193">
        <v>50545</v>
      </c>
      <c r="AY136" s="196">
        <v>45016.529166666667</v>
      </c>
      <c r="AZ136" s="197">
        <v>50592</v>
      </c>
      <c r="BA136" s="197">
        <v>19364</v>
      </c>
      <c r="BB136" s="199"/>
      <c r="BC136" s="199"/>
      <c r="BD136" s="200">
        <v>5810</v>
      </c>
      <c r="BE136" s="196">
        <v>45016.531944444447</v>
      </c>
      <c r="BF136" s="193">
        <v>50592</v>
      </c>
      <c r="BG136" s="196"/>
      <c r="BH136" s="197"/>
      <c r="BI136" s="197"/>
      <c r="BJ136" s="199"/>
      <c r="BK136" s="199"/>
      <c r="BL136" s="200"/>
      <c r="BM136" s="196"/>
      <c r="BN136" s="193"/>
      <c r="BO136" s="196"/>
      <c r="BP136" s="197"/>
      <c r="BQ136" s="197"/>
      <c r="BR136" s="199"/>
      <c r="BS136" s="199"/>
      <c r="BT136" s="200"/>
      <c r="BU136" s="201"/>
      <c r="BV136" s="193"/>
      <c r="BW136" s="202" t="s">
        <v>1666</v>
      </c>
      <c r="BX136" s="90">
        <v>146.74</v>
      </c>
      <c r="BY136" s="461">
        <v>878.97</v>
      </c>
      <c r="BZ136" s="198"/>
      <c r="CA136" s="241" t="s">
        <v>1679</v>
      </c>
      <c r="CB136" s="221"/>
      <c r="CC136" s="267" t="s">
        <v>1744</v>
      </c>
      <c r="CD136" s="222">
        <f t="shared" si="87"/>
        <v>0.18333333333333332</v>
      </c>
      <c r="CE136" s="223">
        <f t="shared" si="88"/>
        <v>5</v>
      </c>
      <c r="CF136" s="224">
        <f t="shared" si="89"/>
        <v>0.50000000000000033</v>
      </c>
      <c r="CG136" s="193">
        <f t="shared" si="90"/>
        <v>42</v>
      </c>
      <c r="CH136" s="224">
        <f t="shared" si="91"/>
        <v>3.8333333333333339</v>
      </c>
      <c r="CI136" s="193">
        <f t="shared" si="92"/>
        <v>25</v>
      </c>
      <c r="CJ136" s="224">
        <f t="shared" si="93"/>
        <v>2.2833333333333332</v>
      </c>
      <c r="CK136" s="193">
        <f t="shared" si="94"/>
        <v>23</v>
      </c>
      <c r="CL136" s="224">
        <f t="shared" si="95"/>
        <v>0</v>
      </c>
      <c r="CM136" s="193">
        <f t="shared" si="96"/>
        <v>0</v>
      </c>
      <c r="CN136" s="224">
        <f t="shared" si="97"/>
        <v>0</v>
      </c>
      <c r="CO136" s="193">
        <f t="shared" si="98"/>
        <v>0</v>
      </c>
      <c r="CP136" s="225">
        <f t="shared" si="99"/>
        <v>0.15</v>
      </c>
      <c r="CQ136" s="198">
        <f t="shared" si="100"/>
        <v>1</v>
      </c>
      <c r="CR136" s="225">
        <f t="shared" si="101"/>
        <v>6.6666666666666666E-2</v>
      </c>
      <c r="CS136" s="198">
        <f t="shared" si="102"/>
        <v>0</v>
      </c>
      <c r="CT136" s="225">
        <f t="shared" si="103"/>
        <v>0</v>
      </c>
      <c r="CU136" s="198">
        <f t="shared" si="104"/>
        <v>0</v>
      </c>
      <c r="CV136" s="225">
        <f t="shared" si="105"/>
        <v>0</v>
      </c>
      <c r="CW136" s="226">
        <f t="shared" si="106"/>
        <v>0</v>
      </c>
      <c r="CX136" s="224">
        <f t="shared" si="107"/>
        <v>7.0166666666666675</v>
      </c>
      <c r="CY136" s="227">
        <f t="shared" si="108"/>
        <v>96</v>
      </c>
      <c r="CZ136" s="224">
        <f t="shared" si="123"/>
        <v>6.1166666666666671</v>
      </c>
      <c r="DA136" s="228">
        <f t="shared" si="122"/>
        <v>48</v>
      </c>
      <c r="DB136" s="225">
        <f t="shared" si="109"/>
        <v>0.90000000000000036</v>
      </c>
      <c r="DC136" s="229">
        <f t="shared" si="110"/>
        <v>48</v>
      </c>
      <c r="DD136" s="224">
        <f t="shared" si="111"/>
        <v>0.21666666666666667</v>
      </c>
      <c r="DE136" s="90">
        <f t="shared" si="112"/>
        <v>1</v>
      </c>
      <c r="DF136" s="230">
        <f t="shared" si="113"/>
        <v>6.5</v>
      </c>
      <c r="DG136" s="251">
        <f t="shared" si="114"/>
        <v>14300</v>
      </c>
      <c r="DH136" s="231">
        <f t="shared" si="115"/>
        <v>48.705722070844686</v>
      </c>
      <c r="DI136" s="232">
        <f t="shared" si="116"/>
        <v>584.46866485013618</v>
      </c>
      <c r="DJ136" s="233">
        <f t="shared" si="117"/>
        <v>27.272727272727273</v>
      </c>
      <c r="DK136" s="234">
        <f t="shared" si="118"/>
        <v>7.8474114441416889</v>
      </c>
      <c r="DL136" s="235">
        <f t="shared" si="119"/>
        <v>83.999999999999943</v>
      </c>
      <c r="DM136" s="236"/>
      <c r="DN136" s="237"/>
      <c r="DO136" s="238">
        <f t="shared" si="120"/>
        <v>0.84216725559481742</v>
      </c>
      <c r="DP136" s="239">
        <f t="shared" si="121"/>
        <v>2</v>
      </c>
    </row>
    <row r="137" spans="1:120" ht="24.75" customHeight="1">
      <c r="A137" s="537" t="s">
        <v>1684</v>
      </c>
      <c r="B137" s="191" t="s">
        <v>1150</v>
      </c>
      <c r="C137" s="192">
        <v>45016</v>
      </c>
      <c r="D137" s="193" t="s">
        <v>163</v>
      </c>
      <c r="E137" s="194" t="s">
        <v>1403</v>
      </c>
      <c r="F137" s="90" t="s">
        <v>165</v>
      </c>
      <c r="G137" s="193" t="s">
        <v>1241</v>
      </c>
      <c r="H137" s="191" t="s">
        <v>145</v>
      </c>
      <c r="I137" s="90" t="s">
        <v>146</v>
      </c>
      <c r="J137" s="194" t="s">
        <v>1374</v>
      </c>
      <c r="K137" s="90">
        <v>4</v>
      </c>
      <c r="L137" s="195" t="s">
        <v>1381</v>
      </c>
      <c r="M137" s="196">
        <v>45016.625</v>
      </c>
      <c r="N137" s="90">
        <v>65365</v>
      </c>
      <c r="O137" s="197"/>
      <c r="P137" s="196">
        <v>45016.837500000001</v>
      </c>
      <c r="Q137" s="90">
        <v>65412</v>
      </c>
      <c r="R137" s="193"/>
      <c r="S137" s="196">
        <v>45016.627083333333</v>
      </c>
      <c r="T137" s="90">
        <v>65368</v>
      </c>
      <c r="U137" s="197" t="s">
        <v>1606</v>
      </c>
      <c r="V137" s="196">
        <v>45016.755555555559</v>
      </c>
      <c r="W137" s="90">
        <v>65390</v>
      </c>
      <c r="X137" s="193" t="s">
        <v>1685</v>
      </c>
      <c r="Y137" s="196">
        <v>45016.777777777781</v>
      </c>
      <c r="Z137" s="90">
        <v>65399</v>
      </c>
      <c r="AA137" s="193" t="s">
        <v>1628</v>
      </c>
      <c r="AB137" s="196">
        <v>45016.819444444445</v>
      </c>
      <c r="AC137" s="90">
        <v>65404</v>
      </c>
      <c r="AD137" s="193" t="s">
        <v>1629</v>
      </c>
      <c r="AE137" s="196"/>
      <c r="AF137" s="90"/>
      <c r="AG137" s="193"/>
      <c r="AH137" s="196"/>
      <c r="AI137" s="90"/>
      <c r="AJ137" s="198"/>
      <c r="AK137" s="196"/>
      <c r="AL137" s="90"/>
      <c r="AM137" s="198"/>
      <c r="AN137" s="196"/>
      <c r="AO137" s="90"/>
      <c r="AP137" s="198"/>
      <c r="AQ137" s="196">
        <v>45016.763888888891</v>
      </c>
      <c r="AR137" s="197">
        <v>65394</v>
      </c>
      <c r="AS137" s="197">
        <v>19376</v>
      </c>
      <c r="AT137" s="199">
        <v>20020</v>
      </c>
      <c r="AU137" s="199">
        <v>12290</v>
      </c>
      <c r="AV137" s="200">
        <v>7730</v>
      </c>
      <c r="AW137" s="196">
        <v>45016.768055555556</v>
      </c>
      <c r="AX137" s="193">
        <v>65395</v>
      </c>
      <c r="AY137" s="196">
        <v>45016.824999999997</v>
      </c>
      <c r="AZ137" s="197">
        <v>65409</v>
      </c>
      <c r="BA137" s="197">
        <v>19378</v>
      </c>
      <c r="BB137" s="199">
        <v>15230</v>
      </c>
      <c r="BC137" s="199">
        <v>12270</v>
      </c>
      <c r="BD137" s="200">
        <v>2960</v>
      </c>
      <c r="BE137" s="196">
        <v>45016.82916666667</v>
      </c>
      <c r="BF137" s="193">
        <v>65409</v>
      </c>
      <c r="BG137" s="196"/>
      <c r="BH137" s="197"/>
      <c r="BI137" s="197"/>
      <c r="BJ137" s="199"/>
      <c r="BK137" s="199"/>
      <c r="BL137" s="200"/>
      <c r="BM137" s="196"/>
      <c r="BN137" s="193"/>
      <c r="BO137" s="196"/>
      <c r="BP137" s="197"/>
      <c r="BQ137" s="197"/>
      <c r="BR137" s="199"/>
      <c r="BS137" s="199"/>
      <c r="BT137" s="200"/>
      <c r="BU137" s="201"/>
      <c r="BV137" s="193"/>
      <c r="BW137" s="202">
        <v>65375</v>
      </c>
      <c r="BX137" s="90">
        <v>164.04</v>
      </c>
      <c r="BY137" s="461">
        <v>982.6</v>
      </c>
      <c r="BZ137" s="198"/>
      <c r="CA137" s="241" t="s">
        <v>1686</v>
      </c>
      <c r="CB137" s="221"/>
      <c r="CC137" s="267" t="s">
        <v>1744</v>
      </c>
      <c r="CD137" s="222">
        <f t="shared" si="87"/>
        <v>0.05</v>
      </c>
      <c r="CE137" s="223">
        <f t="shared" si="88"/>
        <v>3</v>
      </c>
      <c r="CF137" s="224">
        <f t="shared" si="89"/>
        <v>0.76666666666666572</v>
      </c>
      <c r="CG137" s="193">
        <f t="shared" si="90"/>
        <v>16</v>
      </c>
      <c r="CH137" s="224">
        <f t="shared" si="91"/>
        <v>3.0833333333333339</v>
      </c>
      <c r="CI137" s="193">
        <f t="shared" si="92"/>
        <v>22</v>
      </c>
      <c r="CJ137" s="224">
        <f t="shared" si="93"/>
        <v>1</v>
      </c>
      <c r="CK137" s="193">
        <f t="shared" si="94"/>
        <v>5</v>
      </c>
      <c r="CL137" s="224">
        <f t="shared" si="95"/>
        <v>0</v>
      </c>
      <c r="CM137" s="193">
        <f t="shared" si="96"/>
        <v>0</v>
      </c>
      <c r="CN137" s="224">
        <f t="shared" si="97"/>
        <v>0</v>
      </c>
      <c r="CO137" s="193">
        <f t="shared" si="98"/>
        <v>0</v>
      </c>
      <c r="CP137" s="225">
        <f t="shared" si="99"/>
        <v>0.1</v>
      </c>
      <c r="CQ137" s="198">
        <f t="shared" si="100"/>
        <v>1</v>
      </c>
      <c r="CR137" s="225">
        <f t="shared" si="101"/>
        <v>0.1</v>
      </c>
      <c r="CS137" s="198">
        <f t="shared" si="102"/>
        <v>0</v>
      </c>
      <c r="CT137" s="225">
        <f t="shared" si="103"/>
        <v>0</v>
      </c>
      <c r="CU137" s="198">
        <f t="shared" si="104"/>
        <v>0</v>
      </c>
      <c r="CV137" s="225">
        <f t="shared" si="105"/>
        <v>0</v>
      </c>
      <c r="CW137" s="226">
        <f t="shared" si="106"/>
        <v>0</v>
      </c>
      <c r="CX137" s="224">
        <f t="shared" si="107"/>
        <v>5.0999999999999996</v>
      </c>
      <c r="CY137" s="227">
        <f t="shared" si="108"/>
        <v>47</v>
      </c>
      <c r="CZ137" s="224">
        <f t="shared" si="123"/>
        <v>4.0833333333333339</v>
      </c>
      <c r="DA137" s="228">
        <f t="shared" si="122"/>
        <v>27</v>
      </c>
      <c r="DB137" s="225">
        <f t="shared" si="109"/>
        <v>1.0166666666666657</v>
      </c>
      <c r="DC137" s="229">
        <f t="shared" si="110"/>
        <v>20</v>
      </c>
      <c r="DD137" s="224">
        <f t="shared" si="111"/>
        <v>0.2</v>
      </c>
      <c r="DE137" s="90">
        <f t="shared" si="112"/>
        <v>1</v>
      </c>
      <c r="DF137" s="230">
        <f t="shared" si="113"/>
        <v>6</v>
      </c>
      <c r="DG137" s="251">
        <f t="shared" si="114"/>
        <v>10690</v>
      </c>
      <c r="DH137" s="231">
        <f t="shared" si="115"/>
        <v>96.961451247165513</v>
      </c>
      <c r="DI137" s="232">
        <f t="shared" si="116"/>
        <v>654.48979591836724</v>
      </c>
      <c r="DJ137" s="233">
        <f t="shared" si="117"/>
        <v>60</v>
      </c>
      <c r="DK137" s="234">
        <f t="shared" si="118"/>
        <v>6.612244897959183</v>
      </c>
      <c r="DL137" s="235">
        <f t="shared" si="119"/>
        <v>20.86956521739133</v>
      </c>
      <c r="DM137" s="236"/>
      <c r="DN137" s="237"/>
      <c r="DO137" s="238">
        <f t="shared" si="120"/>
        <v>0.69146183699870634</v>
      </c>
      <c r="DP137" s="239">
        <f t="shared" si="121"/>
        <v>2</v>
      </c>
    </row>
    <row r="138" spans="1:120" ht="24.75" customHeight="1">
      <c r="A138" s="537" t="s">
        <v>1691</v>
      </c>
      <c r="B138" s="191" t="s">
        <v>1150</v>
      </c>
      <c r="C138" s="192">
        <v>45017</v>
      </c>
      <c r="D138" s="193" t="s">
        <v>173</v>
      </c>
      <c r="E138" s="194" t="s">
        <v>1404</v>
      </c>
      <c r="F138" s="90" t="s">
        <v>143</v>
      </c>
      <c r="G138" s="193" t="s">
        <v>1244</v>
      </c>
      <c r="H138" s="191" t="s">
        <v>145</v>
      </c>
      <c r="I138" s="90" t="s">
        <v>146</v>
      </c>
      <c r="J138" s="194" t="s">
        <v>1374</v>
      </c>
      <c r="K138" s="90">
        <v>4</v>
      </c>
      <c r="L138" s="195" t="s">
        <v>1376</v>
      </c>
      <c r="M138" s="196">
        <v>45017.243055555555</v>
      </c>
      <c r="N138" s="90">
        <v>65412</v>
      </c>
      <c r="O138" s="197"/>
      <c r="P138" s="196">
        <v>45017.4375</v>
      </c>
      <c r="Q138" s="90">
        <v>65458</v>
      </c>
      <c r="R138" s="193"/>
      <c r="S138" s="196">
        <v>45017.25</v>
      </c>
      <c r="T138" s="90">
        <v>65413</v>
      </c>
      <c r="U138" s="197" t="s">
        <v>1637</v>
      </c>
      <c r="V138" s="196">
        <v>45017.333333333336</v>
      </c>
      <c r="W138" s="90">
        <v>65433</v>
      </c>
      <c r="X138" s="193" t="s">
        <v>1386</v>
      </c>
      <c r="Y138" s="196">
        <v>45017.349305555559</v>
      </c>
      <c r="Z138" s="90">
        <v>65438</v>
      </c>
      <c r="AA138" s="193" t="s">
        <v>1692</v>
      </c>
      <c r="AB138" s="196">
        <v>45017.427083333336</v>
      </c>
      <c r="AC138" s="90">
        <v>65454</v>
      </c>
      <c r="AD138" s="193" t="s">
        <v>1567</v>
      </c>
      <c r="AE138" s="196"/>
      <c r="AF138" s="90"/>
      <c r="AG138" s="193"/>
      <c r="AH138" s="196"/>
      <c r="AI138" s="90"/>
      <c r="AJ138" s="198"/>
      <c r="AK138" s="196"/>
      <c r="AL138" s="90"/>
      <c r="AM138" s="198"/>
      <c r="AN138" s="196"/>
      <c r="AO138" s="90"/>
      <c r="AP138" s="198"/>
      <c r="AQ138" s="196">
        <v>45017.338194444441</v>
      </c>
      <c r="AR138" s="197">
        <v>65435</v>
      </c>
      <c r="AS138" s="197">
        <v>19379</v>
      </c>
      <c r="AT138" s="199">
        <v>18450</v>
      </c>
      <c r="AU138" s="199">
        <v>12260</v>
      </c>
      <c r="AV138" s="200">
        <v>6190</v>
      </c>
      <c r="AW138" s="196">
        <v>45017.342361111114</v>
      </c>
      <c r="AX138" s="193">
        <v>65436</v>
      </c>
      <c r="AY138" s="196">
        <v>45017.429861111108</v>
      </c>
      <c r="AZ138" s="197">
        <v>65455</v>
      </c>
      <c r="BA138" s="197">
        <v>19381</v>
      </c>
      <c r="BB138" s="199">
        <v>16850</v>
      </c>
      <c r="BC138" s="199">
        <v>12240</v>
      </c>
      <c r="BD138" s="200">
        <v>4610</v>
      </c>
      <c r="BE138" s="196">
        <v>45017.434027777781</v>
      </c>
      <c r="BF138" s="193">
        <v>65456</v>
      </c>
      <c r="BG138" s="196"/>
      <c r="BH138" s="197"/>
      <c r="BI138" s="197"/>
      <c r="BJ138" s="199"/>
      <c r="BK138" s="199"/>
      <c r="BL138" s="200"/>
      <c r="BM138" s="196"/>
      <c r="BN138" s="193"/>
      <c r="BO138" s="196"/>
      <c r="BP138" s="197"/>
      <c r="BQ138" s="197"/>
      <c r="BR138" s="199"/>
      <c r="BS138" s="199"/>
      <c r="BT138" s="200"/>
      <c r="BU138" s="201"/>
      <c r="BV138" s="193"/>
      <c r="BW138" s="202"/>
      <c r="BX138" s="90"/>
      <c r="BY138" s="198"/>
      <c r="BZ138" s="198"/>
      <c r="CA138" s="241">
        <v>44930.445833333331</v>
      </c>
      <c r="CB138" s="221"/>
      <c r="CC138" s="267" t="s">
        <v>1744</v>
      </c>
      <c r="CD138" s="222">
        <f t="shared" si="87"/>
        <v>0.16666666666666666</v>
      </c>
      <c r="CE138" s="223">
        <f t="shared" si="88"/>
        <v>1</v>
      </c>
      <c r="CF138" s="224">
        <f t="shared" si="89"/>
        <v>0.43333333333333368</v>
      </c>
      <c r="CG138" s="193">
        <f t="shared" si="90"/>
        <v>7</v>
      </c>
      <c r="CH138" s="224">
        <f t="shared" si="91"/>
        <v>2</v>
      </c>
      <c r="CI138" s="193">
        <f t="shared" si="92"/>
        <v>20</v>
      </c>
      <c r="CJ138" s="224">
        <f t="shared" si="93"/>
        <v>1.8666666666666667</v>
      </c>
      <c r="CK138" s="193">
        <f t="shared" si="94"/>
        <v>16</v>
      </c>
      <c r="CL138" s="224">
        <f t="shared" si="95"/>
        <v>0</v>
      </c>
      <c r="CM138" s="193">
        <f t="shared" si="96"/>
        <v>0</v>
      </c>
      <c r="CN138" s="224">
        <f t="shared" si="97"/>
        <v>0</v>
      </c>
      <c r="CO138" s="193">
        <f t="shared" si="98"/>
        <v>0</v>
      </c>
      <c r="CP138" s="225">
        <f t="shared" si="99"/>
        <v>0.1</v>
      </c>
      <c r="CQ138" s="198">
        <f t="shared" si="100"/>
        <v>1</v>
      </c>
      <c r="CR138" s="225">
        <f t="shared" si="101"/>
        <v>0.1</v>
      </c>
      <c r="CS138" s="198">
        <f t="shared" si="102"/>
        <v>1</v>
      </c>
      <c r="CT138" s="225">
        <f t="shared" si="103"/>
        <v>0</v>
      </c>
      <c r="CU138" s="198">
        <f t="shared" si="104"/>
        <v>0</v>
      </c>
      <c r="CV138" s="225">
        <f t="shared" si="105"/>
        <v>0</v>
      </c>
      <c r="CW138" s="226">
        <f t="shared" si="106"/>
        <v>0</v>
      </c>
      <c r="CX138" s="224">
        <f t="shared" si="107"/>
        <v>4.666666666666667</v>
      </c>
      <c r="CY138" s="227">
        <f t="shared" si="108"/>
        <v>46</v>
      </c>
      <c r="CZ138" s="224">
        <f t="shared" si="123"/>
        <v>3.8666666666666667</v>
      </c>
      <c r="DA138" s="228">
        <f t="shared" si="122"/>
        <v>36</v>
      </c>
      <c r="DB138" s="225">
        <f t="shared" si="109"/>
        <v>0.80000000000000027</v>
      </c>
      <c r="DC138" s="229">
        <f t="shared" si="110"/>
        <v>10</v>
      </c>
      <c r="DD138" s="224">
        <f t="shared" si="111"/>
        <v>0.2</v>
      </c>
      <c r="DE138" s="90">
        <f t="shared" si="112"/>
        <v>2</v>
      </c>
      <c r="DF138" s="230">
        <f t="shared" si="113"/>
        <v>6</v>
      </c>
      <c r="DG138" s="251">
        <f t="shared" si="114"/>
        <v>10800</v>
      </c>
      <c r="DH138" s="231">
        <f t="shared" si="115"/>
        <v>77.58620689655173</v>
      </c>
      <c r="DI138" s="232">
        <f t="shared" si="116"/>
        <v>698.27586206896547</v>
      </c>
      <c r="DJ138" s="233">
        <f t="shared" si="117"/>
        <v>6</v>
      </c>
      <c r="DK138" s="234">
        <f t="shared" si="118"/>
        <v>9.3103448275862064</v>
      </c>
      <c r="DL138" s="235">
        <f t="shared" si="119"/>
        <v>16.153846153846143</v>
      </c>
      <c r="DM138" s="236"/>
      <c r="DN138" s="237"/>
      <c r="DO138" s="238">
        <f t="shared" si="120"/>
        <v>0.87237479806138929</v>
      </c>
      <c r="DP138" s="239">
        <f t="shared" si="121"/>
        <v>2</v>
      </c>
    </row>
    <row r="139" spans="1:120" ht="24.75" customHeight="1">
      <c r="A139" s="537" t="s">
        <v>1693</v>
      </c>
      <c r="B139" s="191" t="s">
        <v>1150</v>
      </c>
      <c r="C139" s="192">
        <v>45017</v>
      </c>
      <c r="D139" s="193" t="s">
        <v>173</v>
      </c>
      <c r="E139" s="194" t="s">
        <v>1405</v>
      </c>
      <c r="F139" s="90" t="s">
        <v>143</v>
      </c>
      <c r="G139" s="193" t="s">
        <v>1241</v>
      </c>
      <c r="H139" s="191" t="s">
        <v>145</v>
      </c>
      <c r="I139" s="90" t="s">
        <v>146</v>
      </c>
      <c r="J139" s="194" t="s">
        <v>147</v>
      </c>
      <c r="K139" s="90">
        <v>4</v>
      </c>
      <c r="L139" s="195" t="s">
        <v>1153</v>
      </c>
      <c r="M139" s="196">
        <v>45017.541666666664</v>
      </c>
      <c r="N139" s="90">
        <v>50682</v>
      </c>
      <c r="O139" s="197"/>
      <c r="P139" s="196">
        <v>45017.652777777781</v>
      </c>
      <c r="Q139" s="90">
        <v>50704</v>
      </c>
      <c r="R139" s="193"/>
      <c r="S139" s="196">
        <v>45017.545138888891</v>
      </c>
      <c r="T139" s="90">
        <v>50684</v>
      </c>
      <c r="U139" s="197" t="s">
        <v>1382</v>
      </c>
      <c r="V139" s="196">
        <v>45017.635416666664</v>
      </c>
      <c r="W139" s="90">
        <v>50698</v>
      </c>
      <c r="X139" s="193" t="s">
        <v>1384</v>
      </c>
      <c r="Y139" s="196"/>
      <c r="Z139" s="90"/>
      <c r="AA139" s="193"/>
      <c r="AB139" s="196"/>
      <c r="AC139" s="90"/>
      <c r="AD139" s="193"/>
      <c r="AE139" s="196"/>
      <c r="AF139" s="90"/>
      <c r="AG139" s="193"/>
      <c r="AH139" s="196"/>
      <c r="AI139" s="90"/>
      <c r="AJ139" s="198"/>
      <c r="AK139" s="196"/>
      <c r="AL139" s="90"/>
      <c r="AM139" s="198"/>
      <c r="AN139" s="196"/>
      <c r="AO139" s="90"/>
      <c r="AP139" s="198"/>
      <c r="AQ139" s="196">
        <v>45017.643055555556</v>
      </c>
      <c r="AR139" s="197">
        <v>50701</v>
      </c>
      <c r="AS139" s="197">
        <v>19382</v>
      </c>
      <c r="AT139" s="199">
        <v>20360</v>
      </c>
      <c r="AU139" s="199">
        <v>12010</v>
      </c>
      <c r="AV139" s="200">
        <v>8350</v>
      </c>
      <c r="AW139" s="196">
        <v>45017.647916666669</v>
      </c>
      <c r="AX139" s="193">
        <v>50701</v>
      </c>
      <c r="AY139" s="196"/>
      <c r="AZ139" s="197"/>
      <c r="BA139" s="197"/>
      <c r="BB139" s="199"/>
      <c r="BC139" s="199"/>
      <c r="BD139" s="200"/>
      <c r="BE139" s="196"/>
      <c r="BF139" s="193"/>
      <c r="BG139" s="196"/>
      <c r="BH139" s="197"/>
      <c r="BI139" s="197"/>
      <c r="BJ139" s="199"/>
      <c r="BK139" s="199"/>
      <c r="BL139" s="200"/>
      <c r="BM139" s="196"/>
      <c r="BN139" s="193"/>
      <c r="BO139" s="196"/>
      <c r="BP139" s="197"/>
      <c r="BQ139" s="197"/>
      <c r="BR139" s="199"/>
      <c r="BS139" s="199"/>
      <c r="BT139" s="200"/>
      <c r="BU139" s="201"/>
      <c r="BV139" s="193"/>
      <c r="BW139" s="202"/>
      <c r="BX139" s="90"/>
      <c r="BY139" s="198"/>
      <c r="BZ139" s="198"/>
      <c r="CA139" s="241">
        <v>44930.656944444447</v>
      </c>
      <c r="CB139" s="221"/>
      <c r="CC139" s="267" t="s">
        <v>1744</v>
      </c>
      <c r="CD139" s="222">
        <f t="shared" si="87"/>
        <v>8.3333333333333329E-2</v>
      </c>
      <c r="CE139" s="223">
        <f t="shared" si="88"/>
        <v>2</v>
      </c>
      <c r="CF139" s="224">
        <f t="shared" si="89"/>
        <v>0.3</v>
      </c>
      <c r="CG139" s="193">
        <f t="shared" si="90"/>
        <v>6</v>
      </c>
      <c r="CH139" s="224">
        <f t="shared" si="91"/>
        <v>2.1666666666666665</v>
      </c>
      <c r="CI139" s="193">
        <f t="shared" si="92"/>
        <v>14</v>
      </c>
      <c r="CJ139" s="224">
        <f t="shared" si="93"/>
        <v>0</v>
      </c>
      <c r="CK139" s="193">
        <f t="shared" si="94"/>
        <v>0</v>
      </c>
      <c r="CL139" s="224">
        <f t="shared" si="95"/>
        <v>0</v>
      </c>
      <c r="CM139" s="193">
        <f t="shared" si="96"/>
        <v>0</v>
      </c>
      <c r="CN139" s="224">
        <f t="shared" si="97"/>
        <v>0</v>
      </c>
      <c r="CO139" s="193">
        <f t="shared" si="98"/>
        <v>0</v>
      </c>
      <c r="CP139" s="225">
        <f t="shared" si="99"/>
        <v>0.11666666666666667</v>
      </c>
      <c r="CQ139" s="198">
        <f t="shared" si="100"/>
        <v>0</v>
      </c>
      <c r="CR139" s="225">
        <f t="shared" si="101"/>
        <v>0</v>
      </c>
      <c r="CS139" s="198">
        <f t="shared" si="102"/>
        <v>0</v>
      </c>
      <c r="CT139" s="225">
        <f t="shared" si="103"/>
        <v>0</v>
      </c>
      <c r="CU139" s="198">
        <f t="shared" si="104"/>
        <v>0</v>
      </c>
      <c r="CV139" s="225">
        <f t="shared" si="105"/>
        <v>0</v>
      </c>
      <c r="CW139" s="226">
        <f t="shared" si="106"/>
        <v>0</v>
      </c>
      <c r="CX139" s="224">
        <f t="shared" si="107"/>
        <v>2.6666666666666665</v>
      </c>
      <c r="CY139" s="227">
        <f t="shared" si="108"/>
        <v>22</v>
      </c>
      <c r="CZ139" s="224">
        <f t="shared" si="123"/>
        <v>2.1666666666666665</v>
      </c>
      <c r="DA139" s="228">
        <f t="shared" si="122"/>
        <v>14</v>
      </c>
      <c r="DB139" s="225">
        <f t="shared" si="109"/>
        <v>0.5</v>
      </c>
      <c r="DC139" s="229">
        <f t="shared" si="110"/>
        <v>8</v>
      </c>
      <c r="DD139" s="224">
        <f t="shared" si="111"/>
        <v>0.11666666666666667</v>
      </c>
      <c r="DE139" s="90">
        <f t="shared" si="112"/>
        <v>0</v>
      </c>
      <c r="DF139" s="230">
        <f t="shared" si="113"/>
        <v>7</v>
      </c>
      <c r="DG139" s="251">
        <f t="shared" si="114"/>
        <v>8350</v>
      </c>
      <c r="DH139" s="231">
        <f t="shared" si="115"/>
        <v>275.27472527472531</v>
      </c>
      <c r="DI139" s="232">
        <f t="shared" si="116"/>
        <v>963.46153846153857</v>
      </c>
      <c r="DJ139" s="233">
        <f t="shared" si="117"/>
        <v>24</v>
      </c>
      <c r="DK139" s="234">
        <f t="shared" si="118"/>
        <v>6.4615384615384617</v>
      </c>
      <c r="DL139" s="235">
        <f t="shared" si="119"/>
        <v>20</v>
      </c>
      <c r="DM139" s="236"/>
      <c r="DN139" s="237"/>
      <c r="DO139" s="238">
        <f t="shared" si="120"/>
        <v>1</v>
      </c>
      <c r="DP139" s="239">
        <f t="shared" si="121"/>
        <v>1</v>
      </c>
    </row>
    <row r="140" spans="1:120" ht="24.75" customHeight="1">
      <c r="A140" s="537" t="s">
        <v>1694</v>
      </c>
      <c r="B140" s="191" t="s">
        <v>1150</v>
      </c>
      <c r="C140" s="192">
        <v>45017</v>
      </c>
      <c r="D140" s="193" t="s">
        <v>173</v>
      </c>
      <c r="E140" s="194" t="s">
        <v>1407</v>
      </c>
      <c r="F140" s="90" t="s">
        <v>143</v>
      </c>
      <c r="G140" s="193" t="s">
        <v>1241</v>
      </c>
      <c r="H140" s="191" t="s">
        <v>145</v>
      </c>
      <c r="I140" s="90" t="s">
        <v>146</v>
      </c>
      <c r="J140" s="194" t="s">
        <v>1374</v>
      </c>
      <c r="K140" s="90">
        <v>4</v>
      </c>
      <c r="L140" s="195" t="s">
        <v>1381</v>
      </c>
      <c r="M140" s="196">
        <v>45017.534722222219</v>
      </c>
      <c r="N140" s="90">
        <v>65458</v>
      </c>
      <c r="O140" s="197"/>
      <c r="P140" s="196">
        <v>45017.677083333336</v>
      </c>
      <c r="Q140" s="90">
        <v>65491</v>
      </c>
      <c r="R140" s="193"/>
      <c r="S140" s="196">
        <v>45017.536805555559</v>
      </c>
      <c r="T140" s="90">
        <v>65460</v>
      </c>
      <c r="U140" s="197" t="s">
        <v>1606</v>
      </c>
      <c r="V140" s="196">
        <v>45017.659722222219</v>
      </c>
      <c r="W140" s="90">
        <v>65483</v>
      </c>
      <c r="X140" s="193" t="s">
        <v>1629</v>
      </c>
      <c r="Y140" s="196"/>
      <c r="Z140" s="90"/>
      <c r="AA140" s="193"/>
      <c r="AB140" s="196"/>
      <c r="AC140" s="90"/>
      <c r="AD140" s="193"/>
      <c r="AE140" s="196"/>
      <c r="AF140" s="90"/>
      <c r="AG140" s="193"/>
      <c r="AH140" s="196"/>
      <c r="AI140" s="90"/>
      <c r="AJ140" s="198"/>
      <c r="AK140" s="196"/>
      <c r="AL140" s="90"/>
      <c r="AM140" s="198"/>
      <c r="AN140" s="196"/>
      <c r="AO140" s="90"/>
      <c r="AP140" s="198"/>
      <c r="AQ140" s="196">
        <v>45017.666666666664</v>
      </c>
      <c r="AR140" s="197">
        <v>65488</v>
      </c>
      <c r="AS140" s="197">
        <v>19383</v>
      </c>
      <c r="AT140" s="199">
        <v>18970</v>
      </c>
      <c r="AU140" s="199">
        <v>12230</v>
      </c>
      <c r="AV140" s="200">
        <v>6740</v>
      </c>
      <c r="AW140" s="196">
        <v>45017.670138888891</v>
      </c>
      <c r="AX140" s="193">
        <v>65488</v>
      </c>
      <c r="AY140" s="196"/>
      <c r="AZ140" s="197"/>
      <c r="BA140" s="197"/>
      <c r="BB140" s="199"/>
      <c r="BC140" s="199"/>
      <c r="BD140" s="200"/>
      <c r="BE140" s="196"/>
      <c r="BF140" s="193"/>
      <c r="BG140" s="196"/>
      <c r="BH140" s="197"/>
      <c r="BI140" s="197"/>
      <c r="BJ140" s="199"/>
      <c r="BK140" s="199"/>
      <c r="BL140" s="200"/>
      <c r="BM140" s="196"/>
      <c r="BN140" s="193"/>
      <c r="BO140" s="196"/>
      <c r="BP140" s="197"/>
      <c r="BQ140" s="197"/>
      <c r="BR140" s="199"/>
      <c r="BS140" s="199"/>
      <c r="BT140" s="200"/>
      <c r="BU140" s="201"/>
      <c r="BV140" s="193"/>
      <c r="BW140" s="202"/>
      <c r="BX140" s="90"/>
      <c r="BY140" s="198"/>
      <c r="BZ140" s="198"/>
      <c r="CA140" s="241">
        <v>44930.682638888888</v>
      </c>
      <c r="CB140" s="221"/>
      <c r="CC140" s="267" t="s">
        <v>1744</v>
      </c>
      <c r="CD140" s="222">
        <f t="shared" si="87"/>
        <v>0.05</v>
      </c>
      <c r="CE140" s="223">
        <f t="shared" si="88"/>
        <v>2</v>
      </c>
      <c r="CF140" s="224">
        <f t="shared" si="89"/>
        <v>0.33333333333333304</v>
      </c>
      <c r="CG140" s="193">
        <f t="shared" si="90"/>
        <v>8</v>
      </c>
      <c r="CH140" s="224">
        <f t="shared" si="91"/>
        <v>2.95</v>
      </c>
      <c r="CI140" s="193">
        <f t="shared" si="92"/>
        <v>23</v>
      </c>
      <c r="CJ140" s="224">
        <f t="shared" si="93"/>
        <v>0</v>
      </c>
      <c r="CK140" s="193">
        <f t="shared" si="94"/>
        <v>0</v>
      </c>
      <c r="CL140" s="224">
        <f t="shared" si="95"/>
        <v>0</v>
      </c>
      <c r="CM140" s="193">
        <f t="shared" si="96"/>
        <v>0</v>
      </c>
      <c r="CN140" s="224">
        <f t="shared" si="97"/>
        <v>0</v>
      </c>
      <c r="CO140" s="193">
        <f t="shared" si="98"/>
        <v>0</v>
      </c>
      <c r="CP140" s="225">
        <f t="shared" si="99"/>
        <v>8.3333333333333329E-2</v>
      </c>
      <c r="CQ140" s="198">
        <f t="shared" si="100"/>
        <v>0</v>
      </c>
      <c r="CR140" s="225">
        <f t="shared" si="101"/>
        <v>0</v>
      </c>
      <c r="CS140" s="198">
        <f t="shared" si="102"/>
        <v>0</v>
      </c>
      <c r="CT140" s="225">
        <f t="shared" si="103"/>
        <v>0</v>
      </c>
      <c r="CU140" s="198">
        <f t="shared" si="104"/>
        <v>0</v>
      </c>
      <c r="CV140" s="225">
        <f t="shared" si="105"/>
        <v>0</v>
      </c>
      <c r="CW140" s="226">
        <f t="shared" si="106"/>
        <v>0</v>
      </c>
      <c r="CX140" s="224">
        <f t="shared" si="107"/>
        <v>3.4166666666666665</v>
      </c>
      <c r="CY140" s="227">
        <f t="shared" si="108"/>
        <v>33</v>
      </c>
      <c r="CZ140" s="224">
        <f t="shared" si="123"/>
        <v>2.95</v>
      </c>
      <c r="DA140" s="228">
        <f t="shared" si="122"/>
        <v>23</v>
      </c>
      <c r="DB140" s="225">
        <f t="shared" si="109"/>
        <v>0.46666666666666634</v>
      </c>
      <c r="DC140" s="229">
        <f t="shared" si="110"/>
        <v>10</v>
      </c>
      <c r="DD140" s="224">
        <f t="shared" si="111"/>
        <v>8.3333333333333329E-2</v>
      </c>
      <c r="DE140" s="90">
        <f t="shared" si="112"/>
        <v>0</v>
      </c>
      <c r="DF140" s="230">
        <f t="shared" si="113"/>
        <v>5</v>
      </c>
      <c r="DG140" s="251">
        <f t="shared" si="114"/>
        <v>6740</v>
      </c>
      <c r="DH140" s="231">
        <f t="shared" si="115"/>
        <v>99.336772291820182</v>
      </c>
      <c r="DI140" s="232">
        <f t="shared" si="116"/>
        <v>571.18644067796606</v>
      </c>
      <c r="DJ140" s="233">
        <f t="shared" si="117"/>
        <v>40</v>
      </c>
      <c r="DK140" s="234">
        <f t="shared" si="118"/>
        <v>7.7966101694915251</v>
      </c>
      <c r="DL140" s="235">
        <f t="shared" si="119"/>
        <v>24.000000000000021</v>
      </c>
      <c r="DM140" s="236"/>
      <c r="DN140" s="237"/>
      <c r="DO140" s="238">
        <f t="shared" si="120"/>
        <v>1</v>
      </c>
      <c r="DP140" s="239">
        <f t="shared" si="121"/>
        <v>1</v>
      </c>
    </row>
    <row r="141" spans="1:120" ht="24.75" customHeight="1">
      <c r="A141" s="537" t="s">
        <v>1695</v>
      </c>
      <c r="B141" s="191" t="s">
        <v>1150</v>
      </c>
      <c r="C141" s="192">
        <v>45019</v>
      </c>
      <c r="D141" s="193" t="s">
        <v>176</v>
      </c>
      <c r="E141" s="194" t="s">
        <v>1401</v>
      </c>
      <c r="F141" s="90" t="s">
        <v>165</v>
      </c>
      <c r="G141" s="193" t="s">
        <v>1244</v>
      </c>
      <c r="H141" s="191" t="s">
        <v>145</v>
      </c>
      <c r="I141" s="90" t="s">
        <v>146</v>
      </c>
      <c r="J141" s="194" t="s">
        <v>1374</v>
      </c>
      <c r="K141" s="90">
        <v>4</v>
      </c>
      <c r="L141" s="195" t="s">
        <v>1376</v>
      </c>
      <c r="M141" s="196">
        <v>45019.243055555555</v>
      </c>
      <c r="N141" s="90">
        <v>65491</v>
      </c>
      <c r="O141" s="197"/>
      <c r="P141" s="196">
        <v>45019.51458333333</v>
      </c>
      <c r="Q141" s="90">
        <v>65544</v>
      </c>
      <c r="R141" s="193"/>
      <c r="S141" s="196">
        <v>45019.25</v>
      </c>
      <c r="T141" s="90">
        <v>65494</v>
      </c>
      <c r="U141" s="197" t="s">
        <v>1534</v>
      </c>
      <c r="V141" s="196">
        <v>45019.356249999997</v>
      </c>
      <c r="W141" s="90">
        <v>65510</v>
      </c>
      <c r="X141" s="193" t="s">
        <v>1696</v>
      </c>
      <c r="Y141" s="196">
        <v>45019.383333333331</v>
      </c>
      <c r="Z141" s="90">
        <v>65521</v>
      </c>
      <c r="AA141" s="193" t="s">
        <v>1697</v>
      </c>
      <c r="AB141" s="196">
        <v>45019.5</v>
      </c>
      <c r="AC141" s="90">
        <v>65537</v>
      </c>
      <c r="AD141" s="193" t="s">
        <v>1599</v>
      </c>
      <c r="AE141" s="196"/>
      <c r="AF141" s="90"/>
      <c r="AG141" s="193"/>
      <c r="AH141" s="196"/>
      <c r="AI141" s="90"/>
      <c r="AJ141" s="198"/>
      <c r="AK141" s="196"/>
      <c r="AL141" s="90"/>
      <c r="AM141" s="198"/>
      <c r="AN141" s="196"/>
      <c r="AO141" s="90"/>
      <c r="AP141" s="198"/>
      <c r="AQ141" s="196">
        <v>45019.368055555555</v>
      </c>
      <c r="AR141" s="197">
        <v>65516</v>
      </c>
      <c r="AS141" s="197">
        <v>19385</v>
      </c>
      <c r="AT141" s="199">
        <v>20860</v>
      </c>
      <c r="AU141" s="199">
        <v>12200</v>
      </c>
      <c r="AV141" s="200">
        <v>8660</v>
      </c>
      <c r="AW141" s="196">
        <v>45019.372916666667</v>
      </c>
      <c r="AX141" s="193">
        <v>65516</v>
      </c>
      <c r="AY141" s="196">
        <v>45019.506944444445</v>
      </c>
      <c r="AZ141" s="197">
        <v>65541</v>
      </c>
      <c r="BA141" s="197">
        <v>19394</v>
      </c>
      <c r="BB141" s="199">
        <v>21240</v>
      </c>
      <c r="BC141" s="199">
        <v>12200</v>
      </c>
      <c r="BD141" s="200">
        <v>9040</v>
      </c>
      <c r="BE141" s="196">
        <v>45019.51458333333</v>
      </c>
      <c r="BF141" s="193">
        <v>65542</v>
      </c>
      <c r="BG141" s="196"/>
      <c r="BH141" s="197"/>
      <c r="BI141" s="197"/>
      <c r="BJ141" s="199"/>
      <c r="BK141" s="199"/>
      <c r="BL141" s="200"/>
      <c r="BM141" s="196"/>
      <c r="BN141" s="193"/>
      <c r="BO141" s="196"/>
      <c r="BP141" s="197"/>
      <c r="BQ141" s="197"/>
      <c r="BR141" s="199"/>
      <c r="BS141" s="199"/>
      <c r="BT141" s="200"/>
      <c r="BU141" s="201"/>
      <c r="BV141" s="193"/>
      <c r="BW141" s="202"/>
      <c r="BX141" s="90"/>
      <c r="BY141" s="198"/>
      <c r="BZ141" s="198"/>
      <c r="CA141" s="241">
        <v>44989.527777777781</v>
      </c>
      <c r="CB141" s="221"/>
      <c r="CC141" s="267" t="s">
        <v>1744</v>
      </c>
      <c r="CD141" s="222">
        <f t="shared" si="87"/>
        <v>0.16666666666666666</v>
      </c>
      <c r="CE141" s="223">
        <f t="shared" si="88"/>
        <v>3</v>
      </c>
      <c r="CF141" s="224">
        <f t="shared" si="89"/>
        <v>0.6999999999999994</v>
      </c>
      <c r="CG141" s="193">
        <f t="shared" si="90"/>
        <v>17</v>
      </c>
      <c r="CH141" s="224">
        <f t="shared" si="91"/>
        <v>2.5499999999999998</v>
      </c>
      <c r="CI141" s="193">
        <f t="shared" si="92"/>
        <v>16</v>
      </c>
      <c r="CJ141" s="224">
        <f t="shared" si="93"/>
        <v>2.8</v>
      </c>
      <c r="CK141" s="193">
        <f t="shared" si="94"/>
        <v>16</v>
      </c>
      <c r="CL141" s="224">
        <f t="shared" si="95"/>
        <v>0</v>
      </c>
      <c r="CM141" s="193">
        <f t="shared" si="96"/>
        <v>0</v>
      </c>
      <c r="CN141" s="224">
        <f t="shared" si="97"/>
        <v>0</v>
      </c>
      <c r="CO141" s="193">
        <f t="shared" si="98"/>
        <v>0</v>
      </c>
      <c r="CP141" s="225">
        <f t="shared" si="99"/>
        <v>0.11666666666666667</v>
      </c>
      <c r="CQ141" s="198">
        <f t="shared" si="100"/>
        <v>0</v>
      </c>
      <c r="CR141" s="225">
        <f t="shared" si="101"/>
        <v>0.18333333333333332</v>
      </c>
      <c r="CS141" s="198">
        <f t="shared" si="102"/>
        <v>1</v>
      </c>
      <c r="CT141" s="225">
        <f t="shared" si="103"/>
        <v>0</v>
      </c>
      <c r="CU141" s="198">
        <f t="shared" si="104"/>
        <v>0</v>
      </c>
      <c r="CV141" s="225">
        <f t="shared" si="105"/>
        <v>0</v>
      </c>
      <c r="CW141" s="226">
        <f t="shared" si="106"/>
        <v>0</v>
      </c>
      <c r="CX141" s="224">
        <f t="shared" si="107"/>
        <v>6.5166666666666657</v>
      </c>
      <c r="CY141" s="227">
        <f t="shared" si="108"/>
        <v>53</v>
      </c>
      <c r="CZ141" s="224">
        <f t="shared" si="123"/>
        <v>5.35</v>
      </c>
      <c r="DA141" s="228">
        <f t="shared" si="122"/>
        <v>32</v>
      </c>
      <c r="DB141" s="225">
        <f t="shared" si="109"/>
        <v>1.1666666666666661</v>
      </c>
      <c r="DC141" s="229">
        <f t="shared" si="110"/>
        <v>21</v>
      </c>
      <c r="DD141" s="224">
        <f t="shared" si="111"/>
        <v>0.3</v>
      </c>
      <c r="DE141" s="90">
        <f t="shared" si="112"/>
        <v>1</v>
      </c>
      <c r="DF141" s="230">
        <f t="shared" si="113"/>
        <v>9</v>
      </c>
      <c r="DG141" s="251">
        <f t="shared" si="114"/>
        <v>17700</v>
      </c>
      <c r="DH141" s="231">
        <f t="shared" si="115"/>
        <v>103.38785046728972</v>
      </c>
      <c r="DI141" s="232">
        <f t="shared" si="116"/>
        <v>827.10280373831779</v>
      </c>
      <c r="DJ141" s="233">
        <f t="shared" si="117"/>
        <v>18</v>
      </c>
      <c r="DK141" s="234">
        <f t="shared" si="118"/>
        <v>5.9813084112149539</v>
      </c>
      <c r="DL141" s="235">
        <f t="shared" si="119"/>
        <v>24.285714285714306</v>
      </c>
      <c r="DM141" s="236"/>
      <c r="DN141" s="237"/>
      <c r="DO141" s="238">
        <f t="shared" si="120"/>
        <v>0.97898230088495575</v>
      </c>
      <c r="DP141" s="239">
        <f t="shared" si="121"/>
        <v>2</v>
      </c>
    </row>
    <row r="142" spans="1:120" ht="24.75" customHeight="1">
      <c r="A142" s="537" t="s">
        <v>1698</v>
      </c>
      <c r="B142" s="191" t="s">
        <v>1150</v>
      </c>
      <c r="C142" s="192">
        <v>45019</v>
      </c>
      <c r="D142" s="193" t="s">
        <v>176</v>
      </c>
      <c r="E142" s="194" t="s">
        <v>1399</v>
      </c>
      <c r="F142" s="90" t="s">
        <v>165</v>
      </c>
      <c r="G142" s="193" t="s">
        <v>1241</v>
      </c>
      <c r="H142" s="191" t="s">
        <v>145</v>
      </c>
      <c r="I142" s="90" t="s">
        <v>146</v>
      </c>
      <c r="J142" s="194" t="s">
        <v>147</v>
      </c>
      <c r="K142" s="90">
        <v>4</v>
      </c>
      <c r="L142" s="195" t="s">
        <v>1153</v>
      </c>
      <c r="M142" s="196">
        <v>45019.625</v>
      </c>
      <c r="N142" s="90">
        <v>50792</v>
      </c>
      <c r="O142" s="197"/>
      <c r="P142" s="196">
        <v>45019.809027777781</v>
      </c>
      <c r="Q142" s="90">
        <v>50831</v>
      </c>
      <c r="R142" s="193"/>
      <c r="S142" s="196">
        <v>45019.628472222219</v>
      </c>
      <c r="T142" s="90">
        <v>50794</v>
      </c>
      <c r="U142" s="197" t="s">
        <v>1450</v>
      </c>
      <c r="V142" s="196">
        <v>45019.701388888891</v>
      </c>
      <c r="W142" s="90">
        <v>50804</v>
      </c>
      <c r="X142" s="193" t="s">
        <v>1451</v>
      </c>
      <c r="Y142" s="196">
        <v>45019.71875</v>
      </c>
      <c r="Z142" s="90">
        <v>50813</v>
      </c>
      <c r="AA142" s="193" t="s">
        <v>1394</v>
      </c>
      <c r="AB142" s="196">
        <v>45019.791666666664</v>
      </c>
      <c r="AC142" s="90">
        <v>50823</v>
      </c>
      <c r="AD142" s="193" t="s">
        <v>1385</v>
      </c>
      <c r="AE142" s="196"/>
      <c r="AF142" s="90"/>
      <c r="AG142" s="193"/>
      <c r="AH142" s="196"/>
      <c r="AI142" s="90"/>
      <c r="AJ142" s="198"/>
      <c r="AK142" s="196"/>
      <c r="AL142" s="90"/>
      <c r="AM142" s="198"/>
      <c r="AN142" s="196"/>
      <c r="AO142" s="90"/>
      <c r="AP142" s="198"/>
      <c r="AQ142" s="196">
        <v>45019.705555555556</v>
      </c>
      <c r="AR142" s="197">
        <v>50808</v>
      </c>
      <c r="AS142" s="197">
        <v>19407</v>
      </c>
      <c r="AT142" s="199">
        <v>19880</v>
      </c>
      <c r="AU142" s="199">
        <v>11960</v>
      </c>
      <c r="AV142" s="200">
        <v>7920</v>
      </c>
      <c r="AW142" s="196">
        <v>45019.709722222222</v>
      </c>
      <c r="AX142" s="193">
        <v>50808</v>
      </c>
      <c r="AY142" s="196">
        <v>45019.79791666667</v>
      </c>
      <c r="AZ142" s="197">
        <v>50828</v>
      </c>
      <c r="BA142" s="197">
        <v>19409</v>
      </c>
      <c r="BB142" s="199">
        <v>19170</v>
      </c>
      <c r="BC142" s="199">
        <v>11950</v>
      </c>
      <c r="BD142" s="200">
        <v>7220</v>
      </c>
      <c r="BE142" s="196">
        <v>45019.802777777775</v>
      </c>
      <c r="BF142" s="193">
        <v>50828</v>
      </c>
      <c r="BG142" s="196"/>
      <c r="BH142" s="197"/>
      <c r="BI142" s="197"/>
      <c r="BJ142" s="199"/>
      <c r="BK142" s="199"/>
      <c r="BL142" s="200"/>
      <c r="BM142" s="196"/>
      <c r="BN142" s="193"/>
      <c r="BO142" s="196"/>
      <c r="BP142" s="197"/>
      <c r="BQ142" s="197"/>
      <c r="BR142" s="199"/>
      <c r="BS142" s="199"/>
      <c r="BT142" s="200"/>
      <c r="BU142" s="201"/>
      <c r="BV142" s="193"/>
      <c r="BW142" s="202"/>
      <c r="BX142" s="90"/>
      <c r="BY142" s="198"/>
      <c r="BZ142" s="198"/>
      <c r="CA142" s="241">
        <v>44989.814583333333</v>
      </c>
      <c r="CB142" s="221"/>
      <c r="CC142" s="267" t="s">
        <v>1744</v>
      </c>
      <c r="CD142" s="222">
        <f t="shared" si="87"/>
        <v>8.3333333333333329E-2</v>
      </c>
      <c r="CE142" s="223">
        <f t="shared" si="88"/>
        <v>2</v>
      </c>
      <c r="CF142" s="224">
        <f t="shared" si="89"/>
        <v>0.61666666666666692</v>
      </c>
      <c r="CG142" s="193">
        <f t="shared" si="90"/>
        <v>17</v>
      </c>
      <c r="CH142" s="224">
        <f t="shared" si="91"/>
        <v>1.75</v>
      </c>
      <c r="CI142" s="193">
        <f t="shared" si="92"/>
        <v>10</v>
      </c>
      <c r="CJ142" s="224">
        <f t="shared" si="93"/>
        <v>1.75</v>
      </c>
      <c r="CK142" s="193">
        <f t="shared" si="94"/>
        <v>10</v>
      </c>
      <c r="CL142" s="224">
        <f t="shared" si="95"/>
        <v>0</v>
      </c>
      <c r="CM142" s="193">
        <f t="shared" si="96"/>
        <v>0</v>
      </c>
      <c r="CN142" s="224">
        <f t="shared" si="97"/>
        <v>0</v>
      </c>
      <c r="CO142" s="193">
        <f t="shared" si="98"/>
        <v>0</v>
      </c>
      <c r="CP142" s="225">
        <f t="shared" si="99"/>
        <v>0.1</v>
      </c>
      <c r="CQ142" s="198">
        <f t="shared" si="100"/>
        <v>0</v>
      </c>
      <c r="CR142" s="225">
        <f t="shared" si="101"/>
        <v>0.11666666666666667</v>
      </c>
      <c r="CS142" s="198">
        <f t="shared" si="102"/>
        <v>0</v>
      </c>
      <c r="CT142" s="225">
        <f t="shared" si="103"/>
        <v>0</v>
      </c>
      <c r="CU142" s="198">
        <f t="shared" si="104"/>
        <v>0</v>
      </c>
      <c r="CV142" s="225">
        <f t="shared" si="105"/>
        <v>0</v>
      </c>
      <c r="CW142" s="226">
        <f t="shared" si="106"/>
        <v>0</v>
      </c>
      <c r="CX142" s="224">
        <f t="shared" si="107"/>
        <v>4.416666666666667</v>
      </c>
      <c r="CY142" s="227">
        <f t="shared" si="108"/>
        <v>39</v>
      </c>
      <c r="CZ142" s="224">
        <f t="shared" si="123"/>
        <v>3.5</v>
      </c>
      <c r="DA142" s="228">
        <f t="shared" si="122"/>
        <v>20</v>
      </c>
      <c r="DB142" s="225">
        <f t="shared" si="109"/>
        <v>0.91666666666666696</v>
      </c>
      <c r="DC142" s="229">
        <f t="shared" si="110"/>
        <v>19</v>
      </c>
      <c r="DD142" s="224">
        <f t="shared" si="111"/>
        <v>0.21666666666666667</v>
      </c>
      <c r="DE142" s="90">
        <f t="shared" si="112"/>
        <v>0</v>
      </c>
      <c r="DF142" s="230">
        <f t="shared" si="113"/>
        <v>6.5</v>
      </c>
      <c r="DG142" s="251">
        <f t="shared" si="114"/>
        <v>15140</v>
      </c>
      <c r="DH142" s="231">
        <f t="shared" si="115"/>
        <v>216.28571428571428</v>
      </c>
      <c r="DI142" s="232">
        <f t="shared" si="116"/>
        <v>1081.4285714285713</v>
      </c>
      <c r="DJ142" s="233">
        <f t="shared" si="117"/>
        <v>24</v>
      </c>
      <c r="DK142" s="234">
        <f t="shared" si="118"/>
        <v>5.7142857142857144</v>
      </c>
      <c r="DL142" s="235">
        <f t="shared" si="119"/>
        <v>27.567567567567558</v>
      </c>
      <c r="DM142" s="236"/>
      <c r="DN142" s="237"/>
      <c r="DO142" s="238">
        <f t="shared" si="120"/>
        <v>0.95580808080808077</v>
      </c>
      <c r="DP142" s="239">
        <f t="shared" si="121"/>
        <v>2</v>
      </c>
    </row>
    <row r="143" spans="1:120" ht="24.75" customHeight="1">
      <c r="A143" s="537" t="s">
        <v>1699</v>
      </c>
      <c r="B143" s="191" t="s">
        <v>1150</v>
      </c>
      <c r="C143" s="192">
        <v>45019</v>
      </c>
      <c r="D143" s="193" t="s">
        <v>176</v>
      </c>
      <c r="E143" s="194" t="s">
        <v>1402</v>
      </c>
      <c r="F143" s="90" t="s">
        <v>165</v>
      </c>
      <c r="G143" s="193" t="s">
        <v>1244</v>
      </c>
      <c r="H143" s="191" t="s">
        <v>145</v>
      </c>
      <c r="I143" s="90" t="s">
        <v>146</v>
      </c>
      <c r="J143" s="194" t="s">
        <v>147</v>
      </c>
      <c r="K143" s="90">
        <v>4</v>
      </c>
      <c r="L143" s="195" t="s">
        <v>1377</v>
      </c>
      <c r="M143" s="196">
        <v>45019.241666666669</v>
      </c>
      <c r="N143" s="90">
        <v>50704</v>
      </c>
      <c r="O143" s="197"/>
      <c r="P143" s="196">
        <v>45019.55</v>
      </c>
      <c r="Q143" s="90">
        <v>50792</v>
      </c>
      <c r="R143" s="193"/>
      <c r="S143" s="196">
        <v>45019.25</v>
      </c>
      <c r="T143" s="90">
        <v>50709</v>
      </c>
      <c r="U143" s="197"/>
      <c r="V143" s="196">
        <v>45019.381944444445</v>
      </c>
      <c r="W143" s="90">
        <v>50732</v>
      </c>
      <c r="X143" s="193"/>
      <c r="Y143" s="196">
        <v>45019.413194444445</v>
      </c>
      <c r="Z143" s="90">
        <v>50758</v>
      </c>
      <c r="AA143" s="193"/>
      <c r="AB143" s="196">
        <v>45019.526388888888</v>
      </c>
      <c r="AC143" s="90">
        <v>50774</v>
      </c>
      <c r="AD143" s="193"/>
      <c r="AE143" s="196"/>
      <c r="AF143" s="90" t="s">
        <v>1409</v>
      </c>
      <c r="AG143" s="193"/>
      <c r="AH143" s="196"/>
      <c r="AI143" s="90"/>
      <c r="AJ143" s="198"/>
      <c r="AK143" s="196"/>
      <c r="AL143" s="90"/>
      <c r="AM143" s="198"/>
      <c r="AN143" s="196"/>
      <c r="AO143" s="90"/>
      <c r="AP143" s="198"/>
      <c r="AQ143" s="196">
        <v>45019.393750000003</v>
      </c>
      <c r="AR143" s="197">
        <v>50743</v>
      </c>
      <c r="AS143" s="197">
        <v>19386</v>
      </c>
      <c r="AT143" s="199"/>
      <c r="AU143" s="199"/>
      <c r="AV143" s="200">
        <v>9110</v>
      </c>
      <c r="AW143" s="196">
        <v>45019.402083333334</v>
      </c>
      <c r="AX143" s="193">
        <v>50743</v>
      </c>
      <c r="AY143" s="196">
        <v>45019.539583333331</v>
      </c>
      <c r="AZ143" s="197">
        <v>50789</v>
      </c>
      <c r="BA143" s="197">
        <v>19395</v>
      </c>
      <c r="BB143" s="199"/>
      <c r="BC143" s="199"/>
      <c r="BD143" s="200">
        <v>7850</v>
      </c>
      <c r="BE143" s="196">
        <v>45019.544444444444</v>
      </c>
      <c r="BF143" s="193">
        <v>50789</v>
      </c>
      <c r="BG143" s="196"/>
      <c r="BH143" s="197"/>
      <c r="BI143" s="197"/>
      <c r="BJ143" s="199"/>
      <c r="BK143" s="199"/>
      <c r="BL143" s="200"/>
      <c r="BM143" s="196"/>
      <c r="BN143" s="193"/>
      <c r="BO143" s="196"/>
      <c r="BP143" s="197"/>
      <c r="BQ143" s="197"/>
      <c r="BR143" s="199"/>
      <c r="BS143" s="199"/>
      <c r="BT143" s="200"/>
      <c r="BU143" s="201"/>
      <c r="BV143" s="193"/>
      <c r="BW143" s="202"/>
      <c r="BX143" s="90"/>
      <c r="BY143" s="198"/>
      <c r="BZ143" s="198"/>
      <c r="CA143" s="241">
        <v>45020.690682870372</v>
      </c>
      <c r="CB143" s="221"/>
      <c r="CC143" s="267" t="s">
        <v>1744</v>
      </c>
      <c r="CD143" s="222">
        <f t="shared" si="87"/>
        <v>0.2</v>
      </c>
      <c r="CE143" s="223">
        <f t="shared" si="88"/>
        <v>5</v>
      </c>
      <c r="CF143" s="224">
        <f t="shared" si="89"/>
        <v>1</v>
      </c>
      <c r="CG143" s="193">
        <f t="shared" si="90"/>
        <v>44</v>
      </c>
      <c r="CH143" s="224">
        <f t="shared" si="91"/>
        <v>3.166666666666667</v>
      </c>
      <c r="CI143" s="193">
        <f t="shared" si="92"/>
        <v>23</v>
      </c>
      <c r="CJ143" s="224">
        <f t="shared" si="93"/>
        <v>2.7166666666666668</v>
      </c>
      <c r="CK143" s="193">
        <f t="shared" si="94"/>
        <v>16</v>
      </c>
      <c r="CL143" s="224">
        <f t="shared" si="95"/>
        <v>0</v>
      </c>
      <c r="CM143" s="193">
        <f t="shared" si="96"/>
        <v>0</v>
      </c>
      <c r="CN143" s="224">
        <f t="shared" si="97"/>
        <v>0</v>
      </c>
      <c r="CO143" s="193">
        <f t="shared" si="98"/>
        <v>0</v>
      </c>
      <c r="CP143" s="225">
        <f t="shared" si="99"/>
        <v>0.2</v>
      </c>
      <c r="CQ143" s="198">
        <f t="shared" si="100"/>
        <v>0</v>
      </c>
      <c r="CR143" s="225">
        <f t="shared" si="101"/>
        <v>0.11666666666666667</v>
      </c>
      <c r="CS143" s="198">
        <f t="shared" si="102"/>
        <v>0</v>
      </c>
      <c r="CT143" s="225">
        <f t="shared" si="103"/>
        <v>0</v>
      </c>
      <c r="CU143" s="198">
        <f t="shared" si="104"/>
        <v>0</v>
      </c>
      <c r="CV143" s="225">
        <f t="shared" si="105"/>
        <v>0</v>
      </c>
      <c r="CW143" s="226">
        <f t="shared" si="106"/>
        <v>0</v>
      </c>
      <c r="CX143" s="224">
        <f t="shared" si="107"/>
        <v>7.4</v>
      </c>
      <c r="CY143" s="227">
        <f t="shared" si="108"/>
        <v>88</v>
      </c>
      <c r="CZ143" s="224">
        <f t="shared" si="123"/>
        <v>5.8833333333333337</v>
      </c>
      <c r="DA143" s="228">
        <f t="shared" si="122"/>
        <v>39</v>
      </c>
      <c r="DB143" s="225">
        <f t="shared" si="109"/>
        <v>1.5166666666666666</v>
      </c>
      <c r="DC143" s="229">
        <f t="shared" si="110"/>
        <v>49</v>
      </c>
      <c r="DD143" s="224">
        <f t="shared" si="111"/>
        <v>0.31666666666666665</v>
      </c>
      <c r="DE143" s="90">
        <f t="shared" si="112"/>
        <v>0</v>
      </c>
      <c r="DF143" s="230">
        <f t="shared" si="113"/>
        <v>9.5</v>
      </c>
      <c r="DG143" s="251">
        <f t="shared" si="114"/>
        <v>16960</v>
      </c>
      <c r="DH143" s="231">
        <f t="shared" si="115"/>
        <v>73.915885813902804</v>
      </c>
      <c r="DI143" s="232">
        <f t="shared" si="116"/>
        <v>720.67988668555233</v>
      </c>
      <c r="DJ143" s="233">
        <f t="shared" si="117"/>
        <v>25</v>
      </c>
      <c r="DK143" s="234">
        <f t="shared" si="118"/>
        <v>6.6288951841359767</v>
      </c>
      <c r="DL143" s="235">
        <f t="shared" si="119"/>
        <v>44</v>
      </c>
      <c r="DM143" s="236"/>
      <c r="DN143" s="237"/>
      <c r="DO143" s="238">
        <f t="shared" si="120"/>
        <v>0.93084522502744238</v>
      </c>
      <c r="DP143" s="239">
        <f t="shared" si="121"/>
        <v>2</v>
      </c>
    </row>
    <row r="144" spans="1:120" ht="24.75" customHeight="1">
      <c r="A144" s="537" t="s">
        <v>1700</v>
      </c>
      <c r="B144" s="191" t="s">
        <v>1150</v>
      </c>
      <c r="C144" s="192">
        <v>45019</v>
      </c>
      <c r="D144" s="193" t="s">
        <v>176</v>
      </c>
      <c r="E144" s="194" t="s">
        <v>1403</v>
      </c>
      <c r="F144" s="90" t="s">
        <v>165</v>
      </c>
      <c r="G144" s="193" t="s">
        <v>1241</v>
      </c>
      <c r="H144" s="191" t="s">
        <v>145</v>
      </c>
      <c r="I144" s="90" t="s">
        <v>146</v>
      </c>
      <c r="J144" s="194" t="s">
        <v>1374</v>
      </c>
      <c r="K144" s="90">
        <v>4</v>
      </c>
      <c r="L144" s="195" t="s">
        <v>1381</v>
      </c>
      <c r="M144" s="196">
        <v>45019.625</v>
      </c>
      <c r="N144" s="90">
        <v>65544</v>
      </c>
      <c r="O144" s="197"/>
      <c r="P144" s="196">
        <v>45019.853472222225</v>
      </c>
      <c r="Q144" s="90">
        <v>65592</v>
      </c>
      <c r="R144" s="193"/>
      <c r="S144" s="196">
        <v>45019.627083333333</v>
      </c>
      <c r="T144" s="90">
        <v>65546</v>
      </c>
      <c r="U144" s="197" t="s">
        <v>1701</v>
      </c>
      <c r="V144" s="196">
        <v>45019.753472222219</v>
      </c>
      <c r="W144" s="90">
        <v>65568</v>
      </c>
      <c r="X144" s="193" t="s">
        <v>1685</v>
      </c>
      <c r="Y144" s="196">
        <v>45019.774305555555</v>
      </c>
      <c r="Z144" s="90">
        <v>65577</v>
      </c>
      <c r="AA144" s="193" t="s">
        <v>1628</v>
      </c>
      <c r="AB144" s="196">
        <v>45019.836805555555</v>
      </c>
      <c r="AC144" s="90">
        <v>65584</v>
      </c>
      <c r="AD144" s="193" t="s">
        <v>1629</v>
      </c>
      <c r="AE144" s="196"/>
      <c r="AF144" s="90"/>
      <c r="AG144" s="193"/>
      <c r="AH144" s="196"/>
      <c r="AI144" s="90"/>
      <c r="AJ144" s="198"/>
      <c r="AK144" s="196"/>
      <c r="AL144" s="90"/>
      <c r="AM144" s="198"/>
      <c r="AN144" s="196"/>
      <c r="AO144" s="90"/>
      <c r="AP144" s="198"/>
      <c r="AQ144" s="196">
        <v>45019.761805555558</v>
      </c>
      <c r="AR144" s="197">
        <v>65572</v>
      </c>
      <c r="AS144" s="197">
        <v>19408</v>
      </c>
      <c r="AT144" s="199">
        <v>21130</v>
      </c>
      <c r="AU144" s="199">
        <v>12220</v>
      </c>
      <c r="AV144" s="200">
        <v>8910</v>
      </c>
      <c r="AW144" s="196">
        <v>45019.765972222223</v>
      </c>
      <c r="AX144" s="193">
        <v>65573</v>
      </c>
      <c r="AY144" s="196">
        <v>45019.841666666667</v>
      </c>
      <c r="AZ144" s="197">
        <v>65589</v>
      </c>
      <c r="BA144" s="197">
        <v>19410</v>
      </c>
      <c r="BB144" s="199">
        <v>17130</v>
      </c>
      <c r="BC144" s="199">
        <v>12200</v>
      </c>
      <c r="BD144" s="200">
        <v>4930</v>
      </c>
      <c r="BE144" s="196">
        <v>45019.845833333333</v>
      </c>
      <c r="BF144" s="193">
        <v>65589</v>
      </c>
      <c r="BG144" s="196"/>
      <c r="BH144" s="197"/>
      <c r="BI144" s="197"/>
      <c r="BJ144" s="199"/>
      <c r="BK144" s="199"/>
      <c r="BL144" s="200"/>
      <c r="BM144" s="196"/>
      <c r="BN144" s="193"/>
      <c r="BO144" s="196"/>
      <c r="BP144" s="197"/>
      <c r="BQ144" s="197"/>
      <c r="BR144" s="199"/>
      <c r="BS144" s="199"/>
      <c r="BT144" s="200"/>
      <c r="BU144" s="201"/>
      <c r="BV144" s="193"/>
      <c r="BW144" s="202"/>
      <c r="BX144" s="90"/>
      <c r="BY144" s="198"/>
      <c r="BZ144" s="198"/>
      <c r="CA144" s="241">
        <v>44989.865277777775</v>
      </c>
      <c r="CB144" s="221"/>
      <c r="CC144" s="267" t="s">
        <v>1744</v>
      </c>
      <c r="CD144" s="222">
        <f t="shared" si="87"/>
        <v>0.05</v>
      </c>
      <c r="CE144" s="223">
        <f t="shared" si="88"/>
        <v>2</v>
      </c>
      <c r="CF144" s="224">
        <f t="shared" si="89"/>
        <v>0.70000000000000018</v>
      </c>
      <c r="CG144" s="193">
        <f t="shared" si="90"/>
        <v>16</v>
      </c>
      <c r="CH144" s="224">
        <f t="shared" si="91"/>
        <v>3.0333333333333332</v>
      </c>
      <c r="CI144" s="193">
        <f t="shared" si="92"/>
        <v>22</v>
      </c>
      <c r="CJ144" s="224">
        <f t="shared" si="93"/>
        <v>1.5</v>
      </c>
      <c r="CK144" s="193">
        <f t="shared" si="94"/>
        <v>7</v>
      </c>
      <c r="CL144" s="224">
        <f t="shared" si="95"/>
        <v>0</v>
      </c>
      <c r="CM144" s="193">
        <f t="shared" si="96"/>
        <v>0</v>
      </c>
      <c r="CN144" s="224">
        <f t="shared" si="97"/>
        <v>0</v>
      </c>
      <c r="CO144" s="193">
        <f t="shared" si="98"/>
        <v>0</v>
      </c>
      <c r="CP144" s="225">
        <f t="shared" si="99"/>
        <v>0.1</v>
      </c>
      <c r="CQ144" s="198">
        <f t="shared" si="100"/>
        <v>1</v>
      </c>
      <c r="CR144" s="225">
        <f t="shared" si="101"/>
        <v>0.1</v>
      </c>
      <c r="CS144" s="198">
        <f t="shared" si="102"/>
        <v>0</v>
      </c>
      <c r="CT144" s="225">
        <f t="shared" si="103"/>
        <v>0</v>
      </c>
      <c r="CU144" s="198">
        <f t="shared" si="104"/>
        <v>0</v>
      </c>
      <c r="CV144" s="225">
        <f t="shared" si="105"/>
        <v>0</v>
      </c>
      <c r="CW144" s="226">
        <f t="shared" si="106"/>
        <v>0</v>
      </c>
      <c r="CX144" s="224">
        <f t="shared" si="107"/>
        <v>5.4833333333333334</v>
      </c>
      <c r="CY144" s="227">
        <f t="shared" si="108"/>
        <v>48</v>
      </c>
      <c r="CZ144" s="224">
        <f t="shared" si="123"/>
        <v>4.5333333333333332</v>
      </c>
      <c r="DA144" s="228">
        <f t="shared" si="122"/>
        <v>29</v>
      </c>
      <c r="DB144" s="225">
        <f t="shared" si="109"/>
        <v>0.95000000000000018</v>
      </c>
      <c r="DC144" s="229">
        <f t="shared" si="110"/>
        <v>19</v>
      </c>
      <c r="DD144" s="224">
        <f t="shared" si="111"/>
        <v>0.2</v>
      </c>
      <c r="DE144" s="90">
        <f t="shared" si="112"/>
        <v>1</v>
      </c>
      <c r="DF144" s="230">
        <f t="shared" si="113"/>
        <v>6</v>
      </c>
      <c r="DG144" s="251">
        <f t="shared" si="114"/>
        <v>13840</v>
      </c>
      <c r="DH144" s="231">
        <f t="shared" si="115"/>
        <v>105.2738336713996</v>
      </c>
      <c r="DI144" s="232">
        <f t="shared" si="116"/>
        <v>763.23529411764707</v>
      </c>
      <c r="DJ144" s="233">
        <f t="shared" si="117"/>
        <v>40</v>
      </c>
      <c r="DK144" s="234">
        <f t="shared" si="118"/>
        <v>6.3970588235294121</v>
      </c>
      <c r="DL144" s="235">
        <f t="shared" si="119"/>
        <v>22.857142857142851</v>
      </c>
      <c r="DM144" s="236"/>
      <c r="DN144" s="237"/>
      <c r="DO144" s="238">
        <f t="shared" si="120"/>
        <v>0.77665544332211001</v>
      </c>
      <c r="DP144" s="239">
        <f t="shared" si="121"/>
        <v>2</v>
      </c>
    </row>
    <row r="145" spans="1:120" ht="24.75" customHeight="1">
      <c r="A145" s="537" t="s">
        <v>1710</v>
      </c>
      <c r="B145" s="191" t="s">
        <v>1150</v>
      </c>
      <c r="C145" s="192">
        <v>45020</v>
      </c>
      <c r="D145" s="193" t="s">
        <v>178</v>
      </c>
      <c r="E145" s="194" t="s">
        <v>1404</v>
      </c>
      <c r="F145" s="90" t="s">
        <v>143</v>
      </c>
      <c r="G145" s="193" t="s">
        <v>1244</v>
      </c>
      <c r="H145" s="191" t="s">
        <v>145</v>
      </c>
      <c r="I145" s="90" t="s">
        <v>146</v>
      </c>
      <c r="J145" s="194" t="s">
        <v>1374</v>
      </c>
      <c r="K145" s="90">
        <v>4</v>
      </c>
      <c r="L145" s="195" t="s">
        <v>1376</v>
      </c>
      <c r="M145" s="196">
        <v>45020.243055555555</v>
      </c>
      <c r="N145" s="90">
        <v>65592</v>
      </c>
      <c r="O145" s="197"/>
      <c r="P145" s="196">
        <v>45020.506944444445</v>
      </c>
      <c r="Q145" s="90">
        <v>65641</v>
      </c>
      <c r="R145" s="193"/>
      <c r="S145" s="196">
        <v>45020.246527777781</v>
      </c>
      <c r="T145" s="90">
        <v>65592</v>
      </c>
      <c r="U145" s="197" t="s">
        <v>1517</v>
      </c>
      <c r="V145" s="196">
        <v>45020.37222222222</v>
      </c>
      <c r="W145" s="90">
        <v>65615</v>
      </c>
      <c r="X145" s="193" t="s">
        <v>1386</v>
      </c>
      <c r="Y145" s="196">
        <v>45020.388888888891</v>
      </c>
      <c r="Z145" s="90">
        <v>65620</v>
      </c>
      <c r="AA145" s="193" t="s">
        <v>1711</v>
      </c>
      <c r="AB145" s="196">
        <v>45020.489583333336</v>
      </c>
      <c r="AC145" s="90">
        <v>65636</v>
      </c>
      <c r="AD145" s="193" t="s">
        <v>1567</v>
      </c>
      <c r="AE145" s="196"/>
      <c r="AF145" s="90"/>
      <c r="AG145" s="193"/>
      <c r="AH145" s="196"/>
      <c r="AI145" s="90"/>
      <c r="AJ145" s="198"/>
      <c r="AK145" s="196"/>
      <c r="AL145" s="90"/>
      <c r="AM145" s="198"/>
      <c r="AN145" s="196"/>
      <c r="AO145" s="90"/>
      <c r="AP145" s="198"/>
      <c r="AQ145" s="196">
        <v>45020.375</v>
      </c>
      <c r="AR145" s="197">
        <v>65617</v>
      </c>
      <c r="AS145" s="197">
        <v>19413</v>
      </c>
      <c r="AT145" s="199">
        <v>20270</v>
      </c>
      <c r="AU145" s="199">
        <v>12150</v>
      </c>
      <c r="AV145" s="200">
        <v>8120</v>
      </c>
      <c r="AW145" s="196">
        <v>45020.381944444445</v>
      </c>
      <c r="AX145" s="193">
        <v>65617</v>
      </c>
      <c r="AY145" s="196">
        <v>45020.493055555555</v>
      </c>
      <c r="AZ145" s="197">
        <v>65638</v>
      </c>
      <c r="BA145" s="197">
        <v>19427</v>
      </c>
      <c r="BB145" s="199">
        <v>18840</v>
      </c>
      <c r="BC145" s="199">
        <v>12170</v>
      </c>
      <c r="BD145" s="200">
        <v>6670</v>
      </c>
      <c r="BE145" s="196">
        <v>45020.5</v>
      </c>
      <c r="BF145" s="193">
        <v>65638</v>
      </c>
      <c r="BG145" s="196"/>
      <c r="BH145" s="197"/>
      <c r="BI145" s="197"/>
      <c r="BJ145" s="199"/>
      <c r="BK145" s="199"/>
      <c r="BL145" s="200"/>
      <c r="BM145" s="196"/>
      <c r="BN145" s="193"/>
      <c r="BO145" s="196"/>
      <c r="BP145" s="197"/>
      <c r="BQ145" s="197"/>
      <c r="BR145" s="199"/>
      <c r="BS145" s="199"/>
      <c r="BT145" s="200"/>
      <c r="BU145" s="201"/>
      <c r="BV145" s="193"/>
      <c r="BW145" s="202"/>
      <c r="BX145" s="90"/>
      <c r="BY145" s="198"/>
      <c r="BZ145" s="198"/>
      <c r="CA145" s="241">
        <v>45020.511805555558</v>
      </c>
      <c r="CB145" s="221"/>
      <c r="CC145" s="267" t="s">
        <v>1744</v>
      </c>
      <c r="CD145" s="222">
        <f t="shared" si="87"/>
        <v>8.3333333333333329E-2</v>
      </c>
      <c r="CE145" s="223">
        <f t="shared" si="88"/>
        <v>0</v>
      </c>
      <c r="CF145" s="224">
        <f t="shared" si="89"/>
        <v>0.48333333333333378</v>
      </c>
      <c r="CG145" s="193">
        <f t="shared" si="90"/>
        <v>10</v>
      </c>
      <c r="CH145" s="224">
        <f t="shared" si="91"/>
        <v>3.0166666666666666</v>
      </c>
      <c r="CI145" s="193">
        <f t="shared" si="92"/>
        <v>23</v>
      </c>
      <c r="CJ145" s="224">
        <f t="shared" si="93"/>
        <v>2.4166666666666665</v>
      </c>
      <c r="CK145" s="193">
        <f t="shared" si="94"/>
        <v>16</v>
      </c>
      <c r="CL145" s="224">
        <f t="shared" si="95"/>
        <v>0</v>
      </c>
      <c r="CM145" s="193">
        <f t="shared" si="96"/>
        <v>0</v>
      </c>
      <c r="CN145" s="224">
        <f t="shared" si="97"/>
        <v>0</v>
      </c>
      <c r="CO145" s="193">
        <f t="shared" si="98"/>
        <v>0</v>
      </c>
      <c r="CP145" s="225">
        <f t="shared" si="99"/>
        <v>0.16666666666666666</v>
      </c>
      <c r="CQ145" s="198">
        <f t="shared" si="100"/>
        <v>0</v>
      </c>
      <c r="CR145" s="225">
        <f t="shared" si="101"/>
        <v>0.16666666666666666</v>
      </c>
      <c r="CS145" s="198">
        <f t="shared" si="102"/>
        <v>0</v>
      </c>
      <c r="CT145" s="225">
        <f t="shared" si="103"/>
        <v>0</v>
      </c>
      <c r="CU145" s="198">
        <f t="shared" si="104"/>
        <v>0</v>
      </c>
      <c r="CV145" s="225">
        <f t="shared" si="105"/>
        <v>0</v>
      </c>
      <c r="CW145" s="226">
        <f t="shared" si="106"/>
        <v>0</v>
      </c>
      <c r="CX145" s="224">
        <f t="shared" si="107"/>
        <v>6.3333333333333339</v>
      </c>
      <c r="CY145" s="227">
        <f t="shared" si="108"/>
        <v>49</v>
      </c>
      <c r="CZ145" s="224">
        <f t="shared" si="123"/>
        <v>5.4333333333333336</v>
      </c>
      <c r="DA145" s="228">
        <f t="shared" si="122"/>
        <v>39</v>
      </c>
      <c r="DB145" s="225">
        <f t="shared" si="109"/>
        <v>0.90000000000000036</v>
      </c>
      <c r="DC145" s="229">
        <f t="shared" si="110"/>
        <v>10</v>
      </c>
      <c r="DD145" s="224">
        <f t="shared" si="111"/>
        <v>0.33333333333333331</v>
      </c>
      <c r="DE145" s="90">
        <f t="shared" si="112"/>
        <v>0</v>
      </c>
      <c r="DF145" s="230">
        <f t="shared" si="113"/>
        <v>10</v>
      </c>
      <c r="DG145" s="251">
        <f t="shared" si="114"/>
        <v>14790</v>
      </c>
      <c r="DH145" s="231">
        <f t="shared" si="115"/>
        <v>69.797074091552616</v>
      </c>
      <c r="DI145" s="232">
        <f t="shared" si="116"/>
        <v>680.52147239263797</v>
      </c>
      <c r="DJ145" s="233">
        <f t="shared" si="117"/>
        <v>0</v>
      </c>
      <c r="DK145" s="234">
        <f t="shared" si="118"/>
        <v>7.1779141104294473</v>
      </c>
      <c r="DL145" s="235">
        <f t="shared" si="119"/>
        <v>20.689655172413772</v>
      </c>
      <c r="DM145" s="236"/>
      <c r="DN145" s="237"/>
      <c r="DO145" s="238">
        <f t="shared" si="120"/>
        <v>0.9107142857142857</v>
      </c>
      <c r="DP145" s="239">
        <f t="shared" si="121"/>
        <v>2</v>
      </c>
    </row>
    <row r="146" spans="1:120" ht="24.75" customHeight="1">
      <c r="A146" s="537" t="s">
        <v>1712</v>
      </c>
      <c r="B146" s="191" t="s">
        <v>1150</v>
      </c>
      <c r="C146" s="192">
        <v>45020</v>
      </c>
      <c r="D146" s="193" t="s">
        <v>178</v>
      </c>
      <c r="E146" s="194" t="s">
        <v>1405</v>
      </c>
      <c r="F146" s="90" t="s">
        <v>143</v>
      </c>
      <c r="G146" s="193" t="s">
        <v>1241</v>
      </c>
      <c r="H146" s="191" t="s">
        <v>145</v>
      </c>
      <c r="I146" s="90" t="s">
        <v>146</v>
      </c>
      <c r="J146" s="194" t="s">
        <v>147</v>
      </c>
      <c r="K146" s="90">
        <v>4</v>
      </c>
      <c r="L146" s="195" t="s">
        <v>1153</v>
      </c>
      <c r="M146" s="196">
        <v>45020.625</v>
      </c>
      <c r="N146" s="90">
        <v>50918</v>
      </c>
      <c r="O146" s="197"/>
      <c r="P146" s="196">
        <v>45020.763888888891</v>
      </c>
      <c r="Q146" s="90">
        <v>50950</v>
      </c>
      <c r="R146" s="193"/>
      <c r="S146" s="196">
        <v>45020.628472222219</v>
      </c>
      <c r="T146" s="90">
        <v>50920</v>
      </c>
      <c r="U146" s="197" t="s">
        <v>1382</v>
      </c>
      <c r="V146" s="196">
        <v>45020.684027777781</v>
      </c>
      <c r="W146" s="90">
        <v>50928</v>
      </c>
      <c r="X146" s="193" t="s">
        <v>1383</v>
      </c>
      <c r="Y146" s="196">
        <v>45020.701388888891</v>
      </c>
      <c r="Z146" s="90">
        <v>50936</v>
      </c>
      <c r="AA146" s="193" t="s">
        <v>1460</v>
      </c>
      <c r="AB146" s="196">
        <v>45020.75</v>
      </c>
      <c r="AC146" s="90">
        <v>50943</v>
      </c>
      <c r="AD146" s="193" t="s">
        <v>1384</v>
      </c>
      <c r="AE146" s="196"/>
      <c r="AF146" s="90"/>
      <c r="AG146" s="193"/>
      <c r="AH146" s="196"/>
      <c r="AI146" s="90"/>
      <c r="AJ146" s="198"/>
      <c r="AK146" s="196"/>
      <c r="AL146" s="90"/>
      <c r="AM146" s="198"/>
      <c r="AN146" s="196"/>
      <c r="AO146" s="90"/>
      <c r="AP146" s="198"/>
      <c r="AQ146" s="196">
        <v>45020.691666666666</v>
      </c>
      <c r="AR146" s="197">
        <v>50932</v>
      </c>
      <c r="AS146" s="197">
        <v>19443</v>
      </c>
      <c r="AT146" s="199">
        <v>18590</v>
      </c>
      <c r="AU146" s="199">
        <v>12090</v>
      </c>
      <c r="AV146" s="200">
        <v>6500</v>
      </c>
      <c r="AW146" s="196">
        <v>45020.695833333331</v>
      </c>
      <c r="AX146" s="193">
        <v>50932</v>
      </c>
      <c r="AY146" s="196">
        <v>45020.753472222219</v>
      </c>
      <c r="AZ146" s="197">
        <v>50947</v>
      </c>
      <c r="BA146" s="197">
        <v>19444</v>
      </c>
      <c r="BB146" s="199">
        <v>17220</v>
      </c>
      <c r="BC146" s="199">
        <v>12090</v>
      </c>
      <c r="BD146" s="200">
        <v>5130</v>
      </c>
      <c r="BE146" s="196">
        <v>45020.758333333331</v>
      </c>
      <c r="BF146" s="193">
        <v>50947</v>
      </c>
      <c r="BG146" s="196"/>
      <c r="BH146" s="197"/>
      <c r="BI146" s="197"/>
      <c r="BJ146" s="199"/>
      <c r="BK146" s="199"/>
      <c r="BL146" s="200"/>
      <c r="BM146" s="196"/>
      <c r="BN146" s="193"/>
      <c r="BO146" s="196"/>
      <c r="BP146" s="197"/>
      <c r="BQ146" s="197"/>
      <c r="BR146" s="199"/>
      <c r="BS146" s="199"/>
      <c r="BT146" s="200"/>
      <c r="BU146" s="201"/>
      <c r="BV146" s="193"/>
      <c r="BW146" s="202"/>
      <c r="BX146" s="90"/>
      <c r="BY146" s="198"/>
      <c r="BZ146" s="198"/>
      <c r="CA146" s="241">
        <v>45020.769444444442</v>
      </c>
      <c r="CB146" s="221"/>
      <c r="CC146" s="267" t="s">
        <v>1744</v>
      </c>
      <c r="CD146" s="222">
        <f t="shared" si="87"/>
        <v>8.3333333333333329E-2</v>
      </c>
      <c r="CE146" s="223">
        <f t="shared" si="88"/>
        <v>2</v>
      </c>
      <c r="CF146" s="224">
        <f t="shared" si="89"/>
        <v>0.53333333333333344</v>
      </c>
      <c r="CG146" s="193">
        <f t="shared" si="90"/>
        <v>15</v>
      </c>
      <c r="CH146" s="224">
        <f t="shared" si="91"/>
        <v>1.3333333333333333</v>
      </c>
      <c r="CI146" s="193">
        <f t="shared" si="92"/>
        <v>8</v>
      </c>
      <c r="CJ146" s="224">
        <f t="shared" si="93"/>
        <v>1.1666666666666667</v>
      </c>
      <c r="CK146" s="193">
        <f t="shared" si="94"/>
        <v>7</v>
      </c>
      <c r="CL146" s="224">
        <f t="shared" si="95"/>
        <v>0</v>
      </c>
      <c r="CM146" s="193">
        <f t="shared" si="96"/>
        <v>0</v>
      </c>
      <c r="CN146" s="224">
        <f t="shared" si="97"/>
        <v>0</v>
      </c>
      <c r="CO146" s="193">
        <f t="shared" si="98"/>
        <v>0</v>
      </c>
      <c r="CP146" s="225">
        <f t="shared" si="99"/>
        <v>0.1</v>
      </c>
      <c r="CQ146" s="198">
        <f t="shared" si="100"/>
        <v>0</v>
      </c>
      <c r="CR146" s="225">
        <f t="shared" si="101"/>
        <v>0.11666666666666667</v>
      </c>
      <c r="CS146" s="198">
        <f t="shared" si="102"/>
        <v>0</v>
      </c>
      <c r="CT146" s="225">
        <f t="shared" si="103"/>
        <v>0</v>
      </c>
      <c r="CU146" s="198">
        <f t="shared" si="104"/>
        <v>0</v>
      </c>
      <c r="CV146" s="225">
        <f t="shared" si="105"/>
        <v>0</v>
      </c>
      <c r="CW146" s="226">
        <f t="shared" si="106"/>
        <v>0</v>
      </c>
      <c r="CX146" s="224">
        <f t="shared" si="107"/>
        <v>3.3333333333333335</v>
      </c>
      <c r="CY146" s="227">
        <f t="shared" si="108"/>
        <v>32</v>
      </c>
      <c r="CZ146" s="224">
        <f t="shared" si="123"/>
        <v>2.5</v>
      </c>
      <c r="DA146" s="228">
        <f t="shared" si="122"/>
        <v>15</v>
      </c>
      <c r="DB146" s="225">
        <f t="shared" si="109"/>
        <v>0.83333333333333348</v>
      </c>
      <c r="DC146" s="229">
        <f t="shared" si="110"/>
        <v>17</v>
      </c>
      <c r="DD146" s="224">
        <f t="shared" si="111"/>
        <v>0.21666666666666667</v>
      </c>
      <c r="DE146" s="90">
        <f t="shared" si="112"/>
        <v>0</v>
      </c>
      <c r="DF146" s="230">
        <f t="shared" si="113"/>
        <v>6.5</v>
      </c>
      <c r="DG146" s="251">
        <f t="shared" si="114"/>
        <v>11630</v>
      </c>
      <c r="DH146" s="231">
        <f t="shared" si="115"/>
        <v>310.13333333333333</v>
      </c>
      <c r="DI146" s="232">
        <f t="shared" si="116"/>
        <v>1163</v>
      </c>
      <c r="DJ146" s="233">
        <f t="shared" si="117"/>
        <v>24</v>
      </c>
      <c r="DK146" s="234">
        <f t="shared" si="118"/>
        <v>6</v>
      </c>
      <c r="DL146" s="235">
        <f t="shared" si="119"/>
        <v>28.124999999999993</v>
      </c>
      <c r="DM146" s="236"/>
      <c r="DN146" s="237"/>
      <c r="DO146" s="238">
        <f t="shared" si="120"/>
        <v>0.89461538461538459</v>
      </c>
      <c r="DP146" s="239">
        <f t="shared" si="121"/>
        <v>2</v>
      </c>
    </row>
    <row r="147" spans="1:120" ht="24.75" customHeight="1">
      <c r="A147" s="537" t="s">
        <v>1713</v>
      </c>
      <c r="B147" s="191" t="s">
        <v>1150</v>
      </c>
      <c r="C147" s="192">
        <v>45020</v>
      </c>
      <c r="D147" s="193" t="s">
        <v>178</v>
      </c>
      <c r="E147" s="194" t="s">
        <v>1406</v>
      </c>
      <c r="F147" s="90" t="s">
        <v>143</v>
      </c>
      <c r="G147" s="193" t="s">
        <v>1244</v>
      </c>
      <c r="H147" s="191" t="s">
        <v>145</v>
      </c>
      <c r="I147" s="90" t="s">
        <v>146</v>
      </c>
      <c r="J147" s="194" t="s">
        <v>147</v>
      </c>
      <c r="K147" s="90">
        <v>4</v>
      </c>
      <c r="L147" s="195" t="s">
        <v>1377</v>
      </c>
      <c r="M147" s="196">
        <v>45020.243055555555</v>
      </c>
      <c r="N147" s="90">
        <v>50831</v>
      </c>
      <c r="O147" s="197"/>
      <c r="P147" s="196">
        <v>45020.502083333333</v>
      </c>
      <c r="Q147" s="90">
        <v>50918</v>
      </c>
      <c r="R147" s="193"/>
      <c r="S147" s="196">
        <v>45020.250694444447</v>
      </c>
      <c r="T147" s="90">
        <v>50835</v>
      </c>
      <c r="U147" s="197" t="s">
        <v>1714</v>
      </c>
      <c r="V147" s="196">
        <v>45020.375694444447</v>
      </c>
      <c r="W147" s="90">
        <v>50861</v>
      </c>
      <c r="X147" s="193" t="s">
        <v>1714</v>
      </c>
      <c r="Y147" s="196">
        <v>45020.404166666667</v>
      </c>
      <c r="Z147" s="90">
        <v>50887</v>
      </c>
      <c r="AA147" s="193" t="s">
        <v>1714</v>
      </c>
      <c r="AB147" s="196">
        <v>45020.466666666667</v>
      </c>
      <c r="AC147" s="90">
        <v>50895</v>
      </c>
      <c r="AD147" s="193" t="s">
        <v>1715</v>
      </c>
      <c r="AE147" s="196"/>
      <c r="AF147" s="90"/>
      <c r="AG147" s="193"/>
      <c r="AH147" s="196"/>
      <c r="AI147" s="90"/>
      <c r="AJ147" s="198"/>
      <c r="AK147" s="196"/>
      <c r="AL147" s="90"/>
      <c r="AM147" s="198"/>
      <c r="AN147" s="196"/>
      <c r="AO147" s="90"/>
      <c r="AP147" s="198"/>
      <c r="AQ147" s="196">
        <v>45020.387499999997</v>
      </c>
      <c r="AR147" s="197">
        <v>50874</v>
      </c>
      <c r="AS147" s="197">
        <v>19416</v>
      </c>
      <c r="AT147" s="199"/>
      <c r="AU147" s="199"/>
      <c r="AV147" s="200">
        <v>6200</v>
      </c>
      <c r="AW147" s="196">
        <v>45020.393055555556</v>
      </c>
      <c r="AX147" s="193">
        <v>50874</v>
      </c>
      <c r="AY147" s="196">
        <v>45020.489583333336</v>
      </c>
      <c r="AZ147" s="197">
        <v>50915</v>
      </c>
      <c r="BA147" s="197">
        <v>19426</v>
      </c>
      <c r="BB147" s="199"/>
      <c r="BC147" s="199"/>
      <c r="BD147" s="200">
        <v>4370</v>
      </c>
      <c r="BE147" s="196">
        <v>45020.495833333334</v>
      </c>
      <c r="BF147" s="193">
        <v>50915</v>
      </c>
      <c r="BG147" s="196"/>
      <c r="BH147" s="197"/>
      <c r="BI147" s="197"/>
      <c r="BJ147" s="199"/>
      <c r="BK147" s="199"/>
      <c r="BL147" s="200"/>
      <c r="BM147" s="196"/>
      <c r="BN147" s="193"/>
      <c r="BO147" s="196"/>
      <c r="BP147" s="197"/>
      <c r="BQ147" s="197"/>
      <c r="BR147" s="199"/>
      <c r="BS147" s="199"/>
      <c r="BT147" s="200"/>
      <c r="BU147" s="201"/>
      <c r="BV147" s="193"/>
      <c r="BW147" s="202">
        <v>50899</v>
      </c>
      <c r="BX147" s="90">
        <v>209.82</v>
      </c>
      <c r="BY147" s="461">
        <v>1256.82</v>
      </c>
      <c r="BZ147" s="198"/>
      <c r="CA147" s="241">
        <v>45020.515972222223</v>
      </c>
      <c r="CB147" s="221"/>
      <c r="CC147" s="267" t="s">
        <v>1744</v>
      </c>
      <c r="CD147" s="222">
        <f t="shared" si="87"/>
        <v>0.18333333333333332</v>
      </c>
      <c r="CE147" s="223">
        <f t="shared" si="88"/>
        <v>4</v>
      </c>
      <c r="CF147" s="224">
        <f t="shared" si="89"/>
        <v>1.2500000000000002</v>
      </c>
      <c r="CG147" s="193">
        <f t="shared" si="90"/>
        <v>49</v>
      </c>
      <c r="CH147" s="224">
        <f t="shared" si="91"/>
        <v>3</v>
      </c>
      <c r="CI147" s="193">
        <f t="shared" si="92"/>
        <v>26</v>
      </c>
      <c r="CJ147" s="224">
        <f t="shared" si="93"/>
        <v>1.5</v>
      </c>
      <c r="CK147" s="193">
        <f t="shared" si="94"/>
        <v>8</v>
      </c>
      <c r="CL147" s="224">
        <f t="shared" si="95"/>
        <v>0</v>
      </c>
      <c r="CM147" s="193">
        <f t="shared" si="96"/>
        <v>0</v>
      </c>
      <c r="CN147" s="224">
        <f t="shared" si="97"/>
        <v>0</v>
      </c>
      <c r="CO147" s="193">
        <f t="shared" si="98"/>
        <v>0</v>
      </c>
      <c r="CP147" s="225">
        <f t="shared" si="99"/>
        <v>0.13333333333333333</v>
      </c>
      <c r="CQ147" s="198">
        <f t="shared" si="100"/>
        <v>0</v>
      </c>
      <c r="CR147" s="225">
        <f t="shared" si="101"/>
        <v>0.15</v>
      </c>
      <c r="CS147" s="198">
        <f t="shared" si="102"/>
        <v>0</v>
      </c>
      <c r="CT147" s="225">
        <f t="shared" si="103"/>
        <v>0</v>
      </c>
      <c r="CU147" s="198">
        <f t="shared" si="104"/>
        <v>0</v>
      </c>
      <c r="CV147" s="225">
        <f t="shared" si="105"/>
        <v>0</v>
      </c>
      <c r="CW147" s="226">
        <f t="shared" si="106"/>
        <v>0</v>
      </c>
      <c r="CX147" s="224">
        <f t="shared" si="107"/>
        <v>6.2166666666666668</v>
      </c>
      <c r="CY147" s="227">
        <f t="shared" si="108"/>
        <v>87</v>
      </c>
      <c r="CZ147" s="224">
        <f t="shared" si="123"/>
        <v>4.5</v>
      </c>
      <c r="DA147" s="228">
        <f t="shared" si="122"/>
        <v>34</v>
      </c>
      <c r="DB147" s="225">
        <f t="shared" si="109"/>
        <v>1.7166666666666668</v>
      </c>
      <c r="DC147" s="229">
        <f t="shared" si="110"/>
        <v>53</v>
      </c>
      <c r="DD147" s="224">
        <f t="shared" si="111"/>
        <v>0.28333333333333333</v>
      </c>
      <c r="DE147" s="90">
        <f t="shared" si="112"/>
        <v>0</v>
      </c>
      <c r="DF147" s="230">
        <f t="shared" si="113"/>
        <v>8.5</v>
      </c>
      <c r="DG147" s="251">
        <f t="shared" si="114"/>
        <v>10570</v>
      </c>
      <c r="DH147" s="231">
        <f t="shared" si="115"/>
        <v>69.084967320261441</v>
      </c>
      <c r="DI147" s="232">
        <f t="shared" si="116"/>
        <v>587.22222222222217</v>
      </c>
      <c r="DJ147" s="233">
        <f t="shared" si="117"/>
        <v>21.81818181818182</v>
      </c>
      <c r="DK147" s="234">
        <f t="shared" si="118"/>
        <v>7.5555555555555554</v>
      </c>
      <c r="DL147" s="235">
        <f t="shared" si="119"/>
        <v>39.199999999999996</v>
      </c>
      <c r="DM147" s="236"/>
      <c r="DN147" s="237"/>
      <c r="DO147" s="238">
        <f t="shared" si="120"/>
        <v>0.85241935483870968</v>
      </c>
      <c r="DP147" s="239">
        <f t="shared" si="121"/>
        <v>2</v>
      </c>
    </row>
    <row r="148" spans="1:120" ht="24.75" customHeight="1">
      <c r="A148" s="537" t="s">
        <v>1716</v>
      </c>
      <c r="B148" s="191" t="s">
        <v>1150</v>
      </c>
      <c r="C148" s="192">
        <v>45020</v>
      </c>
      <c r="D148" s="193" t="s">
        <v>178</v>
      </c>
      <c r="E148" s="194" t="s">
        <v>1407</v>
      </c>
      <c r="F148" s="90" t="s">
        <v>143</v>
      </c>
      <c r="G148" s="193" t="s">
        <v>1241</v>
      </c>
      <c r="H148" s="191" t="s">
        <v>145</v>
      </c>
      <c r="I148" s="90" t="s">
        <v>146</v>
      </c>
      <c r="J148" s="194" t="s">
        <v>1374</v>
      </c>
      <c r="K148" s="90">
        <v>4</v>
      </c>
      <c r="L148" s="195" t="s">
        <v>1381</v>
      </c>
      <c r="M148" s="196">
        <v>45020.621527777781</v>
      </c>
      <c r="N148" s="90">
        <v>65641</v>
      </c>
      <c r="O148" s="197"/>
      <c r="P148" s="196">
        <v>45020.798611111109</v>
      </c>
      <c r="Q148" s="90">
        <v>65675</v>
      </c>
      <c r="R148" s="193"/>
      <c r="S148" s="196">
        <v>45020.62777777778</v>
      </c>
      <c r="T148" s="90">
        <v>65643</v>
      </c>
      <c r="U148" s="197" t="s">
        <v>1606</v>
      </c>
      <c r="V148" s="196">
        <v>45020.78125</v>
      </c>
      <c r="W148" s="90">
        <v>65667</v>
      </c>
      <c r="X148" s="193" t="s">
        <v>1629</v>
      </c>
      <c r="Y148" s="196"/>
      <c r="Z148" s="90"/>
      <c r="AA148" s="193"/>
      <c r="AB148" s="196"/>
      <c r="AC148" s="90"/>
      <c r="AD148" s="193"/>
      <c r="AE148" s="196"/>
      <c r="AF148" s="90"/>
      <c r="AG148" s="193"/>
      <c r="AH148" s="196"/>
      <c r="AI148" s="90"/>
      <c r="AJ148" s="198"/>
      <c r="AK148" s="196"/>
      <c r="AL148" s="90"/>
      <c r="AM148" s="198"/>
      <c r="AN148" s="196"/>
      <c r="AO148" s="90"/>
      <c r="AP148" s="198"/>
      <c r="AQ148" s="196">
        <v>45020.787499999999</v>
      </c>
      <c r="AR148" s="197">
        <v>65672</v>
      </c>
      <c r="AS148" s="197">
        <v>19445</v>
      </c>
      <c r="AT148" s="199">
        <v>20460</v>
      </c>
      <c r="AU148" s="199">
        <v>12300</v>
      </c>
      <c r="AV148" s="200">
        <v>8160</v>
      </c>
      <c r="AW148" s="196">
        <v>45020.790972222225</v>
      </c>
      <c r="AX148" s="193">
        <v>65672</v>
      </c>
      <c r="AY148" s="196"/>
      <c r="AZ148" s="197"/>
      <c r="BA148" s="197"/>
      <c r="BB148" s="199"/>
      <c r="BC148" s="199"/>
      <c r="BD148" s="200"/>
      <c r="BE148" s="196"/>
      <c r="BF148" s="193"/>
      <c r="BG148" s="196"/>
      <c r="BH148" s="197"/>
      <c r="BI148" s="197"/>
      <c r="BJ148" s="199"/>
      <c r="BK148" s="199"/>
      <c r="BL148" s="200"/>
      <c r="BM148" s="196"/>
      <c r="BN148" s="193"/>
      <c r="BO148" s="196"/>
      <c r="BP148" s="197"/>
      <c r="BQ148" s="197"/>
      <c r="BR148" s="199"/>
      <c r="BS148" s="199"/>
      <c r="BT148" s="200"/>
      <c r="BU148" s="201"/>
      <c r="BV148" s="193"/>
      <c r="BW148" s="202">
        <v>65649</v>
      </c>
      <c r="BX148" s="90">
        <v>214.35</v>
      </c>
      <c r="BY148" s="461">
        <v>1283.96</v>
      </c>
      <c r="BZ148" s="198"/>
      <c r="CA148" s="241">
        <v>45020.804166666669</v>
      </c>
      <c r="CB148" s="221"/>
      <c r="CC148" s="267" t="s">
        <v>1744</v>
      </c>
      <c r="CD148" s="222">
        <f t="shared" si="87"/>
        <v>0.15</v>
      </c>
      <c r="CE148" s="223">
        <f t="shared" si="88"/>
        <v>2</v>
      </c>
      <c r="CF148" s="224">
        <f t="shared" si="89"/>
        <v>0.33333333333333315</v>
      </c>
      <c r="CG148" s="193">
        <f t="shared" si="90"/>
        <v>8</v>
      </c>
      <c r="CH148" s="224">
        <f t="shared" si="91"/>
        <v>3.6833333333333336</v>
      </c>
      <c r="CI148" s="193">
        <f t="shared" si="92"/>
        <v>24</v>
      </c>
      <c r="CJ148" s="224">
        <f t="shared" si="93"/>
        <v>0</v>
      </c>
      <c r="CK148" s="193">
        <f t="shared" si="94"/>
        <v>0</v>
      </c>
      <c r="CL148" s="224">
        <f t="shared" si="95"/>
        <v>0</v>
      </c>
      <c r="CM148" s="193">
        <f t="shared" si="96"/>
        <v>0</v>
      </c>
      <c r="CN148" s="224">
        <f t="shared" si="97"/>
        <v>0</v>
      </c>
      <c r="CO148" s="193">
        <f t="shared" si="98"/>
        <v>0</v>
      </c>
      <c r="CP148" s="225">
        <f t="shared" si="99"/>
        <v>8.3333333333333329E-2</v>
      </c>
      <c r="CQ148" s="198">
        <f t="shared" si="100"/>
        <v>0</v>
      </c>
      <c r="CR148" s="225">
        <f t="shared" si="101"/>
        <v>0</v>
      </c>
      <c r="CS148" s="198">
        <f t="shared" si="102"/>
        <v>0</v>
      </c>
      <c r="CT148" s="225">
        <f t="shared" si="103"/>
        <v>0</v>
      </c>
      <c r="CU148" s="198">
        <f t="shared" si="104"/>
        <v>0</v>
      </c>
      <c r="CV148" s="225">
        <f t="shared" si="105"/>
        <v>0</v>
      </c>
      <c r="CW148" s="226">
        <f t="shared" si="106"/>
        <v>0</v>
      </c>
      <c r="CX148" s="224">
        <f t="shared" si="107"/>
        <v>4.25</v>
      </c>
      <c r="CY148" s="227">
        <f t="shared" si="108"/>
        <v>34</v>
      </c>
      <c r="CZ148" s="224">
        <f t="shared" si="123"/>
        <v>3.6833333333333336</v>
      </c>
      <c r="DA148" s="228">
        <f t="shared" si="122"/>
        <v>24</v>
      </c>
      <c r="DB148" s="225">
        <f t="shared" si="109"/>
        <v>0.56666666666666643</v>
      </c>
      <c r="DC148" s="229">
        <f t="shared" si="110"/>
        <v>10</v>
      </c>
      <c r="DD148" s="224">
        <f t="shared" si="111"/>
        <v>8.3333333333333329E-2</v>
      </c>
      <c r="DE148" s="90">
        <f t="shared" si="112"/>
        <v>0</v>
      </c>
      <c r="DF148" s="230">
        <f t="shared" si="113"/>
        <v>5</v>
      </c>
      <c r="DG148" s="251">
        <f t="shared" si="114"/>
        <v>8160</v>
      </c>
      <c r="DH148" s="231">
        <f t="shared" si="115"/>
        <v>92.307692307692307</v>
      </c>
      <c r="DI148" s="232">
        <f t="shared" si="116"/>
        <v>553.84615384615381</v>
      </c>
      <c r="DJ148" s="233">
        <f t="shared" si="117"/>
        <v>13.333333333333334</v>
      </c>
      <c r="DK148" s="234">
        <f t="shared" si="118"/>
        <v>6.5158371040723981</v>
      </c>
      <c r="DL148" s="235">
        <f t="shared" si="119"/>
        <v>24.000000000000014</v>
      </c>
      <c r="DM148" s="236"/>
      <c r="DN148" s="237"/>
      <c r="DO148" s="238">
        <f t="shared" si="120"/>
        <v>1</v>
      </c>
      <c r="DP148" s="239">
        <f t="shared" si="121"/>
        <v>1</v>
      </c>
    </row>
    <row r="149" spans="1:120" ht="24.75" customHeight="1">
      <c r="A149" s="537" t="s">
        <v>1717</v>
      </c>
      <c r="B149" s="191" t="s">
        <v>1150</v>
      </c>
      <c r="C149" s="192">
        <v>45021</v>
      </c>
      <c r="D149" s="193" t="s">
        <v>180</v>
      </c>
      <c r="E149" s="194" t="s">
        <v>1401</v>
      </c>
      <c r="F149" s="90" t="s">
        <v>165</v>
      </c>
      <c r="G149" s="193" t="s">
        <v>1244</v>
      </c>
      <c r="H149" s="191" t="s">
        <v>145</v>
      </c>
      <c r="I149" s="90" t="s">
        <v>146</v>
      </c>
      <c r="J149" s="194" t="s">
        <v>1374</v>
      </c>
      <c r="K149" s="90">
        <v>4</v>
      </c>
      <c r="L149" s="195" t="s">
        <v>1376</v>
      </c>
      <c r="M149" s="196">
        <v>45021.243055555555</v>
      </c>
      <c r="N149" s="90">
        <v>65675</v>
      </c>
      <c r="O149" s="197"/>
      <c r="P149" s="196">
        <v>45021.458333333336</v>
      </c>
      <c r="Q149" s="90">
        <v>65726</v>
      </c>
      <c r="R149" s="193"/>
      <c r="S149" s="196">
        <v>45021.25</v>
      </c>
      <c r="T149" s="90">
        <v>65678</v>
      </c>
      <c r="U149" s="197" t="s">
        <v>1534</v>
      </c>
      <c r="V149" s="196">
        <v>45021.345833333333</v>
      </c>
      <c r="W149" s="90">
        <v>65695</v>
      </c>
      <c r="X149" s="193" t="s">
        <v>1466</v>
      </c>
      <c r="Y149" s="196">
        <v>45021.368055555555</v>
      </c>
      <c r="Z149" s="90">
        <v>65705</v>
      </c>
      <c r="AA149" s="193" t="s">
        <v>1718</v>
      </c>
      <c r="AB149" s="196">
        <v>45021.441666666666</v>
      </c>
      <c r="AC149" s="90">
        <v>65718</v>
      </c>
      <c r="AD149" s="193" t="s">
        <v>1578</v>
      </c>
      <c r="AE149" s="196"/>
      <c r="AF149" s="90"/>
      <c r="AG149" s="193"/>
      <c r="AH149" s="196"/>
      <c r="AI149" s="90"/>
      <c r="AJ149" s="198"/>
      <c r="AK149" s="196"/>
      <c r="AL149" s="90"/>
      <c r="AM149" s="198"/>
      <c r="AN149" s="196"/>
      <c r="AO149" s="90"/>
      <c r="AP149" s="198"/>
      <c r="AQ149" s="196">
        <v>45021.352777777778</v>
      </c>
      <c r="AR149" s="197">
        <v>65700</v>
      </c>
      <c r="AS149" s="197">
        <v>19446</v>
      </c>
      <c r="AT149" s="199">
        <v>18220</v>
      </c>
      <c r="AU149" s="199">
        <v>12260</v>
      </c>
      <c r="AV149" s="200">
        <v>5960</v>
      </c>
      <c r="AW149" s="196">
        <v>45021.357638888891</v>
      </c>
      <c r="AX149" s="193">
        <v>65700</v>
      </c>
      <c r="AY149" s="196">
        <v>45021.447916666664</v>
      </c>
      <c r="AZ149" s="197">
        <v>65723</v>
      </c>
      <c r="BA149" s="197">
        <v>19458</v>
      </c>
      <c r="BB149" s="199">
        <v>17360</v>
      </c>
      <c r="BC149" s="199">
        <v>12250</v>
      </c>
      <c r="BD149" s="200">
        <v>5110</v>
      </c>
      <c r="BE149" s="196">
        <v>45021.45208333333</v>
      </c>
      <c r="BF149" s="193">
        <v>65723</v>
      </c>
      <c r="BG149" s="196"/>
      <c r="BH149" s="197"/>
      <c r="BI149" s="197"/>
      <c r="BJ149" s="199"/>
      <c r="BK149" s="199"/>
      <c r="BL149" s="200"/>
      <c r="BM149" s="196"/>
      <c r="BN149" s="193"/>
      <c r="BO149" s="196"/>
      <c r="BP149" s="197"/>
      <c r="BQ149" s="197"/>
      <c r="BR149" s="199"/>
      <c r="BS149" s="199"/>
      <c r="BT149" s="200"/>
      <c r="BU149" s="201"/>
      <c r="BV149" s="193"/>
      <c r="BW149" s="202"/>
      <c r="BX149" s="90"/>
      <c r="BY149" s="198"/>
      <c r="BZ149" s="198"/>
      <c r="CA149" s="241">
        <v>45050.465277777781</v>
      </c>
      <c r="CB149" s="221"/>
      <c r="CC149" s="267" t="s">
        <v>1744</v>
      </c>
      <c r="CD149" s="222">
        <f t="shared" si="87"/>
        <v>0.16666666666666666</v>
      </c>
      <c r="CE149" s="223">
        <f t="shared" si="88"/>
        <v>3</v>
      </c>
      <c r="CF149" s="224">
        <f t="shared" si="89"/>
        <v>0.71666666666666723</v>
      </c>
      <c r="CG149" s="193">
        <f t="shared" si="90"/>
        <v>18</v>
      </c>
      <c r="CH149" s="224">
        <f t="shared" si="91"/>
        <v>2.2999999999999998</v>
      </c>
      <c r="CI149" s="193">
        <f t="shared" si="92"/>
        <v>17</v>
      </c>
      <c r="CJ149" s="224">
        <f t="shared" si="93"/>
        <v>1.7666666666666666</v>
      </c>
      <c r="CK149" s="193">
        <f t="shared" si="94"/>
        <v>13</v>
      </c>
      <c r="CL149" s="224">
        <f t="shared" si="95"/>
        <v>0</v>
      </c>
      <c r="CM149" s="193">
        <f t="shared" si="96"/>
        <v>0</v>
      </c>
      <c r="CN149" s="224">
        <f t="shared" si="97"/>
        <v>0</v>
      </c>
      <c r="CO149" s="193">
        <f t="shared" si="98"/>
        <v>0</v>
      </c>
      <c r="CP149" s="225">
        <f t="shared" si="99"/>
        <v>0.11666666666666667</v>
      </c>
      <c r="CQ149" s="198">
        <f t="shared" si="100"/>
        <v>0</v>
      </c>
      <c r="CR149" s="225">
        <f t="shared" si="101"/>
        <v>0.1</v>
      </c>
      <c r="CS149" s="198">
        <f t="shared" si="102"/>
        <v>0</v>
      </c>
      <c r="CT149" s="225">
        <f t="shared" si="103"/>
        <v>0</v>
      </c>
      <c r="CU149" s="198">
        <f t="shared" si="104"/>
        <v>0</v>
      </c>
      <c r="CV149" s="225">
        <f t="shared" si="105"/>
        <v>0</v>
      </c>
      <c r="CW149" s="226">
        <f t="shared" si="106"/>
        <v>0</v>
      </c>
      <c r="CX149" s="224">
        <f t="shared" si="107"/>
        <v>5.166666666666667</v>
      </c>
      <c r="CY149" s="227">
        <f t="shared" si="108"/>
        <v>51</v>
      </c>
      <c r="CZ149" s="224">
        <f t="shared" si="123"/>
        <v>4.0666666666666664</v>
      </c>
      <c r="DA149" s="228">
        <f t="shared" si="122"/>
        <v>30</v>
      </c>
      <c r="DB149" s="225">
        <f t="shared" si="109"/>
        <v>1.1000000000000005</v>
      </c>
      <c r="DC149" s="229">
        <f t="shared" si="110"/>
        <v>21</v>
      </c>
      <c r="DD149" s="224">
        <f t="shared" si="111"/>
        <v>0.21666666666666667</v>
      </c>
      <c r="DE149" s="90">
        <f t="shared" si="112"/>
        <v>0</v>
      </c>
      <c r="DF149" s="230">
        <f t="shared" si="113"/>
        <v>6.5</v>
      </c>
      <c r="DG149" s="251">
        <f t="shared" si="114"/>
        <v>11070</v>
      </c>
      <c r="DH149" s="231">
        <f t="shared" si="115"/>
        <v>90.73770491803279</v>
      </c>
      <c r="DI149" s="232">
        <f t="shared" si="116"/>
        <v>680.53278688524597</v>
      </c>
      <c r="DJ149" s="233">
        <f t="shared" si="117"/>
        <v>18</v>
      </c>
      <c r="DK149" s="234">
        <f t="shared" si="118"/>
        <v>7.3770491803278695</v>
      </c>
      <c r="DL149" s="235">
        <f t="shared" si="119"/>
        <v>25.116279069767423</v>
      </c>
      <c r="DM149" s="236"/>
      <c r="DN149" s="237"/>
      <c r="DO149" s="238">
        <f t="shared" si="120"/>
        <v>0.92869127516778527</v>
      </c>
      <c r="DP149" s="239">
        <f t="shared" si="121"/>
        <v>2</v>
      </c>
    </row>
    <row r="150" spans="1:120" ht="24.75" customHeight="1">
      <c r="A150" s="537" t="s">
        <v>1719</v>
      </c>
      <c r="B150" s="191" t="s">
        <v>1150</v>
      </c>
      <c r="C150" s="192">
        <v>45021</v>
      </c>
      <c r="D150" s="193" t="s">
        <v>180</v>
      </c>
      <c r="E150" s="194" t="s">
        <v>1399</v>
      </c>
      <c r="F150" s="90" t="s">
        <v>165</v>
      </c>
      <c r="G150" s="193" t="s">
        <v>1241</v>
      </c>
      <c r="H150" s="191" t="s">
        <v>145</v>
      </c>
      <c r="I150" s="90" t="s">
        <v>146</v>
      </c>
      <c r="J150" s="194" t="s">
        <v>147</v>
      </c>
      <c r="K150" s="90">
        <v>4</v>
      </c>
      <c r="L150" s="195" t="s">
        <v>1153</v>
      </c>
      <c r="M150" s="196">
        <v>45021.625</v>
      </c>
      <c r="N150" s="90">
        <v>51037</v>
      </c>
      <c r="O150" s="197"/>
      <c r="P150" s="196">
        <v>45021.770833333336</v>
      </c>
      <c r="Q150" s="90">
        <v>51076</v>
      </c>
      <c r="R150" s="193"/>
      <c r="S150" s="196">
        <v>45021.628472222219</v>
      </c>
      <c r="T150" s="90">
        <v>51039</v>
      </c>
      <c r="U150" s="197" t="s">
        <v>1450</v>
      </c>
      <c r="V150" s="196">
        <v>45021.690972222219</v>
      </c>
      <c r="W150" s="90">
        <v>51050</v>
      </c>
      <c r="X150" s="193" t="s">
        <v>1451</v>
      </c>
      <c r="Y150" s="196">
        <v>45021.708333333336</v>
      </c>
      <c r="Z150" s="90">
        <v>51060</v>
      </c>
      <c r="AA150" s="193" t="s">
        <v>1394</v>
      </c>
      <c r="AB150" s="196">
        <v>45021.753472222219</v>
      </c>
      <c r="AC150" s="90">
        <v>51068</v>
      </c>
      <c r="AD150" s="193" t="s">
        <v>1385</v>
      </c>
      <c r="AE150" s="196"/>
      <c r="AF150" s="90"/>
      <c r="AG150" s="193"/>
      <c r="AH150" s="196"/>
      <c r="AI150" s="90"/>
      <c r="AJ150" s="198"/>
      <c r="AK150" s="196"/>
      <c r="AL150" s="90"/>
      <c r="AM150" s="198"/>
      <c r="AN150" s="196"/>
      <c r="AO150" s="90"/>
      <c r="AP150" s="198"/>
      <c r="AQ150" s="196">
        <v>45021.698611111111</v>
      </c>
      <c r="AR150" s="197">
        <v>51054</v>
      </c>
      <c r="AS150" s="197">
        <v>19475</v>
      </c>
      <c r="AT150" s="199">
        <v>18360</v>
      </c>
      <c r="AU150" s="199">
        <v>12020</v>
      </c>
      <c r="AV150" s="200">
        <v>6340</v>
      </c>
      <c r="AW150" s="196">
        <v>45021.70208333333</v>
      </c>
      <c r="AX150" s="193">
        <v>51054</v>
      </c>
      <c r="AY150" s="196">
        <v>45021.759722222225</v>
      </c>
      <c r="AZ150" s="197">
        <v>51073</v>
      </c>
      <c r="BA150" s="197">
        <v>19476</v>
      </c>
      <c r="BB150" s="199">
        <v>15890</v>
      </c>
      <c r="BC150" s="199">
        <v>12000</v>
      </c>
      <c r="BD150" s="200">
        <v>3890</v>
      </c>
      <c r="BE150" s="196">
        <v>45021.763888888891</v>
      </c>
      <c r="BF150" s="193">
        <v>51073</v>
      </c>
      <c r="BG150" s="196"/>
      <c r="BH150" s="197"/>
      <c r="BI150" s="197"/>
      <c r="BJ150" s="199"/>
      <c r="BK150" s="199"/>
      <c r="BL150" s="200"/>
      <c r="BM150" s="196"/>
      <c r="BN150" s="193"/>
      <c r="BO150" s="196"/>
      <c r="BP150" s="197"/>
      <c r="BQ150" s="197"/>
      <c r="BR150" s="199"/>
      <c r="BS150" s="199"/>
      <c r="BT150" s="200"/>
      <c r="BU150" s="201"/>
      <c r="BV150" s="193"/>
      <c r="BW150" s="202"/>
      <c r="BX150" s="90"/>
      <c r="BY150" s="198"/>
      <c r="BZ150" s="198"/>
      <c r="CA150" s="241">
        <v>45050.774305555555</v>
      </c>
      <c r="CB150" s="221"/>
      <c r="CC150" s="267" t="s">
        <v>1744</v>
      </c>
      <c r="CD150" s="222">
        <f t="shared" si="87"/>
        <v>8.3333333333333329E-2</v>
      </c>
      <c r="CE150" s="223">
        <f t="shared" si="88"/>
        <v>2</v>
      </c>
      <c r="CF150" s="224">
        <f t="shared" si="89"/>
        <v>0.65000000000000024</v>
      </c>
      <c r="CG150" s="193">
        <f t="shared" si="90"/>
        <v>18</v>
      </c>
      <c r="CH150" s="224">
        <f t="shared" si="91"/>
        <v>1.5</v>
      </c>
      <c r="CI150" s="193">
        <f t="shared" si="92"/>
        <v>11</v>
      </c>
      <c r="CJ150" s="224">
        <f t="shared" si="93"/>
        <v>1.0833333333333333</v>
      </c>
      <c r="CK150" s="193">
        <f t="shared" si="94"/>
        <v>8</v>
      </c>
      <c r="CL150" s="224">
        <f t="shared" si="95"/>
        <v>0</v>
      </c>
      <c r="CM150" s="193">
        <f t="shared" si="96"/>
        <v>0</v>
      </c>
      <c r="CN150" s="224">
        <f t="shared" si="97"/>
        <v>0</v>
      </c>
      <c r="CO150" s="193">
        <f t="shared" si="98"/>
        <v>0</v>
      </c>
      <c r="CP150" s="225">
        <f t="shared" si="99"/>
        <v>8.3333333333333329E-2</v>
      </c>
      <c r="CQ150" s="198">
        <f t="shared" si="100"/>
        <v>0</v>
      </c>
      <c r="CR150" s="225">
        <f t="shared" si="101"/>
        <v>0.1</v>
      </c>
      <c r="CS150" s="198">
        <f t="shared" si="102"/>
        <v>0</v>
      </c>
      <c r="CT150" s="225">
        <f t="shared" si="103"/>
        <v>0</v>
      </c>
      <c r="CU150" s="198">
        <f t="shared" si="104"/>
        <v>0</v>
      </c>
      <c r="CV150" s="225">
        <f t="shared" si="105"/>
        <v>0</v>
      </c>
      <c r="CW150" s="226">
        <f t="shared" si="106"/>
        <v>0</v>
      </c>
      <c r="CX150" s="224">
        <f t="shared" si="107"/>
        <v>3.5</v>
      </c>
      <c r="CY150" s="227">
        <f t="shared" si="108"/>
        <v>39</v>
      </c>
      <c r="CZ150" s="224">
        <f t="shared" si="123"/>
        <v>2.583333333333333</v>
      </c>
      <c r="DA150" s="228">
        <f t="shared" si="122"/>
        <v>19</v>
      </c>
      <c r="DB150" s="225">
        <f t="shared" si="109"/>
        <v>0.91666666666666696</v>
      </c>
      <c r="DC150" s="229">
        <f t="shared" si="110"/>
        <v>20</v>
      </c>
      <c r="DD150" s="224">
        <f t="shared" si="111"/>
        <v>0.18333333333333335</v>
      </c>
      <c r="DE150" s="90">
        <f t="shared" si="112"/>
        <v>0</v>
      </c>
      <c r="DF150" s="230">
        <f t="shared" si="113"/>
        <v>5.5</v>
      </c>
      <c r="DG150" s="251">
        <f t="shared" si="114"/>
        <v>10230</v>
      </c>
      <c r="DH150" s="231">
        <f t="shared" si="115"/>
        <v>208.42105263157899</v>
      </c>
      <c r="DI150" s="232">
        <f t="shared" si="116"/>
        <v>990.00000000000011</v>
      </c>
      <c r="DJ150" s="233">
        <f t="shared" si="117"/>
        <v>24</v>
      </c>
      <c r="DK150" s="234">
        <f t="shared" si="118"/>
        <v>7.3548387096774199</v>
      </c>
      <c r="DL150" s="235">
        <f t="shared" si="119"/>
        <v>27.692307692307683</v>
      </c>
      <c r="DM150" s="236"/>
      <c r="DN150" s="237"/>
      <c r="DO150" s="238">
        <f t="shared" si="120"/>
        <v>0.80678233438485802</v>
      </c>
      <c r="DP150" s="239">
        <f t="shared" si="121"/>
        <v>2</v>
      </c>
    </row>
    <row r="151" spans="1:120" ht="24.75" customHeight="1">
      <c r="A151" s="537" t="s">
        <v>1720</v>
      </c>
      <c r="B151" s="191" t="s">
        <v>1150</v>
      </c>
      <c r="C151" s="192">
        <v>45021</v>
      </c>
      <c r="D151" s="193" t="s">
        <v>180</v>
      </c>
      <c r="E151" s="194" t="s">
        <v>1402</v>
      </c>
      <c r="F151" s="90" t="s">
        <v>165</v>
      </c>
      <c r="G151" s="193" t="s">
        <v>1244</v>
      </c>
      <c r="H151" s="191" t="s">
        <v>145</v>
      </c>
      <c r="I151" s="90" t="s">
        <v>146</v>
      </c>
      <c r="J151" s="194" t="s">
        <v>147</v>
      </c>
      <c r="K151" s="90">
        <v>4</v>
      </c>
      <c r="L151" s="195" t="s">
        <v>1377</v>
      </c>
      <c r="M151" s="196">
        <v>45021.240972222222</v>
      </c>
      <c r="N151" s="90">
        <v>50950</v>
      </c>
      <c r="O151" s="197"/>
      <c r="P151" s="196">
        <v>45021.48541666667</v>
      </c>
      <c r="Q151" s="90">
        <v>51037</v>
      </c>
      <c r="R151" s="193"/>
      <c r="S151" s="196">
        <v>45021.247916666667</v>
      </c>
      <c r="T151" s="90">
        <v>50954</v>
      </c>
      <c r="U151" s="197" t="s">
        <v>1409</v>
      </c>
      <c r="V151" s="196">
        <v>45021.379166666666</v>
      </c>
      <c r="W151" s="90">
        <v>50982</v>
      </c>
      <c r="X151" s="193" t="s">
        <v>1409</v>
      </c>
      <c r="Y151" s="196">
        <v>45021.409722222219</v>
      </c>
      <c r="Z151" s="90">
        <v>51012</v>
      </c>
      <c r="AA151" s="193" t="s">
        <v>1409</v>
      </c>
      <c r="AB151" s="196">
        <v>45021.458333333336</v>
      </c>
      <c r="AC151" s="90">
        <v>51020</v>
      </c>
      <c r="AD151" s="193" t="s">
        <v>1409</v>
      </c>
      <c r="AE151" s="196"/>
      <c r="AF151" s="90" t="s">
        <v>1409</v>
      </c>
      <c r="AG151" s="193" t="s">
        <v>1409</v>
      </c>
      <c r="AH151" s="196"/>
      <c r="AI151" s="90" t="s">
        <v>1409</v>
      </c>
      <c r="AJ151" s="198" t="s">
        <v>1409</v>
      </c>
      <c r="AK151" s="196"/>
      <c r="AL151" s="90" t="s">
        <v>1409</v>
      </c>
      <c r="AM151" s="198" t="s">
        <v>1409</v>
      </c>
      <c r="AN151" s="196"/>
      <c r="AO151" s="90" t="s">
        <v>1409</v>
      </c>
      <c r="AP151" s="198" t="s">
        <v>1409</v>
      </c>
      <c r="AQ151" s="196">
        <v>45021.392361111109</v>
      </c>
      <c r="AR151" s="197">
        <v>50997</v>
      </c>
      <c r="AS151" s="197">
        <v>19451</v>
      </c>
      <c r="AT151" s="199"/>
      <c r="AU151" s="199"/>
      <c r="AV151" s="200">
        <v>7590</v>
      </c>
      <c r="AW151" s="196">
        <v>45021.397222222222</v>
      </c>
      <c r="AX151" s="193">
        <v>50997</v>
      </c>
      <c r="AY151" s="196">
        <v>45021.474305555559</v>
      </c>
      <c r="AZ151" s="197">
        <v>51034</v>
      </c>
      <c r="BA151" s="197">
        <v>19459</v>
      </c>
      <c r="BB151" s="199"/>
      <c r="BC151" s="199"/>
      <c r="BD151" s="200">
        <v>4140</v>
      </c>
      <c r="BE151" s="196">
        <v>45021.479166666664</v>
      </c>
      <c r="BF151" s="193">
        <v>51034</v>
      </c>
      <c r="BG151" s="196"/>
      <c r="BH151" s="197" t="s">
        <v>1409</v>
      </c>
      <c r="BI151" s="197" t="s">
        <v>1409</v>
      </c>
      <c r="BJ151" s="199"/>
      <c r="BK151" s="199"/>
      <c r="BL151" s="200"/>
      <c r="BM151" s="196"/>
      <c r="BN151" s="193" t="s">
        <v>1409</v>
      </c>
      <c r="BO151" s="196"/>
      <c r="BP151" s="197"/>
      <c r="BQ151" s="197"/>
      <c r="BR151" s="199"/>
      <c r="BS151" s="199"/>
      <c r="BT151" s="200"/>
      <c r="BU151" s="201"/>
      <c r="BV151" s="193"/>
      <c r="BW151" s="202" t="s">
        <v>1409</v>
      </c>
      <c r="BX151" s="90" t="s">
        <v>1409</v>
      </c>
      <c r="BY151" s="198" t="s">
        <v>1409</v>
      </c>
      <c r="BZ151" s="198" t="s">
        <v>1409</v>
      </c>
      <c r="CA151" s="241">
        <v>45050.558333333334</v>
      </c>
      <c r="CB151" s="221"/>
      <c r="CC151" s="267" t="s">
        <v>1744</v>
      </c>
      <c r="CD151" s="222">
        <f t="shared" si="87"/>
        <v>0.16666666666666666</v>
      </c>
      <c r="CE151" s="223">
        <f t="shared" si="88"/>
        <v>4</v>
      </c>
      <c r="CF151" s="224">
        <f t="shared" si="89"/>
        <v>1.1499999999999997</v>
      </c>
      <c r="CG151" s="193">
        <f t="shared" si="90"/>
        <v>47</v>
      </c>
      <c r="CH151" s="224">
        <f t="shared" si="91"/>
        <v>3.1500000000000004</v>
      </c>
      <c r="CI151" s="193">
        <f t="shared" si="92"/>
        <v>28</v>
      </c>
      <c r="CJ151" s="224">
        <f t="shared" si="93"/>
        <v>1.1666666666666667</v>
      </c>
      <c r="CK151" s="193">
        <f t="shared" si="94"/>
        <v>8</v>
      </c>
      <c r="CL151" s="224">
        <f t="shared" si="95"/>
        <v>0</v>
      </c>
      <c r="CM151" s="193">
        <f t="shared" si="96"/>
        <v>0</v>
      </c>
      <c r="CN151" s="224">
        <f t="shared" si="97"/>
        <v>0</v>
      </c>
      <c r="CO151" s="193">
        <f t="shared" si="98"/>
        <v>0</v>
      </c>
      <c r="CP151" s="225">
        <f t="shared" si="99"/>
        <v>0.11666666666666667</v>
      </c>
      <c r="CQ151" s="198">
        <f t="shared" si="100"/>
        <v>0</v>
      </c>
      <c r="CR151" s="225">
        <f t="shared" si="101"/>
        <v>0.11666666666666667</v>
      </c>
      <c r="CS151" s="198">
        <f t="shared" si="102"/>
        <v>0</v>
      </c>
      <c r="CT151" s="225">
        <f t="shared" si="103"/>
        <v>0</v>
      </c>
      <c r="CU151" s="198">
        <f t="shared" si="104"/>
        <v>0</v>
      </c>
      <c r="CV151" s="225">
        <f t="shared" si="105"/>
        <v>0</v>
      </c>
      <c r="CW151" s="226">
        <f t="shared" si="106"/>
        <v>0</v>
      </c>
      <c r="CX151" s="224">
        <f t="shared" si="107"/>
        <v>5.8666666666666671</v>
      </c>
      <c r="CY151" s="227">
        <f t="shared" si="108"/>
        <v>87</v>
      </c>
      <c r="CZ151" s="224">
        <f t="shared" si="123"/>
        <v>4.3166666666666673</v>
      </c>
      <c r="DA151" s="228">
        <f t="shared" si="122"/>
        <v>36</v>
      </c>
      <c r="DB151" s="225">
        <f t="shared" si="109"/>
        <v>1.5499999999999998</v>
      </c>
      <c r="DC151" s="229">
        <f t="shared" si="110"/>
        <v>51</v>
      </c>
      <c r="DD151" s="224">
        <f t="shared" si="111"/>
        <v>0.23333333333333334</v>
      </c>
      <c r="DE151" s="90">
        <f t="shared" si="112"/>
        <v>0</v>
      </c>
      <c r="DF151" s="230">
        <f t="shared" si="113"/>
        <v>7</v>
      </c>
      <c r="DG151" s="251">
        <f t="shared" si="114"/>
        <v>11730</v>
      </c>
      <c r="DH151" s="231">
        <f t="shared" si="115"/>
        <v>75.482625482625465</v>
      </c>
      <c r="DI151" s="232">
        <f t="shared" si="116"/>
        <v>679.34362934362923</v>
      </c>
      <c r="DJ151" s="233">
        <f t="shared" si="117"/>
        <v>24</v>
      </c>
      <c r="DK151" s="234">
        <f t="shared" si="118"/>
        <v>8.3397683397683391</v>
      </c>
      <c r="DL151" s="235">
        <f t="shared" si="119"/>
        <v>40.869565217391319</v>
      </c>
      <c r="DM151" s="236"/>
      <c r="DN151" s="237"/>
      <c r="DO151" s="238">
        <f t="shared" si="120"/>
        <v>0.77272727272727271</v>
      </c>
      <c r="DP151" s="239">
        <f t="shared" si="121"/>
        <v>2</v>
      </c>
    </row>
    <row r="152" spans="1:120" ht="24.75" customHeight="1">
      <c r="A152" s="537" t="s">
        <v>1721</v>
      </c>
      <c r="B152" s="191" t="s">
        <v>1150</v>
      </c>
      <c r="C152" s="192">
        <v>45021</v>
      </c>
      <c r="D152" s="193" t="s">
        <v>180</v>
      </c>
      <c r="E152" s="194" t="s">
        <v>1402</v>
      </c>
      <c r="F152" s="90" t="s">
        <v>165</v>
      </c>
      <c r="G152" s="193" t="s">
        <v>1244</v>
      </c>
      <c r="H152" s="191" t="s">
        <v>145</v>
      </c>
      <c r="I152" s="90" t="s">
        <v>146</v>
      </c>
      <c r="J152" s="194" t="s">
        <v>147</v>
      </c>
      <c r="K152" s="90">
        <v>4</v>
      </c>
      <c r="L152" s="195" t="s">
        <v>1377</v>
      </c>
      <c r="M152" s="196">
        <v>45021.240972222222</v>
      </c>
      <c r="N152" s="90">
        <v>50950</v>
      </c>
      <c r="O152" s="197"/>
      <c r="P152" s="196">
        <v>45021.48541666667</v>
      </c>
      <c r="Q152" s="90">
        <v>51037</v>
      </c>
      <c r="R152" s="193"/>
      <c r="S152" s="196">
        <v>45021.247916666667</v>
      </c>
      <c r="T152" s="90">
        <v>50954</v>
      </c>
      <c r="U152" s="197" t="s">
        <v>1722</v>
      </c>
      <c r="V152" s="196">
        <v>45021.379166666666</v>
      </c>
      <c r="W152" s="90">
        <v>50982</v>
      </c>
      <c r="X152" s="193" t="s">
        <v>1723</v>
      </c>
      <c r="Y152" s="196">
        <v>45021.409722222219</v>
      </c>
      <c r="Z152" s="90">
        <v>51012</v>
      </c>
      <c r="AA152" s="193" t="s">
        <v>1378</v>
      </c>
      <c r="AB152" s="196">
        <v>45021.458333333336</v>
      </c>
      <c r="AC152" s="90">
        <v>51020</v>
      </c>
      <c r="AD152" s="193" t="s">
        <v>1724</v>
      </c>
      <c r="AE152" s="196"/>
      <c r="AF152" s="90"/>
      <c r="AG152" s="193"/>
      <c r="AH152" s="196"/>
      <c r="AI152" s="90"/>
      <c r="AJ152" s="198"/>
      <c r="AK152" s="196"/>
      <c r="AL152" s="90"/>
      <c r="AM152" s="198"/>
      <c r="AN152" s="196"/>
      <c r="AO152" s="90"/>
      <c r="AP152" s="198"/>
      <c r="AQ152" s="196">
        <v>45021.39166666667</v>
      </c>
      <c r="AR152" s="197">
        <v>50997</v>
      </c>
      <c r="AS152" s="197">
        <v>19451</v>
      </c>
      <c r="AT152" s="199">
        <v>19630</v>
      </c>
      <c r="AU152" s="199">
        <v>12040</v>
      </c>
      <c r="AV152" s="200">
        <v>7590</v>
      </c>
      <c r="AW152" s="196">
        <v>45021.397222222222</v>
      </c>
      <c r="AX152" s="193">
        <v>50997</v>
      </c>
      <c r="AY152" s="196">
        <v>45021.474305555559</v>
      </c>
      <c r="AZ152" s="197">
        <v>51034</v>
      </c>
      <c r="BA152" s="197">
        <v>19459</v>
      </c>
      <c r="BB152" s="199">
        <v>16170</v>
      </c>
      <c r="BC152" s="199">
        <v>12030</v>
      </c>
      <c r="BD152" s="200">
        <v>4140</v>
      </c>
      <c r="BE152" s="196">
        <v>45021.479166666664</v>
      </c>
      <c r="BF152" s="193">
        <v>51034</v>
      </c>
      <c r="BG152" s="196"/>
      <c r="BH152" s="197"/>
      <c r="BI152" s="197"/>
      <c r="BJ152" s="199"/>
      <c r="BK152" s="199"/>
      <c r="BL152" s="200"/>
      <c r="BM152" s="196"/>
      <c r="BN152" s="193"/>
      <c r="BO152" s="196"/>
      <c r="BP152" s="197"/>
      <c r="BQ152" s="197"/>
      <c r="BR152" s="199"/>
      <c r="BS152" s="199"/>
      <c r="BT152" s="200"/>
      <c r="BU152" s="201"/>
      <c r="BV152" s="193"/>
      <c r="BW152" s="202"/>
      <c r="BX152" s="90"/>
      <c r="BY152" s="198"/>
      <c r="BZ152" s="198"/>
      <c r="CA152" s="241">
        <v>45050.790972222225</v>
      </c>
      <c r="CB152" s="221"/>
      <c r="CC152" s="267" t="s">
        <v>1744</v>
      </c>
      <c r="CD152" s="222">
        <f t="shared" si="87"/>
        <v>0.16666666666666666</v>
      </c>
      <c r="CE152" s="223">
        <f t="shared" si="88"/>
        <v>4</v>
      </c>
      <c r="CF152" s="224">
        <f t="shared" si="89"/>
        <v>1.1333333333333331</v>
      </c>
      <c r="CG152" s="193">
        <f t="shared" si="90"/>
        <v>47</v>
      </c>
      <c r="CH152" s="224">
        <f t="shared" si="91"/>
        <v>3.1500000000000004</v>
      </c>
      <c r="CI152" s="193">
        <f t="shared" si="92"/>
        <v>28</v>
      </c>
      <c r="CJ152" s="224">
        <f t="shared" si="93"/>
        <v>1.1666666666666667</v>
      </c>
      <c r="CK152" s="193">
        <f t="shared" si="94"/>
        <v>8</v>
      </c>
      <c r="CL152" s="224">
        <f t="shared" si="95"/>
        <v>0</v>
      </c>
      <c r="CM152" s="193">
        <f t="shared" si="96"/>
        <v>0</v>
      </c>
      <c r="CN152" s="224">
        <f t="shared" si="97"/>
        <v>0</v>
      </c>
      <c r="CO152" s="193">
        <f t="shared" si="98"/>
        <v>0</v>
      </c>
      <c r="CP152" s="225">
        <f t="shared" si="99"/>
        <v>0.13333333333333333</v>
      </c>
      <c r="CQ152" s="198">
        <f t="shared" si="100"/>
        <v>0</v>
      </c>
      <c r="CR152" s="225">
        <f t="shared" si="101"/>
        <v>0.11666666666666667</v>
      </c>
      <c r="CS152" s="198">
        <f t="shared" si="102"/>
        <v>0</v>
      </c>
      <c r="CT152" s="225">
        <f t="shared" si="103"/>
        <v>0</v>
      </c>
      <c r="CU152" s="198">
        <f t="shared" si="104"/>
        <v>0</v>
      </c>
      <c r="CV152" s="225">
        <f t="shared" si="105"/>
        <v>0</v>
      </c>
      <c r="CW152" s="226">
        <f t="shared" si="106"/>
        <v>0</v>
      </c>
      <c r="CX152" s="224">
        <f t="shared" si="107"/>
        <v>5.8666666666666671</v>
      </c>
      <c r="CY152" s="227">
        <f t="shared" si="108"/>
        <v>87</v>
      </c>
      <c r="CZ152" s="224">
        <f t="shared" si="123"/>
        <v>4.3166666666666673</v>
      </c>
      <c r="DA152" s="228">
        <f t="shared" si="122"/>
        <v>36</v>
      </c>
      <c r="DB152" s="225">
        <f t="shared" si="109"/>
        <v>1.5499999999999998</v>
      </c>
      <c r="DC152" s="229">
        <f t="shared" si="110"/>
        <v>51</v>
      </c>
      <c r="DD152" s="224">
        <f t="shared" si="111"/>
        <v>0.25</v>
      </c>
      <c r="DE152" s="90">
        <f t="shared" si="112"/>
        <v>0</v>
      </c>
      <c r="DF152" s="230">
        <f t="shared" si="113"/>
        <v>7.5</v>
      </c>
      <c r="DG152" s="251">
        <f t="shared" si="114"/>
        <v>11730</v>
      </c>
      <c r="DH152" s="231">
        <f t="shared" si="115"/>
        <v>75.482625482625465</v>
      </c>
      <c r="DI152" s="232">
        <f t="shared" si="116"/>
        <v>679.34362934362923</v>
      </c>
      <c r="DJ152" s="233">
        <f t="shared" si="117"/>
        <v>24</v>
      </c>
      <c r="DK152" s="234">
        <f t="shared" si="118"/>
        <v>8.3397683397683391</v>
      </c>
      <c r="DL152" s="235">
        <f t="shared" si="119"/>
        <v>41.47058823529413</v>
      </c>
      <c r="DM152" s="236"/>
      <c r="DN152" s="237"/>
      <c r="DO152" s="238">
        <f t="shared" si="120"/>
        <v>0.77272727272727271</v>
      </c>
      <c r="DP152" s="239">
        <f t="shared" si="121"/>
        <v>2</v>
      </c>
    </row>
    <row r="153" spans="1:120" ht="24.75" customHeight="1">
      <c r="A153" s="537" t="s">
        <v>1725</v>
      </c>
      <c r="B153" s="191" t="s">
        <v>1150</v>
      </c>
      <c r="C153" s="192">
        <v>45021</v>
      </c>
      <c r="D153" s="193" t="s">
        <v>180</v>
      </c>
      <c r="E153" s="194" t="s">
        <v>1403</v>
      </c>
      <c r="F153" s="90" t="s">
        <v>165</v>
      </c>
      <c r="G153" s="193" t="s">
        <v>1241</v>
      </c>
      <c r="H153" s="191" t="s">
        <v>145</v>
      </c>
      <c r="I153" s="90" t="s">
        <v>146</v>
      </c>
      <c r="J153" s="194" t="s">
        <v>1374</v>
      </c>
      <c r="K153" s="90">
        <v>4</v>
      </c>
      <c r="L153" s="195" t="s">
        <v>1381</v>
      </c>
      <c r="M153" s="196">
        <v>45021.625</v>
      </c>
      <c r="N153" s="90">
        <v>65726</v>
      </c>
      <c r="O153" s="197"/>
      <c r="P153" s="196">
        <v>45021.818749999999</v>
      </c>
      <c r="Q153" s="90">
        <v>65762</v>
      </c>
      <c r="R153" s="193"/>
      <c r="S153" s="196">
        <v>45021.627083333333</v>
      </c>
      <c r="T153" s="90">
        <v>65728</v>
      </c>
      <c r="U153" s="197" t="s">
        <v>1606</v>
      </c>
      <c r="V153" s="196">
        <v>45021.802083333336</v>
      </c>
      <c r="W153" s="90">
        <v>65754</v>
      </c>
      <c r="X153" s="193" t="s">
        <v>1629</v>
      </c>
      <c r="Y153" s="196"/>
      <c r="Z153" s="90"/>
      <c r="AA153" s="193"/>
      <c r="AB153" s="196"/>
      <c r="AC153" s="90"/>
      <c r="AD153" s="193"/>
      <c r="AE153" s="196"/>
      <c r="AF153" s="90"/>
      <c r="AG153" s="193"/>
      <c r="AH153" s="196"/>
      <c r="AI153" s="90"/>
      <c r="AJ153" s="198"/>
      <c r="AK153" s="196"/>
      <c r="AL153" s="90"/>
      <c r="AM153" s="198"/>
      <c r="AN153" s="196"/>
      <c r="AO153" s="90"/>
      <c r="AP153" s="198"/>
      <c r="AQ153" s="196">
        <v>45021.807638888888</v>
      </c>
      <c r="AR153" s="197">
        <v>65759</v>
      </c>
      <c r="AS153" s="197">
        <v>19477</v>
      </c>
      <c r="AT153" s="199">
        <v>21520</v>
      </c>
      <c r="AU153" s="199">
        <v>12270</v>
      </c>
      <c r="AV153" s="200">
        <v>9250</v>
      </c>
      <c r="AW153" s="196">
        <v>45021.811805555553</v>
      </c>
      <c r="AX153" s="193">
        <v>65760</v>
      </c>
      <c r="AY153" s="196"/>
      <c r="AZ153" s="197"/>
      <c r="BA153" s="197"/>
      <c r="BB153" s="199"/>
      <c r="BC153" s="199"/>
      <c r="BD153" s="200"/>
      <c r="BE153" s="196"/>
      <c r="BF153" s="193"/>
      <c r="BG153" s="196"/>
      <c r="BH153" s="197"/>
      <c r="BI153" s="197"/>
      <c r="BJ153" s="199"/>
      <c r="BK153" s="199"/>
      <c r="BL153" s="200"/>
      <c r="BM153" s="196"/>
      <c r="BN153" s="193"/>
      <c r="BO153" s="196"/>
      <c r="BP153" s="197"/>
      <c r="BQ153" s="197"/>
      <c r="BR153" s="199"/>
      <c r="BS153" s="199"/>
      <c r="BT153" s="200"/>
      <c r="BU153" s="201"/>
      <c r="BV153" s="193"/>
      <c r="BW153" s="202"/>
      <c r="BX153" s="90"/>
      <c r="BY153" s="198"/>
      <c r="BZ153" s="198"/>
      <c r="CA153" s="241">
        <v>45050.824305555558</v>
      </c>
      <c r="CB153" s="221"/>
      <c r="CC153" s="267" t="s">
        <v>1744</v>
      </c>
      <c r="CD153" s="222">
        <f t="shared" si="87"/>
        <v>0.05</v>
      </c>
      <c r="CE153" s="223">
        <f t="shared" si="88"/>
        <v>2</v>
      </c>
      <c r="CF153" s="224">
        <f t="shared" si="89"/>
        <v>0.30000000000000021</v>
      </c>
      <c r="CG153" s="193">
        <f t="shared" si="90"/>
        <v>7</v>
      </c>
      <c r="CH153" s="224">
        <f t="shared" si="91"/>
        <v>4.2</v>
      </c>
      <c r="CI153" s="193">
        <f t="shared" si="92"/>
        <v>26</v>
      </c>
      <c r="CJ153" s="224">
        <f t="shared" si="93"/>
        <v>0</v>
      </c>
      <c r="CK153" s="193">
        <f t="shared" si="94"/>
        <v>0</v>
      </c>
      <c r="CL153" s="224">
        <f t="shared" si="95"/>
        <v>0</v>
      </c>
      <c r="CM153" s="193">
        <f t="shared" si="96"/>
        <v>0</v>
      </c>
      <c r="CN153" s="224">
        <f t="shared" si="97"/>
        <v>0</v>
      </c>
      <c r="CO153" s="193">
        <f t="shared" si="98"/>
        <v>0</v>
      </c>
      <c r="CP153" s="225">
        <f t="shared" si="99"/>
        <v>0.1</v>
      </c>
      <c r="CQ153" s="198">
        <f t="shared" si="100"/>
        <v>1</v>
      </c>
      <c r="CR153" s="225">
        <f t="shared" si="101"/>
        <v>0</v>
      </c>
      <c r="CS153" s="198">
        <f t="shared" si="102"/>
        <v>0</v>
      </c>
      <c r="CT153" s="225">
        <f t="shared" si="103"/>
        <v>0</v>
      </c>
      <c r="CU153" s="198">
        <f t="shared" si="104"/>
        <v>0</v>
      </c>
      <c r="CV153" s="225">
        <f t="shared" si="105"/>
        <v>0</v>
      </c>
      <c r="CW153" s="226">
        <f t="shared" si="106"/>
        <v>0</v>
      </c>
      <c r="CX153" s="224">
        <f t="shared" si="107"/>
        <v>4.6500000000000004</v>
      </c>
      <c r="CY153" s="227">
        <f t="shared" si="108"/>
        <v>36</v>
      </c>
      <c r="CZ153" s="224">
        <f t="shared" si="123"/>
        <v>4.2</v>
      </c>
      <c r="DA153" s="228">
        <f t="shared" si="122"/>
        <v>26</v>
      </c>
      <c r="DB153" s="225">
        <f t="shared" si="109"/>
        <v>0.45000000000000018</v>
      </c>
      <c r="DC153" s="229">
        <f t="shared" si="110"/>
        <v>10</v>
      </c>
      <c r="DD153" s="224">
        <f t="shared" si="111"/>
        <v>0.1</v>
      </c>
      <c r="DE153" s="90">
        <f t="shared" si="112"/>
        <v>1</v>
      </c>
      <c r="DF153" s="230">
        <f t="shared" si="113"/>
        <v>6</v>
      </c>
      <c r="DG153" s="251">
        <f t="shared" si="114"/>
        <v>9250</v>
      </c>
      <c r="DH153" s="231">
        <f t="shared" si="115"/>
        <v>84.706959706959708</v>
      </c>
      <c r="DI153" s="232">
        <f t="shared" si="116"/>
        <v>550.59523809523807</v>
      </c>
      <c r="DJ153" s="233">
        <f t="shared" si="117"/>
        <v>40</v>
      </c>
      <c r="DK153" s="234">
        <f t="shared" si="118"/>
        <v>6.1904761904761898</v>
      </c>
      <c r="DL153" s="235">
        <f t="shared" si="119"/>
        <v>23.333333333333318</v>
      </c>
      <c r="DM153" s="236"/>
      <c r="DN153" s="237"/>
      <c r="DO153" s="238">
        <f t="shared" si="120"/>
        <v>1</v>
      </c>
      <c r="DP153" s="239">
        <f t="shared" si="121"/>
        <v>1</v>
      </c>
    </row>
    <row r="154" spans="1:120" ht="24.75" customHeight="1">
      <c r="A154" s="537" t="s">
        <v>1729</v>
      </c>
      <c r="B154" s="191" t="s">
        <v>1150</v>
      </c>
      <c r="C154" s="192">
        <v>45022</v>
      </c>
      <c r="D154" s="193" t="s">
        <v>141</v>
      </c>
      <c r="E154" s="194" t="s">
        <v>1404</v>
      </c>
      <c r="F154" s="90" t="s">
        <v>143</v>
      </c>
      <c r="G154" s="193" t="s">
        <v>1244</v>
      </c>
      <c r="H154" s="191" t="s">
        <v>145</v>
      </c>
      <c r="I154" s="90" t="s">
        <v>146</v>
      </c>
      <c r="J154" s="194" t="s">
        <v>1379</v>
      </c>
      <c r="K154" s="90">
        <v>4</v>
      </c>
      <c r="L154" s="195" t="s">
        <v>1376</v>
      </c>
      <c r="M154" s="196">
        <v>45022.243055555555</v>
      </c>
      <c r="N154" s="90">
        <v>314732</v>
      </c>
      <c r="O154" s="197"/>
      <c r="P154" s="196">
        <v>45022.461805555555</v>
      </c>
      <c r="Q154" s="90">
        <v>314774</v>
      </c>
      <c r="R154" s="193"/>
      <c r="S154" s="196">
        <v>45022.246527777781</v>
      </c>
      <c r="T154" s="90">
        <v>314732</v>
      </c>
      <c r="U154" s="197" t="s">
        <v>1517</v>
      </c>
      <c r="V154" s="196">
        <v>45022.444444444445</v>
      </c>
      <c r="W154" s="90">
        <v>314770</v>
      </c>
      <c r="X154" s="193" t="s">
        <v>1730</v>
      </c>
      <c r="Y154" s="196"/>
      <c r="Z154" s="90"/>
      <c r="AA154" s="193"/>
      <c r="AB154" s="196"/>
      <c r="AC154" s="90"/>
      <c r="AD154" s="193"/>
      <c r="AE154" s="196"/>
      <c r="AF154" s="90"/>
      <c r="AG154" s="193"/>
      <c r="AH154" s="196"/>
      <c r="AI154" s="90"/>
      <c r="AJ154" s="198"/>
      <c r="AK154" s="196"/>
      <c r="AL154" s="90"/>
      <c r="AM154" s="198"/>
      <c r="AN154" s="196"/>
      <c r="AO154" s="90"/>
      <c r="AP154" s="198"/>
      <c r="AQ154" s="196">
        <v>45022.447916666664</v>
      </c>
      <c r="AR154" s="197">
        <v>314772</v>
      </c>
      <c r="AS154" s="197">
        <v>19489</v>
      </c>
      <c r="AT154" s="199">
        <v>16200</v>
      </c>
      <c r="AU154" s="199">
        <v>10690</v>
      </c>
      <c r="AV154" s="200">
        <v>5510</v>
      </c>
      <c r="AW154" s="196">
        <v>45022.453472222223</v>
      </c>
      <c r="AX154" s="193">
        <v>314772</v>
      </c>
      <c r="AY154" s="196"/>
      <c r="AZ154" s="197"/>
      <c r="BA154" s="197"/>
      <c r="BB154" s="199"/>
      <c r="BC154" s="199"/>
      <c r="BD154" s="200"/>
      <c r="BE154" s="196"/>
      <c r="BF154" s="193"/>
      <c r="BG154" s="196"/>
      <c r="BH154" s="197"/>
      <c r="BI154" s="197"/>
      <c r="BJ154" s="199"/>
      <c r="BK154" s="199"/>
      <c r="BL154" s="200"/>
      <c r="BM154" s="196"/>
      <c r="BN154" s="193"/>
      <c r="BO154" s="196"/>
      <c r="BP154" s="197"/>
      <c r="BQ154" s="197"/>
      <c r="BR154" s="199"/>
      <c r="BS154" s="199"/>
      <c r="BT154" s="200"/>
      <c r="BU154" s="201"/>
      <c r="BV154" s="193"/>
      <c r="BW154" s="202"/>
      <c r="BX154" s="90"/>
      <c r="BY154" s="198"/>
      <c r="BZ154" s="198"/>
      <c r="CA154" s="241">
        <v>45081.466666666667</v>
      </c>
      <c r="CB154" s="221"/>
      <c r="CC154" s="267" t="s">
        <v>1744</v>
      </c>
      <c r="CD154" s="222">
        <f t="shared" si="87"/>
        <v>8.3333333333333329E-2</v>
      </c>
      <c r="CE154" s="223">
        <f t="shared" si="88"/>
        <v>0</v>
      </c>
      <c r="CF154" s="224">
        <f t="shared" si="89"/>
        <v>0.28333333333333338</v>
      </c>
      <c r="CG154" s="193">
        <f t="shared" si="90"/>
        <v>4</v>
      </c>
      <c r="CH154" s="224">
        <f t="shared" si="91"/>
        <v>4.75</v>
      </c>
      <c r="CI154" s="193">
        <f t="shared" si="92"/>
        <v>38</v>
      </c>
      <c r="CJ154" s="224">
        <f t="shared" si="93"/>
        <v>0</v>
      </c>
      <c r="CK154" s="193">
        <f t="shared" si="94"/>
        <v>0</v>
      </c>
      <c r="CL154" s="224">
        <f t="shared" si="95"/>
        <v>0</v>
      </c>
      <c r="CM154" s="193">
        <f t="shared" si="96"/>
        <v>0</v>
      </c>
      <c r="CN154" s="224">
        <f t="shared" si="97"/>
        <v>0</v>
      </c>
      <c r="CO154" s="193">
        <f t="shared" si="98"/>
        <v>0</v>
      </c>
      <c r="CP154" s="225">
        <f t="shared" si="99"/>
        <v>0.13333333333333333</v>
      </c>
      <c r="CQ154" s="198">
        <f t="shared" si="100"/>
        <v>0</v>
      </c>
      <c r="CR154" s="225">
        <f t="shared" si="101"/>
        <v>0</v>
      </c>
      <c r="CS154" s="198">
        <f t="shared" si="102"/>
        <v>0</v>
      </c>
      <c r="CT154" s="225">
        <f t="shared" si="103"/>
        <v>0</v>
      </c>
      <c r="CU154" s="198">
        <f t="shared" si="104"/>
        <v>0</v>
      </c>
      <c r="CV154" s="225">
        <f t="shared" si="105"/>
        <v>0</v>
      </c>
      <c r="CW154" s="226">
        <f t="shared" si="106"/>
        <v>0</v>
      </c>
      <c r="CX154" s="224">
        <f t="shared" si="107"/>
        <v>5.25</v>
      </c>
      <c r="CY154" s="227">
        <f t="shared" si="108"/>
        <v>42</v>
      </c>
      <c r="CZ154" s="224">
        <f t="shared" si="123"/>
        <v>4.75</v>
      </c>
      <c r="DA154" s="228">
        <f t="shared" si="122"/>
        <v>38</v>
      </c>
      <c r="DB154" s="225">
        <f t="shared" si="109"/>
        <v>0.5</v>
      </c>
      <c r="DC154" s="229">
        <f t="shared" si="110"/>
        <v>4</v>
      </c>
      <c r="DD154" s="224">
        <f t="shared" si="111"/>
        <v>0.13333333333333333</v>
      </c>
      <c r="DE154" s="90">
        <f t="shared" si="112"/>
        <v>0</v>
      </c>
      <c r="DF154" s="230">
        <f t="shared" si="113"/>
        <v>8</v>
      </c>
      <c r="DG154" s="251">
        <f t="shared" si="114"/>
        <v>5510</v>
      </c>
      <c r="DH154" s="231">
        <f t="shared" si="115"/>
        <v>30.526315789473685</v>
      </c>
      <c r="DI154" s="232">
        <f t="shared" si="116"/>
        <v>290</v>
      </c>
      <c r="DJ154" s="233">
        <f t="shared" si="117"/>
        <v>0</v>
      </c>
      <c r="DK154" s="234">
        <f t="shared" si="118"/>
        <v>8</v>
      </c>
      <c r="DL154" s="235">
        <f t="shared" si="119"/>
        <v>14.117647058823527</v>
      </c>
      <c r="DM154" s="236"/>
      <c r="DN154" s="237"/>
      <c r="DO154" s="238">
        <f t="shared" si="120"/>
        <v>1</v>
      </c>
      <c r="DP154" s="239">
        <f t="shared" si="121"/>
        <v>1</v>
      </c>
    </row>
    <row r="155" spans="1:120" ht="24.75" customHeight="1">
      <c r="A155" s="537" t="s">
        <v>1731</v>
      </c>
      <c r="B155" s="191" t="s">
        <v>1150</v>
      </c>
      <c r="C155" s="192">
        <v>45022</v>
      </c>
      <c r="D155" s="193" t="s">
        <v>141</v>
      </c>
      <c r="E155" s="194" t="s">
        <v>1405</v>
      </c>
      <c r="F155" s="90" t="s">
        <v>143</v>
      </c>
      <c r="G155" s="193" t="s">
        <v>1241</v>
      </c>
      <c r="H155" s="191" t="s">
        <v>145</v>
      </c>
      <c r="I155" s="90" t="s">
        <v>146</v>
      </c>
      <c r="J155" s="194" t="s">
        <v>147</v>
      </c>
      <c r="K155" s="90">
        <v>4</v>
      </c>
      <c r="L155" s="195" t="s">
        <v>1153</v>
      </c>
      <c r="M155" s="196">
        <v>45022.625</v>
      </c>
      <c r="N155" s="90">
        <v>51130</v>
      </c>
      <c r="O155" s="197"/>
      <c r="P155" s="196">
        <v>45022.739583333336</v>
      </c>
      <c r="Q155" s="90">
        <v>51154</v>
      </c>
      <c r="R155" s="193"/>
      <c r="S155" s="196">
        <v>45022.628472222219</v>
      </c>
      <c r="T155" s="90">
        <v>51132</v>
      </c>
      <c r="U155" s="197" t="s">
        <v>1382</v>
      </c>
      <c r="V155" s="196">
        <v>45022.722222222219</v>
      </c>
      <c r="W155" s="90">
        <v>51147</v>
      </c>
      <c r="X155" s="193" t="s">
        <v>1384</v>
      </c>
      <c r="Y155" s="196"/>
      <c r="Z155" s="90"/>
      <c r="AA155" s="193"/>
      <c r="AB155" s="196"/>
      <c r="AC155" s="90"/>
      <c r="AD155" s="193"/>
      <c r="AE155" s="196"/>
      <c r="AF155" s="90"/>
      <c r="AG155" s="193"/>
      <c r="AH155" s="196"/>
      <c r="AI155" s="90"/>
      <c r="AJ155" s="198"/>
      <c r="AK155" s="196"/>
      <c r="AL155" s="90"/>
      <c r="AM155" s="198"/>
      <c r="AN155" s="196"/>
      <c r="AO155" s="90"/>
      <c r="AP155" s="198"/>
      <c r="AQ155" s="196">
        <v>45022.729166666664</v>
      </c>
      <c r="AR155" s="197">
        <v>51151</v>
      </c>
      <c r="AS155" s="197">
        <v>19503</v>
      </c>
      <c r="AT155" s="199">
        <v>20940</v>
      </c>
      <c r="AU155" s="199">
        <v>11980</v>
      </c>
      <c r="AV155" s="200">
        <v>8960</v>
      </c>
      <c r="AW155" s="196">
        <v>45022.734722222223</v>
      </c>
      <c r="AX155" s="193">
        <v>51151</v>
      </c>
      <c r="AY155" s="196"/>
      <c r="AZ155" s="197"/>
      <c r="BA155" s="197"/>
      <c r="BB155" s="199"/>
      <c r="BC155" s="199"/>
      <c r="BD155" s="200"/>
      <c r="BE155" s="196"/>
      <c r="BF155" s="193"/>
      <c r="BG155" s="196"/>
      <c r="BH155" s="197"/>
      <c r="BI155" s="197"/>
      <c r="BJ155" s="199"/>
      <c r="BK155" s="199"/>
      <c r="BL155" s="200"/>
      <c r="BM155" s="196"/>
      <c r="BN155" s="193"/>
      <c r="BO155" s="196"/>
      <c r="BP155" s="197"/>
      <c r="BQ155" s="197"/>
      <c r="BR155" s="199"/>
      <c r="BS155" s="199"/>
      <c r="BT155" s="200"/>
      <c r="BU155" s="201"/>
      <c r="BV155" s="193"/>
      <c r="BW155" s="202"/>
      <c r="BX155" s="90"/>
      <c r="BY155" s="198"/>
      <c r="BZ155" s="198"/>
      <c r="CA155" s="241">
        <v>45081.743055555555</v>
      </c>
      <c r="CB155" s="221"/>
      <c r="CC155" s="267" t="s">
        <v>1744</v>
      </c>
      <c r="CD155" s="222">
        <f t="shared" si="87"/>
        <v>8.3333333333333329E-2</v>
      </c>
      <c r="CE155" s="223">
        <f t="shared" si="88"/>
        <v>2</v>
      </c>
      <c r="CF155" s="224">
        <f t="shared" si="89"/>
        <v>0.28333333333333338</v>
      </c>
      <c r="CG155" s="193">
        <f t="shared" si="90"/>
        <v>7</v>
      </c>
      <c r="CH155" s="224">
        <f t="shared" si="91"/>
        <v>2.25</v>
      </c>
      <c r="CI155" s="193">
        <f t="shared" si="92"/>
        <v>15</v>
      </c>
      <c r="CJ155" s="224">
        <f t="shared" si="93"/>
        <v>0</v>
      </c>
      <c r="CK155" s="193">
        <f t="shared" si="94"/>
        <v>0</v>
      </c>
      <c r="CL155" s="224">
        <f t="shared" si="95"/>
        <v>0</v>
      </c>
      <c r="CM155" s="193">
        <f t="shared" si="96"/>
        <v>0</v>
      </c>
      <c r="CN155" s="224">
        <f t="shared" si="97"/>
        <v>0</v>
      </c>
      <c r="CO155" s="193">
        <f t="shared" si="98"/>
        <v>0</v>
      </c>
      <c r="CP155" s="225">
        <f t="shared" si="99"/>
        <v>0.13333333333333333</v>
      </c>
      <c r="CQ155" s="198">
        <f t="shared" si="100"/>
        <v>0</v>
      </c>
      <c r="CR155" s="225">
        <f t="shared" si="101"/>
        <v>0</v>
      </c>
      <c r="CS155" s="198">
        <f t="shared" si="102"/>
        <v>0</v>
      </c>
      <c r="CT155" s="225">
        <f t="shared" si="103"/>
        <v>0</v>
      </c>
      <c r="CU155" s="198">
        <f t="shared" si="104"/>
        <v>0</v>
      </c>
      <c r="CV155" s="225">
        <f t="shared" si="105"/>
        <v>0</v>
      </c>
      <c r="CW155" s="226">
        <f t="shared" si="106"/>
        <v>0</v>
      </c>
      <c r="CX155" s="224">
        <f t="shared" si="107"/>
        <v>2.75</v>
      </c>
      <c r="CY155" s="227">
        <f t="shared" si="108"/>
        <v>24</v>
      </c>
      <c r="CZ155" s="224">
        <f t="shared" si="123"/>
        <v>2.25</v>
      </c>
      <c r="DA155" s="228">
        <f t="shared" si="122"/>
        <v>15</v>
      </c>
      <c r="DB155" s="225">
        <f t="shared" si="109"/>
        <v>0.5</v>
      </c>
      <c r="DC155" s="229">
        <f t="shared" si="110"/>
        <v>9</v>
      </c>
      <c r="DD155" s="224">
        <f t="shared" si="111"/>
        <v>0.13333333333333333</v>
      </c>
      <c r="DE155" s="90">
        <f t="shared" si="112"/>
        <v>0</v>
      </c>
      <c r="DF155" s="230">
        <f t="shared" si="113"/>
        <v>8</v>
      </c>
      <c r="DG155" s="251">
        <f t="shared" si="114"/>
        <v>8960</v>
      </c>
      <c r="DH155" s="231">
        <f t="shared" si="115"/>
        <v>265.48148148148152</v>
      </c>
      <c r="DI155" s="232">
        <f t="shared" si="116"/>
        <v>995.55555555555554</v>
      </c>
      <c r="DJ155" s="233">
        <f t="shared" si="117"/>
        <v>24</v>
      </c>
      <c r="DK155" s="234">
        <f t="shared" si="118"/>
        <v>6.666666666666667</v>
      </c>
      <c r="DL155" s="235">
        <f t="shared" si="119"/>
        <v>24.705882352941174</v>
      </c>
      <c r="DM155" s="236"/>
      <c r="DN155" s="237"/>
      <c r="DO155" s="238">
        <f t="shared" si="120"/>
        <v>1</v>
      </c>
      <c r="DP155" s="239">
        <f t="shared" si="121"/>
        <v>1</v>
      </c>
    </row>
    <row r="156" spans="1:120" ht="24.75" customHeight="1">
      <c r="A156" s="537" t="s">
        <v>1732</v>
      </c>
      <c r="B156" s="191" t="s">
        <v>1150</v>
      </c>
      <c r="C156" s="192">
        <v>45022</v>
      </c>
      <c r="D156" s="193" t="s">
        <v>141</v>
      </c>
      <c r="E156" s="194" t="s">
        <v>1406</v>
      </c>
      <c r="F156" s="90" t="s">
        <v>143</v>
      </c>
      <c r="G156" s="193" t="s">
        <v>1244</v>
      </c>
      <c r="H156" s="191" t="s">
        <v>145</v>
      </c>
      <c r="I156" s="90" t="s">
        <v>146</v>
      </c>
      <c r="J156" s="194" t="s">
        <v>147</v>
      </c>
      <c r="K156" s="90">
        <v>4</v>
      </c>
      <c r="L156" s="195" t="s">
        <v>1377</v>
      </c>
      <c r="M156" s="196">
        <v>45022.240972222222</v>
      </c>
      <c r="N156" s="90">
        <v>51076</v>
      </c>
      <c r="O156" s="197"/>
      <c r="P156" s="196">
        <v>45022.457638888889</v>
      </c>
      <c r="Q156" s="90">
        <v>51130</v>
      </c>
      <c r="R156" s="193"/>
      <c r="S156" s="196">
        <v>45022.247916666667</v>
      </c>
      <c r="T156" s="90">
        <v>51080</v>
      </c>
      <c r="U156" s="197"/>
      <c r="V156" s="196">
        <v>45022.423611111109</v>
      </c>
      <c r="W156" s="90">
        <v>51114</v>
      </c>
      <c r="X156" s="193" t="s">
        <v>1714</v>
      </c>
      <c r="Y156" s="196"/>
      <c r="Z156" s="90"/>
      <c r="AA156" s="193"/>
      <c r="AB156" s="196"/>
      <c r="AC156" s="90"/>
      <c r="AD156" s="193"/>
      <c r="AE156" s="196"/>
      <c r="AF156" s="90"/>
      <c r="AG156" s="193"/>
      <c r="AH156" s="196"/>
      <c r="AI156" s="90"/>
      <c r="AJ156" s="198"/>
      <c r="AK156" s="196"/>
      <c r="AL156" s="90"/>
      <c r="AM156" s="198"/>
      <c r="AN156" s="196"/>
      <c r="AO156" s="90"/>
      <c r="AP156" s="198"/>
      <c r="AQ156" s="196">
        <v>45022.434027777781</v>
      </c>
      <c r="AR156" s="197">
        <v>51127</v>
      </c>
      <c r="AS156" s="197">
        <v>19487</v>
      </c>
      <c r="AT156" s="199"/>
      <c r="AU156" s="199">
        <v>11980</v>
      </c>
      <c r="AV156" s="200">
        <v>7780</v>
      </c>
      <c r="AW156" s="196">
        <v>45022.451388888891</v>
      </c>
      <c r="AX156" s="193">
        <v>51128</v>
      </c>
      <c r="AY156" s="196"/>
      <c r="AZ156" s="197"/>
      <c r="BA156" s="197"/>
      <c r="BB156" s="199"/>
      <c r="BC156" s="199"/>
      <c r="BD156" s="200"/>
      <c r="BE156" s="196"/>
      <c r="BF156" s="193"/>
      <c r="BG156" s="196"/>
      <c r="BH156" s="197"/>
      <c r="BI156" s="197"/>
      <c r="BJ156" s="199"/>
      <c r="BK156" s="199"/>
      <c r="BL156" s="200"/>
      <c r="BM156" s="196"/>
      <c r="BN156" s="193"/>
      <c r="BO156" s="196"/>
      <c r="BP156" s="197"/>
      <c r="BQ156" s="197"/>
      <c r="BR156" s="199"/>
      <c r="BS156" s="199"/>
      <c r="BT156" s="200"/>
      <c r="BU156" s="201"/>
      <c r="BV156" s="193"/>
      <c r="BW156" s="202"/>
      <c r="BX156" s="90"/>
      <c r="BY156" s="198"/>
      <c r="BZ156" s="198"/>
      <c r="CA156" s="241">
        <v>45081.477083333331</v>
      </c>
      <c r="CB156" s="221"/>
      <c r="CC156" s="267" t="s">
        <v>1744</v>
      </c>
      <c r="CD156" s="222">
        <f t="shared" si="87"/>
        <v>0.16666666666666666</v>
      </c>
      <c r="CE156" s="223">
        <f t="shared" si="88"/>
        <v>4</v>
      </c>
      <c r="CF156" s="224">
        <f t="shared" si="89"/>
        <v>0.4</v>
      </c>
      <c r="CG156" s="193">
        <f t="shared" si="90"/>
        <v>15</v>
      </c>
      <c r="CH156" s="224">
        <f t="shared" si="91"/>
        <v>4.2166666666666668</v>
      </c>
      <c r="CI156" s="193">
        <f t="shared" si="92"/>
        <v>34</v>
      </c>
      <c r="CJ156" s="224">
        <f t="shared" si="93"/>
        <v>0</v>
      </c>
      <c r="CK156" s="193">
        <f t="shared" si="94"/>
        <v>0</v>
      </c>
      <c r="CL156" s="224">
        <f t="shared" si="95"/>
        <v>0</v>
      </c>
      <c r="CM156" s="193">
        <f t="shared" si="96"/>
        <v>0</v>
      </c>
      <c r="CN156" s="224">
        <f t="shared" si="97"/>
        <v>0</v>
      </c>
      <c r="CO156" s="193">
        <f t="shared" si="98"/>
        <v>0</v>
      </c>
      <c r="CP156" s="225">
        <f t="shared" si="99"/>
        <v>0.41666666666666669</v>
      </c>
      <c r="CQ156" s="198">
        <f t="shared" si="100"/>
        <v>1</v>
      </c>
      <c r="CR156" s="225">
        <f t="shared" si="101"/>
        <v>0</v>
      </c>
      <c r="CS156" s="198">
        <f t="shared" si="102"/>
        <v>0</v>
      </c>
      <c r="CT156" s="225">
        <f t="shared" si="103"/>
        <v>0</v>
      </c>
      <c r="CU156" s="198">
        <f t="shared" si="104"/>
        <v>0</v>
      </c>
      <c r="CV156" s="225">
        <f t="shared" si="105"/>
        <v>0</v>
      </c>
      <c r="CW156" s="226">
        <f t="shared" si="106"/>
        <v>0</v>
      </c>
      <c r="CX156" s="224">
        <f t="shared" si="107"/>
        <v>5.2</v>
      </c>
      <c r="CY156" s="227">
        <f t="shared" si="108"/>
        <v>54</v>
      </c>
      <c r="CZ156" s="224">
        <f t="shared" si="123"/>
        <v>4.2166666666666668</v>
      </c>
      <c r="DA156" s="228">
        <f t="shared" si="122"/>
        <v>34</v>
      </c>
      <c r="DB156" s="225">
        <f t="shared" si="109"/>
        <v>0.98333333333333339</v>
      </c>
      <c r="DC156" s="229">
        <f t="shared" si="110"/>
        <v>20</v>
      </c>
      <c r="DD156" s="224">
        <f t="shared" si="111"/>
        <v>0.41666666666666669</v>
      </c>
      <c r="DE156" s="90">
        <f t="shared" si="112"/>
        <v>1</v>
      </c>
      <c r="DF156" s="230">
        <f t="shared" si="113"/>
        <v>25</v>
      </c>
      <c r="DG156" s="251">
        <f t="shared" si="114"/>
        <v>7780</v>
      </c>
      <c r="DH156" s="231">
        <f t="shared" si="115"/>
        <v>54.2664496628691</v>
      </c>
      <c r="DI156" s="232">
        <f t="shared" si="116"/>
        <v>461.26482213438732</v>
      </c>
      <c r="DJ156" s="233">
        <f t="shared" si="117"/>
        <v>24</v>
      </c>
      <c r="DK156" s="234">
        <f t="shared" si="118"/>
        <v>8.0632411067193672</v>
      </c>
      <c r="DL156" s="235">
        <f t="shared" si="119"/>
        <v>37.5</v>
      </c>
      <c r="DM156" s="236"/>
      <c r="DN156" s="237"/>
      <c r="DO156" s="238">
        <f t="shared" si="120"/>
        <v>1</v>
      </c>
      <c r="DP156" s="239">
        <f t="shared" si="121"/>
        <v>1</v>
      </c>
    </row>
    <row r="157" spans="1:120" ht="24.75" customHeight="1">
      <c r="A157" s="537" t="s">
        <v>1733</v>
      </c>
      <c r="B157" s="191" t="s">
        <v>1150</v>
      </c>
      <c r="C157" s="192">
        <v>45022</v>
      </c>
      <c r="D157" s="193" t="s">
        <v>141</v>
      </c>
      <c r="E157" s="194" t="s">
        <v>1407</v>
      </c>
      <c r="F157" s="90" t="s">
        <v>143</v>
      </c>
      <c r="G157" s="193" t="s">
        <v>1241</v>
      </c>
      <c r="H157" s="191" t="s">
        <v>145</v>
      </c>
      <c r="I157" s="90" t="s">
        <v>146</v>
      </c>
      <c r="J157" s="194" t="s">
        <v>1374</v>
      </c>
      <c r="K157" s="90">
        <v>4</v>
      </c>
      <c r="L157" s="195" t="s">
        <v>1381</v>
      </c>
      <c r="M157" s="196">
        <v>45022.628472222219</v>
      </c>
      <c r="N157" s="90">
        <v>65796</v>
      </c>
      <c r="O157" s="197"/>
      <c r="P157" s="196">
        <v>45022.8</v>
      </c>
      <c r="Q157" s="90">
        <v>65830</v>
      </c>
      <c r="R157" s="193"/>
      <c r="S157" s="196">
        <v>45022.630555555559</v>
      </c>
      <c r="T157" s="90">
        <v>65798</v>
      </c>
      <c r="U157" s="197" t="s">
        <v>1606</v>
      </c>
      <c r="V157" s="196">
        <v>45022.777777777781</v>
      </c>
      <c r="W157" s="90">
        <v>65822</v>
      </c>
      <c r="X157" s="193" t="s">
        <v>1629</v>
      </c>
      <c r="Y157" s="196"/>
      <c r="Z157" s="90"/>
      <c r="AA157" s="193"/>
      <c r="AB157" s="196"/>
      <c r="AC157" s="90"/>
      <c r="AD157" s="193"/>
      <c r="AE157" s="196"/>
      <c r="AF157" s="90"/>
      <c r="AG157" s="193"/>
      <c r="AH157" s="196"/>
      <c r="AI157" s="90"/>
      <c r="AJ157" s="198"/>
      <c r="AK157" s="196"/>
      <c r="AL157" s="90"/>
      <c r="AM157" s="198"/>
      <c r="AN157" s="196"/>
      <c r="AO157" s="90"/>
      <c r="AP157" s="198"/>
      <c r="AQ157" s="196">
        <v>45022.788888888892</v>
      </c>
      <c r="AR157" s="197">
        <v>65827</v>
      </c>
      <c r="AS157" s="197">
        <v>19504</v>
      </c>
      <c r="AT157" s="199">
        <v>21400</v>
      </c>
      <c r="AU157" s="199">
        <v>12150</v>
      </c>
      <c r="AV157" s="200">
        <v>9250</v>
      </c>
      <c r="AW157" s="196">
        <v>45022.793055555558</v>
      </c>
      <c r="AX157" s="193">
        <v>65827</v>
      </c>
      <c r="AY157" s="196"/>
      <c r="AZ157" s="197"/>
      <c r="BA157" s="197"/>
      <c r="BB157" s="199"/>
      <c r="BC157" s="199"/>
      <c r="BD157" s="200"/>
      <c r="BE157" s="196"/>
      <c r="BF157" s="193"/>
      <c r="BG157" s="196"/>
      <c r="BH157" s="197"/>
      <c r="BI157" s="197"/>
      <c r="BJ157" s="199"/>
      <c r="BK157" s="199"/>
      <c r="BL157" s="200"/>
      <c r="BM157" s="196"/>
      <c r="BN157" s="193"/>
      <c r="BO157" s="196"/>
      <c r="BP157" s="197"/>
      <c r="BQ157" s="197"/>
      <c r="BR157" s="199"/>
      <c r="BS157" s="199"/>
      <c r="BT157" s="200"/>
      <c r="BU157" s="201"/>
      <c r="BV157" s="193"/>
      <c r="BW157" s="202"/>
      <c r="BX157" s="90"/>
      <c r="BY157" s="198"/>
      <c r="BZ157" s="198"/>
      <c r="CA157" s="241">
        <v>45081.808333333334</v>
      </c>
      <c r="CB157" s="221"/>
      <c r="CC157" s="267" t="s">
        <v>1744</v>
      </c>
      <c r="CD157" s="222">
        <f t="shared" si="87"/>
        <v>0.05</v>
      </c>
      <c r="CE157" s="223">
        <f t="shared" si="88"/>
        <v>2</v>
      </c>
      <c r="CF157" s="224">
        <f t="shared" si="89"/>
        <v>0.43333333333333307</v>
      </c>
      <c r="CG157" s="193">
        <f t="shared" si="90"/>
        <v>8</v>
      </c>
      <c r="CH157" s="224">
        <f t="shared" si="91"/>
        <v>3.5333333333333332</v>
      </c>
      <c r="CI157" s="193">
        <f t="shared" si="92"/>
        <v>24</v>
      </c>
      <c r="CJ157" s="224">
        <f t="shared" si="93"/>
        <v>0</v>
      </c>
      <c r="CK157" s="193">
        <f t="shared" si="94"/>
        <v>0</v>
      </c>
      <c r="CL157" s="224">
        <f t="shared" si="95"/>
        <v>0</v>
      </c>
      <c r="CM157" s="193">
        <f t="shared" si="96"/>
        <v>0</v>
      </c>
      <c r="CN157" s="224">
        <f t="shared" si="97"/>
        <v>0</v>
      </c>
      <c r="CO157" s="193">
        <f t="shared" si="98"/>
        <v>0</v>
      </c>
      <c r="CP157" s="225">
        <f t="shared" si="99"/>
        <v>0.1</v>
      </c>
      <c r="CQ157" s="198">
        <f t="shared" si="100"/>
        <v>0</v>
      </c>
      <c r="CR157" s="225">
        <f t="shared" si="101"/>
        <v>0</v>
      </c>
      <c r="CS157" s="198">
        <f t="shared" si="102"/>
        <v>0</v>
      </c>
      <c r="CT157" s="225">
        <f t="shared" si="103"/>
        <v>0</v>
      </c>
      <c r="CU157" s="198">
        <f t="shared" si="104"/>
        <v>0</v>
      </c>
      <c r="CV157" s="225">
        <f t="shared" si="105"/>
        <v>0</v>
      </c>
      <c r="CW157" s="226">
        <f t="shared" si="106"/>
        <v>0</v>
      </c>
      <c r="CX157" s="224">
        <f t="shared" si="107"/>
        <v>4.1166666666666663</v>
      </c>
      <c r="CY157" s="227">
        <f t="shared" si="108"/>
        <v>34</v>
      </c>
      <c r="CZ157" s="224">
        <f t="shared" si="123"/>
        <v>3.5333333333333332</v>
      </c>
      <c r="DA157" s="228">
        <f t="shared" si="122"/>
        <v>24</v>
      </c>
      <c r="DB157" s="225">
        <f t="shared" si="109"/>
        <v>0.58333333333333304</v>
      </c>
      <c r="DC157" s="229">
        <f t="shared" si="110"/>
        <v>10</v>
      </c>
      <c r="DD157" s="224">
        <f t="shared" si="111"/>
        <v>0.1</v>
      </c>
      <c r="DE157" s="90">
        <f t="shared" si="112"/>
        <v>0</v>
      </c>
      <c r="DF157" s="230">
        <f t="shared" si="113"/>
        <v>6</v>
      </c>
      <c r="DG157" s="251">
        <f t="shared" si="114"/>
        <v>9250</v>
      </c>
      <c r="DH157" s="231">
        <f t="shared" si="115"/>
        <v>109.0801886792453</v>
      </c>
      <c r="DI157" s="232">
        <f t="shared" si="116"/>
        <v>654.48113207547169</v>
      </c>
      <c r="DJ157" s="233">
        <f t="shared" si="117"/>
        <v>40</v>
      </c>
      <c r="DK157" s="234">
        <f t="shared" si="118"/>
        <v>6.7924528301886795</v>
      </c>
      <c r="DL157" s="235">
        <f t="shared" si="119"/>
        <v>18.461538461538474</v>
      </c>
      <c r="DM157" s="236"/>
      <c r="DN157" s="237"/>
      <c r="DO157" s="238">
        <f t="shared" si="120"/>
        <v>1</v>
      </c>
      <c r="DP157" s="239">
        <f t="shared" si="121"/>
        <v>1</v>
      </c>
    </row>
    <row r="158" spans="1:120" ht="24.75" customHeight="1">
      <c r="A158" s="537" t="s">
        <v>1737</v>
      </c>
      <c r="B158" s="191" t="s">
        <v>1150</v>
      </c>
      <c r="C158" s="192">
        <v>45023</v>
      </c>
      <c r="D158" s="193" t="s">
        <v>163</v>
      </c>
      <c r="E158" s="194" t="s">
        <v>1401</v>
      </c>
      <c r="F158" s="90" t="s">
        <v>165</v>
      </c>
      <c r="G158" s="193" t="s">
        <v>1244</v>
      </c>
      <c r="H158" s="191" t="s">
        <v>145</v>
      </c>
      <c r="I158" s="90" t="s">
        <v>146</v>
      </c>
      <c r="J158" s="194" t="s">
        <v>1374</v>
      </c>
      <c r="K158" s="90">
        <v>4</v>
      </c>
      <c r="L158" s="195" t="s">
        <v>1376</v>
      </c>
      <c r="M158" s="196">
        <v>45023.243055555555</v>
      </c>
      <c r="N158" s="90">
        <v>65830</v>
      </c>
      <c r="O158" s="197"/>
      <c r="P158" s="196">
        <v>45023.444444444445</v>
      </c>
      <c r="Q158" s="90">
        <v>65870</v>
      </c>
      <c r="R158" s="193"/>
      <c r="S158" s="196">
        <v>45023.25</v>
      </c>
      <c r="T158" s="90">
        <v>65833</v>
      </c>
      <c r="U158" s="197" t="s">
        <v>1534</v>
      </c>
      <c r="V158" s="196">
        <v>45023.423611111109</v>
      </c>
      <c r="W158" s="90">
        <v>65863</v>
      </c>
      <c r="X158" s="193" t="s">
        <v>1619</v>
      </c>
      <c r="Y158" s="196"/>
      <c r="Z158" s="90"/>
      <c r="AA158" s="193"/>
      <c r="AB158" s="196"/>
      <c r="AC158" s="90"/>
      <c r="AD158" s="193"/>
      <c r="AE158" s="196"/>
      <c r="AF158" s="90"/>
      <c r="AG158" s="193"/>
      <c r="AH158" s="196"/>
      <c r="AI158" s="90"/>
      <c r="AJ158" s="198"/>
      <c r="AK158" s="196"/>
      <c r="AL158" s="90"/>
      <c r="AM158" s="198"/>
      <c r="AN158" s="196"/>
      <c r="AO158" s="90"/>
      <c r="AP158" s="198"/>
      <c r="AQ158" s="196">
        <v>45023.430555555555</v>
      </c>
      <c r="AR158" s="197">
        <v>65867</v>
      </c>
      <c r="AS158" s="197">
        <v>19505</v>
      </c>
      <c r="AT158" s="199">
        <v>21130</v>
      </c>
      <c r="AU158" s="199">
        <v>12130</v>
      </c>
      <c r="AV158" s="200">
        <v>9000</v>
      </c>
      <c r="AW158" s="196">
        <v>45023.436111111114</v>
      </c>
      <c r="AX158" s="193">
        <v>65868</v>
      </c>
      <c r="AY158" s="196"/>
      <c r="AZ158" s="197"/>
      <c r="BA158" s="197"/>
      <c r="BB158" s="199"/>
      <c r="BC158" s="199"/>
      <c r="BD158" s="200"/>
      <c r="BE158" s="196"/>
      <c r="BF158" s="193"/>
      <c r="BG158" s="196"/>
      <c r="BH158" s="197"/>
      <c r="BI158" s="197"/>
      <c r="BJ158" s="199"/>
      <c r="BK158" s="199"/>
      <c r="BL158" s="200"/>
      <c r="BM158" s="196"/>
      <c r="BN158" s="193"/>
      <c r="BO158" s="196"/>
      <c r="BP158" s="197"/>
      <c r="BQ158" s="197"/>
      <c r="BR158" s="199"/>
      <c r="BS158" s="199"/>
      <c r="BT158" s="200"/>
      <c r="BU158" s="201"/>
      <c r="BV158" s="193"/>
      <c r="BW158" s="202"/>
      <c r="BX158" s="90"/>
      <c r="BY158" s="198"/>
      <c r="BZ158" s="198"/>
      <c r="CA158" s="241">
        <v>45111.447222222225</v>
      </c>
      <c r="CB158" s="221"/>
      <c r="CC158" s="267" t="s">
        <v>1744</v>
      </c>
      <c r="CD158" s="222">
        <f t="shared" si="87"/>
        <v>0.16666666666666666</v>
      </c>
      <c r="CE158" s="223">
        <f t="shared" si="88"/>
        <v>3</v>
      </c>
      <c r="CF158" s="224">
        <f t="shared" si="89"/>
        <v>0.36666666666666614</v>
      </c>
      <c r="CG158" s="193">
        <f t="shared" si="90"/>
        <v>6</v>
      </c>
      <c r="CH158" s="224">
        <f t="shared" si="91"/>
        <v>4.166666666666667</v>
      </c>
      <c r="CI158" s="193">
        <f t="shared" si="92"/>
        <v>30</v>
      </c>
      <c r="CJ158" s="224">
        <f t="shared" si="93"/>
        <v>0</v>
      </c>
      <c r="CK158" s="193">
        <f t="shared" si="94"/>
        <v>0</v>
      </c>
      <c r="CL158" s="224">
        <f t="shared" si="95"/>
        <v>0</v>
      </c>
      <c r="CM158" s="193">
        <f t="shared" si="96"/>
        <v>0</v>
      </c>
      <c r="CN158" s="224">
        <f t="shared" si="97"/>
        <v>0</v>
      </c>
      <c r="CO158" s="193">
        <f t="shared" si="98"/>
        <v>0</v>
      </c>
      <c r="CP158" s="225">
        <f t="shared" si="99"/>
        <v>0.13333333333333333</v>
      </c>
      <c r="CQ158" s="198">
        <f t="shared" si="100"/>
        <v>1</v>
      </c>
      <c r="CR158" s="225">
        <f t="shared" si="101"/>
        <v>0</v>
      </c>
      <c r="CS158" s="198">
        <f t="shared" si="102"/>
        <v>0</v>
      </c>
      <c r="CT158" s="225">
        <f t="shared" si="103"/>
        <v>0</v>
      </c>
      <c r="CU158" s="198">
        <f t="shared" si="104"/>
        <v>0</v>
      </c>
      <c r="CV158" s="225">
        <f t="shared" si="105"/>
        <v>0</v>
      </c>
      <c r="CW158" s="226">
        <f t="shared" si="106"/>
        <v>0</v>
      </c>
      <c r="CX158" s="224">
        <f t="shared" si="107"/>
        <v>4.833333333333333</v>
      </c>
      <c r="CY158" s="227">
        <f t="shared" si="108"/>
        <v>40</v>
      </c>
      <c r="CZ158" s="224">
        <f t="shared" si="123"/>
        <v>4.166666666666667</v>
      </c>
      <c r="DA158" s="228">
        <f t="shared" si="122"/>
        <v>30</v>
      </c>
      <c r="DB158" s="225">
        <f t="shared" si="109"/>
        <v>0.66666666666666607</v>
      </c>
      <c r="DC158" s="229">
        <f t="shared" si="110"/>
        <v>10</v>
      </c>
      <c r="DD158" s="224">
        <f t="shared" si="111"/>
        <v>0.13333333333333333</v>
      </c>
      <c r="DE158" s="90">
        <f t="shared" si="112"/>
        <v>1</v>
      </c>
      <c r="DF158" s="230">
        <f t="shared" si="113"/>
        <v>8</v>
      </c>
      <c r="DG158" s="251">
        <f t="shared" si="114"/>
        <v>9000</v>
      </c>
      <c r="DH158" s="231">
        <f t="shared" si="115"/>
        <v>72</v>
      </c>
      <c r="DI158" s="232">
        <f t="shared" si="116"/>
        <v>540</v>
      </c>
      <c r="DJ158" s="233">
        <f t="shared" si="117"/>
        <v>18</v>
      </c>
      <c r="DK158" s="234">
        <f t="shared" si="118"/>
        <v>7.1999999999999993</v>
      </c>
      <c r="DL158" s="235">
        <f t="shared" si="119"/>
        <v>16.363636363636388</v>
      </c>
      <c r="DM158" s="236"/>
      <c r="DN158" s="237"/>
      <c r="DO158" s="238">
        <f t="shared" si="120"/>
        <v>1</v>
      </c>
      <c r="DP158" s="239">
        <f t="shared" si="121"/>
        <v>1</v>
      </c>
    </row>
    <row r="159" spans="1:120" ht="24.75" customHeight="1">
      <c r="A159" s="537" t="s">
        <v>1738</v>
      </c>
      <c r="B159" s="191" t="s">
        <v>1150</v>
      </c>
      <c r="C159" s="192">
        <v>45023</v>
      </c>
      <c r="D159" s="193" t="s">
        <v>163</v>
      </c>
      <c r="E159" s="194" t="s">
        <v>1399</v>
      </c>
      <c r="F159" s="90" t="s">
        <v>165</v>
      </c>
      <c r="G159" s="193" t="s">
        <v>1241</v>
      </c>
      <c r="H159" s="191" t="s">
        <v>145</v>
      </c>
      <c r="I159" s="90" t="s">
        <v>146</v>
      </c>
      <c r="J159" s="194" t="s">
        <v>147</v>
      </c>
      <c r="K159" s="90">
        <v>4</v>
      </c>
      <c r="L159" s="195" t="s">
        <v>1153</v>
      </c>
      <c r="M159" s="196">
        <v>45023.541666666664</v>
      </c>
      <c r="N159" s="90">
        <v>51206</v>
      </c>
      <c r="O159" s="197"/>
      <c r="P159" s="196">
        <v>45023.666666666664</v>
      </c>
      <c r="Q159" s="90">
        <v>51234</v>
      </c>
      <c r="R159" s="193"/>
      <c r="S159" s="196">
        <v>45023.545138888891</v>
      </c>
      <c r="T159" s="90">
        <v>51208</v>
      </c>
      <c r="U159" s="197" t="s">
        <v>1450</v>
      </c>
      <c r="V159" s="196">
        <v>45023.649305555555</v>
      </c>
      <c r="W159" s="90">
        <v>51227</v>
      </c>
      <c r="X159" s="193" t="s">
        <v>1451</v>
      </c>
      <c r="Y159" s="196"/>
      <c r="Z159" s="90"/>
      <c r="AA159" s="193"/>
      <c r="AB159" s="196"/>
      <c r="AC159" s="90"/>
      <c r="AD159" s="193"/>
      <c r="AE159" s="196"/>
      <c r="AF159" s="90"/>
      <c r="AG159" s="193"/>
      <c r="AH159" s="196"/>
      <c r="AI159" s="90"/>
      <c r="AJ159" s="198"/>
      <c r="AK159" s="196"/>
      <c r="AL159" s="90"/>
      <c r="AM159" s="198"/>
      <c r="AN159" s="196"/>
      <c r="AO159" s="90"/>
      <c r="AP159" s="198"/>
      <c r="AQ159" s="196">
        <v>45023.65625</v>
      </c>
      <c r="AR159" s="197">
        <v>51231</v>
      </c>
      <c r="AS159" s="197">
        <v>19508</v>
      </c>
      <c r="AT159" s="199">
        <v>20740</v>
      </c>
      <c r="AU159" s="199">
        <v>12120</v>
      </c>
      <c r="AV159" s="200">
        <v>8620</v>
      </c>
      <c r="AW159" s="196">
        <v>45023.661111111112</v>
      </c>
      <c r="AX159" s="193">
        <v>51231</v>
      </c>
      <c r="AY159" s="196"/>
      <c r="AZ159" s="197"/>
      <c r="BA159" s="197"/>
      <c r="BB159" s="199"/>
      <c r="BC159" s="199"/>
      <c r="BD159" s="200"/>
      <c r="BE159" s="196"/>
      <c r="BF159" s="193"/>
      <c r="BG159" s="196"/>
      <c r="BH159" s="197"/>
      <c r="BI159" s="197"/>
      <c r="BJ159" s="199"/>
      <c r="BK159" s="199"/>
      <c r="BL159" s="200"/>
      <c r="BM159" s="196"/>
      <c r="BN159" s="193"/>
      <c r="BO159" s="196"/>
      <c r="BP159" s="197"/>
      <c r="BQ159" s="197"/>
      <c r="BR159" s="199"/>
      <c r="BS159" s="199"/>
      <c r="BT159" s="200"/>
      <c r="BU159" s="201"/>
      <c r="BV159" s="193"/>
      <c r="BW159" s="202"/>
      <c r="BX159" s="90"/>
      <c r="BY159" s="198"/>
      <c r="BZ159" s="198"/>
      <c r="CA159" s="241">
        <v>45111.67083333333</v>
      </c>
      <c r="CB159" s="221"/>
      <c r="CC159" s="267" t="s">
        <v>1744</v>
      </c>
      <c r="CD159" s="222">
        <f t="shared" si="87"/>
        <v>8.3333333333333329E-2</v>
      </c>
      <c r="CE159" s="223">
        <f t="shared" si="88"/>
        <v>2</v>
      </c>
      <c r="CF159" s="224">
        <f t="shared" si="89"/>
        <v>0.3</v>
      </c>
      <c r="CG159" s="193">
        <f t="shared" si="90"/>
        <v>7</v>
      </c>
      <c r="CH159" s="224">
        <f t="shared" si="91"/>
        <v>2.5</v>
      </c>
      <c r="CI159" s="193">
        <f t="shared" si="92"/>
        <v>19</v>
      </c>
      <c r="CJ159" s="224">
        <f t="shared" si="93"/>
        <v>0</v>
      </c>
      <c r="CK159" s="193">
        <f t="shared" si="94"/>
        <v>0</v>
      </c>
      <c r="CL159" s="224">
        <f t="shared" si="95"/>
        <v>0</v>
      </c>
      <c r="CM159" s="193">
        <f t="shared" si="96"/>
        <v>0</v>
      </c>
      <c r="CN159" s="224">
        <f t="shared" si="97"/>
        <v>0</v>
      </c>
      <c r="CO159" s="193">
        <f t="shared" si="98"/>
        <v>0</v>
      </c>
      <c r="CP159" s="225">
        <f t="shared" si="99"/>
        <v>0.11666666666666667</v>
      </c>
      <c r="CQ159" s="198">
        <f t="shared" si="100"/>
        <v>0</v>
      </c>
      <c r="CR159" s="225">
        <f t="shared" si="101"/>
        <v>0</v>
      </c>
      <c r="CS159" s="198">
        <f t="shared" si="102"/>
        <v>0</v>
      </c>
      <c r="CT159" s="225">
        <f t="shared" si="103"/>
        <v>0</v>
      </c>
      <c r="CU159" s="198">
        <f t="shared" si="104"/>
        <v>0</v>
      </c>
      <c r="CV159" s="225">
        <f t="shared" si="105"/>
        <v>0</v>
      </c>
      <c r="CW159" s="226">
        <f t="shared" si="106"/>
        <v>0</v>
      </c>
      <c r="CX159" s="224">
        <f t="shared" si="107"/>
        <v>3</v>
      </c>
      <c r="CY159" s="227">
        <f t="shared" si="108"/>
        <v>28</v>
      </c>
      <c r="CZ159" s="224">
        <f t="shared" si="123"/>
        <v>2.5</v>
      </c>
      <c r="DA159" s="228">
        <f t="shared" si="122"/>
        <v>19</v>
      </c>
      <c r="DB159" s="225">
        <f t="shared" si="109"/>
        <v>0.5</v>
      </c>
      <c r="DC159" s="229">
        <f t="shared" si="110"/>
        <v>9</v>
      </c>
      <c r="DD159" s="224">
        <f t="shared" si="111"/>
        <v>0.11666666666666667</v>
      </c>
      <c r="DE159" s="90">
        <f t="shared" si="112"/>
        <v>0</v>
      </c>
      <c r="DF159" s="230">
        <f t="shared" si="113"/>
        <v>7</v>
      </c>
      <c r="DG159" s="251">
        <f t="shared" si="114"/>
        <v>8620</v>
      </c>
      <c r="DH159" s="231">
        <f t="shared" si="115"/>
        <v>181.4736842105263</v>
      </c>
      <c r="DI159" s="232">
        <f t="shared" si="116"/>
        <v>862</v>
      </c>
      <c r="DJ159" s="233">
        <f t="shared" si="117"/>
        <v>24</v>
      </c>
      <c r="DK159" s="234">
        <f t="shared" si="118"/>
        <v>7.6</v>
      </c>
      <c r="DL159" s="235">
        <f t="shared" si="119"/>
        <v>23.333333333333336</v>
      </c>
      <c r="DM159" s="236"/>
      <c r="DN159" s="237"/>
      <c r="DO159" s="238">
        <f t="shared" si="120"/>
        <v>1</v>
      </c>
      <c r="DP159" s="239">
        <f t="shared" si="121"/>
        <v>1</v>
      </c>
    </row>
    <row r="160" spans="1:120" ht="24.75" customHeight="1">
      <c r="A160" s="537" t="s">
        <v>1739</v>
      </c>
      <c r="B160" s="191" t="s">
        <v>1150</v>
      </c>
      <c r="C160" s="192">
        <v>45023</v>
      </c>
      <c r="D160" s="193" t="s">
        <v>163</v>
      </c>
      <c r="E160" s="194" t="s">
        <v>1402</v>
      </c>
      <c r="F160" s="90" t="s">
        <v>165</v>
      </c>
      <c r="G160" s="193" t="s">
        <v>1244</v>
      </c>
      <c r="H160" s="191" t="s">
        <v>145</v>
      </c>
      <c r="I160" s="90" t="s">
        <v>146</v>
      </c>
      <c r="J160" s="194" t="s">
        <v>147</v>
      </c>
      <c r="K160" s="90">
        <v>4</v>
      </c>
      <c r="L160" s="195" t="s">
        <v>1377</v>
      </c>
      <c r="M160" s="196">
        <v>45023.243055555555</v>
      </c>
      <c r="N160" s="90">
        <v>51154</v>
      </c>
      <c r="O160" s="197"/>
      <c r="P160" s="196">
        <v>45023.45416666667</v>
      </c>
      <c r="Q160" s="90">
        <v>51206</v>
      </c>
      <c r="R160" s="193"/>
      <c r="S160" s="196">
        <v>45023.25</v>
      </c>
      <c r="T160" s="90">
        <v>51159</v>
      </c>
      <c r="U160" s="197" t="s">
        <v>1409</v>
      </c>
      <c r="V160" s="196">
        <v>45023.416666666664</v>
      </c>
      <c r="W160" s="90">
        <v>51194</v>
      </c>
      <c r="X160" s="193" t="s">
        <v>1409</v>
      </c>
      <c r="Y160" s="196"/>
      <c r="Z160" s="90" t="s">
        <v>1409</v>
      </c>
      <c r="AA160" s="193" t="s">
        <v>1409</v>
      </c>
      <c r="AB160" s="196"/>
      <c r="AC160" s="90" t="s">
        <v>1409</v>
      </c>
      <c r="AD160" s="193" t="s">
        <v>1409</v>
      </c>
      <c r="AE160" s="196"/>
      <c r="AF160" s="90" t="s">
        <v>1409</v>
      </c>
      <c r="AG160" s="193" t="s">
        <v>1409</v>
      </c>
      <c r="AH160" s="196"/>
      <c r="AI160" s="90" t="s">
        <v>1409</v>
      </c>
      <c r="AJ160" s="198" t="s">
        <v>1409</v>
      </c>
      <c r="AK160" s="196"/>
      <c r="AL160" s="90" t="s">
        <v>1409</v>
      </c>
      <c r="AM160" s="198" t="s">
        <v>1409</v>
      </c>
      <c r="AN160" s="196"/>
      <c r="AO160" s="90" t="s">
        <v>1409</v>
      </c>
      <c r="AP160" s="198" t="s">
        <v>1409</v>
      </c>
      <c r="AQ160" s="196">
        <v>45023.436805555553</v>
      </c>
      <c r="AR160" s="197">
        <v>51203</v>
      </c>
      <c r="AS160" s="197">
        <v>19506</v>
      </c>
      <c r="AT160" s="199"/>
      <c r="AU160" s="199"/>
      <c r="AV160" s="200">
        <v>8920</v>
      </c>
      <c r="AW160" s="196">
        <v>45023.446527777778</v>
      </c>
      <c r="AX160" s="193">
        <v>51204</v>
      </c>
      <c r="AY160" s="196"/>
      <c r="AZ160" s="197" t="s">
        <v>1409</v>
      </c>
      <c r="BA160" s="197" t="s">
        <v>1409</v>
      </c>
      <c r="BB160" s="199"/>
      <c r="BC160" s="199"/>
      <c r="BD160" s="200"/>
      <c r="BE160" s="196"/>
      <c r="BF160" s="193" t="s">
        <v>1409</v>
      </c>
      <c r="BG160" s="196"/>
      <c r="BH160" s="197" t="s">
        <v>1409</v>
      </c>
      <c r="BI160" s="197" t="s">
        <v>1409</v>
      </c>
      <c r="BJ160" s="199"/>
      <c r="BK160" s="199"/>
      <c r="BL160" s="200"/>
      <c r="BM160" s="196"/>
      <c r="BN160" s="193" t="s">
        <v>1409</v>
      </c>
      <c r="BO160" s="196"/>
      <c r="BP160" s="197"/>
      <c r="BQ160" s="197"/>
      <c r="BR160" s="199"/>
      <c r="BS160" s="199"/>
      <c r="BT160" s="200"/>
      <c r="BU160" s="201"/>
      <c r="BV160" s="193"/>
      <c r="BW160" s="202">
        <v>51196</v>
      </c>
      <c r="BX160" s="90">
        <v>192.25</v>
      </c>
      <c r="BY160" s="461">
        <v>1151.58</v>
      </c>
      <c r="BZ160" s="198"/>
      <c r="CA160" s="241">
        <v>45111.460416666669</v>
      </c>
      <c r="CB160" s="221"/>
      <c r="CC160" s="267" t="s">
        <v>1744</v>
      </c>
      <c r="CD160" s="222">
        <f t="shared" si="87"/>
        <v>0.16666666666666666</v>
      </c>
      <c r="CE160" s="223">
        <f t="shared" si="88"/>
        <v>5</v>
      </c>
      <c r="CF160" s="224">
        <f t="shared" si="89"/>
        <v>0.66666666666666641</v>
      </c>
      <c r="CG160" s="193">
        <f t="shared" si="90"/>
        <v>11</v>
      </c>
      <c r="CH160" s="224">
        <f t="shared" si="91"/>
        <v>4</v>
      </c>
      <c r="CI160" s="193">
        <f t="shared" si="92"/>
        <v>35</v>
      </c>
      <c r="CJ160" s="224">
        <f t="shared" si="93"/>
        <v>0</v>
      </c>
      <c r="CK160" s="193">
        <f t="shared" si="94"/>
        <v>0</v>
      </c>
      <c r="CL160" s="224">
        <f t="shared" si="95"/>
        <v>0</v>
      </c>
      <c r="CM160" s="193">
        <f t="shared" si="96"/>
        <v>0</v>
      </c>
      <c r="CN160" s="224">
        <f t="shared" si="97"/>
        <v>0</v>
      </c>
      <c r="CO160" s="193">
        <f t="shared" si="98"/>
        <v>0</v>
      </c>
      <c r="CP160" s="225">
        <f t="shared" si="99"/>
        <v>0.23333333333333334</v>
      </c>
      <c r="CQ160" s="198">
        <f t="shared" si="100"/>
        <v>1</v>
      </c>
      <c r="CR160" s="225">
        <f t="shared" si="101"/>
        <v>0</v>
      </c>
      <c r="CS160" s="198">
        <f t="shared" si="102"/>
        <v>0</v>
      </c>
      <c r="CT160" s="225">
        <f t="shared" si="103"/>
        <v>0</v>
      </c>
      <c r="CU160" s="198">
        <f t="shared" si="104"/>
        <v>0</v>
      </c>
      <c r="CV160" s="225">
        <f t="shared" si="105"/>
        <v>0</v>
      </c>
      <c r="CW160" s="226">
        <f t="shared" si="106"/>
        <v>0</v>
      </c>
      <c r="CX160" s="224">
        <f t="shared" si="107"/>
        <v>5.0666666666666664</v>
      </c>
      <c r="CY160" s="227">
        <f t="shared" si="108"/>
        <v>52</v>
      </c>
      <c r="CZ160" s="224">
        <f t="shared" si="123"/>
        <v>4</v>
      </c>
      <c r="DA160" s="228">
        <f t="shared" si="122"/>
        <v>35</v>
      </c>
      <c r="DB160" s="225">
        <f t="shared" si="109"/>
        <v>1.0666666666666664</v>
      </c>
      <c r="DC160" s="229">
        <f t="shared" si="110"/>
        <v>17</v>
      </c>
      <c r="DD160" s="224">
        <f t="shared" si="111"/>
        <v>0.23333333333333334</v>
      </c>
      <c r="DE160" s="90">
        <f t="shared" si="112"/>
        <v>1</v>
      </c>
      <c r="DF160" s="230">
        <f t="shared" si="113"/>
        <v>14</v>
      </c>
      <c r="DG160" s="251">
        <f t="shared" si="114"/>
        <v>8920</v>
      </c>
      <c r="DH160" s="231">
        <f t="shared" si="115"/>
        <v>63.714285714285715</v>
      </c>
      <c r="DI160" s="232">
        <f t="shared" si="116"/>
        <v>557.5</v>
      </c>
      <c r="DJ160" s="233">
        <f t="shared" si="117"/>
        <v>30</v>
      </c>
      <c r="DK160" s="234">
        <f t="shared" si="118"/>
        <v>8.75</v>
      </c>
      <c r="DL160" s="235">
        <f t="shared" si="119"/>
        <v>16.500000000000007</v>
      </c>
      <c r="DM160" s="236"/>
      <c r="DN160" s="237"/>
      <c r="DO160" s="238">
        <f t="shared" si="120"/>
        <v>1</v>
      </c>
      <c r="DP160" s="239">
        <f t="shared" si="121"/>
        <v>1</v>
      </c>
    </row>
    <row r="161" spans="1:120" ht="24.75" customHeight="1">
      <c r="A161" s="537" t="s">
        <v>1740</v>
      </c>
      <c r="B161" s="191" t="s">
        <v>1150</v>
      </c>
      <c r="C161" s="192">
        <v>45023</v>
      </c>
      <c r="D161" s="193" t="s">
        <v>163</v>
      </c>
      <c r="E161" s="194" t="s">
        <v>1403</v>
      </c>
      <c r="F161" s="90" t="s">
        <v>165</v>
      </c>
      <c r="G161" s="193" t="s">
        <v>1241</v>
      </c>
      <c r="H161" s="191" t="s">
        <v>145</v>
      </c>
      <c r="I161" s="90" t="s">
        <v>146</v>
      </c>
      <c r="J161" s="194" t="s">
        <v>1374</v>
      </c>
      <c r="K161" s="90">
        <v>4</v>
      </c>
      <c r="L161" s="195" t="s">
        <v>1381</v>
      </c>
      <c r="M161" s="196">
        <v>45023.534722222219</v>
      </c>
      <c r="N161" s="90">
        <v>65870</v>
      </c>
      <c r="O161" s="197"/>
      <c r="P161" s="196">
        <v>45023.652777777781</v>
      </c>
      <c r="Q161" s="90">
        <v>65904</v>
      </c>
      <c r="R161" s="193"/>
      <c r="S161" s="196">
        <v>45023.536805555559</v>
      </c>
      <c r="T161" s="90">
        <v>65872</v>
      </c>
      <c r="U161" s="197" t="s">
        <v>1606</v>
      </c>
      <c r="V161" s="196">
        <v>45023.635416666664</v>
      </c>
      <c r="W161" s="90">
        <v>65896</v>
      </c>
      <c r="X161" s="193" t="s">
        <v>1629</v>
      </c>
      <c r="Y161" s="196"/>
      <c r="Z161" s="90"/>
      <c r="AA161" s="193"/>
      <c r="AB161" s="196"/>
      <c r="AC161" s="90"/>
      <c r="AD161" s="193"/>
      <c r="AE161" s="196"/>
      <c r="AF161" s="90"/>
      <c r="AG161" s="193"/>
      <c r="AH161" s="196"/>
      <c r="AI161" s="90"/>
      <c r="AJ161" s="198"/>
      <c r="AK161" s="196"/>
      <c r="AL161" s="90"/>
      <c r="AM161" s="198"/>
      <c r="AN161" s="196"/>
      <c r="AO161" s="90"/>
      <c r="AP161" s="198"/>
      <c r="AQ161" s="196">
        <v>45023.64166666667</v>
      </c>
      <c r="AR161" s="197">
        <v>65901</v>
      </c>
      <c r="AS161" s="197">
        <v>19507</v>
      </c>
      <c r="AT161" s="199">
        <v>16380</v>
      </c>
      <c r="AU161" s="199">
        <v>12240</v>
      </c>
      <c r="AV161" s="200">
        <v>4140</v>
      </c>
      <c r="AW161" s="196">
        <v>45023.645833333336</v>
      </c>
      <c r="AX161" s="193">
        <v>65901</v>
      </c>
      <c r="AY161" s="196"/>
      <c r="AZ161" s="197"/>
      <c r="BA161" s="197"/>
      <c r="BB161" s="199"/>
      <c r="BC161" s="199"/>
      <c r="BD161" s="200"/>
      <c r="BE161" s="196"/>
      <c r="BF161" s="193"/>
      <c r="BG161" s="196"/>
      <c r="BH161" s="197"/>
      <c r="BI161" s="197"/>
      <c r="BJ161" s="199"/>
      <c r="BK161" s="199"/>
      <c r="BL161" s="200"/>
      <c r="BM161" s="196"/>
      <c r="BN161" s="193"/>
      <c r="BO161" s="196"/>
      <c r="BP161" s="197"/>
      <c r="BQ161" s="197"/>
      <c r="BR161" s="199"/>
      <c r="BS161" s="199"/>
      <c r="BT161" s="200"/>
      <c r="BU161" s="201"/>
      <c r="BV161" s="193"/>
      <c r="BW161" s="202">
        <v>65879</v>
      </c>
      <c r="BX161" s="90">
        <v>178.07</v>
      </c>
      <c r="BY161" s="461">
        <v>1066.6400000000001</v>
      </c>
      <c r="BZ161" s="198"/>
      <c r="CA161" s="241">
        <v>45111.661805555559</v>
      </c>
      <c r="CB161" s="221"/>
      <c r="CC161" s="267" t="s">
        <v>1744</v>
      </c>
      <c r="CD161" s="222">
        <f t="shared" si="87"/>
        <v>0.05</v>
      </c>
      <c r="CE161" s="223">
        <f t="shared" si="88"/>
        <v>2</v>
      </c>
      <c r="CF161" s="224">
        <f t="shared" si="89"/>
        <v>0.31666666666666682</v>
      </c>
      <c r="CG161" s="193">
        <f t="shared" si="90"/>
        <v>8</v>
      </c>
      <c r="CH161" s="224">
        <f t="shared" si="91"/>
        <v>2.3666666666666667</v>
      </c>
      <c r="CI161" s="193">
        <f t="shared" si="92"/>
        <v>24</v>
      </c>
      <c r="CJ161" s="224">
        <f t="shared" si="93"/>
        <v>0</v>
      </c>
      <c r="CK161" s="193">
        <f t="shared" si="94"/>
        <v>0</v>
      </c>
      <c r="CL161" s="224">
        <f t="shared" si="95"/>
        <v>0</v>
      </c>
      <c r="CM161" s="193">
        <f t="shared" si="96"/>
        <v>0</v>
      </c>
      <c r="CN161" s="224">
        <f t="shared" si="97"/>
        <v>0</v>
      </c>
      <c r="CO161" s="193">
        <f t="shared" si="98"/>
        <v>0</v>
      </c>
      <c r="CP161" s="225">
        <f t="shared" si="99"/>
        <v>0.1</v>
      </c>
      <c r="CQ161" s="198">
        <f t="shared" si="100"/>
        <v>0</v>
      </c>
      <c r="CR161" s="225">
        <f t="shared" si="101"/>
        <v>0</v>
      </c>
      <c r="CS161" s="198">
        <f t="shared" si="102"/>
        <v>0</v>
      </c>
      <c r="CT161" s="225">
        <f t="shared" si="103"/>
        <v>0</v>
      </c>
      <c r="CU161" s="198">
        <f t="shared" si="104"/>
        <v>0</v>
      </c>
      <c r="CV161" s="225">
        <f t="shared" si="105"/>
        <v>0</v>
      </c>
      <c r="CW161" s="226">
        <f t="shared" si="106"/>
        <v>0</v>
      </c>
      <c r="CX161" s="224">
        <f t="shared" si="107"/>
        <v>2.8333333333333335</v>
      </c>
      <c r="CY161" s="227">
        <f t="shared" si="108"/>
        <v>34</v>
      </c>
      <c r="CZ161" s="224">
        <f t="shared" si="123"/>
        <v>2.3666666666666667</v>
      </c>
      <c r="DA161" s="228">
        <f t="shared" si="122"/>
        <v>24</v>
      </c>
      <c r="DB161" s="225">
        <f t="shared" si="109"/>
        <v>0.46666666666666679</v>
      </c>
      <c r="DC161" s="229">
        <f t="shared" si="110"/>
        <v>10</v>
      </c>
      <c r="DD161" s="224">
        <f t="shared" si="111"/>
        <v>0.1</v>
      </c>
      <c r="DE161" s="90">
        <f t="shared" si="112"/>
        <v>0</v>
      </c>
      <c r="DF161" s="230">
        <f t="shared" si="113"/>
        <v>6</v>
      </c>
      <c r="DG161" s="251">
        <f t="shared" si="114"/>
        <v>4140</v>
      </c>
      <c r="DH161" s="231">
        <f t="shared" si="115"/>
        <v>72.887323943661968</v>
      </c>
      <c r="DI161" s="232">
        <f t="shared" si="116"/>
        <v>437.32394366197184</v>
      </c>
      <c r="DJ161" s="233">
        <f t="shared" si="117"/>
        <v>40</v>
      </c>
      <c r="DK161" s="234">
        <f t="shared" si="118"/>
        <v>10.140845070422536</v>
      </c>
      <c r="DL161" s="235">
        <f t="shared" si="119"/>
        <v>25.263157894736828</v>
      </c>
      <c r="DM161" s="236"/>
      <c r="DN161" s="237"/>
      <c r="DO161" s="238">
        <f t="shared" si="120"/>
        <v>1</v>
      </c>
      <c r="DP161" s="239">
        <f t="shared" si="121"/>
        <v>1</v>
      </c>
    </row>
    <row r="162" spans="1:120" ht="24.75" customHeight="1">
      <c r="A162" s="537" t="s">
        <v>1741</v>
      </c>
      <c r="B162" s="191" t="s">
        <v>1150</v>
      </c>
      <c r="C162" s="192">
        <v>45024</v>
      </c>
      <c r="D162" s="193" t="s">
        <v>173</v>
      </c>
      <c r="E162" s="194" t="s">
        <v>1404</v>
      </c>
      <c r="F162" s="90" t="s">
        <v>143</v>
      </c>
      <c r="G162" s="193" t="s">
        <v>1244</v>
      </c>
      <c r="H162" s="191" t="s">
        <v>145</v>
      </c>
      <c r="I162" s="90" t="s">
        <v>1750</v>
      </c>
      <c r="J162" s="194" t="s">
        <v>1374</v>
      </c>
      <c r="K162" s="90">
        <v>4</v>
      </c>
      <c r="L162" s="195" t="s">
        <v>1376</v>
      </c>
      <c r="M162" s="196">
        <v>45024.243055555555</v>
      </c>
      <c r="N162" s="90">
        <v>65904</v>
      </c>
      <c r="O162" s="197"/>
      <c r="P162" s="196">
        <v>45024.444444444445</v>
      </c>
      <c r="Q162" s="90">
        <v>65950</v>
      </c>
      <c r="R162" s="193"/>
      <c r="S162" s="196">
        <v>45024.246527777781</v>
      </c>
      <c r="T162" s="90">
        <v>65905</v>
      </c>
      <c r="U162" s="197" t="s">
        <v>1637</v>
      </c>
      <c r="V162" s="196">
        <v>45024.340277777781</v>
      </c>
      <c r="W162" s="90">
        <v>65925</v>
      </c>
      <c r="X162" s="193" t="s">
        <v>1386</v>
      </c>
      <c r="Y162" s="196">
        <v>45024.354166666664</v>
      </c>
      <c r="Z162" s="90">
        <v>65930</v>
      </c>
      <c r="AA162" s="193" t="s">
        <v>1692</v>
      </c>
      <c r="AB162" s="196">
        <v>45024.430555555555</v>
      </c>
      <c r="AC162" s="90">
        <v>65945</v>
      </c>
      <c r="AD162" s="193" t="s">
        <v>1567</v>
      </c>
      <c r="AE162" s="196"/>
      <c r="AF162" s="90"/>
      <c r="AG162" s="193"/>
      <c r="AH162" s="196"/>
      <c r="AI162" s="90"/>
      <c r="AJ162" s="198"/>
      <c r="AK162" s="196"/>
      <c r="AL162" s="90"/>
      <c r="AM162" s="198"/>
      <c r="AN162" s="196"/>
      <c r="AO162" s="90"/>
      <c r="AP162" s="198"/>
      <c r="AQ162" s="196">
        <v>45024.345138888886</v>
      </c>
      <c r="AR162" s="197">
        <v>65927</v>
      </c>
      <c r="AS162" s="197">
        <v>19509</v>
      </c>
      <c r="AT162" s="199">
        <v>17910</v>
      </c>
      <c r="AU162" s="199">
        <v>12220</v>
      </c>
      <c r="AV162" s="200">
        <v>5690</v>
      </c>
      <c r="AW162" s="196">
        <v>45024.349305555559</v>
      </c>
      <c r="AX162" s="193">
        <v>65927</v>
      </c>
      <c r="AY162" s="196">
        <v>45024.43472222222</v>
      </c>
      <c r="AZ162" s="197">
        <v>65947</v>
      </c>
      <c r="BA162" s="197">
        <v>19514</v>
      </c>
      <c r="BB162" s="199">
        <v>16730</v>
      </c>
      <c r="BC162" s="199">
        <v>12200</v>
      </c>
      <c r="BD162" s="200">
        <v>4530</v>
      </c>
      <c r="BE162" s="196">
        <v>45024.438888888886</v>
      </c>
      <c r="BF162" s="193">
        <v>65947</v>
      </c>
      <c r="BG162" s="196"/>
      <c r="BH162" s="197"/>
      <c r="BI162" s="197"/>
      <c r="BJ162" s="199"/>
      <c r="BK162" s="199"/>
      <c r="BL162" s="200"/>
      <c r="BM162" s="196"/>
      <c r="BN162" s="193"/>
      <c r="BO162" s="196"/>
      <c r="BP162" s="197"/>
      <c r="BQ162" s="197"/>
      <c r="BR162" s="199"/>
      <c r="BS162" s="199"/>
      <c r="BT162" s="200"/>
      <c r="BU162" s="201"/>
      <c r="BV162" s="193"/>
      <c r="BW162" s="202"/>
      <c r="BX162" s="90"/>
      <c r="BY162" s="198"/>
      <c r="BZ162" s="198"/>
      <c r="CA162" s="241">
        <v>45142.451388888891</v>
      </c>
      <c r="CB162" s="221"/>
      <c r="CC162" s="267" t="s">
        <v>1744</v>
      </c>
      <c r="CD162" s="222">
        <f t="shared" si="87"/>
        <v>8.3333333333333329E-2</v>
      </c>
      <c r="CE162" s="223">
        <f t="shared" si="88"/>
        <v>1</v>
      </c>
      <c r="CF162" s="224">
        <f t="shared" si="89"/>
        <v>0.46666666666666584</v>
      </c>
      <c r="CG162" s="193">
        <f t="shared" si="90"/>
        <v>10</v>
      </c>
      <c r="CH162" s="224">
        <f t="shared" si="91"/>
        <v>2.25</v>
      </c>
      <c r="CI162" s="193">
        <f t="shared" si="92"/>
        <v>20</v>
      </c>
      <c r="CJ162" s="224">
        <f t="shared" si="93"/>
        <v>1.8333333333333335</v>
      </c>
      <c r="CK162" s="193">
        <f t="shared" si="94"/>
        <v>15</v>
      </c>
      <c r="CL162" s="224">
        <f t="shared" si="95"/>
        <v>0</v>
      </c>
      <c r="CM162" s="193">
        <f t="shared" si="96"/>
        <v>0</v>
      </c>
      <c r="CN162" s="224">
        <f t="shared" si="97"/>
        <v>0</v>
      </c>
      <c r="CO162" s="193">
        <f t="shared" si="98"/>
        <v>0</v>
      </c>
      <c r="CP162" s="225">
        <f t="shared" si="99"/>
        <v>0.1</v>
      </c>
      <c r="CQ162" s="198">
        <f t="shared" si="100"/>
        <v>0</v>
      </c>
      <c r="CR162" s="225">
        <f t="shared" si="101"/>
        <v>0.1</v>
      </c>
      <c r="CS162" s="198">
        <f t="shared" si="102"/>
        <v>0</v>
      </c>
      <c r="CT162" s="225">
        <f t="shared" si="103"/>
        <v>0</v>
      </c>
      <c r="CU162" s="198">
        <f t="shared" si="104"/>
        <v>0</v>
      </c>
      <c r="CV162" s="225">
        <f t="shared" si="105"/>
        <v>0</v>
      </c>
      <c r="CW162" s="226">
        <f t="shared" si="106"/>
        <v>0</v>
      </c>
      <c r="CX162" s="224">
        <f t="shared" si="107"/>
        <v>4.833333333333333</v>
      </c>
      <c r="CY162" s="227">
        <f t="shared" si="108"/>
        <v>46</v>
      </c>
      <c r="CZ162" s="224">
        <f t="shared" si="123"/>
        <v>4.0833333333333339</v>
      </c>
      <c r="DA162" s="228">
        <f t="shared" si="122"/>
        <v>35</v>
      </c>
      <c r="DB162" s="225">
        <f t="shared" si="109"/>
        <v>0.74999999999999911</v>
      </c>
      <c r="DC162" s="229">
        <f t="shared" si="110"/>
        <v>11</v>
      </c>
      <c r="DD162" s="224">
        <f t="shared" si="111"/>
        <v>0.2</v>
      </c>
      <c r="DE162" s="90">
        <f t="shared" si="112"/>
        <v>0</v>
      </c>
      <c r="DF162" s="230">
        <f t="shared" si="113"/>
        <v>6</v>
      </c>
      <c r="DG162" s="251">
        <f t="shared" si="114"/>
        <v>10220</v>
      </c>
      <c r="DH162" s="231">
        <f t="shared" si="115"/>
        <v>71.510204081632637</v>
      </c>
      <c r="DI162" s="232">
        <f t="shared" si="116"/>
        <v>625.71428571428567</v>
      </c>
      <c r="DJ162" s="233">
        <f t="shared" si="117"/>
        <v>12</v>
      </c>
      <c r="DK162" s="234">
        <f t="shared" si="118"/>
        <v>8.5714285714285694</v>
      </c>
      <c r="DL162" s="235">
        <f t="shared" si="119"/>
        <v>21.428571428571466</v>
      </c>
      <c r="DM162" s="236"/>
      <c r="DN162" s="237"/>
      <c r="DO162" s="238">
        <f t="shared" si="120"/>
        <v>0.89806678383128291</v>
      </c>
      <c r="DP162" s="239">
        <f t="shared" si="121"/>
        <v>2</v>
      </c>
    </row>
    <row r="163" spans="1:120" ht="24.75" customHeight="1">
      <c r="A163" s="537" t="s">
        <v>1751</v>
      </c>
      <c r="B163" s="191" t="s">
        <v>1150</v>
      </c>
      <c r="C163" s="192">
        <v>45024</v>
      </c>
      <c r="D163" s="193" t="s">
        <v>173</v>
      </c>
      <c r="E163" s="194" t="s">
        <v>1405</v>
      </c>
      <c r="F163" s="90" t="s">
        <v>143</v>
      </c>
      <c r="G163" s="193" t="s">
        <v>1241</v>
      </c>
      <c r="H163" s="191" t="s">
        <v>145</v>
      </c>
      <c r="I163" s="90" t="s">
        <v>1750</v>
      </c>
      <c r="J163" s="194" t="s">
        <v>147</v>
      </c>
      <c r="K163" s="90">
        <v>4</v>
      </c>
      <c r="L163" s="195" t="s">
        <v>1153</v>
      </c>
      <c r="M163" s="196">
        <v>45024.541666666664</v>
      </c>
      <c r="N163" s="90">
        <v>51284</v>
      </c>
      <c r="O163" s="197"/>
      <c r="P163" s="196">
        <v>45024.659722222219</v>
      </c>
      <c r="Q163" s="90">
        <v>51308</v>
      </c>
      <c r="R163" s="193"/>
      <c r="S163" s="196">
        <v>45024.545138888891</v>
      </c>
      <c r="T163" s="90">
        <v>51286</v>
      </c>
      <c r="U163" s="197" t="s">
        <v>1382</v>
      </c>
      <c r="V163" s="196">
        <v>45024.642361111109</v>
      </c>
      <c r="W163" s="90">
        <v>51301</v>
      </c>
      <c r="X163" s="193" t="s">
        <v>1384</v>
      </c>
      <c r="Y163" s="196"/>
      <c r="Z163" s="90"/>
      <c r="AA163" s="193"/>
      <c r="AB163" s="196"/>
      <c r="AC163" s="90"/>
      <c r="AD163" s="193"/>
      <c r="AE163" s="196"/>
      <c r="AF163" s="90"/>
      <c r="AG163" s="193"/>
      <c r="AH163" s="196"/>
      <c r="AI163" s="90"/>
      <c r="AJ163" s="198"/>
      <c r="AK163" s="196"/>
      <c r="AL163" s="90"/>
      <c r="AM163" s="198"/>
      <c r="AN163" s="196"/>
      <c r="AO163" s="90"/>
      <c r="AP163" s="198"/>
      <c r="AQ163" s="196">
        <v>45024.646527777775</v>
      </c>
      <c r="AR163" s="197">
        <v>51305</v>
      </c>
      <c r="AS163" s="197">
        <v>19516</v>
      </c>
      <c r="AT163" s="199">
        <v>21700</v>
      </c>
      <c r="AU163" s="199">
        <v>12080</v>
      </c>
      <c r="AV163" s="200">
        <v>9620</v>
      </c>
      <c r="AW163" s="196">
        <v>45024.652777777781</v>
      </c>
      <c r="AX163" s="193">
        <v>51305</v>
      </c>
      <c r="AY163" s="196"/>
      <c r="AZ163" s="197"/>
      <c r="BA163" s="197"/>
      <c r="BB163" s="199"/>
      <c r="BC163" s="199"/>
      <c r="BD163" s="200"/>
      <c r="BE163" s="196"/>
      <c r="BF163" s="193"/>
      <c r="BG163" s="196"/>
      <c r="BH163" s="197"/>
      <c r="BI163" s="197"/>
      <c r="BJ163" s="199"/>
      <c r="BK163" s="199"/>
      <c r="BL163" s="200"/>
      <c r="BM163" s="196"/>
      <c r="BN163" s="193"/>
      <c r="BO163" s="196"/>
      <c r="BP163" s="197"/>
      <c r="BQ163" s="197"/>
      <c r="BR163" s="199"/>
      <c r="BS163" s="199"/>
      <c r="BT163" s="200"/>
      <c r="BU163" s="201"/>
      <c r="BV163" s="193"/>
      <c r="BW163" s="202"/>
      <c r="BX163" s="90"/>
      <c r="BY163" s="198"/>
      <c r="BZ163" s="198"/>
      <c r="CA163" s="241">
        <v>45142.660416666666</v>
      </c>
      <c r="CB163" s="221"/>
      <c r="CC163" s="267" t="s">
        <v>1744</v>
      </c>
      <c r="CD163" s="222">
        <f t="shared" si="87"/>
        <v>8.3333333333333329E-2</v>
      </c>
      <c r="CE163" s="223">
        <f t="shared" si="88"/>
        <v>2</v>
      </c>
      <c r="CF163" s="224">
        <f t="shared" si="89"/>
        <v>0.26666666666666666</v>
      </c>
      <c r="CG163" s="193">
        <f t="shared" si="90"/>
        <v>7</v>
      </c>
      <c r="CH163" s="224">
        <f t="shared" si="91"/>
        <v>2.3333333333333335</v>
      </c>
      <c r="CI163" s="193">
        <f t="shared" si="92"/>
        <v>15</v>
      </c>
      <c r="CJ163" s="224">
        <f t="shared" si="93"/>
        <v>0</v>
      </c>
      <c r="CK163" s="193">
        <f t="shared" si="94"/>
        <v>0</v>
      </c>
      <c r="CL163" s="224">
        <f t="shared" si="95"/>
        <v>0</v>
      </c>
      <c r="CM163" s="193">
        <f t="shared" si="96"/>
        <v>0</v>
      </c>
      <c r="CN163" s="224">
        <f t="shared" si="97"/>
        <v>0</v>
      </c>
      <c r="CO163" s="193">
        <f t="shared" si="98"/>
        <v>0</v>
      </c>
      <c r="CP163" s="225">
        <f t="shared" si="99"/>
        <v>0.15</v>
      </c>
      <c r="CQ163" s="198">
        <f t="shared" si="100"/>
        <v>0</v>
      </c>
      <c r="CR163" s="225">
        <f t="shared" si="101"/>
        <v>0</v>
      </c>
      <c r="CS163" s="198">
        <f t="shared" si="102"/>
        <v>0</v>
      </c>
      <c r="CT163" s="225">
        <f t="shared" si="103"/>
        <v>0</v>
      </c>
      <c r="CU163" s="198">
        <f t="shared" si="104"/>
        <v>0</v>
      </c>
      <c r="CV163" s="225">
        <f t="shared" si="105"/>
        <v>0</v>
      </c>
      <c r="CW163" s="226">
        <f t="shared" si="106"/>
        <v>0</v>
      </c>
      <c r="CX163" s="224">
        <f t="shared" si="107"/>
        <v>2.8333333333333335</v>
      </c>
      <c r="CY163" s="227">
        <f t="shared" si="108"/>
        <v>24</v>
      </c>
      <c r="CZ163" s="224">
        <f t="shared" si="123"/>
        <v>2.3333333333333335</v>
      </c>
      <c r="DA163" s="228">
        <f t="shared" si="122"/>
        <v>15</v>
      </c>
      <c r="DB163" s="225">
        <f t="shared" si="109"/>
        <v>0.5</v>
      </c>
      <c r="DC163" s="229">
        <f t="shared" si="110"/>
        <v>9</v>
      </c>
      <c r="DD163" s="224">
        <f t="shared" si="111"/>
        <v>0.15</v>
      </c>
      <c r="DE163" s="90">
        <f t="shared" si="112"/>
        <v>0</v>
      </c>
      <c r="DF163" s="230">
        <f t="shared" si="113"/>
        <v>9</v>
      </c>
      <c r="DG163" s="251">
        <f t="shared" si="114"/>
        <v>9620</v>
      </c>
      <c r="DH163" s="231">
        <f t="shared" si="115"/>
        <v>274.85714285714283</v>
      </c>
      <c r="DI163" s="232">
        <f t="shared" si="116"/>
        <v>1030.7142857142856</v>
      </c>
      <c r="DJ163" s="233">
        <f t="shared" si="117"/>
        <v>24</v>
      </c>
      <c r="DK163" s="234">
        <f t="shared" si="118"/>
        <v>6.4285714285714279</v>
      </c>
      <c r="DL163" s="235">
        <f t="shared" si="119"/>
        <v>26.25</v>
      </c>
      <c r="DM163" s="236"/>
      <c r="DN163" s="237"/>
      <c r="DO163" s="238">
        <f t="shared" si="120"/>
        <v>1</v>
      </c>
      <c r="DP163" s="239">
        <f t="shared" si="121"/>
        <v>1</v>
      </c>
    </row>
    <row r="164" spans="1:120" ht="24.75" customHeight="1">
      <c r="A164" s="537" t="s">
        <v>1742</v>
      </c>
      <c r="B164" s="191" t="s">
        <v>1150</v>
      </c>
      <c r="C164" s="192">
        <v>45024</v>
      </c>
      <c r="D164" s="193" t="s">
        <v>173</v>
      </c>
      <c r="E164" s="194" t="s">
        <v>1406</v>
      </c>
      <c r="F164" s="90" t="s">
        <v>143</v>
      </c>
      <c r="G164" s="193" t="s">
        <v>1244</v>
      </c>
      <c r="H164" s="191" t="s">
        <v>145</v>
      </c>
      <c r="I164" s="90" t="s">
        <v>1750</v>
      </c>
      <c r="J164" s="194" t="s">
        <v>147</v>
      </c>
      <c r="K164" s="90">
        <v>4</v>
      </c>
      <c r="L164" s="195" t="s">
        <v>1377</v>
      </c>
      <c r="M164" s="196">
        <v>45024.239583333336</v>
      </c>
      <c r="N164" s="90">
        <v>51234</v>
      </c>
      <c r="O164" s="197"/>
      <c r="P164" s="196">
        <v>45024.408333333333</v>
      </c>
      <c r="Q164" s="90">
        <v>51283</v>
      </c>
      <c r="R164" s="193"/>
      <c r="S164" s="196">
        <v>45024.245833333334</v>
      </c>
      <c r="T164" s="90">
        <v>51238</v>
      </c>
      <c r="U164" s="197" t="s">
        <v>1743</v>
      </c>
      <c r="V164" s="196">
        <v>45024.364583333336</v>
      </c>
      <c r="W164" s="90">
        <v>51266</v>
      </c>
      <c r="X164" s="193" t="s">
        <v>1392</v>
      </c>
      <c r="Y164" s="196"/>
      <c r="Z164" s="90"/>
      <c r="AA164" s="193"/>
      <c r="AB164" s="196"/>
      <c r="AC164" s="90"/>
      <c r="AD164" s="193"/>
      <c r="AE164" s="196"/>
      <c r="AF164" s="90"/>
      <c r="AG164" s="193"/>
      <c r="AH164" s="196"/>
      <c r="AI164" s="90"/>
      <c r="AJ164" s="198"/>
      <c r="AK164" s="196"/>
      <c r="AL164" s="90"/>
      <c r="AM164" s="198"/>
      <c r="AN164" s="196"/>
      <c r="AO164" s="90"/>
      <c r="AP164" s="198"/>
      <c r="AQ164" s="196">
        <v>45024.378472222219</v>
      </c>
      <c r="AR164" s="197">
        <v>51280</v>
      </c>
      <c r="AS164" s="197">
        <v>19511</v>
      </c>
      <c r="AT164" s="199">
        <v>18480</v>
      </c>
      <c r="AU164" s="199">
        <v>12080</v>
      </c>
      <c r="AV164" s="200">
        <v>6400</v>
      </c>
      <c r="AW164" s="196">
        <v>45024.383333333331</v>
      </c>
      <c r="AX164" s="193">
        <v>51281</v>
      </c>
      <c r="AY164" s="196"/>
      <c r="AZ164" s="197"/>
      <c r="BA164" s="197"/>
      <c r="BB164" s="199"/>
      <c r="BC164" s="199"/>
      <c r="BD164" s="200"/>
      <c r="BE164" s="196"/>
      <c r="BF164" s="193"/>
      <c r="BG164" s="196"/>
      <c r="BH164" s="197"/>
      <c r="BI164" s="197"/>
      <c r="BJ164" s="199"/>
      <c r="BK164" s="199"/>
      <c r="BL164" s="200"/>
      <c r="BM164" s="196"/>
      <c r="BN164" s="193"/>
      <c r="BO164" s="196"/>
      <c r="BP164" s="197"/>
      <c r="BQ164" s="197"/>
      <c r="BR164" s="199"/>
      <c r="BS164" s="199"/>
      <c r="BT164" s="200"/>
      <c r="BU164" s="201"/>
      <c r="BV164" s="193"/>
      <c r="BW164" s="202"/>
      <c r="BX164" s="90"/>
      <c r="BY164" s="198"/>
      <c r="BZ164" s="198"/>
      <c r="CA164" s="241">
        <v>45142.409722222219</v>
      </c>
      <c r="CB164" s="221"/>
      <c r="CC164" s="267" t="s">
        <v>1744</v>
      </c>
      <c r="CD164" s="222">
        <f t="shared" si="87"/>
        <v>0.15</v>
      </c>
      <c r="CE164" s="223">
        <f t="shared" si="88"/>
        <v>4</v>
      </c>
      <c r="CF164" s="224">
        <f t="shared" si="89"/>
        <v>0.93333333333333302</v>
      </c>
      <c r="CG164" s="193">
        <f t="shared" si="90"/>
        <v>16</v>
      </c>
      <c r="CH164" s="224">
        <f t="shared" si="91"/>
        <v>2.85</v>
      </c>
      <c r="CI164" s="193">
        <f t="shared" si="92"/>
        <v>28</v>
      </c>
      <c r="CJ164" s="224">
        <f t="shared" si="93"/>
        <v>0</v>
      </c>
      <c r="CK164" s="193">
        <f t="shared" si="94"/>
        <v>0</v>
      </c>
      <c r="CL164" s="224">
        <f t="shared" si="95"/>
        <v>0</v>
      </c>
      <c r="CM164" s="193">
        <f t="shared" si="96"/>
        <v>0</v>
      </c>
      <c r="CN164" s="224">
        <f t="shared" si="97"/>
        <v>0</v>
      </c>
      <c r="CO164" s="193">
        <f t="shared" si="98"/>
        <v>0</v>
      </c>
      <c r="CP164" s="225">
        <f t="shared" si="99"/>
        <v>0.11666666666666667</v>
      </c>
      <c r="CQ164" s="198">
        <f t="shared" si="100"/>
        <v>1</v>
      </c>
      <c r="CR164" s="225">
        <f t="shared" si="101"/>
        <v>0</v>
      </c>
      <c r="CS164" s="198">
        <f t="shared" si="102"/>
        <v>0</v>
      </c>
      <c r="CT164" s="225">
        <f t="shared" si="103"/>
        <v>0</v>
      </c>
      <c r="CU164" s="198">
        <f t="shared" si="104"/>
        <v>0</v>
      </c>
      <c r="CV164" s="225">
        <f t="shared" si="105"/>
        <v>0</v>
      </c>
      <c r="CW164" s="226">
        <f t="shared" si="106"/>
        <v>0</v>
      </c>
      <c r="CX164" s="224">
        <f t="shared" si="107"/>
        <v>4.05</v>
      </c>
      <c r="CY164" s="227">
        <f t="shared" si="108"/>
        <v>49</v>
      </c>
      <c r="CZ164" s="224">
        <f t="shared" si="123"/>
        <v>2.85</v>
      </c>
      <c r="DA164" s="228">
        <f t="shared" si="122"/>
        <v>28</v>
      </c>
      <c r="DB164" s="225">
        <f t="shared" si="109"/>
        <v>1.1999999999999997</v>
      </c>
      <c r="DC164" s="229">
        <f t="shared" si="110"/>
        <v>21</v>
      </c>
      <c r="DD164" s="224">
        <f t="shared" si="111"/>
        <v>0.11666666666666667</v>
      </c>
      <c r="DE164" s="90">
        <f t="shared" si="112"/>
        <v>1</v>
      </c>
      <c r="DF164" s="230">
        <f t="shared" si="113"/>
        <v>7</v>
      </c>
      <c r="DG164" s="251">
        <f t="shared" si="114"/>
        <v>6400</v>
      </c>
      <c r="DH164" s="231">
        <f t="shared" si="115"/>
        <v>80.200501253132828</v>
      </c>
      <c r="DI164" s="232">
        <f t="shared" si="116"/>
        <v>561.40350877192975</v>
      </c>
      <c r="DJ164" s="233">
        <f t="shared" si="117"/>
        <v>26.666666666666668</v>
      </c>
      <c r="DK164" s="234">
        <f t="shared" si="118"/>
        <v>9.8245614035087723</v>
      </c>
      <c r="DL164" s="235">
        <f t="shared" si="119"/>
        <v>17.142857142857149</v>
      </c>
      <c r="DM164" s="236"/>
      <c r="DN164" s="237"/>
      <c r="DO164" s="238">
        <f t="shared" si="120"/>
        <v>1</v>
      </c>
      <c r="DP164" s="239">
        <f t="shared" si="121"/>
        <v>1</v>
      </c>
    </row>
    <row r="165" spans="1:120" ht="24.75" customHeight="1">
      <c r="A165" s="537" t="s">
        <v>1752</v>
      </c>
      <c r="B165" s="191" t="s">
        <v>1150</v>
      </c>
      <c r="C165" s="192">
        <v>45024</v>
      </c>
      <c r="D165" s="193" t="s">
        <v>173</v>
      </c>
      <c r="E165" s="194" t="s">
        <v>1407</v>
      </c>
      <c r="F165" s="90" t="s">
        <v>143</v>
      </c>
      <c r="G165" s="193" t="s">
        <v>1241</v>
      </c>
      <c r="H165" s="191" t="s">
        <v>145</v>
      </c>
      <c r="I165" s="90" t="s">
        <v>1750</v>
      </c>
      <c r="J165" s="194" t="s">
        <v>1374</v>
      </c>
      <c r="K165" s="90">
        <v>4</v>
      </c>
      <c r="L165" s="195" t="s">
        <v>1381</v>
      </c>
      <c r="M165" s="196">
        <v>45024.534722222219</v>
      </c>
      <c r="N165" s="90">
        <v>65950</v>
      </c>
      <c r="O165" s="197"/>
      <c r="P165" s="196">
        <v>45024.680555555555</v>
      </c>
      <c r="Q165" s="90">
        <v>65982</v>
      </c>
      <c r="R165" s="193"/>
      <c r="S165" s="196">
        <v>45024.536805555559</v>
      </c>
      <c r="T165" s="90">
        <v>65952</v>
      </c>
      <c r="U165" s="197" t="s">
        <v>1753</v>
      </c>
      <c r="V165" s="196">
        <v>45024.666666666664</v>
      </c>
      <c r="W165" s="90">
        <v>65975</v>
      </c>
      <c r="X165" s="193" t="s">
        <v>1629</v>
      </c>
      <c r="Y165" s="196"/>
      <c r="Z165" s="90"/>
      <c r="AA165" s="193"/>
      <c r="AB165" s="196"/>
      <c r="AC165" s="90"/>
      <c r="AD165" s="193"/>
      <c r="AE165" s="196"/>
      <c r="AF165" s="90"/>
      <c r="AG165" s="193"/>
      <c r="AH165" s="196"/>
      <c r="AI165" s="90"/>
      <c r="AJ165" s="198"/>
      <c r="AK165" s="196"/>
      <c r="AL165" s="90"/>
      <c r="AM165" s="198"/>
      <c r="AN165" s="196"/>
      <c r="AO165" s="90"/>
      <c r="AP165" s="198"/>
      <c r="AQ165" s="196">
        <v>45024.670138888891</v>
      </c>
      <c r="AR165" s="197">
        <v>65979</v>
      </c>
      <c r="AS165" s="197">
        <v>19517</v>
      </c>
      <c r="AT165" s="199"/>
      <c r="AU165" s="199"/>
      <c r="AV165" s="200">
        <v>8080</v>
      </c>
      <c r="AW165" s="196">
        <v>45024.673611111109</v>
      </c>
      <c r="AX165" s="193">
        <v>65979</v>
      </c>
      <c r="AY165" s="196"/>
      <c r="AZ165" s="197"/>
      <c r="BA165" s="197"/>
      <c r="BB165" s="199"/>
      <c r="BC165" s="199"/>
      <c r="BD165" s="200"/>
      <c r="BE165" s="196"/>
      <c r="BF165" s="193"/>
      <c r="BG165" s="196"/>
      <c r="BH165" s="197"/>
      <c r="BI165" s="197"/>
      <c r="BJ165" s="199"/>
      <c r="BK165" s="199"/>
      <c r="BL165" s="200"/>
      <c r="BM165" s="196"/>
      <c r="BN165" s="193"/>
      <c r="BO165" s="196"/>
      <c r="BP165" s="197"/>
      <c r="BQ165" s="197"/>
      <c r="BR165" s="199"/>
      <c r="BS165" s="199"/>
      <c r="BT165" s="200"/>
      <c r="BU165" s="201"/>
      <c r="BV165" s="193"/>
      <c r="BW165" s="202"/>
      <c r="BX165" s="90"/>
      <c r="BY165" s="198"/>
      <c r="BZ165" s="198"/>
      <c r="CA165" s="241">
        <v>45142.686805555553</v>
      </c>
      <c r="CB165" s="221"/>
      <c r="CC165" s="267" t="s">
        <v>1744</v>
      </c>
      <c r="CD165" s="222">
        <f t="shared" si="87"/>
        <v>0.05</v>
      </c>
      <c r="CE165" s="223">
        <f t="shared" si="88"/>
        <v>2</v>
      </c>
      <c r="CF165" s="224">
        <f t="shared" si="89"/>
        <v>0.24999999999999956</v>
      </c>
      <c r="CG165" s="193">
        <f t="shared" si="90"/>
        <v>7</v>
      </c>
      <c r="CH165" s="224">
        <f t="shared" si="91"/>
        <v>3.1166666666666671</v>
      </c>
      <c r="CI165" s="193">
        <f t="shared" si="92"/>
        <v>23</v>
      </c>
      <c r="CJ165" s="224">
        <f t="shared" si="93"/>
        <v>0</v>
      </c>
      <c r="CK165" s="193">
        <f t="shared" si="94"/>
        <v>0</v>
      </c>
      <c r="CL165" s="224">
        <f t="shared" si="95"/>
        <v>0</v>
      </c>
      <c r="CM165" s="193">
        <f t="shared" si="96"/>
        <v>0</v>
      </c>
      <c r="CN165" s="224">
        <f t="shared" si="97"/>
        <v>0</v>
      </c>
      <c r="CO165" s="193">
        <f t="shared" si="98"/>
        <v>0</v>
      </c>
      <c r="CP165" s="225">
        <f t="shared" si="99"/>
        <v>8.3333333333333329E-2</v>
      </c>
      <c r="CQ165" s="198">
        <f t="shared" si="100"/>
        <v>0</v>
      </c>
      <c r="CR165" s="225">
        <f t="shared" si="101"/>
        <v>0</v>
      </c>
      <c r="CS165" s="198">
        <f t="shared" si="102"/>
        <v>0</v>
      </c>
      <c r="CT165" s="225">
        <f t="shared" si="103"/>
        <v>0</v>
      </c>
      <c r="CU165" s="198">
        <f t="shared" si="104"/>
        <v>0</v>
      </c>
      <c r="CV165" s="225">
        <f t="shared" si="105"/>
        <v>0</v>
      </c>
      <c r="CW165" s="226">
        <f t="shared" si="106"/>
        <v>0</v>
      </c>
      <c r="CX165" s="224">
        <f t="shared" si="107"/>
        <v>3.5</v>
      </c>
      <c r="CY165" s="227">
        <f t="shared" si="108"/>
        <v>32</v>
      </c>
      <c r="CZ165" s="224">
        <f t="shared" si="123"/>
        <v>3.1166666666666671</v>
      </c>
      <c r="DA165" s="228">
        <f t="shared" si="122"/>
        <v>23</v>
      </c>
      <c r="DB165" s="225">
        <f t="shared" si="109"/>
        <v>0.38333333333333286</v>
      </c>
      <c r="DC165" s="229">
        <f t="shared" si="110"/>
        <v>9</v>
      </c>
      <c r="DD165" s="224">
        <f t="shared" si="111"/>
        <v>8.3333333333333329E-2</v>
      </c>
      <c r="DE165" s="90">
        <f t="shared" si="112"/>
        <v>0</v>
      </c>
      <c r="DF165" s="230">
        <f t="shared" si="113"/>
        <v>5</v>
      </c>
      <c r="DG165" s="251">
        <f t="shared" si="114"/>
        <v>8080</v>
      </c>
      <c r="DH165" s="231">
        <f t="shared" si="115"/>
        <v>112.71797256451985</v>
      </c>
      <c r="DI165" s="232">
        <f t="shared" si="116"/>
        <v>648.12834224598919</v>
      </c>
      <c r="DJ165" s="233">
        <f t="shared" si="117"/>
        <v>40</v>
      </c>
      <c r="DK165" s="234">
        <f t="shared" si="118"/>
        <v>7.379679144385026</v>
      </c>
      <c r="DL165" s="235">
        <f t="shared" si="119"/>
        <v>28.00000000000005</v>
      </c>
      <c r="DM165" s="236"/>
      <c r="DN165" s="237"/>
      <c r="DO165" s="238">
        <f t="shared" si="120"/>
        <v>1</v>
      </c>
      <c r="DP165" s="239">
        <f t="shared" si="121"/>
        <v>1</v>
      </c>
    </row>
    <row r="166" spans="1:120" ht="24.75" customHeight="1">
      <c r="A166" s="537" t="s">
        <v>1760</v>
      </c>
      <c r="B166" s="191" t="s">
        <v>1150</v>
      </c>
      <c r="C166" s="192">
        <v>45026</v>
      </c>
      <c r="D166" s="193" t="s">
        <v>176</v>
      </c>
      <c r="E166" s="194" t="s">
        <v>1401</v>
      </c>
      <c r="F166" s="90" t="s">
        <v>165</v>
      </c>
      <c r="G166" s="193" t="s">
        <v>1244</v>
      </c>
      <c r="H166" s="191" t="s">
        <v>145</v>
      </c>
      <c r="I166" s="90" t="s">
        <v>1750</v>
      </c>
      <c r="J166" s="194" t="s">
        <v>1374</v>
      </c>
      <c r="K166" s="90">
        <v>4</v>
      </c>
      <c r="L166" s="195" t="s">
        <v>1376</v>
      </c>
      <c r="M166" s="196">
        <v>45026.243055555555</v>
      </c>
      <c r="N166" s="90">
        <v>65982</v>
      </c>
      <c r="O166" s="197"/>
      <c r="P166" s="196">
        <v>45026.510416666664</v>
      </c>
      <c r="Q166" s="90">
        <v>66033</v>
      </c>
      <c r="R166" s="193"/>
      <c r="S166" s="196">
        <v>45026.25</v>
      </c>
      <c r="T166" s="90">
        <v>65986</v>
      </c>
      <c r="U166" s="197" t="s">
        <v>1534</v>
      </c>
      <c r="V166" s="196">
        <v>45026.364583333336</v>
      </c>
      <c r="W166" s="90">
        <v>66002</v>
      </c>
      <c r="X166" s="193" t="s">
        <v>1761</v>
      </c>
      <c r="Y166" s="196">
        <v>45026.387499999997</v>
      </c>
      <c r="Z166" s="90">
        <v>66012</v>
      </c>
      <c r="AA166" s="193" t="s">
        <v>1466</v>
      </c>
      <c r="AB166" s="196">
        <v>45026.493055555555</v>
      </c>
      <c r="AC166" s="90">
        <v>66026</v>
      </c>
      <c r="AD166" s="193" t="s">
        <v>1578</v>
      </c>
      <c r="AE166" s="196"/>
      <c r="AF166" s="90"/>
      <c r="AG166" s="193"/>
      <c r="AH166" s="196"/>
      <c r="AI166" s="90"/>
      <c r="AJ166" s="198"/>
      <c r="AK166" s="196"/>
      <c r="AL166" s="90"/>
      <c r="AM166" s="198"/>
      <c r="AN166" s="196"/>
      <c r="AO166" s="90"/>
      <c r="AP166" s="198"/>
      <c r="AQ166" s="196">
        <v>45026.373611111114</v>
      </c>
      <c r="AR166" s="197">
        <v>66007</v>
      </c>
      <c r="AS166" s="197">
        <v>19518</v>
      </c>
      <c r="AT166" s="199">
        <v>21900</v>
      </c>
      <c r="AU166" s="199">
        <v>12180</v>
      </c>
      <c r="AV166" s="200">
        <v>9720</v>
      </c>
      <c r="AW166" s="196">
        <v>45026.378472222219</v>
      </c>
      <c r="AX166" s="193">
        <v>66008</v>
      </c>
      <c r="AY166" s="196">
        <v>45026.5</v>
      </c>
      <c r="AZ166" s="197">
        <v>66030</v>
      </c>
      <c r="BA166" s="197">
        <v>19522</v>
      </c>
      <c r="BB166" s="199">
        <v>22020</v>
      </c>
      <c r="BC166" s="199">
        <v>12160</v>
      </c>
      <c r="BD166" s="200">
        <v>9860</v>
      </c>
      <c r="BE166" s="196">
        <v>45026.505555555559</v>
      </c>
      <c r="BF166" s="193">
        <v>66031</v>
      </c>
      <c r="BG166" s="196"/>
      <c r="BH166" s="197"/>
      <c r="BI166" s="197"/>
      <c r="BJ166" s="199"/>
      <c r="BK166" s="199"/>
      <c r="BL166" s="200"/>
      <c r="BM166" s="196"/>
      <c r="BN166" s="193"/>
      <c r="BO166" s="196"/>
      <c r="BP166" s="197"/>
      <c r="BQ166" s="197"/>
      <c r="BR166" s="199"/>
      <c r="BS166" s="199"/>
      <c r="BT166" s="200"/>
      <c r="BU166" s="201"/>
      <c r="BV166" s="193"/>
      <c r="BW166" s="202"/>
      <c r="BX166" s="90"/>
      <c r="BY166" s="198"/>
      <c r="BZ166" s="198"/>
      <c r="CA166" s="241">
        <v>45203.51666666667</v>
      </c>
      <c r="CB166" s="221"/>
      <c r="CC166" s="267" t="s">
        <v>1744</v>
      </c>
      <c r="CD166" s="222">
        <f t="shared" si="87"/>
        <v>0.16666666666666666</v>
      </c>
      <c r="CE166" s="223">
        <f t="shared" si="88"/>
        <v>4</v>
      </c>
      <c r="CF166" s="224">
        <f t="shared" si="89"/>
        <v>0.71666666666666623</v>
      </c>
      <c r="CG166" s="193">
        <f t="shared" si="90"/>
        <v>15</v>
      </c>
      <c r="CH166" s="224">
        <f t="shared" si="91"/>
        <v>2.75</v>
      </c>
      <c r="CI166" s="193">
        <f t="shared" si="92"/>
        <v>16</v>
      </c>
      <c r="CJ166" s="224">
        <f t="shared" si="93"/>
        <v>2.5333333333333332</v>
      </c>
      <c r="CK166" s="193">
        <f t="shared" si="94"/>
        <v>14</v>
      </c>
      <c r="CL166" s="224">
        <f t="shared" si="95"/>
        <v>0</v>
      </c>
      <c r="CM166" s="193">
        <f t="shared" si="96"/>
        <v>0</v>
      </c>
      <c r="CN166" s="224">
        <f t="shared" si="97"/>
        <v>0</v>
      </c>
      <c r="CO166" s="193">
        <f t="shared" si="98"/>
        <v>0</v>
      </c>
      <c r="CP166" s="225">
        <f t="shared" si="99"/>
        <v>0.11666666666666667</v>
      </c>
      <c r="CQ166" s="198">
        <f t="shared" si="100"/>
        <v>1</v>
      </c>
      <c r="CR166" s="225">
        <f t="shared" si="101"/>
        <v>0.13333333333333333</v>
      </c>
      <c r="CS166" s="198">
        <f t="shared" si="102"/>
        <v>1</v>
      </c>
      <c r="CT166" s="225">
        <f t="shared" si="103"/>
        <v>0</v>
      </c>
      <c r="CU166" s="198">
        <f t="shared" si="104"/>
        <v>0</v>
      </c>
      <c r="CV166" s="225">
        <f t="shared" si="105"/>
        <v>0</v>
      </c>
      <c r="CW166" s="226">
        <f t="shared" si="106"/>
        <v>0</v>
      </c>
      <c r="CX166" s="224">
        <f t="shared" si="107"/>
        <v>6.4166666666666661</v>
      </c>
      <c r="CY166" s="227">
        <f t="shared" si="108"/>
        <v>51</v>
      </c>
      <c r="CZ166" s="224">
        <f t="shared" si="123"/>
        <v>5.2833333333333332</v>
      </c>
      <c r="DA166" s="228">
        <f t="shared" si="122"/>
        <v>30</v>
      </c>
      <c r="DB166" s="225">
        <f t="shared" si="109"/>
        <v>1.1333333333333329</v>
      </c>
      <c r="DC166" s="229">
        <f t="shared" si="110"/>
        <v>21</v>
      </c>
      <c r="DD166" s="224">
        <f t="shared" si="111"/>
        <v>0.25</v>
      </c>
      <c r="DE166" s="90">
        <f t="shared" si="112"/>
        <v>2</v>
      </c>
      <c r="DF166" s="230">
        <f t="shared" si="113"/>
        <v>7.5</v>
      </c>
      <c r="DG166" s="251">
        <f t="shared" si="114"/>
        <v>19580</v>
      </c>
      <c r="DH166" s="231">
        <f t="shared" si="115"/>
        <v>123.53312302839116</v>
      </c>
      <c r="DI166" s="232">
        <f t="shared" si="116"/>
        <v>926.4984227129338</v>
      </c>
      <c r="DJ166" s="233">
        <f t="shared" si="117"/>
        <v>24</v>
      </c>
      <c r="DK166" s="234">
        <f t="shared" si="118"/>
        <v>5.6782334384858046</v>
      </c>
      <c r="DL166" s="235">
        <f t="shared" si="119"/>
        <v>20.930232558139547</v>
      </c>
      <c r="DM166" s="236"/>
      <c r="DN166" s="237"/>
      <c r="DO166" s="238">
        <f t="shared" si="120"/>
        <v>0.99290060851926976</v>
      </c>
      <c r="DP166" s="239">
        <f t="shared" si="121"/>
        <v>2</v>
      </c>
    </row>
    <row r="167" spans="1:120" ht="24.75" customHeight="1">
      <c r="A167" s="537" t="s">
        <v>1768</v>
      </c>
      <c r="B167" s="191" t="s">
        <v>1150</v>
      </c>
      <c r="C167" s="192">
        <v>45026</v>
      </c>
      <c r="D167" s="193" t="s">
        <v>176</v>
      </c>
      <c r="E167" s="194" t="s">
        <v>1399</v>
      </c>
      <c r="F167" s="90" t="s">
        <v>165</v>
      </c>
      <c r="G167" s="193" t="s">
        <v>1241</v>
      </c>
      <c r="H167" s="191" t="s">
        <v>145</v>
      </c>
      <c r="I167" s="90" t="s">
        <v>1750</v>
      </c>
      <c r="J167" s="194" t="s">
        <v>147</v>
      </c>
      <c r="K167" s="90">
        <v>4</v>
      </c>
      <c r="L167" s="195" t="s">
        <v>1153</v>
      </c>
      <c r="M167" s="196">
        <v>45026.760416666664</v>
      </c>
      <c r="N167" s="90">
        <v>51436</v>
      </c>
      <c r="O167" s="197"/>
      <c r="P167" s="196">
        <v>45026.875</v>
      </c>
      <c r="Q167" s="90">
        <v>51457</v>
      </c>
      <c r="R167" s="193"/>
      <c r="S167" s="196">
        <v>45026.767361111109</v>
      </c>
      <c r="T167" s="90">
        <v>51439</v>
      </c>
      <c r="U167" s="197" t="s">
        <v>1394</v>
      </c>
      <c r="V167" s="196">
        <v>45026.854166666664</v>
      </c>
      <c r="W167" s="90">
        <v>51448</v>
      </c>
      <c r="X167" s="193" t="s">
        <v>1769</v>
      </c>
      <c r="Y167" s="196"/>
      <c r="Z167" s="90"/>
      <c r="AA167" s="193"/>
      <c r="AB167" s="196"/>
      <c r="AC167" s="90"/>
      <c r="AD167" s="193"/>
      <c r="AE167" s="196"/>
      <c r="AF167" s="90"/>
      <c r="AG167" s="193"/>
      <c r="AH167" s="196"/>
      <c r="AI167" s="90"/>
      <c r="AJ167" s="198"/>
      <c r="AK167" s="196"/>
      <c r="AL167" s="90"/>
      <c r="AM167" s="198"/>
      <c r="AN167" s="196"/>
      <c r="AO167" s="90"/>
      <c r="AP167" s="198"/>
      <c r="AQ167" s="196">
        <v>45026.862500000003</v>
      </c>
      <c r="AR167" s="197">
        <v>51454</v>
      </c>
      <c r="AS167" s="197">
        <v>19538</v>
      </c>
      <c r="AT167" s="199">
        <v>21050</v>
      </c>
      <c r="AU167" s="199">
        <v>11980</v>
      </c>
      <c r="AV167" s="200">
        <v>9070</v>
      </c>
      <c r="AW167" s="196">
        <v>45026.868750000001</v>
      </c>
      <c r="AX167" s="193">
        <v>51454</v>
      </c>
      <c r="AY167" s="196"/>
      <c r="AZ167" s="197"/>
      <c r="BA167" s="197"/>
      <c r="BB167" s="199"/>
      <c r="BC167" s="199"/>
      <c r="BD167" s="200"/>
      <c r="BE167" s="196"/>
      <c r="BF167" s="193"/>
      <c r="BG167" s="196"/>
      <c r="BH167" s="197"/>
      <c r="BI167" s="197"/>
      <c r="BJ167" s="199"/>
      <c r="BK167" s="199"/>
      <c r="BL167" s="200"/>
      <c r="BM167" s="196"/>
      <c r="BN167" s="193"/>
      <c r="BO167" s="196"/>
      <c r="BP167" s="197"/>
      <c r="BQ167" s="197"/>
      <c r="BR167" s="199"/>
      <c r="BS167" s="199"/>
      <c r="BT167" s="200"/>
      <c r="BU167" s="201"/>
      <c r="BV167" s="193"/>
      <c r="BW167" s="202"/>
      <c r="BX167" s="90"/>
      <c r="BY167" s="198"/>
      <c r="BZ167" s="198"/>
      <c r="CA167" s="241">
        <v>45203.882638888892</v>
      </c>
      <c r="CB167" s="221"/>
      <c r="CC167" s="267" t="s">
        <v>1744</v>
      </c>
      <c r="CD167" s="222">
        <f t="shared" si="87"/>
        <v>0.16666666666666666</v>
      </c>
      <c r="CE167" s="223">
        <f t="shared" si="88"/>
        <v>3</v>
      </c>
      <c r="CF167" s="224">
        <f t="shared" si="89"/>
        <v>0.34999999999999987</v>
      </c>
      <c r="CG167" s="193">
        <f t="shared" si="90"/>
        <v>9</v>
      </c>
      <c r="CH167" s="224">
        <f t="shared" si="91"/>
        <v>2.0833333333333335</v>
      </c>
      <c r="CI167" s="193">
        <f t="shared" si="92"/>
        <v>9</v>
      </c>
      <c r="CJ167" s="224">
        <f t="shared" si="93"/>
        <v>0</v>
      </c>
      <c r="CK167" s="193">
        <f t="shared" si="94"/>
        <v>0</v>
      </c>
      <c r="CL167" s="224">
        <f t="shared" si="95"/>
        <v>0</v>
      </c>
      <c r="CM167" s="193">
        <f t="shared" si="96"/>
        <v>0</v>
      </c>
      <c r="CN167" s="224">
        <f t="shared" si="97"/>
        <v>0</v>
      </c>
      <c r="CO167" s="193">
        <f t="shared" si="98"/>
        <v>0</v>
      </c>
      <c r="CP167" s="225">
        <f t="shared" si="99"/>
        <v>0.15</v>
      </c>
      <c r="CQ167" s="198">
        <f t="shared" si="100"/>
        <v>0</v>
      </c>
      <c r="CR167" s="225">
        <f t="shared" si="101"/>
        <v>0</v>
      </c>
      <c r="CS167" s="198">
        <f t="shared" si="102"/>
        <v>0</v>
      </c>
      <c r="CT167" s="225">
        <f t="shared" si="103"/>
        <v>0</v>
      </c>
      <c r="CU167" s="198">
        <f t="shared" si="104"/>
        <v>0</v>
      </c>
      <c r="CV167" s="225">
        <f t="shared" si="105"/>
        <v>0</v>
      </c>
      <c r="CW167" s="226">
        <f t="shared" si="106"/>
        <v>0</v>
      </c>
      <c r="CX167" s="224">
        <f t="shared" si="107"/>
        <v>2.75</v>
      </c>
      <c r="CY167" s="227">
        <f t="shared" si="108"/>
        <v>21</v>
      </c>
      <c r="CZ167" s="224">
        <f t="shared" si="123"/>
        <v>2.0833333333333335</v>
      </c>
      <c r="DA167" s="228">
        <f t="shared" si="122"/>
        <v>9</v>
      </c>
      <c r="DB167" s="225">
        <f t="shared" si="109"/>
        <v>0.66666666666666652</v>
      </c>
      <c r="DC167" s="229">
        <f t="shared" si="110"/>
        <v>12</v>
      </c>
      <c r="DD167" s="224">
        <f t="shared" si="111"/>
        <v>0.15</v>
      </c>
      <c r="DE167" s="90">
        <f t="shared" si="112"/>
        <v>0</v>
      </c>
      <c r="DF167" s="230">
        <f t="shared" si="113"/>
        <v>9</v>
      </c>
      <c r="DG167" s="251">
        <f t="shared" si="114"/>
        <v>9070</v>
      </c>
      <c r="DH167" s="231">
        <f t="shared" si="115"/>
        <v>483.73333333333335</v>
      </c>
      <c r="DI167" s="232">
        <f t="shared" si="116"/>
        <v>1088.3999999999999</v>
      </c>
      <c r="DJ167" s="233">
        <f t="shared" si="117"/>
        <v>18</v>
      </c>
      <c r="DK167" s="234">
        <f t="shared" si="118"/>
        <v>4.3199999999999994</v>
      </c>
      <c r="DL167" s="235">
        <f t="shared" si="119"/>
        <v>25.714285714285722</v>
      </c>
      <c r="DM167" s="236"/>
      <c r="DN167" s="237"/>
      <c r="DO167" s="238">
        <f t="shared" si="120"/>
        <v>1</v>
      </c>
      <c r="DP167" s="239">
        <f t="shared" si="121"/>
        <v>1</v>
      </c>
    </row>
    <row r="168" spans="1:120" ht="24.75" customHeight="1">
      <c r="A168" s="537" t="s">
        <v>1762</v>
      </c>
      <c r="B168" s="191" t="s">
        <v>1150</v>
      </c>
      <c r="C168" s="192">
        <v>45026</v>
      </c>
      <c r="D168" s="193" t="s">
        <v>176</v>
      </c>
      <c r="E168" s="194" t="s">
        <v>1402</v>
      </c>
      <c r="F168" s="90" t="s">
        <v>165</v>
      </c>
      <c r="G168" s="193" t="s">
        <v>1244</v>
      </c>
      <c r="H168" s="191" t="s">
        <v>145</v>
      </c>
      <c r="I168" s="90" t="s">
        <v>1750</v>
      </c>
      <c r="J168" s="194" t="s">
        <v>147</v>
      </c>
      <c r="K168" s="90">
        <v>4</v>
      </c>
      <c r="L168" s="195" t="s">
        <v>1377</v>
      </c>
      <c r="M168" s="196">
        <v>45026.244444444441</v>
      </c>
      <c r="N168" s="90">
        <v>51308</v>
      </c>
      <c r="O168" s="197"/>
      <c r="P168" s="196">
        <v>45026.691666666666</v>
      </c>
      <c r="Q168" s="90">
        <v>51436</v>
      </c>
      <c r="R168" s="193"/>
      <c r="S168" s="196">
        <v>45026.254166666666</v>
      </c>
      <c r="T168" s="90">
        <v>51313</v>
      </c>
      <c r="U168" s="197" t="s">
        <v>1763</v>
      </c>
      <c r="V168" s="196">
        <v>45026.379166666666</v>
      </c>
      <c r="W168" s="90">
        <v>51339</v>
      </c>
      <c r="X168" s="193" t="s">
        <v>1764</v>
      </c>
      <c r="Y168" s="196">
        <v>45026.412499999999</v>
      </c>
      <c r="Z168" s="90">
        <v>51364</v>
      </c>
      <c r="AA168" s="193" t="s">
        <v>1378</v>
      </c>
      <c r="AB168" s="196">
        <v>45026.544444444444</v>
      </c>
      <c r="AC168" s="90">
        <v>51380</v>
      </c>
      <c r="AD168" s="193" t="s">
        <v>1723</v>
      </c>
      <c r="AE168" s="196">
        <v>45026.576388888891</v>
      </c>
      <c r="AF168" s="90">
        <v>51414</v>
      </c>
      <c r="AG168" s="193" t="s">
        <v>1391</v>
      </c>
      <c r="AH168" s="196">
        <v>45026.666666666664</v>
      </c>
      <c r="AI168" s="90">
        <v>51419</v>
      </c>
      <c r="AJ168" s="198" t="s">
        <v>1724</v>
      </c>
      <c r="AK168" s="196"/>
      <c r="AL168" s="90"/>
      <c r="AM168" s="198"/>
      <c r="AN168" s="196"/>
      <c r="AO168" s="90"/>
      <c r="AP168" s="198"/>
      <c r="AQ168" s="196">
        <v>45026.393055555556</v>
      </c>
      <c r="AR168" s="197">
        <v>51349</v>
      </c>
      <c r="AS168" s="197">
        <v>19519</v>
      </c>
      <c r="AT168" s="199">
        <v>21060</v>
      </c>
      <c r="AU168" s="199">
        <v>12050</v>
      </c>
      <c r="AV168" s="200">
        <v>9010</v>
      </c>
      <c r="AW168" s="196">
        <v>45026.399305555555</v>
      </c>
      <c r="AX168" s="193">
        <v>51349</v>
      </c>
      <c r="AY168" s="196">
        <v>45026.573611111111</v>
      </c>
      <c r="AZ168" s="197">
        <v>51396</v>
      </c>
      <c r="BA168" s="197">
        <v>19525</v>
      </c>
      <c r="BB168" s="199">
        <v>20950</v>
      </c>
      <c r="BC168" s="199">
        <v>12090</v>
      </c>
      <c r="BD168" s="200">
        <v>8860</v>
      </c>
      <c r="BE168" s="196">
        <v>45026.581250000003</v>
      </c>
      <c r="BF168" s="193">
        <v>51397</v>
      </c>
      <c r="BG168" s="196">
        <v>45026.680555555555</v>
      </c>
      <c r="BH168" s="197">
        <v>51433</v>
      </c>
      <c r="BI168" s="197">
        <v>19534</v>
      </c>
      <c r="BJ168" s="199">
        <v>18260</v>
      </c>
      <c r="BK168" s="199">
        <v>12000</v>
      </c>
      <c r="BL168" s="200">
        <v>6260</v>
      </c>
      <c r="BM168" s="196">
        <v>45026.68472222222</v>
      </c>
      <c r="BN168" s="193">
        <v>51433</v>
      </c>
      <c r="BO168" s="196"/>
      <c r="BP168" s="197"/>
      <c r="BQ168" s="197"/>
      <c r="BR168" s="199"/>
      <c r="BS168" s="199"/>
      <c r="BT168" s="200"/>
      <c r="BU168" s="201"/>
      <c r="BV168" s="193"/>
      <c r="BW168" s="202"/>
      <c r="BX168" s="90"/>
      <c r="BY168" s="198"/>
      <c r="BZ168" s="198"/>
      <c r="CA168" s="241">
        <v>45203.72152777778</v>
      </c>
      <c r="CB168" s="221"/>
      <c r="CC168" s="267" t="s">
        <v>1744</v>
      </c>
      <c r="CD168" s="222">
        <f t="shared" si="87"/>
        <v>0.23333333333333334</v>
      </c>
      <c r="CE168" s="223">
        <f t="shared" si="88"/>
        <v>5</v>
      </c>
      <c r="CF168" s="224">
        <f t="shared" si="89"/>
        <v>1.7333333333333318</v>
      </c>
      <c r="CG168" s="193">
        <f t="shared" si="90"/>
        <v>75</v>
      </c>
      <c r="CH168" s="224">
        <f t="shared" si="91"/>
        <v>3</v>
      </c>
      <c r="CI168" s="193">
        <f t="shared" si="92"/>
        <v>26</v>
      </c>
      <c r="CJ168" s="224">
        <f t="shared" si="93"/>
        <v>3.166666666666667</v>
      </c>
      <c r="CK168" s="193">
        <f t="shared" si="94"/>
        <v>16</v>
      </c>
      <c r="CL168" s="224">
        <f t="shared" si="95"/>
        <v>2.1666666666666665</v>
      </c>
      <c r="CM168" s="193">
        <f t="shared" si="96"/>
        <v>5</v>
      </c>
      <c r="CN168" s="224">
        <f t="shared" si="97"/>
        <v>0</v>
      </c>
      <c r="CO168" s="193">
        <f t="shared" si="98"/>
        <v>0</v>
      </c>
      <c r="CP168" s="225">
        <f t="shared" si="99"/>
        <v>0.15</v>
      </c>
      <c r="CQ168" s="198">
        <f t="shared" si="100"/>
        <v>0</v>
      </c>
      <c r="CR168" s="225">
        <f t="shared" si="101"/>
        <v>0.18333333333333332</v>
      </c>
      <c r="CS168" s="198">
        <f t="shared" si="102"/>
        <v>1</v>
      </c>
      <c r="CT168" s="225">
        <f t="shared" si="103"/>
        <v>0.1</v>
      </c>
      <c r="CU168" s="198">
        <f t="shared" si="104"/>
        <v>0</v>
      </c>
      <c r="CV168" s="225">
        <f t="shared" si="105"/>
        <v>0</v>
      </c>
      <c r="CW168" s="226">
        <f t="shared" si="106"/>
        <v>0</v>
      </c>
      <c r="CX168" s="224">
        <f t="shared" si="107"/>
        <v>10.733333333333333</v>
      </c>
      <c r="CY168" s="227">
        <f t="shared" si="108"/>
        <v>128</v>
      </c>
      <c r="CZ168" s="224">
        <f t="shared" si="123"/>
        <v>8.3333333333333339</v>
      </c>
      <c r="DA168" s="228">
        <f t="shared" si="122"/>
        <v>47</v>
      </c>
      <c r="DB168" s="225">
        <f t="shared" si="109"/>
        <v>2.3999999999999986</v>
      </c>
      <c r="DC168" s="229">
        <f t="shared" si="110"/>
        <v>81</v>
      </c>
      <c r="DD168" s="224">
        <f t="shared" si="111"/>
        <v>0.43333333333333335</v>
      </c>
      <c r="DE168" s="90">
        <f t="shared" si="112"/>
        <v>1</v>
      </c>
      <c r="DF168" s="230">
        <f t="shared" si="113"/>
        <v>8.6666666666666679</v>
      </c>
      <c r="DG168" s="251">
        <f t="shared" si="114"/>
        <v>24130</v>
      </c>
      <c r="DH168" s="231">
        <f t="shared" si="115"/>
        <v>61.608510638297865</v>
      </c>
      <c r="DI168" s="232">
        <f t="shared" si="116"/>
        <v>723.9</v>
      </c>
      <c r="DJ168" s="233">
        <f t="shared" si="117"/>
        <v>21.428571428571427</v>
      </c>
      <c r="DK168" s="234">
        <f t="shared" si="118"/>
        <v>5.64</v>
      </c>
      <c r="DL168" s="235">
        <f t="shared" si="119"/>
        <v>43.269230769230809</v>
      </c>
      <c r="DM168" s="236"/>
      <c r="DN168" s="237"/>
      <c r="DO168" s="238">
        <f t="shared" si="120"/>
        <v>0.89271180170181275</v>
      </c>
      <c r="DP168" s="239">
        <f t="shared" si="121"/>
        <v>3</v>
      </c>
    </row>
    <row r="169" spans="1:120" ht="24.75" customHeight="1">
      <c r="A169" s="537" t="s">
        <v>1765</v>
      </c>
      <c r="B169" s="191" t="s">
        <v>1150</v>
      </c>
      <c r="C169" s="192">
        <v>45026</v>
      </c>
      <c r="D169" s="193" t="s">
        <v>176</v>
      </c>
      <c r="E169" s="194" t="s">
        <v>1403</v>
      </c>
      <c r="F169" s="90" t="s">
        <v>165</v>
      </c>
      <c r="G169" s="193" t="s">
        <v>1241</v>
      </c>
      <c r="H169" s="191" t="s">
        <v>145</v>
      </c>
      <c r="I169" s="90" t="s">
        <v>1750</v>
      </c>
      <c r="J169" s="194" t="s">
        <v>1374</v>
      </c>
      <c r="K169" s="90">
        <v>4</v>
      </c>
      <c r="L169" s="195" t="s">
        <v>1381</v>
      </c>
      <c r="M169" s="196">
        <v>45026.625</v>
      </c>
      <c r="N169" s="90">
        <v>66033</v>
      </c>
      <c r="O169" s="197"/>
      <c r="P169" s="196">
        <v>45026.859027777777</v>
      </c>
      <c r="Q169" s="90">
        <v>66080</v>
      </c>
      <c r="R169" s="193"/>
      <c r="S169" s="196">
        <v>45026.627083333333</v>
      </c>
      <c r="T169" s="90">
        <v>66035</v>
      </c>
      <c r="U169" s="197" t="s">
        <v>1606</v>
      </c>
      <c r="V169" s="196">
        <v>45026.753472222219</v>
      </c>
      <c r="W169" s="90">
        <v>66055</v>
      </c>
      <c r="X169" s="193" t="s">
        <v>1766</v>
      </c>
      <c r="Y169" s="196">
        <v>45026.777777777781</v>
      </c>
      <c r="Z169" s="90">
        <v>66064</v>
      </c>
      <c r="AA169" s="193" t="s">
        <v>1767</v>
      </c>
      <c r="AB169" s="196">
        <v>45026.84375</v>
      </c>
      <c r="AC169" s="90">
        <v>66072</v>
      </c>
      <c r="AD169" s="193" t="s">
        <v>1629</v>
      </c>
      <c r="AE169" s="196"/>
      <c r="AF169" s="90"/>
      <c r="AG169" s="193"/>
      <c r="AH169" s="196"/>
      <c r="AI169" s="90"/>
      <c r="AJ169" s="198"/>
      <c r="AK169" s="196"/>
      <c r="AL169" s="90"/>
      <c r="AM169" s="198"/>
      <c r="AN169" s="196"/>
      <c r="AO169" s="90"/>
      <c r="AP169" s="198"/>
      <c r="AQ169" s="196">
        <v>45026.762499999997</v>
      </c>
      <c r="AR169" s="197">
        <v>66060</v>
      </c>
      <c r="AS169" s="197">
        <v>19536</v>
      </c>
      <c r="AT169" s="199">
        <v>20710</v>
      </c>
      <c r="AU169" s="199">
        <v>12130</v>
      </c>
      <c r="AV169" s="200">
        <v>8580</v>
      </c>
      <c r="AW169" s="196">
        <v>45026.768055555556</v>
      </c>
      <c r="AX169" s="193">
        <v>66060</v>
      </c>
      <c r="AY169" s="196">
        <v>45026.847916666666</v>
      </c>
      <c r="AZ169" s="197">
        <v>66077</v>
      </c>
      <c r="BA169" s="197">
        <v>19537</v>
      </c>
      <c r="BB169" s="199">
        <v>17880</v>
      </c>
      <c r="BC169" s="199">
        <v>12100</v>
      </c>
      <c r="BD169" s="200">
        <v>5780</v>
      </c>
      <c r="BE169" s="196">
        <v>45026.852083333331</v>
      </c>
      <c r="BF169" s="193">
        <v>66077</v>
      </c>
      <c r="BG169" s="196"/>
      <c r="BH169" s="197"/>
      <c r="BI169" s="197"/>
      <c r="BJ169" s="199"/>
      <c r="BK169" s="199"/>
      <c r="BL169" s="200"/>
      <c r="BM169" s="196"/>
      <c r="BN169" s="193"/>
      <c r="BO169" s="196"/>
      <c r="BP169" s="197"/>
      <c r="BQ169" s="197"/>
      <c r="BR169" s="199"/>
      <c r="BS169" s="199"/>
      <c r="BT169" s="200"/>
      <c r="BU169" s="201"/>
      <c r="BV169" s="193"/>
      <c r="BW169" s="202"/>
      <c r="BX169" s="90"/>
      <c r="BY169" s="198"/>
      <c r="BZ169" s="198"/>
      <c r="CA169" s="241">
        <v>45203.867361111108</v>
      </c>
      <c r="CB169" s="221"/>
      <c r="CC169" s="267" t="s">
        <v>1744</v>
      </c>
      <c r="CD169" s="222">
        <f t="shared" si="87"/>
        <v>0.05</v>
      </c>
      <c r="CE169" s="223">
        <f t="shared" si="88"/>
        <v>2</v>
      </c>
      <c r="CF169" s="224">
        <f t="shared" si="89"/>
        <v>0.71666666666666656</v>
      </c>
      <c r="CG169" s="193">
        <f t="shared" si="90"/>
        <v>17</v>
      </c>
      <c r="CH169" s="224">
        <f t="shared" si="91"/>
        <v>3.0333333333333332</v>
      </c>
      <c r="CI169" s="193">
        <f t="shared" si="92"/>
        <v>20</v>
      </c>
      <c r="CJ169" s="224">
        <f t="shared" si="93"/>
        <v>1.5833333333333335</v>
      </c>
      <c r="CK169" s="193">
        <f t="shared" si="94"/>
        <v>8</v>
      </c>
      <c r="CL169" s="224">
        <f t="shared" si="95"/>
        <v>0</v>
      </c>
      <c r="CM169" s="193">
        <f t="shared" si="96"/>
        <v>0</v>
      </c>
      <c r="CN169" s="224">
        <f t="shared" si="97"/>
        <v>0</v>
      </c>
      <c r="CO169" s="193">
        <f t="shared" si="98"/>
        <v>0</v>
      </c>
      <c r="CP169" s="225">
        <f t="shared" si="99"/>
        <v>0.13333333333333333</v>
      </c>
      <c r="CQ169" s="198">
        <f t="shared" si="100"/>
        <v>0</v>
      </c>
      <c r="CR169" s="225">
        <f t="shared" si="101"/>
        <v>0.1</v>
      </c>
      <c r="CS169" s="198">
        <f t="shared" si="102"/>
        <v>0</v>
      </c>
      <c r="CT169" s="225">
        <f t="shared" si="103"/>
        <v>0</v>
      </c>
      <c r="CU169" s="198">
        <f t="shared" si="104"/>
        <v>0</v>
      </c>
      <c r="CV169" s="225">
        <f t="shared" si="105"/>
        <v>0</v>
      </c>
      <c r="CW169" s="226">
        <f t="shared" si="106"/>
        <v>0</v>
      </c>
      <c r="CX169" s="224">
        <f t="shared" si="107"/>
        <v>5.6166666666666671</v>
      </c>
      <c r="CY169" s="227">
        <f t="shared" si="108"/>
        <v>47</v>
      </c>
      <c r="CZ169" s="224">
        <f t="shared" si="123"/>
        <v>4.6166666666666671</v>
      </c>
      <c r="DA169" s="228">
        <f t="shared" si="122"/>
        <v>28</v>
      </c>
      <c r="DB169" s="225">
        <f t="shared" si="109"/>
        <v>1</v>
      </c>
      <c r="DC169" s="229">
        <f t="shared" si="110"/>
        <v>19</v>
      </c>
      <c r="DD169" s="224">
        <f t="shared" si="111"/>
        <v>0.23333333333333334</v>
      </c>
      <c r="DE169" s="90">
        <f t="shared" si="112"/>
        <v>0</v>
      </c>
      <c r="DF169" s="230">
        <f t="shared" si="113"/>
        <v>7</v>
      </c>
      <c r="DG169" s="251">
        <f t="shared" si="114"/>
        <v>14360</v>
      </c>
      <c r="DH169" s="231">
        <f t="shared" si="115"/>
        <v>111.08818978855079</v>
      </c>
      <c r="DI169" s="232">
        <f t="shared" si="116"/>
        <v>777.6173285198555</v>
      </c>
      <c r="DJ169" s="233">
        <f t="shared" si="117"/>
        <v>40</v>
      </c>
      <c r="DK169" s="234">
        <f t="shared" si="118"/>
        <v>6.0649819494584829</v>
      </c>
      <c r="DL169" s="235">
        <f t="shared" si="119"/>
        <v>23.720930232558143</v>
      </c>
      <c r="DM169" s="236"/>
      <c r="DN169" s="237"/>
      <c r="DO169" s="238">
        <f t="shared" si="120"/>
        <v>0.8368298368298368</v>
      </c>
      <c r="DP169" s="239">
        <f t="shared" si="121"/>
        <v>2</v>
      </c>
    </row>
    <row r="170" spans="1:120" ht="24.75" customHeight="1">
      <c r="A170" s="537" t="s">
        <v>1771</v>
      </c>
      <c r="B170" s="191" t="s">
        <v>1150</v>
      </c>
      <c r="C170" s="192">
        <v>45027</v>
      </c>
      <c r="D170" s="193" t="s">
        <v>178</v>
      </c>
      <c r="E170" s="194" t="s">
        <v>1404</v>
      </c>
      <c r="F170" s="90" t="s">
        <v>143</v>
      </c>
      <c r="G170" s="193" t="s">
        <v>1244</v>
      </c>
      <c r="H170" s="191" t="s">
        <v>145</v>
      </c>
      <c r="I170" s="90" t="s">
        <v>1750</v>
      </c>
      <c r="J170" s="194" t="s">
        <v>1374</v>
      </c>
      <c r="K170" s="90">
        <v>3</v>
      </c>
      <c r="L170" s="195" t="s">
        <v>1376</v>
      </c>
      <c r="M170" s="196">
        <v>45027.243055555555</v>
      </c>
      <c r="N170" s="90">
        <v>66080</v>
      </c>
      <c r="O170" s="197"/>
      <c r="P170" s="196">
        <v>45027.524305555555</v>
      </c>
      <c r="Q170" s="90">
        <v>66131</v>
      </c>
      <c r="R170" s="193"/>
      <c r="S170" s="196">
        <v>45027.246527777781</v>
      </c>
      <c r="T170" s="90">
        <v>66081</v>
      </c>
      <c r="U170" s="197" t="s">
        <v>1517</v>
      </c>
      <c r="V170" s="196">
        <v>45027.395833333336</v>
      </c>
      <c r="W170" s="90">
        <v>66106</v>
      </c>
      <c r="X170" s="193" t="s">
        <v>1386</v>
      </c>
      <c r="Y170" s="196">
        <v>45027.413194444445</v>
      </c>
      <c r="Z170" s="90">
        <v>66110</v>
      </c>
      <c r="AA170" s="193" t="s">
        <v>1772</v>
      </c>
      <c r="AB170" s="196">
        <v>45027.510416666664</v>
      </c>
      <c r="AC170" s="90">
        <v>66126</v>
      </c>
      <c r="AD170" s="193" t="s">
        <v>1773</v>
      </c>
      <c r="AE170" s="196"/>
      <c r="AF170" s="90"/>
      <c r="AG170" s="193"/>
      <c r="AH170" s="196"/>
      <c r="AI170" s="90"/>
      <c r="AJ170" s="198"/>
      <c r="AK170" s="196"/>
      <c r="AL170" s="90"/>
      <c r="AM170" s="198"/>
      <c r="AN170" s="196"/>
      <c r="AO170" s="90"/>
      <c r="AP170" s="198"/>
      <c r="AQ170" s="196">
        <v>45027.401388888888</v>
      </c>
      <c r="AR170" s="197">
        <v>66108</v>
      </c>
      <c r="AS170" s="197">
        <v>19544</v>
      </c>
      <c r="AT170" s="199">
        <v>20800</v>
      </c>
      <c r="AU170" s="199">
        <v>12200</v>
      </c>
      <c r="AV170" s="200">
        <v>8600</v>
      </c>
      <c r="AW170" s="196">
        <v>45027.407638888886</v>
      </c>
      <c r="AX170" s="193">
        <v>66108</v>
      </c>
      <c r="AY170" s="196">
        <v>45027.515277777777</v>
      </c>
      <c r="AZ170" s="197">
        <v>66128</v>
      </c>
      <c r="BA170" s="197">
        <v>19548</v>
      </c>
      <c r="BB170" s="199">
        <v>18470</v>
      </c>
      <c r="BC170" s="199">
        <v>12070</v>
      </c>
      <c r="BD170" s="200">
        <v>6400</v>
      </c>
      <c r="BE170" s="196">
        <v>45027.520833333336</v>
      </c>
      <c r="BF170" s="193">
        <v>66128</v>
      </c>
      <c r="BG170" s="196"/>
      <c r="BH170" s="197"/>
      <c r="BI170" s="197"/>
      <c r="BJ170" s="199"/>
      <c r="BK170" s="199"/>
      <c r="BL170" s="200"/>
      <c r="BM170" s="196"/>
      <c r="BN170" s="193"/>
      <c r="BO170" s="196"/>
      <c r="BP170" s="197"/>
      <c r="BQ170" s="197"/>
      <c r="BR170" s="199"/>
      <c r="BS170" s="199"/>
      <c r="BT170" s="200"/>
      <c r="BU170" s="201"/>
      <c r="BV170" s="193"/>
      <c r="BW170" s="202"/>
      <c r="BX170" s="90"/>
      <c r="BY170" s="198"/>
      <c r="BZ170" s="198"/>
      <c r="CA170" s="241">
        <v>45234.53125</v>
      </c>
      <c r="CB170" s="221"/>
      <c r="CC170" s="267" t="s">
        <v>1744</v>
      </c>
      <c r="CD170" s="222">
        <f t="shared" si="87"/>
        <v>8.3333333333333329E-2</v>
      </c>
      <c r="CE170" s="223">
        <f t="shared" si="88"/>
        <v>1</v>
      </c>
      <c r="CF170" s="224">
        <f t="shared" si="89"/>
        <v>0.46666666666666728</v>
      </c>
      <c r="CG170" s="193">
        <f t="shared" si="90"/>
        <v>9</v>
      </c>
      <c r="CH170" s="224">
        <f t="shared" si="91"/>
        <v>3.583333333333333</v>
      </c>
      <c r="CI170" s="193">
        <f t="shared" si="92"/>
        <v>25</v>
      </c>
      <c r="CJ170" s="224">
        <f t="shared" si="93"/>
        <v>2.3333333333333335</v>
      </c>
      <c r="CK170" s="193">
        <f t="shared" si="94"/>
        <v>16</v>
      </c>
      <c r="CL170" s="224">
        <f t="shared" si="95"/>
        <v>0</v>
      </c>
      <c r="CM170" s="193">
        <f t="shared" si="96"/>
        <v>0</v>
      </c>
      <c r="CN170" s="224">
        <f t="shared" si="97"/>
        <v>0</v>
      </c>
      <c r="CO170" s="193">
        <f t="shared" si="98"/>
        <v>0</v>
      </c>
      <c r="CP170" s="225">
        <f t="shared" si="99"/>
        <v>0.15</v>
      </c>
      <c r="CQ170" s="198">
        <f t="shared" si="100"/>
        <v>0</v>
      </c>
      <c r="CR170" s="225">
        <f t="shared" si="101"/>
        <v>0.13333333333333333</v>
      </c>
      <c r="CS170" s="198">
        <f t="shared" si="102"/>
        <v>0</v>
      </c>
      <c r="CT170" s="225">
        <f t="shared" si="103"/>
        <v>0</v>
      </c>
      <c r="CU170" s="198">
        <f t="shared" si="104"/>
        <v>0</v>
      </c>
      <c r="CV170" s="225">
        <f t="shared" si="105"/>
        <v>0</v>
      </c>
      <c r="CW170" s="226">
        <f t="shared" si="106"/>
        <v>0</v>
      </c>
      <c r="CX170" s="224">
        <f t="shared" si="107"/>
        <v>6.75</v>
      </c>
      <c r="CY170" s="227">
        <f t="shared" si="108"/>
        <v>51</v>
      </c>
      <c r="CZ170" s="224">
        <f t="shared" si="123"/>
        <v>5.9166666666666661</v>
      </c>
      <c r="DA170" s="228">
        <f t="shared" si="122"/>
        <v>41</v>
      </c>
      <c r="DB170" s="225">
        <f t="shared" si="109"/>
        <v>0.83333333333333393</v>
      </c>
      <c r="DC170" s="229">
        <f t="shared" si="110"/>
        <v>10</v>
      </c>
      <c r="DD170" s="224">
        <f t="shared" si="111"/>
        <v>0.28333333333333333</v>
      </c>
      <c r="DE170" s="90">
        <f t="shared" si="112"/>
        <v>0</v>
      </c>
      <c r="DF170" s="230">
        <f t="shared" si="113"/>
        <v>8.5</v>
      </c>
      <c r="DG170" s="251">
        <f t="shared" si="114"/>
        <v>15000</v>
      </c>
      <c r="DH170" s="231">
        <f t="shared" si="115"/>
        <v>61.834421161113028</v>
      </c>
      <c r="DI170" s="232">
        <f t="shared" si="116"/>
        <v>845.07042253521138</v>
      </c>
      <c r="DJ170" s="233">
        <f t="shared" si="117"/>
        <v>12</v>
      </c>
      <c r="DK170" s="234">
        <f t="shared" si="118"/>
        <v>6.9295774647887329</v>
      </c>
      <c r="DL170" s="235">
        <f t="shared" si="119"/>
        <v>19.28571428571426</v>
      </c>
      <c r="DM170" s="236"/>
      <c r="DN170" s="237"/>
      <c r="DO170" s="238">
        <f t="shared" si="120"/>
        <v>0.87209302325581395</v>
      </c>
      <c r="DP170" s="239">
        <f t="shared" si="121"/>
        <v>2</v>
      </c>
    </row>
    <row r="171" spans="1:120" ht="24.75" customHeight="1">
      <c r="A171" s="537" t="s">
        <v>1782</v>
      </c>
      <c r="B171" s="191" t="s">
        <v>1150</v>
      </c>
      <c r="C171" s="192">
        <v>45027</v>
      </c>
      <c r="D171" s="193" t="s">
        <v>178</v>
      </c>
      <c r="E171" s="194" t="s">
        <v>1405</v>
      </c>
      <c r="F171" s="90" t="s">
        <v>143</v>
      </c>
      <c r="G171" s="193" t="s">
        <v>1241</v>
      </c>
      <c r="H171" s="191" t="s">
        <v>145</v>
      </c>
      <c r="I171" s="90" t="s">
        <v>1750</v>
      </c>
      <c r="J171" s="194" t="s">
        <v>147</v>
      </c>
      <c r="K171" s="90">
        <v>4</v>
      </c>
      <c r="L171" s="195" t="s">
        <v>1153</v>
      </c>
      <c r="M171" s="196">
        <v>45027.625</v>
      </c>
      <c r="N171" s="90">
        <v>51543</v>
      </c>
      <c r="O171" s="197"/>
      <c r="P171" s="196">
        <v>45027.763888888891</v>
      </c>
      <c r="Q171" s="90">
        <v>51575</v>
      </c>
      <c r="R171" s="193"/>
      <c r="S171" s="196">
        <v>45027.628472222219</v>
      </c>
      <c r="T171" s="90">
        <v>51545</v>
      </c>
      <c r="U171" s="197" t="s">
        <v>1382</v>
      </c>
      <c r="V171" s="196">
        <v>45027.680555555555</v>
      </c>
      <c r="W171" s="90">
        <v>51553</v>
      </c>
      <c r="X171" s="193" t="s">
        <v>1383</v>
      </c>
      <c r="Y171" s="196">
        <v>45027.697916666664</v>
      </c>
      <c r="Z171" s="90">
        <v>51567</v>
      </c>
      <c r="AA171" s="193" t="s">
        <v>1460</v>
      </c>
      <c r="AB171" s="196">
        <v>45027.75</v>
      </c>
      <c r="AC171" s="90">
        <v>51569</v>
      </c>
      <c r="AD171" s="193" t="s">
        <v>1384</v>
      </c>
      <c r="AE171" s="196"/>
      <c r="AF171" s="90"/>
      <c r="AG171" s="193"/>
      <c r="AH171" s="196"/>
      <c r="AI171" s="90"/>
      <c r="AJ171" s="198"/>
      <c r="AK171" s="196"/>
      <c r="AL171" s="90"/>
      <c r="AM171" s="198"/>
      <c r="AN171" s="196"/>
      <c r="AO171" s="90"/>
      <c r="AP171" s="198"/>
      <c r="AQ171" s="196">
        <v>45027.686111111114</v>
      </c>
      <c r="AR171" s="197">
        <v>51557</v>
      </c>
      <c r="AS171" s="197">
        <v>19560</v>
      </c>
      <c r="AT171" s="199">
        <v>18960</v>
      </c>
      <c r="AU171" s="199">
        <v>12100</v>
      </c>
      <c r="AV171" s="200">
        <v>6860</v>
      </c>
      <c r="AW171" s="196">
        <v>45027.694444444445</v>
      </c>
      <c r="AX171" s="193">
        <v>51557</v>
      </c>
      <c r="AY171" s="196">
        <v>45027.755555555559</v>
      </c>
      <c r="AZ171" s="197">
        <v>51572</v>
      </c>
      <c r="BA171" s="197">
        <v>19561</v>
      </c>
      <c r="BB171" s="199">
        <v>17880</v>
      </c>
      <c r="BC171" s="199">
        <v>12090</v>
      </c>
      <c r="BD171" s="200">
        <v>5790</v>
      </c>
      <c r="BE171" s="196">
        <v>45027.759027777778</v>
      </c>
      <c r="BF171" s="193">
        <v>51572</v>
      </c>
      <c r="BG171" s="196"/>
      <c r="BH171" s="197"/>
      <c r="BI171" s="197"/>
      <c r="BJ171" s="199"/>
      <c r="BK171" s="199"/>
      <c r="BL171" s="200"/>
      <c r="BM171" s="196"/>
      <c r="BN171" s="193"/>
      <c r="BO171" s="196"/>
      <c r="BP171" s="197"/>
      <c r="BQ171" s="197"/>
      <c r="BR171" s="199"/>
      <c r="BS171" s="199"/>
      <c r="BT171" s="200"/>
      <c r="BU171" s="201"/>
      <c r="BV171" s="193"/>
      <c r="BW171" s="202"/>
      <c r="BX171" s="90"/>
      <c r="BY171" s="198"/>
      <c r="BZ171" s="198"/>
      <c r="CA171" s="241">
        <v>45234.771527777775</v>
      </c>
      <c r="CB171" s="221"/>
      <c r="CC171" s="267" t="s">
        <v>1744</v>
      </c>
      <c r="CD171" s="222">
        <f t="shared" si="87"/>
        <v>8.3333333333333329E-2</v>
      </c>
      <c r="CE171" s="223">
        <f t="shared" si="88"/>
        <v>2</v>
      </c>
      <c r="CF171" s="224">
        <f t="shared" si="89"/>
        <v>0.46666666666666684</v>
      </c>
      <c r="CG171" s="193">
        <f t="shared" si="90"/>
        <v>20</v>
      </c>
      <c r="CH171" s="224">
        <f t="shared" si="91"/>
        <v>1.25</v>
      </c>
      <c r="CI171" s="193">
        <f t="shared" si="92"/>
        <v>8</v>
      </c>
      <c r="CJ171" s="224">
        <f t="shared" si="93"/>
        <v>1.25</v>
      </c>
      <c r="CK171" s="193">
        <f t="shared" si="94"/>
        <v>2</v>
      </c>
      <c r="CL171" s="224">
        <f t="shared" si="95"/>
        <v>0</v>
      </c>
      <c r="CM171" s="193">
        <f t="shared" si="96"/>
        <v>0</v>
      </c>
      <c r="CN171" s="224">
        <f t="shared" si="97"/>
        <v>0</v>
      </c>
      <c r="CO171" s="193">
        <f t="shared" si="98"/>
        <v>0</v>
      </c>
      <c r="CP171" s="225">
        <f t="shared" si="99"/>
        <v>0.2</v>
      </c>
      <c r="CQ171" s="198">
        <f t="shared" si="100"/>
        <v>0</v>
      </c>
      <c r="CR171" s="225">
        <f t="shared" si="101"/>
        <v>8.3333333333333329E-2</v>
      </c>
      <c r="CS171" s="198">
        <f t="shared" si="102"/>
        <v>0</v>
      </c>
      <c r="CT171" s="225">
        <f t="shared" si="103"/>
        <v>0</v>
      </c>
      <c r="CU171" s="198">
        <f t="shared" si="104"/>
        <v>0</v>
      </c>
      <c r="CV171" s="225">
        <f t="shared" si="105"/>
        <v>0</v>
      </c>
      <c r="CW171" s="226">
        <f t="shared" si="106"/>
        <v>0</v>
      </c>
      <c r="CX171" s="224">
        <f t="shared" si="107"/>
        <v>3.3333333333333335</v>
      </c>
      <c r="CY171" s="227">
        <f t="shared" si="108"/>
        <v>32</v>
      </c>
      <c r="CZ171" s="224">
        <f t="shared" si="123"/>
        <v>2.5</v>
      </c>
      <c r="DA171" s="228">
        <f t="shared" si="122"/>
        <v>10</v>
      </c>
      <c r="DB171" s="225">
        <f t="shared" si="109"/>
        <v>0.83333333333333348</v>
      </c>
      <c r="DC171" s="229">
        <f t="shared" si="110"/>
        <v>22</v>
      </c>
      <c r="DD171" s="224">
        <f t="shared" si="111"/>
        <v>0.28333333333333333</v>
      </c>
      <c r="DE171" s="90">
        <f t="shared" si="112"/>
        <v>0</v>
      </c>
      <c r="DF171" s="230">
        <f t="shared" si="113"/>
        <v>8.5</v>
      </c>
      <c r="DG171" s="251">
        <f t="shared" si="114"/>
        <v>12650</v>
      </c>
      <c r="DH171" s="231">
        <f t="shared" si="115"/>
        <v>506</v>
      </c>
      <c r="DI171" s="232">
        <f t="shared" si="116"/>
        <v>1265</v>
      </c>
      <c r="DJ171" s="233">
        <f t="shared" si="117"/>
        <v>24</v>
      </c>
      <c r="DK171" s="234">
        <f t="shared" si="118"/>
        <v>4</v>
      </c>
      <c r="DL171" s="235">
        <f t="shared" si="119"/>
        <v>42.85714285714284</v>
      </c>
      <c r="DM171" s="236"/>
      <c r="DN171" s="237"/>
      <c r="DO171" s="238">
        <f t="shared" si="120"/>
        <v>0.92201166180758021</v>
      </c>
      <c r="DP171" s="239">
        <f t="shared" si="121"/>
        <v>2</v>
      </c>
    </row>
    <row r="172" spans="1:120" ht="24.75" customHeight="1">
      <c r="A172" s="537" t="s">
        <v>1770</v>
      </c>
      <c r="B172" s="191" t="s">
        <v>1150</v>
      </c>
      <c r="C172" s="192">
        <v>45027</v>
      </c>
      <c r="D172" s="193" t="s">
        <v>178</v>
      </c>
      <c r="E172" s="194" t="s">
        <v>1406</v>
      </c>
      <c r="F172" s="90" t="s">
        <v>143</v>
      </c>
      <c r="G172" s="193" t="s">
        <v>1244</v>
      </c>
      <c r="H172" s="191" t="s">
        <v>145</v>
      </c>
      <c r="I172" s="90" t="s">
        <v>1750</v>
      </c>
      <c r="J172" s="194" t="s">
        <v>147</v>
      </c>
      <c r="K172" s="90">
        <v>4</v>
      </c>
      <c r="L172" s="195" t="s">
        <v>1377</v>
      </c>
      <c r="M172" s="196">
        <v>45027.243055555555</v>
      </c>
      <c r="N172" s="90">
        <v>51457</v>
      </c>
      <c r="O172" s="197"/>
      <c r="P172" s="196">
        <v>45027.490277777775</v>
      </c>
      <c r="Q172" s="90">
        <v>51543</v>
      </c>
      <c r="R172" s="193"/>
      <c r="S172" s="196">
        <v>45027.24722222222</v>
      </c>
      <c r="T172" s="90">
        <v>51461</v>
      </c>
      <c r="U172" s="197" t="s">
        <v>1714</v>
      </c>
      <c r="V172" s="196">
        <v>45027.368750000001</v>
      </c>
      <c r="W172" s="90">
        <v>51486</v>
      </c>
      <c r="X172" s="193" t="s">
        <v>1714</v>
      </c>
      <c r="Y172" s="196">
        <v>45027.398611111108</v>
      </c>
      <c r="Z172" s="90">
        <v>51512</v>
      </c>
      <c r="AA172" s="193" t="s">
        <v>1714</v>
      </c>
      <c r="AB172" s="196">
        <v>45027.459722222222</v>
      </c>
      <c r="AC172" s="90">
        <v>51521</v>
      </c>
      <c r="AD172" s="193" t="s">
        <v>1715</v>
      </c>
      <c r="AE172" s="196"/>
      <c r="AF172" s="90"/>
      <c r="AG172" s="193"/>
      <c r="AH172" s="196"/>
      <c r="AI172" s="90"/>
      <c r="AJ172" s="198"/>
      <c r="AK172" s="196"/>
      <c r="AL172" s="90"/>
      <c r="AM172" s="198"/>
      <c r="AN172" s="196"/>
      <c r="AO172" s="90"/>
      <c r="AP172" s="198"/>
      <c r="AQ172" s="196">
        <v>45027.383333333331</v>
      </c>
      <c r="AR172" s="197">
        <v>51499</v>
      </c>
      <c r="AS172" s="197">
        <v>19541</v>
      </c>
      <c r="AT172" s="199">
        <v>19070</v>
      </c>
      <c r="AU172" s="199">
        <v>11940</v>
      </c>
      <c r="AV172" s="200">
        <v>7130</v>
      </c>
      <c r="AW172" s="196">
        <v>45027.387499999997</v>
      </c>
      <c r="AX172" s="193">
        <v>51499</v>
      </c>
      <c r="AY172" s="196">
        <v>45027.481249999997</v>
      </c>
      <c r="AZ172" s="197">
        <v>51540</v>
      </c>
      <c r="BA172" s="197">
        <v>19547</v>
      </c>
      <c r="BB172" s="199">
        <v>16940</v>
      </c>
      <c r="BC172" s="199">
        <v>12190</v>
      </c>
      <c r="BD172" s="200">
        <v>4750</v>
      </c>
      <c r="BE172" s="196">
        <v>45027.48541666667</v>
      </c>
      <c r="BF172" s="193">
        <v>51541</v>
      </c>
      <c r="BG172" s="196"/>
      <c r="BH172" s="197"/>
      <c r="BI172" s="197"/>
      <c r="BJ172" s="199"/>
      <c r="BK172" s="199"/>
      <c r="BL172" s="200"/>
      <c r="BM172" s="196"/>
      <c r="BN172" s="193"/>
      <c r="BO172" s="196"/>
      <c r="BP172" s="197"/>
      <c r="BQ172" s="197"/>
      <c r="BR172" s="199"/>
      <c r="BS172" s="199"/>
      <c r="BT172" s="200"/>
      <c r="BU172" s="201"/>
      <c r="BV172" s="193"/>
      <c r="BW172" s="202">
        <v>51524</v>
      </c>
      <c r="BX172" s="90">
        <v>206.321</v>
      </c>
      <c r="BY172" s="461">
        <v>1235.8599999999999</v>
      </c>
      <c r="BZ172" s="198"/>
      <c r="CA172" s="241">
        <v>45234.51458333333</v>
      </c>
      <c r="CB172" s="221"/>
      <c r="CC172" s="267" t="s">
        <v>1744</v>
      </c>
      <c r="CD172" s="222">
        <f t="shared" si="87"/>
        <v>0.1</v>
      </c>
      <c r="CE172" s="223">
        <f t="shared" si="88"/>
        <v>4</v>
      </c>
      <c r="CF172" s="224">
        <f t="shared" si="89"/>
        <v>1.2500000000000007</v>
      </c>
      <c r="CG172" s="193">
        <f t="shared" si="90"/>
        <v>47</v>
      </c>
      <c r="CH172" s="224">
        <f t="shared" si="91"/>
        <v>2.9166666666666665</v>
      </c>
      <c r="CI172" s="193">
        <f t="shared" si="92"/>
        <v>25</v>
      </c>
      <c r="CJ172" s="224">
        <f t="shared" si="93"/>
        <v>1.4666666666666668</v>
      </c>
      <c r="CK172" s="193">
        <f t="shared" si="94"/>
        <v>9</v>
      </c>
      <c r="CL172" s="224">
        <f t="shared" si="95"/>
        <v>0</v>
      </c>
      <c r="CM172" s="193">
        <f t="shared" si="96"/>
        <v>0</v>
      </c>
      <c r="CN172" s="224">
        <f t="shared" si="97"/>
        <v>0</v>
      </c>
      <c r="CO172" s="193">
        <f t="shared" si="98"/>
        <v>0</v>
      </c>
      <c r="CP172" s="225">
        <f t="shared" si="99"/>
        <v>0.1</v>
      </c>
      <c r="CQ172" s="198">
        <f t="shared" si="100"/>
        <v>0</v>
      </c>
      <c r="CR172" s="225">
        <f t="shared" si="101"/>
        <v>0.1</v>
      </c>
      <c r="CS172" s="198">
        <f t="shared" si="102"/>
        <v>1</v>
      </c>
      <c r="CT172" s="225">
        <f t="shared" si="103"/>
        <v>0</v>
      </c>
      <c r="CU172" s="198">
        <f t="shared" si="104"/>
        <v>0</v>
      </c>
      <c r="CV172" s="225">
        <f t="shared" si="105"/>
        <v>0</v>
      </c>
      <c r="CW172" s="226">
        <f t="shared" si="106"/>
        <v>0</v>
      </c>
      <c r="CX172" s="224">
        <f t="shared" si="107"/>
        <v>5.9333333333333336</v>
      </c>
      <c r="CY172" s="227">
        <f t="shared" si="108"/>
        <v>86</v>
      </c>
      <c r="CZ172" s="224">
        <f t="shared" si="123"/>
        <v>4.3833333333333329</v>
      </c>
      <c r="DA172" s="228">
        <f t="shared" si="122"/>
        <v>34</v>
      </c>
      <c r="DB172" s="225">
        <f t="shared" si="109"/>
        <v>1.5500000000000007</v>
      </c>
      <c r="DC172" s="229">
        <f t="shared" si="110"/>
        <v>52</v>
      </c>
      <c r="DD172" s="224">
        <f t="shared" si="111"/>
        <v>0.2</v>
      </c>
      <c r="DE172" s="90">
        <f t="shared" si="112"/>
        <v>1</v>
      </c>
      <c r="DF172" s="230">
        <f t="shared" si="113"/>
        <v>6</v>
      </c>
      <c r="DG172" s="251">
        <f t="shared" si="114"/>
        <v>11880</v>
      </c>
      <c r="DH172" s="231">
        <f t="shared" si="115"/>
        <v>79.713710579288758</v>
      </c>
      <c r="DI172" s="232">
        <f t="shared" si="116"/>
        <v>677.56653992395445</v>
      </c>
      <c r="DJ172" s="233">
        <f t="shared" si="117"/>
        <v>40</v>
      </c>
      <c r="DK172" s="234">
        <f t="shared" si="118"/>
        <v>7.7566539923954378</v>
      </c>
      <c r="DL172" s="235">
        <f t="shared" si="119"/>
        <v>37.59999999999998</v>
      </c>
      <c r="DM172" s="236"/>
      <c r="DN172" s="237"/>
      <c r="DO172" s="238">
        <f t="shared" si="120"/>
        <v>0.83309957924263678</v>
      </c>
      <c r="DP172" s="239">
        <f t="shared" si="121"/>
        <v>2</v>
      </c>
    </row>
    <row r="173" spans="1:120" ht="24.75" customHeight="1">
      <c r="A173" s="537" t="s">
        <v>1783</v>
      </c>
      <c r="B173" s="191" t="s">
        <v>1150</v>
      </c>
      <c r="C173" s="192">
        <v>45027</v>
      </c>
      <c r="D173" s="193" t="s">
        <v>178</v>
      </c>
      <c r="E173" s="194" t="s">
        <v>1407</v>
      </c>
      <c r="F173" s="90" t="s">
        <v>143</v>
      </c>
      <c r="G173" s="193" t="s">
        <v>1241</v>
      </c>
      <c r="H173" s="191" t="s">
        <v>145</v>
      </c>
      <c r="I173" s="90" t="s">
        <v>1750</v>
      </c>
      <c r="J173" s="194" t="s">
        <v>1379</v>
      </c>
      <c r="K173" s="90">
        <v>4</v>
      </c>
      <c r="L173" s="195" t="s">
        <v>1381</v>
      </c>
      <c r="M173" s="196">
        <v>45027.621527777781</v>
      </c>
      <c r="N173" s="90">
        <v>314847</v>
      </c>
      <c r="O173" s="197"/>
      <c r="P173" s="196">
        <v>45027.794444444444</v>
      </c>
      <c r="Q173" s="90">
        <v>314880</v>
      </c>
      <c r="R173" s="193"/>
      <c r="S173" s="196">
        <v>45027.623611111114</v>
      </c>
      <c r="T173" s="90">
        <v>314850</v>
      </c>
      <c r="U173" s="197" t="s">
        <v>1606</v>
      </c>
      <c r="V173" s="196">
        <v>45027.774305555555</v>
      </c>
      <c r="W173" s="90">
        <v>314874</v>
      </c>
      <c r="X173" s="193" t="s">
        <v>1629</v>
      </c>
      <c r="Y173" s="196"/>
      <c r="Z173" s="90"/>
      <c r="AA173" s="193"/>
      <c r="AB173" s="196"/>
      <c r="AC173" s="90"/>
      <c r="AD173" s="193"/>
      <c r="AE173" s="196"/>
      <c r="AF173" s="90"/>
      <c r="AG173" s="193"/>
      <c r="AH173" s="196"/>
      <c r="AI173" s="90"/>
      <c r="AJ173" s="198"/>
      <c r="AK173" s="196"/>
      <c r="AL173" s="90"/>
      <c r="AM173" s="198"/>
      <c r="AN173" s="196"/>
      <c r="AO173" s="90"/>
      <c r="AP173" s="198"/>
      <c r="AQ173" s="196">
        <v>45027.781944444447</v>
      </c>
      <c r="AR173" s="197">
        <v>314878</v>
      </c>
      <c r="AS173" s="197">
        <v>19562</v>
      </c>
      <c r="AT173" s="199">
        <v>18210</v>
      </c>
      <c r="AU173" s="199">
        <v>10640</v>
      </c>
      <c r="AV173" s="200">
        <v>7570</v>
      </c>
      <c r="AW173" s="196">
        <v>45027.787499999999</v>
      </c>
      <c r="AX173" s="193">
        <v>314878</v>
      </c>
      <c r="AY173" s="196"/>
      <c r="AZ173" s="197"/>
      <c r="BA173" s="197"/>
      <c r="BB173" s="199"/>
      <c r="BC173" s="199"/>
      <c r="BD173" s="200"/>
      <c r="BE173" s="196"/>
      <c r="BF173" s="193"/>
      <c r="BG173" s="196"/>
      <c r="BH173" s="197"/>
      <c r="BI173" s="197"/>
      <c r="BJ173" s="199"/>
      <c r="BK173" s="199"/>
      <c r="BL173" s="200"/>
      <c r="BM173" s="196"/>
      <c r="BN173" s="193"/>
      <c r="BO173" s="196"/>
      <c r="BP173" s="197"/>
      <c r="BQ173" s="197"/>
      <c r="BR173" s="199"/>
      <c r="BS173" s="199"/>
      <c r="BT173" s="200"/>
      <c r="BU173" s="201"/>
      <c r="BV173" s="193"/>
      <c r="BW173" s="202"/>
      <c r="BX173" s="90"/>
      <c r="BY173" s="198"/>
      <c r="BZ173" s="198"/>
      <c r="CA173" s="241">
        <v>45234.802083333336</v>
      </c>
      <c r="CB173" s="221"/>
      <c r="CC173" s="267" t="s">
        <v>1744</v>
      </c>
      <c r="CD173" s="222">
        <f t="shared" si="87"/>
        <v>0.05</v>
      </c>
      <c r="CE173" s="223">
        <f t="shared" si="88"/>
        <v>3</v>
      </c>
      <c r="CF173" s="224">
        <f t="shared" si="89"/>
        <v>0.35000000000000081</v>
      </c>
      <c r="CG173" s="193">
        <f t="shared" si="90"/>
        <v>6</v>
      </c>
      <c r="CH173" s="224">
        <f t="shared" si="91"/>
        <v>3.6166666666666663</v>
      </c>
      <c r="CI173" s="193">
        <f t="shared" si="92"/>
        <v>24</v>
      </c>
      <c r="CJ173" s="224">
        <f t="shared" si="93"/>
        <v>0</v>
      </c>
      <c r="CK173" s="193">
        <f t="shared" si="94"/>
        <v>0</v>
      </c>
      <c r="CL173" s="224">
        <f t="shared" si="95"/>
        <v>0</v>
      </c>
      <c r="CM173" s="193">
        <f t="shared" si="96"/>
        <v>0</v>
      </c>
      <c r="CN173" s="224">
        <f t="shared" si="97"/>
        <v>0</v>
      </c>
      <c r="CO173" s="193">
        <f t="shared" si="98"/>
        <v>0</v>
      </c>
      <c r="CP173" s="225">
        <f t="shared" si="99"/>
        <v>0.13333333333333333</v>
      </c>
      <c r="CQ173" s="198">
        <f t="shared" si="100"/>
        <v>0</v>
      </c>
      <c r="CR173" s="225">
        <f t="shared" si="101"/>
        <v>0</v>
      </c>
      <c r="CS173" s="198">
        <f t="shared" si="102"/>
        <v>0</v>
      </c>
      <c r="CT173" s="225">
        <f t="shared" si="103"/>
        <v>0</v>
      </c>
      <c r="CU173" s="198">
        <f t="shared" si="104"/>
        <v>0</v>
      </c>
      <c r="CV173" s="225">
        <f t="shared" si="105"/>
        <v>0</v>
      </c>
      <c r="CW173" s="226">
        <f t="shared" si="106"/>
        <v>0</v>
      </c>
      <c r="CX173" s="224">
        <f t="shared" si="107"/>
        <v>4.1500000000000004</v>
      </c>
      <c r="CY173" s="227">
        <f t="shared" si="108"/>
        <v>33</v>
      </c>
      <c r="CZ173" s="224">
        <f t="shared" si="123"/>
        <v>3.6166666666666663</v>
      </c>
      <c r="DA173" s="228">
        <f t="shared" si="122"/>
        <v>24</v>
      </c>
      <c r="DB173" s="225">
        <f t="shared" si="109"/>
        <v>0.5333333333333341</v>
      </c>
      <c r="DC173" s="229">
        <f t="shared" si="110"/>
        <v>9</v>
      </c>
      <c r="DD173" s="224">
        <f t="shared" si="111"/>
        <v>0.13333333333333333</v>
      </c>
      <c r="DE173" s="90">
        <f t="shared" si="112"/>
        <v>0</v>
      </c>
      <c r="DF173" s="230">
        <f t="shared" si="113"/>
        <v>8</v>
      </c>
      <c r="DG173" s="251">
        <f t="shared" si="114"/>
        <v>7570</v>
      </c>
      <c r="DH173" s="231">
        <f t="shared" si="115"/>
        <v>87.211981566820285</v>
      </c>
      <c r="DI173" s="232">
        <f t="shared" si="116"/>
        <v>523.27188940092174</v>
      </c>
      <c r="DJ173" s="233">
        <f t="shared" si="117"/>
        <v>60</v>
      </c>
      <c r="DK173" s="234">
        <f t="shared" si="118"/>
        <v>6.6359447004608301</v>
      </c>
      <c r="DL173" s="235">
        <f t="shared" si="119"/>
        <v>17.142857142857103</v>
      </c>
      <c r="DM173" s="236"/>
      <c r="DN173" s="237"/>
      <c r="DO173" s="238">
        <f t="shared" si="120"/>
        <v>1</v>
      </c>
      <c r="DP173" s="239">
        <f t="shared" si="121"/>
        <v>1</v>
      </c>
    </row>
    <row r="174" spans="1:120" ht="24.75" customHeight="1">
      <c r="A174" s="537" t="s">
        <v>1784</v>
      </c>
      <c r="B174" s="191" t="s">
        <v>1150</v>
      </c>
      <c r="C174" s="192">
        <v>45028</v>
      </c>
      <c r="D174" s="193" t="s">
        <v>180</v>
      </c>
      <c r="E174" s="194" t="s">
        <v>1401</v>
      </c>
      <c r="F174" s="90" t="s">
        <v>165</v>
      </c>
      <c r="G174" s="193" t="s">
        <v>1244</v>
      </c>
      <c r="H174" s="191" t="s">
        <v>145</v>
      </c>
      <c r="I174" s="90" t="s">
        <v>1750</v>
      </c>
      <c r="J174" s="194" t="s">
        <v>1374</v>
      </c>
      <c r="K174" s="90">
        <v>4</v>
      </c>
      <c r="L174" s="195" t="s">
        <v>1376</v>
      </c>
      <c r="M174" s="196">
        <v>45028.263888888891</v>
      </c>
      <c r="N174" s="90">
        <v>66144</v>
      </c>
      <c r="O174" s="197"/>
      <c r="P174" s="196">
        <v>45028.479166666664</v>
      </c>
      <c r="Q174" s="90">
        <v>66194</v>
      </c>
      <c r="R174" s="193"/>
      <c r="S174" s="196">
        <v>45028.272222222222</v>
      </c>
      <c r="T174" s="90">
        <v>66147</v>
      </c>
      <c r="U174" s="197" t="s">
        <v>1534</v>
      </c>
      <c r="V174" s="196">
        <v>45028.364583333336</v>
      </c>
      <c r="W174" s="90">
        <v>66163</v>
      </c>
      <c r="X174" s="193" t="s">
        <v>1466</v>
      </c>
      <c r="Y174" s="196">
        <v>45028.385416666664</v>
      </c>
      <c r="Z174" s="90">
        <v>66173</v>
      </c>
      <c r="AA174" s="193" t="s">
        <v>1467</v>
      </c>
      <c r="AB174" s="196">
        <v>45028.461805555555</v>
      </c>
      <c r="AC174" s="90">
        <v>66187</v>
      </c>
      <c r="AD174" s="193" t="s">
        <v>1619</v>
      </c>
      <c r="AE174" s="196"/>
      <c r="AF174" s="90"/>
      <c r="AG174" s="193"/>
      <c r="AH174" s="196"/>
      <c r="AI174" s="90"/>
      <c r="AJ174" s="198"/>
      <c r="AK174" s="196"/>
      <c r="AL174" s="90"/>
      <c r="AM174" s="198"/>
      <c r="AN174" s="196"/>
      <c r="AO174" s="90"/>
      <c r="AP174" s="198"/>
      <c r="AQ174" s="196">
        <v>45028.373611111114</v>
      </c>
      <c r="AR174" s="197">
        <v>66168</v>
      </c>
      <c r="AS174" s="197">
        <v>19563</v>
      </c>
      <c r="AT174" s="199">
        <v>18220</v>
      </c>
      <c r="AU174" s="199">
        <v>12080</v>
      </c>
      <c r="AV174" s="200">
        <v>6140</v>
      </c>
      <c r="AW174" s="196">
        <v>45028.377083333333</v>
      </c>
      <c r="AX174" s="193">
        <v>66169</v>
      </c>
      <c r="AY174" s="196">
        <v>45028.46875</v>
      </c>
      <c r="AZ174" s="197">
        <v>66191</v>
      </c>
      <c r="BA174" s="197">
        <v>19568</v>
      </c>
      <c r="BB174" s="199">
        <v>17270</v>
      </c>
      <c r="BC174" s="199">
        <v>12060</v>
      </c>
      <c r="BD174" s="200">
        <v>5210</v>
      </c>
      <c r="BE174" s="196">
        <v>45028.472222222219</v>
      </c>
      <c r="BF174" s="193">
        <v>66192</v>
      </c>
      <c r="BG174" s="196"/>
      <c r="BH174" s="197"/>
      <c r="BI174" s="197"/>
      <c r="BJ174" s="199"/>
      <c r="BK174" s="199"/>
      <c r="BL174" s="200"/>
      <c r="BM174" s="196"/>
      <c r="BN174" s="193"/>
      <c r="BO174" s="196"/>
      <c r="BP174" s="197"/>
      <c r="BQ174" s="197"/>
      <c r="BR174" s="199"/>
      <c r="BS174" s="199"/>
      <c r="BT174" s="200"/>
      <c r="BU174" s="201"/>
      <c r="BV174" s="193"/>
      <c r="BW174" s="202"/>
      <c r="BX174" s="90"/>
      <c r="BY174" s="198"/>
      <c r="BZ174" s="198"/>
      <c r="CA174" s="241">
        <v>45264.484027777777</v>
      </c>
      <c r="CB174" s="221"/>
      <c r="CC174" s="267" t="s">
        <v>1744</v>
      </c>
      <c r="CD174" s="222">
        <f t="shared" si="87"/>
        <v>0.2</v>
      </c>
      <c r="CE174" s="223">
        <f t="shared" si="88"/>
        <v>3</v>
      </c>
      <c r="CF174" s="224">
        <f t="shared" si="89"/>
        <v>0.74999999999999956</v>
      </c>
      <c r="CG174" s="193">
        <f t="shared" si="90"/>
        <v>15</v>
      </c>
      <c r="CH174" s="224">
        <f t="shared" si="91"/>
        <v>2.2166666666666668</v>
      </c>
      <c r="CI174" s="193">
        <f t="shared" si="92"/>
        <v>16</v>
      </c>
      <c r="CJ174" s="224">
        <f t="shared" si="93"/>
        <v>1.8333333333333335</v>
      </c>
      <c r="CK174" s="193">
        <f t="shared" si="94"/>
        <v>14</v>
      </c>
      <c r="CL174" s="224">
        <f t="shared" si="95"/>
        <v>0</v>
      </c>
      <c r="CM174" s="193">
        <f t="shared" si="96"/>
        <v>0</v>
      </c>
      <c r="CN174" s="224">
        <f t="shared" si="97"/>
        <v>0</v>
      </c>
      <c r="CO174" s="193">
        <f t="shared" si="98"/>
        <v>0</v>
      </c>
      <c r="CP174" s="225">
        <f t="shared" si="99"/>
        <v>8.3333333333333329E-2</v>
      </c>
      <c r="CQ174" s="198">
        <f t="shared" si="100"/>
        <v>1</v>
      </c>
      <c r="CR174" s="225">
        <f t="shared" si="101"/>
        <v>8.3333333333333329E-2</v>
      </c>
      <c r="CS174" s="198">
        <f t="shared" si="102"/>
        <v>1</v>
      </c>
      <c r="CT174" s="225">
        <f t="shared" si="103"/>
        <v>0</v>
      </c>
      <c r="CU174" s="198">
        <f t="shared" si="104"/>
        <v>0</v>
      </c>
      <c r="CV174" s="225">
        <f t="shared" si="105"/>
        <v>0</v>
      </c>
      <c r="CW174" s="226">
        <f t="shared" si="106"/>
        <v>0</v>
      </c>
      <c r="CX174" s="224">
        <f t="shared" si="107"/>
        <v>5.166666666666667</v>
      </c>
      <c r="CY174" s="227">
        <f t="shared" si="108"/>
        <v>50</v>
      </c>
      <c r="CZ174" s="224">
        <f t="shared" si="123"/>
        <v>4.0500000000000007</v>
      </c>
      <c r="DA174" s="228">
        <f t="shared" si="122"/>
        <v>30</v>
      </c>
      <c r="DB174" s="225">
        <f t="shared" si="109"/>
        <v>1.1166666666666663</v>
      </c>
      <c r="DC174" s="229">
        <f t="shared" si="110"/>
        <v>20</v>
      </c>
      <c r="DD174" s="224">
        <f t="shared" si="111"/>
        <v>0.16666666666666666</v>
      </c>
      <c r="DE174" s="90">
        <f t="shared" si="112"/>
        <v>2</v>
      </c>
      <c r="DF174" s="230">
        <f t="shared" si="113"/>
        <v>5</v>
      </c>
      <c r="DG174" s="251">
        <f t="shared" si="114"/>
        <v>11350</v>
      </c>
      <c r="DH174" s="231">
        <f t="shared" si="115"/>
        <v>93.415637860082285</v>
      </c>
      <c r="DI174" s="232">
        <f t="shared" si="116"/>
        <v>700.61728395061721</v>
      </c>
      <c r="DJ174" s="233">
        <f t="shared" si="117"/>
        <v>15</v>
      </c>
      <c r="DK174" s="234">
        <f t="shared" si="118"/>
        <v>7.4074074074074057</v>
      </c>
      <c r="DL174" s="235">
        <f t="shared" si="119"/>
        <v>20.000000000000011</v>
      </c>
      <c r="DM174" s="236"/>
      <c r="DN174" s="237"/>
      <c r="DO174" s="238">
        <f t="shared" si="120"/>
        <v>0.92426710097719866</v>
      </c>
      <c r="DP174" s="239">
        <f t="shared" si="121"/>
        <v>2</v>
      </c>
    </row>
    <row r="175" spans="1:120" ht="24.75" customHeight="1">
      <c r="A175" s="537" t="s">
        <v>1786</v>
      </c>
      <c r="B175" s="191" t="s">
        <v>1150</v>
      </c>
      <c r="C175" s="192">
        <v>45028</v>
      </c>
      <c r="D175" s="193" t="s">
        <v>180</v>
      </c>
      <c r="E175" s="194" t="s">
        <v>1399</v>
      </c>
      <c r="F175" s="90" t="s">
        <v>165</v>
      </c>
      <c r="G175" s="193" t="s">
        <v>1241</v>
      </c>
      <c r="H175" s="191" t="s">
        <v>145</v>
      </c>
      <c r="I175" s="90" t="s">
        <v>1750</v>
      </c>
      <c r="J175" s="194" t="s">
        <v>147</v>
      </c>
      <c r="K175" s="90">
        <v>4</v>
      </c>
      <c r="L175" s="195" t="s">
        <v>1153</v>
      </c>
      <c r="M175" s="196">
        <v>45028.625</v>
      </c>
      <c r="N175" s="90">
        <v>51662</v>
      </c>
      <c r="O175" s="197"/>
      <c r="P175" s="196">
        <v>45028.763888888891</v>
      </c>
      <c r="Q175" s="90">
        <v>51701</v>
      </c>
      <c r="R175" s="193"/>
      <c r="S175" s="196">
        <v>45028.628472222219</v>
      </c>
      <c r="T175" s="90">
        <v>51664</v>
      </c>
      <c r="U175" s="197" t="s">
        <v>1450</v>
      </c>
      <c r="V175" s="196">
        <v>45028.6875</v>
      </c>
      <c r="W175" s="90">
        <v>51674</v>
      </c>
      <c r="X175" s="193" t="s">
        <v>1451</v>
      </c>
      <c r="Y175" s="196">
        <v>45028.704861111109</v>
      </c>
      <c r="Z175" s="90">
        <v>51684</v>
      </c>
      <c r="AA175" s="193" t="s">
        <v>1394</v>
      </c>
      <c r="AB175" s="196">
        <v>45028.746527777781</v>
      </c>
      <c r="AC175" s="90">
        <v>51693</v>
      </c>
      <c r="AD175" s="193" t="s">
        <v>1385</v>
      </c>
      <c r="AE175" s="196"/>
      <c r="AF175" s="90"/>
      <c r="AG175" s="193"/>
      <c r="AH175" s="196"/>
      <c r="AI175" s="90"/>
      <c r="AJ175" s="198"/>
      <c r="AK175" s="196"/>
      <c r="AL175" s="90"/>
      <c r="AM175" s="198"/>
      <c r="AN175" s="196"/>
      <c r="AO175" s="90"/>
      <c r="AP175" s="198"/>
      <c r="AQ175" s="196">
        <v>45028.693055555559</v>
      </c>
      <c r="AR175" s="197">
        <v>51679</v>
      </c>
      <c r="AS175" s="197">
        <v>19576</v>
      </c>
      <c r="AT175" s="199">
        <v>18650</v>
      </c>
      <c r="AU175" s="199">
        <v>12030</v>
      </c>
      <c r="AV175" s="200">
        <v>6620</v>
      </c>
      <c r="AW175" s="196">
        <v>45028.696527777778</v>
      </c>
      <c r="AX175" s="193">
        <v>51679</v>
      </c>
      <c r="AY175" s="196">
        <v>45028.75277777778</v>
      </c>
      <c r="AZ175" s="197">
        <v>51698</v>
      </c>
      <c r="BA175" s="197">
        <v>19577</v>
      </c>
      <c r="BB175" s="199">
        <v>16000</v>
      </c>
      <c r="BC175" s="199">
        <v>12030</v>
      </c>
      <c r="BD175" s="200">
        <v>3970</v>
      </c>
      <c r="BE175" s="196">
        <v>45028.756249999999</v>
      </c>
      <c r="BF175" s="193">
        <v>51698</v>
      </c>
      <c r="BG175" s="196"/>
      <c r="BH175" s="197"/>
      <c r="BI175" s="197"/>
      <c r="BJ175" s="199"/>
      <c r="BK175" s="199"/>
      <c r="BL175" s="200"/>
      <c r="BM175" s="196"/>
      <c r="BN175" s="193"/>
      <c r="BO175" s="196"/>
      <c r="BP175" s="197"/>
      <c r="BQ175" s="197"/>
      <c r="BR175" s="199"/>
      <c r="BS175" s="199"/>
      <c r="BT175" s="200"/>
      <c r="BU175" s="201"/>
      <c r="BV175" s="193"/>
      <c r="BW175" s="202"/>
      <c r="BX175" s="90"/>
      <c r="BY175" s="198"/>
      <c r="BZ175" s="198"/>
      <c r="CA175" s="241">
        <v>45264.767361111109</v>
      </c>
      <c r="CB175" s="221"/>
      <c r="CC175" s="267" t="s">
        <v>1744</v>
      </c>
      <c r="CD175" s="222">
        <f t="shared" si="87"/>
        <v>8.3333333333333329E-2</v>
      </c>
      <c r="CE175" s="223">
        <f t="shared" si="88"/>
        <v>2</v>
      </c>
      <c r="CF175" s="224">
        <f t="shared" si="89"/>
        <v>0.66666666666666652</v>
      </c>
      <c r="CG175" s="193">
        <f t="shared" si="90"/>
        <v>18</v>
      </c>
      <c r="CH175" s="224">
        <f t="shared" si="91"/>
        <v>1.4166666666666667</v>
      </c>
      <c r="CI175" s="193">
        <f t="shared" si="92"/>
        <v>10</v>
      </c>
      <c r="CJ175" s="224">
        <f t="shared" si="93"/>
        <v>1</v>
      </c>
      <c r="CK175" s="193">
        <f t="shared" si="94"/>
        <v>9</v>
      </c>
      <c r="CL175" s="224">
        <f t="shared" si="95"/>
        <v>0</v>
      </c>
      <c r="CM175" s="193">
        <f t="shared" si="96"/>
        <v>0</v>
      </c>
      <c r="CN175" s="224">
        <f t="shared" si="97"/>
        <v>0</v>
      </c>
      <c r="CO175" s="193">
        <f t="shared" si="98"/>
        <v>0</v>
      </c>
      <c r="CP175" s="225">
        <f t="shared" si="99"/>
        <v>8.3333333333333329E-2</v>
      </c>
      <c r="CQ175" s="198">
        <f t="shared" si="100"/>
        <v>0</v>
      </c>
      <c r="CR175" s="225">
        <f t="shared" si="101"/>
        <v>8.3333333333333329E-2</v>
      </c>
      <c r="CS175" s="198">
        <f t="shared" si="102"/>
        <v>0</v>
      </c>
      <c r="CT175" s="225">
        <f t="shared" si="103"/>
        <v>0</v>
      </c>
      <c r="CU175" s="198">
        <f t="shared" si="104"/>
        <v>0</v>
      </c>
      <c r="CV175" s="225">
        <f t="shared" si="105"/>
        <v>0</v>
      </c>
      <c r="CW175" s="226">
        <f t="shared" si="106"/>
        <v>0</v>
      </c>
      <c r="CX175" s="224">
        <f t="shared" si="107"/>
        <v>3.3333333333333335</v>
      </c>
      <c r="CY175" s="227">
        <f t="shared" si="108"/>
        <v>39</v>
      </c>
      <c r="CZ175" s="224">
        <f t="shared" si="123"/>
        <v>2.416666666666667</v>
      </c>
      <c r="DA175" s="228">
        <f t="shared" si="122"/>
        <v>19</v>
      </c>
      <c r="DB175" s="225">
        <f t="shared" si="109"/>
        <v>0.91666666666666652</v>
      </c>
      <c r="DC175" s="229">
        <f t="shared" si="110"/>
        <v>20</v>
      </c>
      <c r="DD175" s="224">
        <f t="shared" si="111"/>
        <v>0.16666666666666666</v>
      </c>
      <c r="DE175" s="90">
        <f t="shared" si="112"/>
        <v>0</v>
      </c>
      <c r="DF175" s="230">
        <f t="shared" si="113"/>
        <v>5</v>
      </c>
      <c r="DG175" s="251">
        <f t="shared" si="114"/>
        <v>10590</v>
      </c>
      <c r="DH175" s="231">
        <f t="shared" si="115"/>
        <v>230.63520871143373</v>
      </c>
      <c r="DI175" s="232">
        <f t="shared" si="116"/>
        <v>1095.5172413793102</v>
      </c>
      <c r="DJ175" s="233">
        <f t="shared" si="117"/>
        <v>24</v>
      </c>
      <c r="DK175" s="234">
        <f t="shared" si="118"/>
        <v>7.8620689655172402</v>
      </c>
      <c r="DL175" s="235">
        <f t="shared" si="119"/>
        <v>27.000000000000007</v>
      </c>
      <c r="DM175" s="236"/>
      <c r="DN175" s="237"/>
      <c r="DO175" s="238">
        <f t="shared" si="120"/>
        <v>0.79984894259818728</v>
      </c>
      <c r="DP175" s="239">
        <f t="shared" si="121"/>
        <v>2</v>
      </c>
    </row>
    <row r="176" spans="1:120" ht="24.75" customHeight="1">
      <c r="A176" s="537" t="s">
        <v>1785</v>
      </c>
      <c r="B176" s="191" t="s">
        <v>1150</v>
      </c>
      <c r="C176" s="192">
        <v>45028</v>
      </c>
      <c r="D176" s="193" t="s">
        <v>180</v>
      </c>
      <c r="E176" s="194" t="s">
        <v>1402</v>
      </c>
      <c r="F176" s="90" t="s">
        <v>165</v>
      </c>
      <c r="G176" s="193" t="s">
        <v>1244</v>
      </c>
      <c r="H176" s="191" t="s">
        <v>145</v>
      </c>
      <c r="I176" s="90" t="s">
        <v>1750</v>
      </c>
      <c r="J176" s="194" t="s">
        <v>147</v>
      </c>
      <c r="K176" s="90">
        <v>4</v>
      </c>
      <c r="L176" s="195" t="s">
        <v>1377</v>
      </c>
      <c r="M176" s="196">
        <v>45028.256944444445</v>
      </c>
      <c r="N176" s="90">
        <v>51575</v>
      </c>
      <c r="O176" s="197"/>
      <c r="P176" s="196">
        <v>45028.527777777781</v>
      </c>
      <c r="Q176" s="90">
        <v>51662</v>
      </c>
      <c r="R176" s="193"/>
      <c r="S176" s="196">
        <v>45028.270138888889</v>
      </c>
      <c r="T176" s="90">
        <v>51580</v>
      </c>
      <c r="U176" s="197" t="s">
        <v>1763</v>
      </c>
      <c r="V176" s="196">
        <v>45028.413194444445</v>
      </c>
      <c r="W176" s="90">
        <v>51606</v>
      </c>
      <c r="X176" s="193" t="s">
        <v>1723</v>
      </c>
      <c r="Y176" s="196">
        <v>45028.446527777778</v>
      </c>
      <c r="Z176" s="90">
        <v>51636</v>
      </c>
      <c r="AA176" s="193" t="s">
        <v>1378</v>
      </c>
      <c r="AB176" s="196">
        <v>45028.5</v>
      </c>
      <c r="AC176" s="90">
        <v>51644</v>
      </c>
      <c r="AD176" s="193" t="s">
        <v>1724</v>
      </c>
      <c r="AE176" s="196"/>
      <c r="AF176" s="90"/>
      <c r="AG176" s="193"/>
      <c r="AH176" s="196"/>
      <c r="AI176" s="90"/>
      <c r="AJ176" s="198"/>
      <c r="AK176" s="196"/>
      <c r="AL176" s="90"/>
      <c r="AM176" s="198"/>
      <c r="AN176" s="196"/>
      <c r="AO176" s="90"/>
      <c r="AP176" s="198"/>
      <c r="AQ176" s="196">
        <v>45028.427083333336</v>
      </c>
      <c r="AR176" s="197">
        <v>51621</v>
      </c>
      <c r="AS176" s="197">
        <v>19566</v>
      </c>
      <c r="AT176" s="199">
        <v>19950</v>
      </c>
      <c r="AU176" s="199">
        <v>12210</v>
      </c>
      <c r="AV176" s="200">
        <v>7740</v>
      </c>
      <c r="AW176" s="196">
        <v>45028.433333333334</v>
      </c>
      <c r="AX176" s="193">
        <v>51622</v>
      </c>
      <c r="AY176" s="196">
        <v>45028.515972222223</v>
      </c>
      <c r="AZ176" s="197">
        <v>51659</v>
      </c>
      <c r="BA176" s="197">
        <v>19571</v>
      </c>
      <c r="BB176" s="199">
        <v>16120</v>
      </c>
      <c r="BC176" s="199">
        <v>12050</v>
      </c>
      <c r="BD176" s="200">
        <v>4070</v>
      </c>
      <c r="BE176" s="196">
        <v>45028.520138888889</v>
      </c>
      <c r="BF176" s="193">
        <v>51659</v>
      </c>
      <c r="BG176" s="196"/>
      <c r="BH176" s="197"/>
      <c r="BI176" s="197"/>
      <c r="BJ176" s="199"/>
      <c r="BK176" s="199"/>
      <c r="BL176" s="200"/>
      <c r="BM176" s="196"/>
      <c r="BN176" s="193"/>
      <c r="BO176" s="196"/>
      <c r="BP176" s="197"/>
      <c r="BQ176" s="197"/>
      <c r="BR176" s="199"/>
      <c r="BS176" s="199"/>
      <c r="BT176" s="200"/>
      <c r="BU176" s="201"/>
      <c r="BV176" s="193"/>
      <c r="BW176" s="202"/>
      <c r="BX176" s="90"/>
      <c r="BY176" s="198"/>
      <c r="BZ176" s="198"/>
      <c r="CA176" s="241">
        <v>45264.551388888889</v>
      </c>
      <c r="CB176" s="221"/>
      <c r="CC176" s="267" t="s">
        <v>1744</v>
      </c>
      <c r="CD176" s="222">
        <f t="shared" si="87"/>
        <v>0.31666666666666665</v>
      </c>
      <c r="CE176" s="223">
        <f t="shared" si="88"/>
        <v>5</v>
      </c>
      <c r="CF176" s="224">
        <f t="shared" si="89"/>
        <v>1.2166666666666666</v>
      </c>
      <c r="CG176" s="193">
        <f t="shared" si="90"/>
        <v>47</v>
      </c>
      <c r="CH176" s="224">
        <f t="shared" si="91"/>
        <v>3.4333333333333336</v>
      </c>
      <c r="CI176" s="193">
        <f t="shared" si="92"/>
        <v>26</v>
      </c>
      <c r="CJ176" s="224">
        <f t="shared" si="93"/>
        <v>1.2833333333333332</v>
      </c>
      <c r="CK176" s="193">
        <f t="shared" si="94"/>
        <v>8</v>
      </c>
      <c r="CL176" s="224">
        <f t="shared" si="95"/>
        <v>0</v>
      </c>
      <c r="CM176" s="193">
        <f t="shared" si="96"/>
        <v>0</v>
      </c>
      <c r="CN176" s="224">
        <f t="shared" si="97"/>
        <v>0</v>
      </c>
      <c r="CO176" s="193">
        <f t="shared" si="98"/>
        <v>0</v>
      </c>
      <c r="CP176" s="225">
        <f t="shared" si="99"/>
        <v>0.15</v>
      </c>
      <c r="CQ176" s="198">
        <f t="shared" si="100"/>
        <v>1</v>
      </c>
      <c r="CR176" s="225">
        <f t="shared" si="101"/>
        <v>0.1</v>
      </c>
      <c r="CS176" s="198">
        <f t="shared" si="102"/>
        <v>0</v>
      </c>
      <c r="CT176" s="225">
        <f t="shared" si="103"/>
        <v>0</v>
      </c>
      <c r="CU176" s="198">
        <f t="shared" si="104"/>
        <v>0</v>
      </c>
      <c r="CV176" s="225">
        <f t="shared" si="105"/>
        <v>0</v>
      </c>
      <c r="CW176" s="226">
        <f t="shared" si="106"/>
        <v>0</v>
      </c>
      <c r="CX176" s="224">
        <f t="shared" si="107"/>
        <v>6.5</v>
      </c>
      <c r="CY176" s="227">
        <f t="shared" si="108"/>
        <v>87</v>
      </c>
      <c r="CZ176" s="224">
        <f t="shared" si="123"/>
        <v>4.7166666666666668</v>
      </c>
      <c r="DA176" s="228">
        <f t="shared" si="122"/>
        <v>34</v>
      </c>
      <c r="DB176" s="225">
        <f t="shared" si="109"/>
        <v>1.7833333333333332</v>
      </c>
      <c r="DC176" s="229">
        <f t="shared" si="110"/>
        <v>53</v>
      </c>
      <c r="DD176" s="224">
        <f t="shared" si="111"/>
        <v>0.25</v>
      </c>
      <c r="DE176" s="90">
        <f t="shared" si="112"/>
        <v>1</v>
      </c>
      <c r="DF176" s="230">
        <f t="shared" si="113"/>
        <v>7.5</v>
      </c>
      <c r="DG176" s="251">
        <f t="shared" si="114"/>
        <v>11810</v>
      </c>
      <c r="DH176" s="231">
        <f t="shared" si="115"/>
        <v>73.643733111619213</v>
      </c>
      <c r="DI176" s="232">
        <f t="shared" si="116"/>
        <v>625.97173144876319</v>
      </c>
      <c r="DJ176" s="233">
        <f t="shared" si="117"/>
        <v>15.789473684210527</v>
      </c>
      <c r="DK176" s="234">
        <f t="shared" si="118"/>
        <v>7.2084805653710244</v>
      </c>
      <c r="DL176" s="235">
        <f t="shared" si="119"/>
        <v>38.630136986301373</v>
      </c>
      <c r="DM176" s="236"/>
      <c r="DN176" s="237"/>
      <c r="DO176" s="238">
        <f t="shared" si="120"/>
        <v>0.76291989664082682</v>
      </c>
      <c r="DP176" s="239">
        <f t="shared" si="121"/>
        <v>2</v>
      </c>
    </row>
    <row r="177" spans="1:120" ht="24.75" customHeight="1">
      <c r="A177" s="537" t="s">
        <v>1787</v>
      </c>
      <c r="B177" s="191" t="s">
        <v>1150</v>
      </c>
      <c r="C177" s="192">
        <v>45028</v>
      </c>
      <c r="D177" s="193" t="s">
        <v>180</v>
      </c>
      <c r="E177" s="194" t="s">
        <v>1403</v>
      </c>
      <c r="F177" s="90" t="s">
        <v>165</v>
      </c>
      <c r="G177" s="193" t="s">
        <v>1241</v>
      </c>
      <c r="H177" s="191" t="s">
        <v>145</v>
      </c>
      <c r="I177" s="90" t="s">
        <v>1750</v>
      </c>
      <c r="J177" s="194" t="s">
        <v>1374</v>
      </c>
      <c r="K177" s="90">
        <v>4</v>
      </c>
      <c r="L177" s="195" t="s">
        <v>1381</v>
      </c>
      <c r="M177" s="196">
        <v>45028.625</v>
      </c>
      <c r="N177" s="90">
        <v>66194</v>
      </c>
      <c r="O177" s="197"/>
      <c r="P177" s="196">
        <v>45028.800000000003</v>
      </c>
      <c r="Q177" s="90">
        <v>66230</v>
      </c>
      <c r="R177" s="193"/>
      <c r="S177" s="196">
        <v>45028.627083333333</v>
      </c>
      <c r="T177" s="90">
        <v>66199</v>
      </c>
      <c r="U177" s="197" t="s">
        <v>1606</v>
      </c>
      <c r="V177" s="196">
        <v>45028.777777777781</v>
      </c>
      <c r="W177" s="90">
        <v>66222</v>
      </c>
      <c r="X177" s="193" t="s">
        <v>1629</v>
      </c>
      <c r="Y177" s="196"/>
      <c r="Z177" s="90"/>
      <c r="AA177" s="193"/>
      <c r="AB177" s="196"/>
      <c r="AC177" s="90"/>
      <c r="AD177" s="193"/>
      <c r="AE177" s="196"/>
      <c r="AF177" s="90"/>
      <c r="AG177" s="193"/>
      <c r="AH177" s="196"/>
      <c r="AI177" s="90"/>
      <c r="AJ177" s="198"/>
      <c r="AK177" s="196"/>
      <c r="AL177" s="90"/>
      <c r="AM177" s="198"/>
      <c r="AN177" s="196"/>
      <c r="AO177" s="90"/>
      <c r="AP177" s="198"/>
      <c r="AQ177" s="196">
        <v>45028.784722222219</v>
      </c>
      <c r="AR177" s="197">
        <v>66227</v>
      </c>
      <c r="AS177" s="197">
        <v>19578</v>
      </c>
      <c r="AT177" s="199">
        <v>21200</v>
      </c>
      <c r="AU177" s="199">
        <v>12240</v>
      </c>
      <c r="AV177" s="200">
        <v>8960</v>
      </c>
      <c r="AW177" s="196">
        <v>45028.788888888892</v>
      </c>
      <c r="AX177" s="193">
        <v>66227</v>
      </c>
      <c r="AY177" s="196"/>
      <c r="AZ177" s="197"/>
      <c r="BA177" s="197"/>
      <c r="BB177" s="199"/>
      <c r="BC177" s="199"/>
      <c r="BD177" s="200"/>
      <c r="BE177" s="196"/>
      <c r="BF177" s="193"/>
      <c r="BG177" s="196"/>
      <c r="BH177" s="197"/>
      <c r="BI177" s="197"/>
      <c r="BJ177" s="199"/>
      <c r="BK177" s="199"/>
      <c r="BL177" s="200"/>
      <c r="BM177" s="196"/>
      <c r="BN177" s="193"/>
      <c r="BO177" s="196"/>
      <c r="BP177" s="197"/>
      <c r="BQ177" s="197"/>
      <c r="BR177" s="199"/>
      <c r="BS177" s="199"/>
      <c r="BT177" s="200"/>
      <c r="BU177" s="201"/>
      <c r="BV177" s="193"/>
      <c r="BW177" s="202">
        <v>66206</v>
      </c>
      <c r="BX177" s="90">
        <v>253.81</v>
      </c>
      <c r="BY177" s="461">
        <v>1520.32</v>
      </c>
      <c r="BZ177" s="198"/>
      <c r="CA177" s="241">
        <v>45264.803472222222</v>
      </c>
      <c r="CB177" s="221"/>
      <c r="CC177" s="267" t="s">
        <v>1744</v>
      </c>
      <c r="CD177" s="222">
        <f t="shared" si="87"/>
        <v>0.05</v>
      </c>
      <c r="CE177" s="223">
        <f t="shared" si="88"/>
        <v>5</v>
      </c>
      <c r="CF177" s="224">
        <f t="shared" si="89"/>
        <v>0.43333333333333396</v>
      </c>
      <c r="CG177" s="193">
        <f t="shared" si="90"/>
        <v>8</v>
      </c>
      <c r="CH177" s="224">
        <f t="shared" si="91"/>
        <v>3.6166666666666663</v>
      </c>
      <c r="CI177" s="193">
        <f t="shared" si="92"/>
        <v>23</v>
      </c>
      <c r="CJ177" s="224">
        <f t="shared" si="93"/>
        <v>0</v>
      </c>
      <c r="CK177" s="193">
        <f t="shared" si="94"/>
        <v>0</v>
      </c>
      <c r="CL177" s="224">
        <f t="shared" si="95"/>
        <v>0</v>
      </c>
      <c r="CM177" s="193">
        <f t="shared" si="96"/>
        <v>0</v>
      </c>
      <c r="CN177" s="224">
        <f t="shared" si="97"/>
        <v>0</v>
      </c>
      <c r="CO177" s="193">
        <f t="shared" si="98"/>
        <v>0</v>
      </c>
      <c r="CP177" s="225">
        <f t="shared" si="99"/>
        <v>0.1</v>
      </c>
      <c r="CQ177" s="198">
        <f t="shared" si="100"/>
        <v>0</v>
      </c>
      <c r="CR177" s="225">
        <f t="shared" si="101"/>
        <v>0</v>
      </c>
      <c r="CS177" s="198">
        <f t="shared" si="102"/>
        <v>0</v>
      </c>
      <c r="CT177" s="225">
        <f t="shared" si="103"/>
        <v>0</v>
      </c>
      <c r="CU177" s="198">
        <f t="shared" si="104"/>
        <v>0</v>
      </c>
      <c r="CV177" s="225">
        <f t="shared" si="105"/>
        <v>0</v>
      </c>
      <c r="CW177" s="226">
        <f t="shared" si="106"/>
        <v>0</v>
      </c>
      <c r="CX177" s="224">
        <f t="shared" si="107"/>
        <v>4.2</v>
      </c>
      <c r="CY177" s="227">
        <f t="shared" si="108"/>
        <v>36</v>
      </c>
      <c r="CZ177" s="224">
        <f t="shared" si="123"/>
        <v>3.6166666666666663</v>
      </c>
      <c r="DA177" s="228">
        <f t="shared" si="122"/>
        <v>23</v>
      </c>
      <c r="DB177" s="225">
        <f t="shared" si="109"/>
        <v>0.58333333333333393</v>
      </c>
      <c r="DC177" s="229">
        <f t="shared" si="110"/>
        <v>13</v>
      </c>
      <c r="DD177" s="224">
        <f t="shared" si="111"/>
        <v>0.1</v>
      </c>
      <c r="DE177" s="90">
        <f t="shared" si="112"/>
        <v>0</v>
      </c>
      <c r="DF177" s="230">
        <f t="shared" si="113"/>
        <v>6</v>
      </c>
      <c r="DG177" s="251">
        <f t="shared" si="114"/>
        <v>8960</v>
      </c>
      <c r="DH177" s="231">
        <f t="shared" si="115"/>
        <v>107.7138849929874</v>
      </c>
      <c r="DI177" s="232">
        <f t="shared" si="116"/>
        <v>619.35483870967744</v>
      </c>
      <c r="DJ177" s="233">
        <f t="shared" si="117"/>
        <v>100</v>
      </c>
      <c r="DK177" s="234">
        <f t="shared" si="118"/>
        <v>6.3594470046082954</v>
      </c>
      <c r="DL177" s="235">
        <f t="shared" si="119"/>
        <v>18.461538461538435</v>
      </c>
      <c r="DM177" s="236"/>
      <c r="DN177" s="237"/>
      <c r="DO177" s="238">
        <f t="shared" si="120"/>
        <v>1</v>
      </c>
      <c r="DP177" s="239">
        <f t="shared" si="121"/>
        <v>1</v>
      </c>
    </row>
    <row r="178" spans="1:120" ht="24.75" customHeight="1">
      <c r="A178" s="537" t="s">
        <v>1788</v>
      </c>
      <c r="B178" s="191" t="s">
        <v>1150</v>
      </c>
      <c r="C178" s="192">
        <v>45029</v>
      </c>
      <c r="D178" s="193" t="s">
        <v>141</v>
      </c>
      <c r="E178" s="194" t="s">
        <v>1404</v>
      </c>
      <c r="F178" s="90" t="s">
        <v>143</v>
      </c>
      <c r="G178" s="193" t="s">
        <v>1244</v>
      </c>
      <c r="H178" s="191" t="s">
        <v>145</v>
      </c>
      <c r="I178" s="90" t="s">
        <v>1750</v>
      </c>
      <c r="J178" s="194" t="s">
        <v>1374</v>
      </c>
      <c r="K178" s="90">
        <v>4</v>
      </c>
      <c r="L178" s="195" t="s">
        <v>1376</v>
      </c>
      <c r="M178" s="196">
        <v>45029.243055555555</v>
      </c>
      <c r="N178" s="90">
        <v>66230</v>
      </c>
      <c r="O178" s="197"/>
      <c r="P178" s="196">
        <v>45029.431250000001</v>
      </c>
      <c r="Q178" s="90">
        <v>66270</v>
      </c>
      <c r="R178" s="193"/>
      <c r="S178" s="196">
        <v>45029.246527777781</v>
      </c>
      <c r="T178" s="90">
        <v>66231</v>
      </c>
      <c r="U178" s="197" t="s">
        <v>1517</v>
      </c>
      <c r="V178" s="196">
        <v>45029.416666666664</v>
      </c>
      <c r="W178" s="90">
        <v>66265</v>
      </c>
      <c r="X178" s="193" t="s">
        <v>1567</v>
      </c>
      <c r="Y178" s="196"/>
      <c r="Z178" s="90"/>
      <c r="AA178" s="193"/>
      <c r="AB178" s="196"/>
      <c r="AC178" s="90"/>
      <c r="AD178" s="193"/>
      <c r="AE178" s="196"/>
      <c r="AF178" s="90"/>
      <c r="AG178" s="193"/>
      <c r="AH178" s="196"/>
      <c r="AI178" s="90"/>
      <c r="AJ178" s="198"/>
      <c r="AK178" s="196"/>
      <c r="AL178" s="90"/>
      <c r="AM178" s="198"/>
      <c r="AN178" s="196"/>
      <c r="AO178" s="90"/>
      <c r="AP178" s="198"/>
      <c r="AQ178" s="196">
        <v>45029.42083333333</v>
      </c>
      <c r="AR178" s="197">
        <v>66267</v>
      </c>
      <c r="AS178" s="197">
        <v>19583</v>
      </c>
      <c r="AT178" s="199">
        <v>20450</v>
      </c>
      <c r="AU178" s="199">
        <v>12220</v>
      </c>
      <c r="AV178" s="200">
        <v>8230</v>
      </c>
      <c r="AW178" s="196">
        <v>45029.425694444442</v>
      </c>
      <c r="AX178" s="193">
        <v>66268</v>
      </c>
      <c r="AY178" s="196"/>
      <c r="AZ178" s="197"/>
      <c r="BA178" s="197"/>
      <c r="BB178" s="199"/>
      <c r="BC178" s="199"/>
      <c r="BD178" s="200"/>
      <c r="BE178" s="196"/>
      <c r="BF178" s="193"/>
      <c r="BG178" s="196"/>
      <c r="BH178" s="197"/>
      <c r="BI178" s="197"/>
      <c r="BJ178" s="199"/>
      <c r="BK178" s="199"/>
      <c r="BL178" s="200"/>
      <c r="BM178" s="196"/>
      <c r="BN178" s="193"/>
      <c r="BO178" s="196"/>
      <c r="BP178" s="197"/>
      <c r="BQ178" s="197"/>
      <c r="BR178" s="199"/>
      <c r="BS178" s="199"/>
      <c r="BT178" s="200"/>
      <c r="BU178" s="201"/>
      <c r="BV178" s="193"/>
      <c r="BW178" s="202"/>
      <c r="BX178" s="90"/>
      <c r="BY178" s="198"/>
      <c r="BZ178" s="198"/>
      <c r="CA178" s="241" t="s">
        <v>1789</v>
      </c>
      <c r="CB178" s="221"/>
      <c r="CC178" s="267" t="s">
        <v>1744</v>
      </c>
      <c r="CD178" s="222">
        <f t="shared" si="87"/>
        <v>8.3333333333333329E-2</v>
      </c>
      <c r="CE178" s="223">
        <f t="shared" si="88"/>
        <v>1</v>
      </c>
      <c r="CF178" s="224">
        <f t="shared" si="89"/>
        <v>0.23333333333333356</v>
      </c>
      <c r="CG178" s="193">
        <f t="shared" si="90"/>
        <v>4</v>
      </c>
      <c r="CH178" s="224">
        <f t="shared" si="91"/>
        <v>4.083333333333333</v>
      </c>
      <c r="CI178" s="193">
        <f t="shared" si="92"/>
        <v>34</v>
      </c>
      <c r="CJ178" s="224">
        <f t="shared" si="93"/>
        <v>0</v>
      </c>
      <c r="CK178" s="193">
        <f t="shared" si="94"/>
        <v>0</v>
      </c>
      <c r="CL178" s="224">
        <f t="shared" si="95"/>
        <v>0</v>
      </c>
      <c r="CM178" s="193">
        <f t="shared" si="96"/>
        <v>0</v>
      </c>
      <c r="CN178" s="224">
        <f t="shared" si="97"/>
        <v>0</v>
      </c>
      <c r="CO178" s="193">
        <f t="shared" si="98"/>
        <v>0</v>
      </c>
      <c r="CP178" s="225">
        <f t="shared" si="99"/>
        <v>0.11666666666666667</v>
      </c>
      <c r="CQ178" s="198">
        <f t="shared" si="100"/>
        <v>1</v>
      </c>
      <c r="CR178" s="225">
        <f t="shared" si="101"/>
        <v>0</v>
      </c>
      <c r="CS178" s="198">
        <f t="shared" si="102"/>
        <v>0</v>
      </c>
      <c r="CT178" s="225">
        <f t="shared" si="103"/>
        <v>0</v>
      </c>
      <c r="CU178" s="198">
        <f t="shared" si="104"/>
        <v>0</v>
      </c>
      <c r="CV178" s="225">
        <f t="shared" si="105"/>
        <v>0</v>
      </c>
      <c r="CW178" s="226">
        <f t="shared" si="106"/>
        <v>0</v>
      </c>
      <c r="CX178" s="224">
        <f t="shared" si="107"/>
        <v>4.5166666666666666</v>
      </c>
      <c r="CY178" s="227">
        <f t="shared" si="108"/>
        <v>40</v>
      </c>
      <c r="CZ178" s="224">
        <f t="shared" si="123"/>
        <v>4.083333333333333</v>
      </c>
      <c r="DA178" s="228">
        <f t="shared" si="122"/>
        <v>34</v>
      </c>
      <c r="DB178" s="225">
        <f t="shared" si="109"/>
        <v>0.43333333333333357</v>
      </c>
      <c r="DC178" s="229">
        <f t="shared" si="110"/>
        <v>6</v>
      </c>
      <c r="DD178" s="224">
        <f t="shared" si="111"/>
        <v>0.11666666666666667</v>
      </c>
      <c r="DE178" s="90">
        <f t="shared" si="112"/>
        <v>1</v>
      </c>
      <c r="DF178" s="230">
        <f t="shared" si="113"/>
        <v>7</v>
      </c>
      <c r="DG178" s="251">
        <f t="shared" si="114"/>
        <v>8230</v>
      </c>
      <c r="DH178" s="231">
        <f t="shared" si="115"/>
        <v>59.279711884753908</v>
      </c>
      <c r="DI178" s="232">
        <f t="shared" si="116"/>
        <v>503.87755102040819</v>
      </c>
      <c r="DJ178" s="233">
        <f t="shared" si="117"/>
        <v>12</v>
      </c>
      <c r="DK178" s="234">
        <f t="shared" si="118"/>
        <v>8.3265306122448983</v>
      </c>
      <c r="DL178" s="235">
        <f t="shared" si="119"/>
        <v>17.142857142857125</v>
      </c>
      <c r="DM178" s="236"/>
      <c r="DN178" s="237"/>
      <c r="DO178" s="238">
        <f t="shared" si="120"/>
        <v>1</v>
      </c>
      <c r="DP178" s="239">
        <f t="shared" si="121"/>
        <v>1</v>
      </c>
    </row>
    <row r="179" spans="1:120" ht="24.75" customHeight="1">
      <c r="A179" s="537" t="s">
        <v>1792</v>
      </c>
      <c r="B179" s="191" t="s">
        <v>1150</v>
      </c>
      <c r="C179" s="192">
        <v>45029</v>
      </c>
      <c r="D179" s="193" t="s">
        <v>141</v>
      </c>
      <c r="E179" s="194" t="s">
        <v>1405</v>
      </c>
      <c r="F179" s="90" t="s">
        <v>143</v>
      </c>
      <c r="G179" s="193" t="s">
        <v>1241</v>
      </c>
      <c r="H179" s="191" t="s">
        <v>145</v>
      </c>
      <c r="I179" s="90" t="s">
        <v>1750</v>
      </c>
      <c r="J179" s="194" t="s">
        <v>147</v>
      </c>
      <c r="K179" s="90">
        <v>4</v>
      </c>
      <c r="L179" s="195" t="s">
        <v>1153</v>
      </c>
      <c r="M179" s="196">
        <v>45029.625</v>
      </c>
      <c r="N179" s="90">
        <v>51752</v>
      </c>
      <c r="O179" s="197"/>
      <c r="P179" s="196">
        <v>45029.732638888891</v>
      </c>
      <c r="Q179" s="90">
        <v>51776</v>
      </c>
      <c r="R179" s="193"/>
      <c r="S179" s="196">
        <v>45029.628472222219</v>
      </c>
      <c r="T179" s="90">
        <v>51754</v>
      </c>
      <c r="U179" s="197" t="s">
        <v>1382</v>
      </c>
      <c r="V179" s="196">
        <v>45029.711805555555</v>
      </c>
      <c r="W179" s="90">
        <v>51769</v>
      </c>
      <c r="X179" s="193" t="s">
        <v>1384</v>
      </c>
      <c r="Y179" s="196"/>
      <c r="Z179" s="90"/>
      <c r="AA179" s="193"/>
      <c r="AB179" s="196"/>
      <c r="AC179" s="90"/>
      <c r="AD179" s="193"/>
      <c r="AE179" s="196"/>
      <c r="AF179" s="90"/>
      <c r="AG179" s="193"/>
      <c r="AH179" s="196"/>
      <c r="AI179" s="90"/>
      <c r="AJ179" s="198"/>
      <c r="AK179" s="196"/>
      <c r="AL179" s="90"/>
      <c r="AM179" s="198"/>
      <c r="AN179" s="196"/>
      <c r="AO179" s="90"/>
      <c r="AP179" s="198"/>
      <c r="AQ179" s="196">
        <v>45029.71875</v>
      </c>
      <c r="AR179" s="197">
        <v>51772</v>
      </c>
      <c r="AS179" s="197">
        <v>19591</v>
      </c>
      <c r="AT179" s="199">
        <v>21140</v>
      </c>
      <c r="AU179" s="199">
        <v>11990</v>
      </c>
      <c r="AV179" s="200">
        <v>9150</v>
      </c>
      <c r="AW179" s="196">
        <v>45029.723611111112</v>
      </c>
      <c r="AX179" s="193">
        <v>51772</v>
      </c>
      <c r="AY179" s="196"/>
      <c r="AZ179" s="197"/>
      <c r="BA179" s="197"/>
      <c r="BB179" s="199"/>
      <c r="BC179" s="199"/>
      <c r="BD179" s="200"/>
      <c r="BE179" s="196"/>
      <c r="BF179" s="193"/>
      <c r="BG179" s="196"/>
      <c r="BH179" s="197"/>
      <c r="BI179" s="197"/>
      <c r="BJ179" s="199"/>
      <c r="BK179" s="199"/>
      <c r="BL179" s="200"/>
      <c r="BM179" s="196"/>
      <c r="BN179" s="193"/>
      <c r="BO179" s="196"/>
      <c r="BP179" s="197"/>
      <c r="BQ179" s="197"/>
      <c r="BR179" s="199"/>
      <c r="BS179" s="199"/>
      <c r="BT179" s="200"/>
      <c r="BU179" s="201"/>
      <c r="BV179" s="193"/>
      <c r="BW179" s="202"/>
      <c r="BX179" s="90"/>
      <c r="BY179" s="198"/>
      <c r="BZ179" s="198"/>
      <c r="CA179" s="241" t="s">
        <v>1793</v>
      </c>
      <c r="CB179" s="221"/>
      <c r="CC179" s="267" t="s">
        <v>1744</v>
      </c>
      <c r="CD179" s="222">
        <f t="shared" si="87"/>
        <v>8.3333333333333329E-2</v>
      </c>
      <c r="CE179" s="223">
        <f t="shared" si="88"/>
        <v>2</v>
      </c>
      <c r="CF179" s="224">
        <f t="shared" si="89"/>
        <v>0.38333333333333347</v>
      </c>
      <c r="CG179" s="193">
        <f t="shared" si="90"/>
        <v>7</v>
      </c>
      <c r="CH179" s="224">
        <f t="shared" si="91"/>
        <v>2</v>
      </c>
      <c r="CI179" s="193">
        <f t="shared" si="92"/>
        <v>15</v>
      </c>
      <c r="CJ179" s="224">
        <f t="shared" si="93"/>
        <v>0</v>
      </c>
      <c r="CK179" s="193">
        <f t="shared" si="94"/>
        <v>0</v>
      </c>
      <c r="CL179" s="224">
        <f t="shared" si="95"/>
        <v>0</v>
      </c>
      <c r="CM179" s="193">
        <f t="shared" si="96"/>
        <v>0</v>
      </c>
      <c r="CN179" s="224">
        <f t="shared" si="97"/>
        <v>0</v>
      </c>
      <c r="CO179" s="193">
        <f t="shared" si="98"/>
        <v>0</v>
      </c>
      <c r="CP179" s="225">
        <f t="shared" si="99"/>
        <v>0.11666666666666667</v>
      </c>
      <c r="CQ179" s="198">
        <f t="shared" si="100"/>
        <v>0</v>
      </c>
      <c r="CR179" s="225">
        <f t="shared" si="101"/>
        <v>0</v>
      </c>
      <c r="CS179" s="198">
        <f t="shared" si="102"/>
        <v>0</v>
      </c>
      <c r="CT179" s="225">
        <f t="shared" si="103"/>
        <v>0</v>
      </c>
      <c r="CU179" s="198">
        <f t="shared" si="104"/>
        <v>0</v>
      </c>
      <c r="CV179" s="225">
        <f t="shared" si="105"/>
        <v>0</v>
      </c>
      <c r="CW179" s="226">
        <f t="shared" si="106"/>
        <v>0</v>
      </c>
      <c r="CX179" s="224">
        <f t="shared" si="107"/>
        <v>2.5833333333333335</v>
      </c>
      <c r="CY179" s="227">
        <f t="shared" si="108"/>
        <v>24</v>
      </c>
      <c r="CZ179" s="224">
        <f t="shared" si="123"/>
        <v>2</v>
      </c>
      <c r="DA179" s="228">
        <f t="shared" si="122"/>
        <v>15</v>
      </c>
      <c r="DB179" s="225">
        <f t="shared" si="109"/>
        <v>0.58333333333333348</v>
      </c>
      <c r="DC179" s="229">
        <f t="shared" si="110"/>
        <v>9</v>
      </c>
      <c r="DD179" s="224">
        <f t="shared" si="111"/>
        <v>0.11666666666666667</v>
      </c>
      <c r="DE179" s="90">
        <f t="shared" si="112"/>
        <v>0</v>
      </c>
      <c r="DF179" s="230">
        <f t="shared" si="113"/>
        <v>7</v>
      </c>
      <c r="DG179" s="251">
        <f t="shared" si="114"/>
        <v>9150</v>
      </c>
      <c r="DH179" s="231">
        <f t="shared" si="115"/>
        <v>305</v>
      </c>
      <c r="DI179" s="232">
        <f t="shared" si="116"/>
        <v>1143.75</v>
      </c>
      <c r="DJ179" s="233">
        <f t="shared" si="117"/>
        <v>24</v>
      </c>
      <c r="DK179" s="234">
        <f t="shared" si="118"/>
        <v>7.5</v>
      </c>
      <c r="DL179" s="235">
        <f t="shared" si="119"/>
        <v>18.260869565217384</v>
      </c>
      <c r="DM179" s="236"/>
      <c r="DN179" s="237"/>
      <c r="DO179" s="238">
        <f t="shared" si="120"/>
        <v>1</v>
      </c>
      <c r="DP179" s="239">
        <f t="shared" si="121"/>
        <v>1</v>
      </c>
    </row>
    <row r="180" spans="1:120" ht="24.75" customHeight="1">
      <c r="A180" s="537" t="s">
        <v>1790</v>
      </c>
      <c r="B180" s="191" t="s">
        <v>1150</v>
      </c>
      <c r="C180" s="192">
        <v>45029</v>
      </c>
      <c r="D180" s="193" t="s">
        <v>141</v>
      </c>
      <c r="E180" s="194" t="s">
        <v>1406</v>
      </c>
      <c r="F180" s="90" t="s">
        <v>143</v>
      </c>
      <c r="G180" s="193" t="s">
        <v>1244</v>
      </c>
      <c r="H180" s="191" t="s">
        <v>145</v>
      </c>
      <c r="I180" s="90" t="s">
        <v>1750</v>
      </c>
      <c r="J180" s="194" t="s">
        <v>147</v>
      </c>
      <c r="K180" s="90">
        <v>4</v>
      </c>
      <c r="L180" s="195" t="s">
        <v>1377</v>
      </c>
      <c r="M180" s="196">
        <v>45029.243750000001</v>
      </c>
      <c r="N180" s="90">
        <v>51701</v>
      </c>
      <c r="O180" s="197"/>
      <c r="P180" s="196">
        <v>45029.430555555555</v>
      </c>
      <c r="Q180" s="90">
        <v>51752</v>
      </c>
      <c r="R180" s="193"/>
      <c r="S180" s="196">
        <v>45029.252083333333</v>
      </c>
      <c r="T180" s="90">
        <v>51705</v>
      </c>
      <c r="U180" s="197" t="s">
        <v>1714</v>
      </c>
      <c r="V180" s="196">
        <v>45029.411111111112</v>
      </c>
      <c r="W180" s="90">
        <v>51736</v>
      </c>
      <c r="X180" s="193" t="s">
        <v>1715</v>
      </c>
      <c r="Y180" s="196"/>
      <c r="Z180" s="90"/>
      <c r="AA180" s="193"/>
      <c r="AB180" s="196"/>
      <c r="AC180" s="90"/>
      <c r="AD180" s="193"/>
      <c r="AE180" s="196"/>
      <c r="AF180" s="90"/>
      <c r="AG180" s="193"/>
      <c r="AH180" s="196"/>
      <c r="AI180" s="90"/>
      <c r="AJ180" s="198"/>
      <c r="AK180" s="196"/>
      <c r="AL180" s="90"/>
      <c r="AM180" s="198"/>
      <c r="AN180" s="196"/>
      <c r="AO180" s="90"/>
      <c r="AP180" s="198"/>
      <c r="AQ180" s="196">
        <v>45029.421527777777</v>
      </c>
      <c r="AR180" s="197">
        <v>51749</v>
      </c>
      <c r="AS180" s="197">
        <v>19584</v>
      </c>
      <c r="AT180" s="199">
        <v>20240</v>
      </c>
      <c r="AU180" s="199">
        <v>11990</v>
      </c>
      <c r="AV180" s="200">
        <v>8250</v>
      </c>
      <c r="AW180" s="196">
        <v>45029.426388888889</v>
      </c>
      <c r="AX180" s="193">
        <v>51749</v>
      </c>
      <c r="AY180" s="196"/>
      <c r="AZ180" s="197"/>
      <c r="BA180" s="197"/>
      <c r="BB180" s="199"/>
      <c r="BC180" s="199"/>
      <c r="BD180" s="200"/>
      <c r="BE180" s="196"/>
      <c r="BF180" s="193"/>
      <c r="BG180" s="196"/>
      <c r="BH180" s="197"/>
      <c r="BI180" s="197"/>
      <c r="BJ180" s="199"/>
      <c r="BK180" s="199"/>
      <c r="BL180" s="200"/>
      <c r="BM180" s="196"/>
      <c r="BN180" s="193"/>
      <c r="BO180" s="196"/>
      <c r="BP180" s="197"/>
      <c r="BQ180" s="197"/>
      <c r="BR180" s="199"/>
      <c r="BS180" s="199"/>
      <c r="BT180" s="200"/>
      <c r="BU180" s="201"/>
      <c r="BV180" s="193"/>
      <c r="BW180" s="202"/>
      <c r="BX180" s="90"/>
      <c r="BY180" s="198"/>
      <c r="BZ180" s="198"/>
      <c r="CA180" s="241" t="s">
        <v>1791</v>
      </c>
      <c r="CB180" s="221"/>
      <c r="CC180" s="267" t="s">
        <v>1744</v>
      </c>
      <c r="CD180" s="222">
        <f t="shared" si="87"/>
        <v>0.2</v>
      </c>
      <c r="CE180" s="223">
        <f t="shared" si="88"/>
        <v>4</v>
      </c>
      <c r="CF180" s="224">
        <f t="shared" si="89"/>
        <v>0.35000000000000026</v>
      </c>
      <c r="CG180" s="193">
        <f t="shared" si="90"/>
        <v>16</v>
      </c>
      <c r="CH180" s="224">
        <f t="shared" si="91"/>
        <v>3.8166666666666664</v>
      </c>
      <c r="CI180" s="193">
        <f t="shared" si="92"/>
        <v>31</v>
      </c>
      <c r="CJ180" s="224">
        <f t="shared" si="93"/>
        <v>0</v>
      </c>
      <c r="CK180" s="193">
        <f t="shared" si="94"/>
        <v>0</v>
      </c>
      <c r="CL180" s="224">
        <f t="shared" si="95"/>
        <v>0</v>
      </c>
      <c r="CM180" s="193">
        <f t="shared" si="96"/>
        <v>0</v>
      </c>
      <c r="CN180" s="224">
        <f t="shared" si="97"/>
        <v>0</v>
      </c>
      <c r="CO180" s="193">
        <f t="shared" si="98"/>
        <v>0</v>
      </c>
      <c r="CP180" s="225">
        <f t="shared" si="99"/>
        <v>0.11666666666666667</v>
      </c>
      <c r="CQ180" s="198">
        <f t="shared" si="100"/>
        <v>0</v>
      </c>
      <c r="CR180" s="225">
        <f t="shared" si="101"/>
        <v>0</v>
      </c>
      <c r="CS180" s="198">
        <f t="shared" si="102"/>
        <v>0</v>
      </c>
      <c r="CT180" s="225">
        <f t="shared" si="103"/>
        <v>0</v>
      </c>
      <c r="CU180" s="198">
        <f t="shared" si="104"/>
        <v>0</v>
      </c>
      <c r="CV180" s="225">
        <f t="shared" si="105"/>
        <v>0</v>
      </c>
      <c r="CW180" s="226">
        <f t="shared" si="106"/>
        <v>0</v>
      </c>
      <c r="CX180" s="224">
        <f t="shared" si="107"/>
        <v>4.4833333333333334</v>
      </c>
      <c r="CY180" s="227">
        <f t="shared" si="108"/>
        <v>51</v>
      </c>
      <c r="CZ180" s="224">
        <f t="shared" si="123"/>
        <v>3.8166666666666664</v>
      </c>
      <c r="DA180" s="228">
        <f t="shared" si="122"/>
        <v>31</v>
      </c>
      <c r="DB180" s="225">
        <f t="shared" si="109"/>
        <v>0.66666666666666696</v>
      </c>
      <c r="DC180" s="229">
        <f t="shared" si="110"/>
        <v>20</v>
      </c>
      <c r="DD180" s="224">
        <f t="shared" si="111"/>
        <v>0.11666666666666667</v>
      </c>
      <c r="DE180" s="90">
        <f t="shared" si="112"/>
        <v>0</v>
      </c>
      <c r="DF180" s="230">
        <f t="shared" si="113"/>
        <v>7</v>
      </c>
      <c r="DG180" s="251">
        <f t="shared" si="114"/>
        <v>8250</v>
      </c>
      <c r="DH180" s="231">
        <f t="shared" si="115"/>
        <v>69.72813072263699</v>
      </c>
      <c r="DI180" s="232">
        <f t="shared" si="116"/>
        <v>540.39301310043675</v>
      </c>
      <c r="DJ180" s="233">
        <f t="shared" si="117"/>
        <v>20</v>
      </c>
      <c r="DK180" s="234">
        <f t="shared" si="118"/>
        <v>8.1222707423580793</v>
      </c>
      <c r="DL180" s="235">
        <f t="shared" si="119"/>
        <v>45.71428571428568</v>
      </c>
      <c r="DM180" s="236"/>
      <c r="DN180" s="237"/>
      <c r="DO180" s="238">
        <f t="shared" si="120"/>
        <v>1</v>
      </c>
      <c r="DP180" s="239">
        <f t="shared" si="121"/>
        <v>1</v>
      </c>
    </row>
    <row r="181" spans="1:120" ht="24.75" customHeight="1">
      <c r="A181" s="537" t="s">
        <v>1794</v>
      </c>
      <c r="B181" s="191" t="s">
        <v>1150</v>
      </c>
      <c r="C181" s="192">
        <v>45029</v>
      </c>
      <c r="D181" s="193" t="s">
        <v>141</v>
      </c>
      <c r="E181" s="194" t="s">
        <v>1407</v>
      </c>
      <c r="F181" s="90" t="s">
        <v>143</v>
      </c>
      <c r="G181" s="193" t="s">
        <v>1241</v>
      </c>
      <c r="H181" s="191" t="s">
        <v>145</v>
      </c>
      <c r="I181" s="90" t="s">
        <v>1750</v>
      </c>
      <c r="J181" s="194" t="s">
        <v>1374</v>
      </c>
      <c r="K181" s="90">
        <v>4</v>
      </c>
      <c r="L181" s="195" t="s">
        <v>1381</v>
      </c>
      <c r="M181" s="196">
        <v>45029.625</v>
      </c>
      <c r="N181" s="90">
        <v>66274</v>
      </c>
      <c r="O181" s="197"/>
      <c r="P181" s="196">
        <v>45029.791666666664</v>
      </c>
      <c r="Q181" s="90">
        <v>66309</v>
      </c>
      <c r="R181" s="193"/>
      <c r="S181" s="196">
        <v>45029.627083333333</v>
      </c>
      <c r="T181" s="90">
        <v>66276</v>
      </c>
      <c r="U181" s="197" t="s">
        <v>1606</v>
      </c>
      <c r="V181" s="196">
        <v>45029.774305555555</v>
      </c>
      <c r="W181" s="90">
        <v>66302</v>
      </c>
      <c r="X181" s="193" t="s">
        <v>1629</v>
      </c>
      <c r="Y181" s="196"/>
      <c r="Z181" s="90"/>
      <c r="AA181" s="193"/>
      <c r="AB181" s="196"/>
      <c r="AC181" s="90"/>
      <c r="AD181" s="193"/>
      <c r="AE181" s="196"/>
      <c r="AF181" s="90"/>
      <c r="AG181" s="193"/>
      <c r="AH181" s="196"/>
      <c r="AI181" s="90"/>
      <c r="AJ181" s="198"/>
      <c r="AK181" s="196"/>
      <c r="AL181" s="90"/>
      <c r="AM181" s="198"/>
      <c r="AN181" s="196"/>
      <c r="AO181" s="90"/>
      <c r="AP181" s="198"/>
      <c r="AQ181" s="196">
        <v>45029.780555555553</v>
      </c>
      <c r="AR181" s="197">
        <v>66306</v>
      </c>
      <c r="AS181" s="197">
        <v>19592</v>
      </c>
      <c r="AT181" s="199">
        <v>21370</v>
      </c>
      <c r="AU181" s="199">
        <v>12180</v>
      </c>
      <c r="AV181" s="200">
        <v>9190</v>
      </c>
      <c r="AW181" s="196">
        <v>45029.784722222219</v>
      </c>
      <c r="AX181" s="193">
        <v>66306</v>
      </c>
      <c r="AY181" s="196"/>
      <c r="AZ181" s="197"/>
      <c r="BA181" s="197"/>
      <c r="BB181" s="199"/>
      <c r="BC181" s="199"/>
      <c r="BD181" s="200"/>
      <c r="BE181" s="196"/>
      <c r="BF181" s="193"/>
      <c r="BG181" s="196"/>
      <c r="BH181" s="197"/>
      <c r="BI181" s="197"/>
      <c r="BJ181" s="199"/>
      <c r="BK181" s="199"/>
      <c r="BL181" s="200"/>
      <c r="BM181" s="196"/>
      <c r="BN181" s="193"/>
      <c r="BO181" s="196"/>
      <c r="BP181" s="197"/>
      <c r="BQ181" s="197"/>
      <c r="BR181" s="199"/>
      <c r="BS181" s="199"/>
      <c r="BT181" s="200"/>
      <c r="BU181" s="201"/>
      <c r="BV181" s="193"/>
      <c r="BW181" s="202"/>
      <c r="BX181" s="90"/>
      <c r="BY181" s="198"/>
      <c r="BZ181" s="198"/>
      <c r="CA181" s="241" t="s">
        <v>1795</v>
      </c>
      <c r="CB181" s="221"/>
      <c r="CC181" s="267" t="s">
        <v>1744</v>
      </c>
      <c r="CD181" s="222">
        <f t="shared" si="87"/>
        <v>0.05</v>
      </c>
      <c r="CE181" s="223">
        <f t="shared" si="88"/>
        <v>2</v>
      </c>
      <c r="CF181" s="224">
        <f t="shared" si="89"/>
        <v>0.31666666666666682</v>
      </c>
      <c r="CG181" s="193">
        <f t="shared" si="90"/>
        <v>7</v>
      </c>
      <c r="CH181" s="224">
        <f t="shared" si="91"/>
        <v>3.5333333333333332</v>
      </c>
      <c r="CI181" s="193">
        <f t="shared" si="92"/>
        <v>26</v>
      </c>
      <c r="CJ181" s="224">
        <f t="shared" si="93"/>
        <v>0</v>
      </c>
      <c r="CK181" s="193">
        <f t="shared" si="94"/>
        <v>0</v>
      </c>
      <c r="CL181" s="224">
        <f t="shared" si="95"/>
        <v>0</v>
      </c>
      <c r="CM181" s="193">
        <f t="shared" si="96"/>
        <v>0</v>
      </c>
      <c r="CN181" s="224">
        <f t="shared" si="97"/>
        <v>0</v>
      </c>
      <c r="CO181" s="193">
        <f t="shared" si="98"/>
        <v>0</v>
      </c>
      <c r="CP181" s="225">
        <f t="shared" si="99"/>
        <v>0.1</v>
      </c>
      <c r="CQ181" s="198">
        <f t="shared" si="100"/>
        <v>0</v>
      </c>
      <c r="CR181" s="225">
        <f t="shared" si="101"/>
        <v>0</v>
      </c>
      <c r="CS181" s="198">
        <f t="shared" si="102"/>
        <v>0</v>
      </c>
      <c r="CT181" s="225">
        <f t="shared" si="103"/>
        <v>0</v>
      </c>
      <c r="CU181" s="198">
        <f t="shared" si="104"/>
        <v>0</v>
      </c>
      <c r="CV181" s="225">
        <f t="shared" si="105"/>
        <v>0</v>
      </c>
      <c r="CW181" s="226">
        <f t="shared" si="106"/>
        <v>0</v>
      </c>
      <c r="CX181" s="224">
        <f t="shared" si="107"/>
        <v>4</v>
      </c>
      <c r="CY181" s="227">
        <f t="shared" si="108"/>
        <v>35</v>
      </c>
      <c r="CZ181" s="224">
        <f t="shared" si="123"/>
        <v>3.5333333333333332</v>
      </c>
      <c r="DA181" s="228">
        <f t="shared" si="122"/>
        <v>26</v>
      </c>
      <c r="DB181" s="225">
        <f t="shared" si="109"/>
        <v>0.46666666666666679</v>
      </c>
      <c r="DC181" s="229">
        <f t="shared" si="110"/>
        <v>9</v>
      </c>
      <c r="DD181" s="224">
        <f t="shared" si="111"/>
        <v>0.1</v>
      </c>
      <c r="DE181" s="90">
        <f t="shared" si="112"/>
        <v>0</v>
      </c>
      <c r="DF181" s="230">
        <f t="shared" si="113"/>
        <v>6</v>
      </c>
      <c r="DG181" s="251">
        <f t="shared" si="114"/>
        <v>9190</v>
      </c>
      <c r="DH181" s="231">
        <f t="shared" si="115"/>
        <v>100.03628447024674</v>
      </c>
      <c r="DI181" s="232">
        <f t="shared" si="116"/>
        <v>650.2358490566038</v>
      </c>
      <c r="DJ181" s="233">
        <f t="shared" si="117"/>
        <v>40</v>
      </c>
      <c r="DK181" s="234">
        <f t="shared" si="118"/>
        <v>7.3584905660377364</v>
      </c>
      <c r="DL181" s="235">
        <f t="shared" si="119"/>
        <v>22.105263157894726</v>
      </c>
      <c r="DM181" s="236"/>
      <c r="DN181" s="237"/>
      <c r="DO181" s="238">
        <f t="shared" si="120"/>
        <v>1</v>
      </c>
      <c r="DP181" s="239">
        <f t="shared" si="121"/>
        <v>1</v>
      </c>
    </row>
    <row r="182" spans="1:120" ht="24.75" customHeight="1">
      <c r="A182" s="537" t="s">
        <v>1801</v>
      </c>
      <c r="B182" s="191" t="s">
        <v>1150</v>
      </c>
      <c r="C182" s="192">
        <v>45030</v>
      </c>
      <c r="D182" s="193" t="s">
        <v>163</v>
      </c>
      <c r="E182" s="194" t="s">
        <v>1401</v>
      </c>
      <c r="F182" s="90" t="s">
        <v>165</v>
      </c>
      <c r="G182" s="193" t="s">
        <v>1244</v>
      </c>
      <c r="H182" s="191" t="s">
        <v>145</v>
      </c>
      <c r="I182" s="90" t="s">
        <v>1750</v>
      </c>
      <c r="J182" s="194" t="s">
        <v>1374</v>
      </c>
      <c r="K182" s="90">
        <v>4</v>
      </c>
      <c r="L182" s="195" t="s">
        <v>1376</v>
      </c>
      <c r="M182" s="196">
        <v>45030.243055555555</v>
      </c>
      <c r="N182" s="90">
        <v>66309</v>
      </c>
      <c r="O182" s="197"/>
      <c r="P182" s="196">
        <v>45030.465277777781</v>
      </c>
      <c r="Q182" s="90">
        <v>66360</v>
      </c>
      <c r="R182" s="193"/>
      <c r="S182" s="196">
        <v>45030.25</v>
      </c>
      <c r="T182" s="90">
        <v>66312</v>
      </c>
      <c r="U182" s="197" t="s">
        <v>1534</v>
      </c>
      <c r="V182" s="196">
        <v>45030.347222222219</v>
      </c>
      <c r="W182" s="90">
        <v>66329</v>
      </c>
      <c r="X182" s="193" t="s">
        <v>1466</v>
      </c>
      <c r="Y182" s="196">
        <v>45030.370138888888</v>
      </c>
      <c r="Z182" s="90">
        <v>66339</v>
      </c>
      <c r="AA182" s="193" t="s">
        <v>1467</v>
      </c>
      <c r="AB182" s="196">
        <v>45030.447916666664</v>
      </c>
      <c r="AC182" s="90">
        <v>66352</v>
      </c>
      <c r="AD182" s="193" t="s">
        <v>1578</v>
      </c>
      <c r="AE182" s="196"/>
      <c r="AF182" s="90"/>
      <c r="AG182" s="193"/>
      <c r="AH182" s="196"/>
      <c r="AI182" s="90"/>
      <c r="AJ182" s="198"/>
      <c r="AK182" s="196"/>
      <c r="AL182" s="90"/>
      <c r="AM182" s="198"/>
      <c r="AN182" s="196"/>
      <c r="AO182" s="90"/>
      <c r="AP182" s="198"/>
      <c r="AQ182" s="196">
        <v>45030.356249999997</v>
      </c>
      <c r="AR182" s="197">
        <v>66334</v>
      </c>
      <c r="AS182" s="197">
        <v>19593</v>
      </c>
      <c r="AT182" s="199">
        <v>18310</v>
      </c>
      <c r="AU182" s="199">
        <v>12230</v>
      </c>
      <c r="AV182" s="200">
        <v>6080</v>
      </c>
      <c r="AW182" s="196">
        <v>45030.361111111109</v>
      </c>
      <c r="AX182" s="193">
        <v>66334</v>
      </c>
      <c r="AY182" s="196">
        <v>45030.454861111109</v>
      </c>
      <c r="AZ182" s="197">
        <v>66357</v>
      </c>
      <c r="BA182" s="197">
        <v>19597</v>
      </c>
      <c r="BB182" s="199">
        <v>17790</v>
      </c>
      <c r="BC182" s="199">
        <v>12150</v>
      </c>
      <c r="BD182" s="200">
        <v>5640</v>
      </c>
      <c r="BE182" s="196">
        <v>45030.458333333336</v>
      </c>
      <c r="BF182" s="193">
        <v>66358</v>
      </c>
      <c r="BG182" s="196"/>
      <c r="BH182" s="197"/>
      <c r="BI182" s="197"/>
      <c r="BJ182" s="199"/>
      <c r="BK182" s="199"/>
      <c r="BL182" s="200"/>
      <c r="BM182" s="196"/>
      <c r="BN182" s="193"/>
      <c r="BO182" s="196"/>
      <c r="BP182" s="197"/>
      <c r="BQ182" s="197"/>
      <c r="BR182" s="199"/>
      <c r="BS182" s="199"/>
      <c r="BT182" s="200"/>
      <c r="BU182" s="201"/>
      <c r="BV182" s="193"/>
      <c r="BW182" s="202"/>
      <c r="BX182" s="90"/>
      <c r="BY182" s="198"/>
      <c r="BZ182" s="198"/>
      <c r="CA182" s="241" t="s">
        <v>1802</v>
      </c>
      <c r="CB182" s="221"/>
      <c r="CC182" s="267" t="s">
        <v>1744</v>
      </c>
      <c r="CD182" s="222">
        <f t="shared" si="87"/>
        <v>0.16666666666666666</v>
      </c>
      <c r="CE182" s="223">
        <f t="shared" si="88"/>
        <v>3</v>
      </c>
      <c r="CF182" s="224">
        <f t="shared" si="89"/>
        <v>0.76666666666666627</v>
      </c>
      <c r="CG182" s="193">
        <f t="shared" si="90"/>
        <v>17</v>
      </c>
      <c r="CH182" s="224">
        <f t="shared" si="91"/>
        <v>2.3333333333333335</v>
      </c>
      <c r="CI182" s="193">
        <f t="shared" si="92"/>
        <v>17</v>
      </c>
      <c r="CJ182" s="224">
        <f t="shared" si="93"/>
        <v>1.8666666666666667</v>
      </c>
      <c r="CK182" s="193">
        <f t="shared" si="94"/>
        <v>13</v>
      </c>
      <c r="CL182" s="224">
        <f t="shared" si="95"/>
        <v>0</v>
      </c>
      <c r="CM182" s="193">
        <f t="shared" si="96"/>
        <v>0</v>
      </c>
      <c r="CN182" s="224">
        <f t="shared" si="97"/>
        <v>0</v>
      </c>
      <c r="CO182" s="193">
        <f t="shared" si="98"/>
        <v>0</v>
      </c>
      <c r="CP182" s="225">
        <f t="shared" si="99"/>
        <v>0.11666666666666667</v>
      </c>
      <c r="CQ182" s="198">
        <f t="shared" si="100"/>
        <v>0</v>
      </c>
      <c r="CR182" s="225">
        <f t="shared" si="101"/>
        <v>8.3333333333333329E-2</v>
      </c>
      <c r="CS182" s="198">
        <f t="shared" si="102"/>
        <v>1</v>
      </c>
      <c r="CT182" s="225">
        <f t="shared" si="103"/>
        <v>0</v>
      </c>
      <c r="CU182" s="198">
        <f t="shared" si="104"/>
        <v>0</v>
      </c>
      <c r="CV182" s="225">
        <f t="shared" si="105"/>
        <v>0</v>
      </c>
      <c r="CW182" s="226">
        <f t="shared" si="106"/>
        <v>0</v>
      </c>
      <c r="CX182" s="224">
        <f t="shared" si="107"/>
        <v>5.333333333333333</v>
      </c>
      <c r="CY182" s="227">
        <f t="shared" si="108"/>
        <v>51</v>
      </c>
      <c r="CZ182" s="224">
        <f t="shared" si="123"/>
        <v>4.2</v>
      </c>
      <c r="DA182" s="228">
        <f t="shared" si="122"/>
        <v>30</v>
      </c>
      <c r="DB182" s="225">
        <f t="shared" si="109"/>
        <v>1.1333333333333329</v>
      </c>
      <c r="DC182" s="229">
        <f t="shared" si="110"/>
        <v>21</v>
      </c>
      <c r="DD182" s="224">
        <f t="shared" si="111"/>
        <v>0.2</v>
      </c>
      <c r="DE182" s="90">
        <f t="shared" si="112"/>
        <v>1</v>
      </c>
      <c r="DF182" s="230">
        <f t="shared" si="113"/>
        <v>6</v>
      </c>
      <c r="DG182" s="251">
        <f t="shared" si="114"/>
        <v>11720</v>
      </c>
      <c r="DH182" s="231">
        <f t="shared" si="115"/>
        <v>93.015873015873012</v>
      </c>
      <c r="DI182" s="232">
        <f t="shared" si="116"/>
        <v>697.61904761904759</v>
      </c>
      <c r="DJ182" s="233">
        <f t="shared" si="117"/>
        <v>18</v>
      </c>
      <c r="DK182" s="234">
        <f t="shared" si="118"/>
        <v>7.1428571428571423</v>
      </c>
      <c r="DL182" s="235">
        <f t="shared" si="119"/>
        <v>22.173913043478272</v>
      </c>
      <c r="DM182" s="236"/>
      <c r="DN182" s="237"/>
      <c r="DO182" s="238">
        <f t="shared" si="120"/>
        <v>0.96381578947368418</v>
      </c>
      <c r="DP182" s="239">
        <f t="shared" si="121"/>
        <v>2</v>
      </c>
    </row>
    <row r="183" spans="1:120" ht="24.75" customHeight="1">
      <c r="A183" s="537" t="s">
        <v>1808</v>
      </c>
      <c r="B183" s="191" t="s">
        <v>1150</v>
      </c>
      <c r="C183" s="192">
        <v>45030</v>
      </c>
      <c r="D183" s="193" t="s">
        <v>163</v>
      </c>
      <c r="E183" s="194" t="s">
        <v>1399</v>
      </c>
      <c r="F183" s="90" t="s">
        <v>165</v>
      </c>
      <c r="G183" s="193" t="s">
        <v>1241</v>
      </c>
      <c r="H183" s="191" t="s">
        <v>145</v>
      </c>
      <c r="I183" s="90" t="s">
        <v>1750</v>
      </c>
      <c r="J183" s="194" t="s">
        <v>147</v>
      </c>
      <c r="K183" s="90">
        <v>4</v>
      </c>
      <c r="L183" s="195" t="s">
        <v>1153</v>
      </c>
      <c r="M183" s="196">
        <v>45030.625</v>
      </c>
      <c r="N183" s="90">
        <v>51879</v>
      </c>
      <c r="O183" s="197"/>
      <c r="P183" s="196">
        <v>45030.791666666664</v>
      </c>
      <c r="Q183" s="90">
        <v>51933</v>
      </c>
      <c r="R183" s="193"/>
      <c r="S183" s="196">
        <v>45030.635416666664</v>
      </c>
      <c r="T183" s="90">
        <v>51896</v>
      </c>
      <c r="U183" s="197" t="s">
        <v>1809</v>
      </c>
      <c r="V183" s="196">
        <v>45030.704861111109</v>
      </c>
      <c r="W183" s="90">
        <v>51906</v>
      </c>
      <c r="X183" s="193" t="s">
        <v>1451</v>
      </c>
      <c r="Y183" s="196">
        <v>45030.722222222219</v>
      </c>
      <c r="Z183" s="90">
        <v>51916</v>
      </c>
      <c r="AA183" s="193" t="s">
        <v>1394</v>
      </c>
      <c r="AB183" s="196">
        <v>45030.774305555555</v>
      </c>
      <c r="AC183" s="90">
        <v>51924</v>
      </c>
      <c r="AD183" s="193" t="s">
        <v>1385</v>
      </c>
      <c r="AE183" s="196"/>
      <c r="AF183" s="90"/>
      <c r="AG183" s="193"/>
      <c r="AH183" s="196"/>
      <c r="AI183" s="90"/>
      <c r="AJ183" s="198"/>
      <c r="AK183" s="196"/>
      <c r="AL183" s="90"/>
      <c r="AM183" s="198"/>
      <c r="AN183" s="196"/>
      <c r="AO183" s="90"/>
      <c r="AP183" s="198"/>
      <c r="AQ183" s="196">
        <v>45030.711111111108</v>
      </c>
      <c r="AR183" s="197">
        <v>51910</v>
      </c>
      <c r="AS183" s="197">
        <v>19604</v>
      </c>
      <c r="AT183" s="199">
        <v>19200</v>
      </c>
      <c r="AU183" s="199">
        <v>12100</v>
      </c>
      <c r="AV183" s="200">
        <v>7100</v>
      </c>
      <c r="AW183" s="196">
        <v>45030.716666666667</v>
      </c>
      <c r="AX183" s="193">
        <v>51910</v>
      </c>
      <c r="AY183" s="196">
        <v>45030.781944444447</v>
      </c>
      <c r="AZ183" s="197">
        <v>51930</v>
      </c>
      <c r="BA183" s="197">
        <v>19606</v>
      </c>
      <c r="BB183" s="199">
        <v>17030</v>
      </c>
      <c r="BC183" s="199">
        <v>12090</v>
      </c>
      <c r="BD183" s="200">
        <v>4940</v>
      </c>
      <c r="BE183" s="196">
        <v>45030.786805555559</v>
      </c>
      <c r="BF183" s="193">
        <v>51930</v>
      </c>
      <c r="BG183" s="196"/>
      <c r="BH183" s="197"/>
      <c r="BI183" s="197"/>
      <c r="BJ183" s="199"/>
      <c r="BK183" s="199"/>
      <c r="BL183" s="200"/>
      <c r="BM183" s="196"/>
      <c r="BN183" s="193"/>
      <c r="BO183" s="196"/>
      <c r="BP183" s="197"/>
      <c r="BQ183" s="197"/>
      <c r="BR183" s="199"/>
      <c r="BS183" s="199"/>
      <c r="BT183" s="200"/>
      <c r="BU183" s="201"/>
      <c r="BV183" s="193"/>
      <c r="BW183" s="202"/>
      <c r="BX183" s="90"/>
      <c r="BY183" s="198"/>
      <c r="BZ183" s="198"/>
      <c r="CA183" s="241" t="s">
        <v>1810</v>
      </c>
      <c r="CB183" s="221"/>
      <c r="CC183" s="267" t="s">
        <v>1744</v>
      </c>
      <c r="CD183" s="222">
        <f t="shared" ref="CD183:CD239" si="124">IF(OR(S183="",M183=""),0,TIMEVALUE(TEXT(S183-M183,"[HH]:MM"))*24)</f>
        <v>0.25</v>
      </c>
      <c r="CE183" s="223">
        <f t="shared" ref="CE183:CE239" si="125">IF(OR(T183="",N183=""),0,T183-N183)</f>
        <v>17</v>
      </c>
      <c r="CF183" s="224">
        <f t="shared" ref="CF183:CF239" si="126">IF(CD183="",0,DB183-DD183-CD183)</f>
        <v>0.58333333333333348</v>
      </c>
      <c r="CG183" s="193">
        <f t="shared" ref="CG183:CG239" si="127">IF(OR(CD183="",DC183-DE183-CE183=0),0,DC183-DE183-CE183)</f>
        <v>19</v>
      </c>
      <c r="CH183" s="224">
        <f t="shared" ref="CH183:CH239" si="128">IF(OR(V183="",S183=""),"",TIMEVALUE(TEXT(V183-S183,"[HH]:MM"))*24)</f>
        <v>1.6666666666666665</v>
      </c>
      <c r="CI183" s="193">
        <f t="shared" ref="CI183:CI239" si="129">IF(OR(W183="",T183=""),0,W183-T183)</f>
        <v>10</v>
      </c>
      <c r="CJ183" s="224">
        <f t="shared" ref="CJ183:CJ239" si="130">IF(OR(AB183="",Y183=""),0,TIMEVALUE(TEXT(AB183-Y183,"[HH]:MM"))*24)</f>
        <v>1.25</v>
      </c>
      <c r="CK183" s="193">
        <f t="shared" ref="CK183:CK239" si="131">IF(OR(AC183="",Z183=""),0,AC183-Z183)</f>
        <v>8</v>
      </c>
      <c r="CL183" s="224">
        <f t="shared" ref="CL183:CL239" si="132">IF(OR(AH183="",AE183=""),0,TIMEVALUE(TEXT(AH183-AE183,"[HH]:MM"))*24)</f>
        <v>0</v>
      </c>
      <c r="CM183" s="193">
        <f t="shared" ref="CM183:CM239" si="133">IF(OR(AI183="",AF183=""),0,AI183-AF183)</f>
        <v>0</v>
      </c>
      <c r="CN183" s="224">
        <f t="shared" ref="CN183:CN239" si="134">IF(OR(AN183="",AK183=""),0,TIMEVALUE(TEXT(AN183-AK183,"[HH]:MM"))*24)</f>
        <v>0</v>
      </c>
      <c r="CO183" s="193">
        <f t="shared" ref="CO183:CO239" si="135">IF(OR(AO183="",AL183=""),0,AO183-AL183)</f>
        <v>0</v>
      </c>
      <c r="CP183" s="225">
        <f t="shared" ref="CP183:CP239" si="136">IF(OR(AW183="",AQ183=""),0,TIMEVALUE(TEXT(AW183-AQ183,"[HH]:MM"))*24)</f>
        <v>0.13333333333333333</v>
      </c>
      <c r="CQ183" s="198">
        <f t="shared" ref="CQ183:CQ239" si="137">IF(OR(AX183="",AR183=""),0,AX183-AR183)</f>
        <v>0</v>
      </c>
      <c r="CR183" s="225">
        <f t="shared" ref="CR183:CR239" si="138">IF(OR(BE183="",AY183=""),0,TIMEVALUE(TEXT(BE183-AY183,"[HH]:MM"))*24)</f>
        <v>0.11666666666666667</v>
      </c>
      <c r="CS183" s="198">
        <f t="shared" ref="CS183:CS239" si="139">IF(OR(BF183="",AZ183=""),0,BF183-AZ183)</f>
        <v>0</v>
      </c>
      <c r="CT183" s="225">
        <f t="shared" ref="CT183:CT239" si="140">IF(OR(BM183="",BG183=""),0,TIMEVALUE(TEXT(BM183-BG183,"[HH]:MM"))*24)</f>
        <v>0</v>
      </c>
      <c r="CU183" s="198">
        <f t="shared" ref="CU183:CU239" si="141">IF(OR(BN183="",BH183=""),0,BN183-BH183)</f>
        <v>0</v>
      </c>
      <c r="CV183" s="225">
        <f t="shared" ref="CV183:CV239" si="142">IF(OR(BU183="",BO183=""),0,TIMEVALUE(TEXT(BU183-BO183,"[HH]:MM"))*24)</f>
        <v>0</v>
      </c>
      <c r="CW183" s="226">
        <f t="shared" ref="CW183:CW239" si="143">IF(OR(BV183="",BP183=""),0,BV183-BP183)</f>
        <v>0</v>
      </c>
      <c r="CX183" s="224">
        <f t="shared" ref="CX183:CX239" si="144">IF(OR(P183="",M183=""),0,TIMEVALUE(TEXT(P183-M183,"[HH]:MM"))*24)</f>
        <v>4</v>
      </c>
      <c r="CY183" s="227">
        <f t="shared" ref="CY183:CY239" si="145">IF(OR(Q183="",N183=""),0,Q183-N183)</f>
        <v>54</v>
      </c>
      <c r="CZ183" s="224">
        <f t="shared" si="123"/>
        <v>2.9166666666666665</v>
      </c>
      <c r="DA183" s="228">
        <f t="shared" si="122"/>
        <v>18</v>
      </c>
      <c r="DB183" s="225">
        <f t="shared" ref="DB183:DB239" si="146">IF(CX183-CZ183=0,0,CX183-CZ183)</f>
        <v>1.0833333333333335</v>
      </c>
      <c r="DC183" s="229">
        <f t="shared" ref="DC183:DC239" si="147">IF(CY183-DA183=0,0,CY183-DA183)</f>
        <v>36</v>
      </c>
      <c r="DD183" s="224">
        <f t="shared" ref="DD183:DD239" si="148">IF(CP183+CR183+CT183+CV183="",0,CP183+CR183+CT183+CV183)</f>
        <v>0.25</v>
      </c>
      <c r="DE183" s="90">
        <f t="shared" ref="DE183:DE239" si="149">IF(CQ183+CS183+CU183+CW183="",0,CQ183+CS183+CU183+CW183)</f>
        <v>0</v>
      </c>
      <c r="DF183" s="230">
        <f t="shared" ref="DF183:DF239" si="150">(IF(CP183&gt;0,CP183,0)+IF(CR183&gt;0,CR183,0)+IF(CT183&gt;0,CT183,0)+IF(CV183&gt;0,CV183,0))/(COUNTIF(CP183,"&gt;0")+COUNTIF(CR183,"&gt;0")+COUNTIF(CT183,"&gt;0")+COUNTIF(CV183,"&gt;0"))*60</f>
        <v>7.5</v>
      </c>
      <c r="DG183" s="251">
        <f t="shared" ref="DG183:DG239" si="151">IF(AV183+BL183+BD183+BT183=0,0,AV183+BL183+BD183+BT183)</f>
        <v>12040</v>
      </c>
      <c r="DH183" s="231">
        <f t="shared" ref="DH183:DH239" si="152">IF(E183="SETOR 00 - REJEITO",0,IF(ISERR(DG183/DA183/CZ183),"",DG183/DA183/CZ183))</f>
        <v>229.33333333333334</v>
      </c>
      <c r="DI183" s="232">
        <f t="shared" ref="DI183:DI239" si="153">IF(E183="SETOR 00 - REJEITO",0,IF(ISERR(DG183/K183/CZ183),"",DG183/K183/CZ183))</f>
        <v>1032</v>
      </c>
      <c r="DJ183" s="233">
        <f t="shared" ref="DJ183:DJ239" si="154">IF(E183="SETOR 00 - REJEITO",0,IF(ISERR(CE183/CD183),"",CE183/CD183))</f>
        <v>68</v>
      </c>
      <c r="DK183" s="234">
        <f t="shared" ref="DK183:DK239" si="155">IF(E183="SETOR 00 - REJEITO",0,IF(ISERR(DA183/CZ183),"",DA183/CZ183))</f>
        <v>6.1714285714285717</v>
      </c>
      <c r="DL183" s="235">
        <f t="shared" ref="DL183:DL239" si="156">IF(E183="SETOR 00 - REJEITO",0,IF(ISERR(CG183/CF183),"",CG183/CF183))</f>
        <v>32.571428571428562</v>
      </c>
      <c r="DM183" s="236"/>
      <c r="DN183" s="237"/>
      <c r="DO183" s="238">
        <f t="shared" ref="DO183:DO239" si="157">IF(MAX(AV183,BL183,BD183,BT183)&gt;0,AVERAGE(AV183,BL183,BD183,BT183)/MAX(AV183,BL183,BD183,BT183),0)</f>
        <v>0.84788732394366195</v>
      </c>
      <c r="DP183" s="239">
        <f t="shared" ref="DP183:DP239" si="158">COUNT(AV183,BL183,BD183,BT183)</f>
        <v>2</v>
      </c>
    </row>
    <row r="184" spans="1:120" ht="24.75" customHeight="1">
      <c r="A184" s="537" t="s">
        <v>1803</v>
      </c>
      <c r="B184" s="191" t="s">
        <v>1150</v>
      </c>
      <c r="C184" s="192">
        <v>45030</v>
      </c>
      <c r="D184" s="193" t="s">
        <v>163</v>
      </c>
      <c r="E184" s="194" t="s">
        <v>1402</v>
      </c>
      <c r="F184" s="90" t="s">
        <v>165</v>
      </c>
      <c r="G184" s="193" t="s">
        <v>1244</v>
      </c>
      <c r="H184" s="191" t="s">
        <v>145</v>
      </c>
      <c r="I184" s="90" t="s">
        <v>1750</v>
      </c>
      <c r="J184" s="194" t="s">
        <v>147</v>
      </c>
      <c r="K184" s="90">
        <v>4</v>
      </c>
      <c r="L184" s="195" t="s">
        <v>1377</v>
      </c>
      <c r="M184" s="196">
        <v>45030.240972222222</v>
      </c>
      <c r="N184" s="90">
        <v>51776</v>
      </c>
      <c r="O184" s="197"/>
      <c r="P184" s="196">
        <v>45030.520138888889</v>
      </c>
      <c r="Q184" s="90">
        <v>51874</v>
      </c>
      <c r="R184" s="193"/>
      <c r="S184" s="196">
        <v>45030.247916666667</v>
      </c>
      <c r="T184" s="90">
        <v>51780</v>
      </c>
      <c r="U184" s="197" t="s">
        <v>1763</v>
      </c>
      <c r="V184" s="196">
        <v>45030.39166666667</v>
      </c>
      <c r="W184" s="90">
        <v>51807</v>
      </c>
      <c r="X184" s="193" t="s">
        <v>1723</v>
      </c>
      <c r="Y184" s="196">
        <v>45030.420138888891</v>
      </c>
      <c r="Z184" s="90">
        <v>51836</v>
      </c>
      <c r="AA184" s="193" t="s">
        <v>1378</v>
      </c>
      <c r="AB184" s="196">
        <v>45030.480555555558</v>
      </c>
      <c r="AC184" s="90">
        <v>51845</v>
      </c>
      <c r="AD184" s="193" t="s">
        <v>1724</v>
      </c>
      <c r="AE184" s="196"/>
      <c r="AF184" s="90"/>
      <c r="AG184" s="193"/>
      <c r="AH184" s="196"/>
      <c r="AI184" s="90"/>
      <c r="AJ184" s="198"/>
      <c r="AK184" s="196"/>
      <c r="AL184" s="90"/>
      <c r="AM184" s="198"/>
      <c r="AN184" s="196"/>
      <c r="AO184" s="90"/>
      <c r="AP184" s="198"/>
      <c r="AQ184" s="196">
        <v>45030.402083333334</v>
      </c>
      <c r="AR184" s="197">
        <v>51821</v>
      </c>
      <c r="AS184" s="197">
        <v>19595</v>
      </c>
      <c r="AT184" s="199">
        <v>20410</v>
      </c>
      <c r="AU184" s="199">
        <v>11970</v>
      </c>
      <c r="AV184" s="200">
        <v>8440</v>
      </c>
      <c r="AW184" s="196">
        <v>45030.408333333333</v>
      </c>
      <c r="AX184" s="193">
        <v>51822</v>
      </c>
      <c r="AY184" s="196">
        <v>45030.508333333331</v>
      </c>
      <c r="AZ184" s="197">
        <v>51871</v>
      </c>
      <c r="BA184" s="197">
        <v>19598</v>
      </c>
      <c r="BB184" s="199">
        <v>16750</v>
      </c>
      <c r="BC184" s="199">
        <v>12110</v>
      </c>
      <c r="BD184" s="200">
        <v>4640</v>
      </c>
      <c r="BE184" s="196">
        <v>45030.513888888891</v>
      </c>
      <c r="BF184" s="193">
        <v>51871</v>
      </c>
      <c r="BG184" s="196"/>
      <c r="BH184" s="197"/>
      <c r="BI184" s="197"/>
      <c r="BJ184" s="199"/>
      <c r="BK184" s="199"/>
      <c r="BL184" s="200"/>
      <c r="BM184" s="196"/>
      <c r="BN184" s="193"/>
      <c r="BO184" s="196"/>
      <c r="BP184" s="197"/>
      <c r="BQ184" s="197"/>
      <c r="BR184" s="199"/>
      <c r="BS184" s="199"/>
      <c r="BT184" s="200"/>
      <c r="BU184" s="201"/>
      <c r="BV184" s="193"/>
      <c r="BW184" s="202">
        <v>51855</v>
      </c>
      <c r="BX184" s="90">
        <v>203.011</v>
      </c>
      <c r="BY184" s="461">
        <v>1216.03</v>
      </c>
      <c r="BZ184" s="198"/>
      <c r="CA184" s="241" t="s">
        <v>1804</v>
      </c>
      <c r="CB184" s="221"/>
      <c r="CC184" s="267" t="s">
        <v>1744</v>
      </c>
      <c r="CD184" s="222">
        <f t="shared" si="124"/>
        <v>0.16666666666666666</v>
      </c>
      <c r="CE184" s="223">
        <f t="shared" si="125"/>
        <v>4</v>
      </c>
      <c r="CF184" s="224">
        <f t="shared" si="126"/>
        <v>1.3499999999999999</v>
      </c>
      <c r="CG184" s="193">
        <f t="shared" si="127"/>
        <v>57</v>
      </c>
      <c r="CH184" s="224">
        <f t="shared" si="128"/>
        <v>3.45</v>
      </c>
      <c r="CI184" s="193">
        <f t="shared" si="129"/>
        <v>27</v>
      </c>
      <c r="CJ184" s="224">
        <f t="shared" si="130"/>
        <v>1.45</v>
      </c>
      <c r="CK184" s="193">
        <f t="shared" si="131"/>
        <v>9</v>
      </c>
      <c r="CL184" s="224">
        <f t="shared" si="132"/>
        <v>0</v>
      </c>
      <c r="CM184" s="193">
        <f t="shared" si="133"/>
        <v>0</v>
      </c>
      <c r="CN184" s="224">
        <f t="shared" si="134"/>
        <v>0</v>
      </c>
      <c r="CO184" s="193">
        <f t="shared" si="135"/>
        <v>0</v>
      </c>
      <c r="CP184" s="225">
        <f t="shared" si="136"/>
        <v>0.15</v>
      </c>
      <c r="CQ184" s="198">
        <f t="shared" si="137"/>
        <v>1</v>
      </c>
      <c r="CR184" s="225">
        <f t="shared" si="138"/>
        <v>0.13333333333333333</v>
      </c>
      <c r="CS184" s="198">
        <f t="shared" si="139"/>
        <v>0</v>
      </c>
      <c r="CT184" s="225">
        <f t="shared" si="140"/>
        <v>0</v>
      </c>
      <c r="CU184" s="198">
        <f t="shared" si="141"/>
        <v>0</v>
      </c>
      <c r="CV184" s="225">
        <f t="shared" si="142"/>
        <v>0</v>
      </c>
      <c r="CW184" s="226">
        <f t="shared" si="143"/>
        <v>0</v>
      </c>
      <c r="CX184" s="224">
        <f t="shared" si="144"/>
        <v>6.7</v>
      </c>
      <c r="CY184" s="227">
        <f t="shared" si="145"/>
        <v>98</v>
      </c>
      <c r="CZ184" s="224">
        <f t="shared" si="123"/>
        <v>4.9000000000000004</v>
      </c>
      <c r="DA184" s="228">
        <f t="shared" si="122"/>
        <v>36</v>
      </c>
      <c r="DB184" s="225">
        <f t="shared" si="146"/>
        <v>1.7999999999999998</v>
      </c>
      <c r="DC184" s="229">
        <f t="shared" si="147"/>
        <v>62</v>
      </c>
      <c r="DD184" s="224">
        <f t="shared" si="148"/>
        <v>0.28333333333333333</v>
      </c>
      <c r="DE184" s="90">
        <f t="shared" si="149"/>
        <v>1</v>
      </c>
      <c r="DF184" s="230">
        <f t="shared" si="150"/>
        <v>8.5</v>
      </c>
      <c r="DG184" s="251">
        <f t="shared" si="151"/>
        <v>13080</v>
      </c>
      <c r="DH184" s="231">
        <f t="shared" si="152"/>
        <v>74.149659863945573</v>
      </c>
      <c r="DI184" s="232">
        <f t="shared" si="153"/>
        <v>667.34693877551013</v>
      </c>
      <c r="DJ184" s="233">
        <f t="shared" si="154"/>
        <v>24</v>
      </c>
      <c r="DK184" s="234">
        <f t="shared" si="155"/>
        <v>7.3469387755102034</v>
      </c>
      <c r="DL184" s="235">
        <f t="shared" si="156"/>
        <v>42.222222222222229</v>
      </c>
      <c r="DM184" s="236"/>
      <c r="DN184" s="237"/>
      <c r="DO184" s="238">
        <f t="shared" si="157"/>
        <v>0.77488151658767768</v>
      </c>
      <c r="DP184" s="239">
        <f t="shared" si="158"/>
        <v>2</v>
      </c>
    </row>
    <row r="185" spans="1:120" ht="24.75" customHeight="1">
      <c r="A185" s="537" t="s">
        <v>1811</v>
      </c>
      <c r="B185" s="191" t="s">
        <v>1150</v>
      </c>
      <c r="C185" s="192">
        <v>45030</v>
      </c>
      <c r="D185" s="193" t="s">
        <v>163</v>
      </c>
      <c r="E185" s="194" t="s">
        <v>1403</v>
      </c>
      <c r="F185" s="90" t="s">
        <v>165</v>
      </c>
      <c r="G185" s="193" t="s">
        <v>1241</v>
      </c>
      <c r="H185" s="191" t="s">
        <v>145</v>
      </c>
      <c r="I185" s="90" t="s">
        <v>1750</v>
      </c>
      <c r="J185" s="194" t="s">
        <v>1374</v>
      </c>
      <c r="K185" s="90">
        <v>4</v>
      </c>
      <c r="L185" s="195" t="s">
        <v>1381</v>
      </c>
      <c r="M185" s="196">
        <v>45030.625</v>
      </c>
      <c r="N185" s="90">
        <v>66360</v>
      </c>
      <c r="O185" s="197"/>
      <c r="P185" s="196">
        <v>45030.84097222222</v>
      </c>
      <c r="Q185" s="90">
        <v>66406</v>
      </c>
      <c r="R185" s="193"/>
      <c r="S185" s="196">
        <v>45030.62777777778</v>
      </c>
      <c r="T185" s="90">
        <v>66364</v>
      </c>
      <c r="U185" s="197" t="s">
        <v>1606</v>
      </c>
      <c r="V185" s="196">
        <v>45030.756944444445</v>
      </c>
      <c r="W185" s="90">
        <v>66384</v>
      </c>
      <c r="X185" s="193" t="s">
        <v>1812</v>
      </c>
      <c r="Y185" s="196">
        <v>45030.770833333336</v>
      </c>
      <c r="Z185" s="90">
        <v>66393</v>
      </c>
      <c r="AA185" s="193" t="s">
        <v>1628</v>
      </c>
      <c r="AB185" s="196">
        <v>45030.826388888891</v>
      </c>
      <c r="AC185" s="90">
        <v>66398</v>
      </c>
      <c r="AD185" s="193" t="s">
        <v>1629</v>
      </c>
      <c r="AE185" s="196"/>
      <c r="AF185" s="90"/>
      <c r="AG185" s="193"/>
      <c r="AH185" s="196"/>
      <c r="AI185" s="90"/>
      <c r="AJ185" s="198"/>
      <c r="AK185" s="196"/>
      <c r="AL185" s="90"/>
      <c r="AM185" s="198"/>
      <c r="AN185" s="196"/>
      <c r="AO185" s="90"/>
      <c r="AP185" s="198"/>
      <c r="AQ185" s="196">
        <v>45030.760416666664</v>
      </c>
      <c r="AR185" s="197">
        <v>66388</v>
      </c>
      <c r="AS185" s="197">
        <v>19605</v>
      </c>
      <c r="AT185" s="199">
        <v>19460</v>
      </c>
      <c r="AU185" s="199">
        <v>12150</v>
      </c>
      <c r="AV185" s="200">
        <v>7310</v>
      </c>
      <c r="AW185" s="196">
        <v>45030.763194444444</v>
      </c>
      <c r="AX185" s="193">
        <v>66389</v>
      </c>
      <c r="AY185" s="196">
        <v>45030.830555555556</v>
      </c>
      <c r="AZ185" s="197">
        <v>66403</v>
      </c>
      <c r="BA185" s="197">
        <v>19607</v>
      </c>
      <c r="BB185" s="199">
        <v>14970</v>
      </c>
      <c r="BC185" s="199">
        <v>12110</v>
      </c>
      <c r="BD185" s="200">
        <v>2860</v>
      </c>
      <c r="BE185" s="196">
        <v>45030.834027777775</v>
      </c>
      <c r="BF185" s="193">
        <v>66403</v>
      </c>
      <c r="BG185" s="196"/>
      <c r="BH185" s="197"/>
      <c r="BI185" s="197"/>
      <c r="BJ185" s="199"/>
      <c r="BK185" s="199"/>
      <c r="BL185" s="200"/>
      <c r="BM185" s="196"/>
      <c r="BN185" s="193"/>
      <c r="BO185" s="196"/>
      <c r="BP185" s="197"/>
      <c r="BQ185" s="197"/>
      <c r="BR185" s="199"/>
      <c r="BS185" s="199"/>
      <c r="BT185" s="200"/>
      <c r="BU185" s="201"/>
      <c r="BV185" s="193"/>
      <c r="BW185" s="202"/>
      <c r="BX185" s="90"/>
      <c r="BY185" s="198"/>
      <c r="BZ185" s="198"/>
      <c r="CA185" s="241" t="s">
        <v>1813</v>
      </c>
      <c r="CB185" s="221"/>
      <c r="CC185" s="267" t="s">
        <v>1744</v>
      </c>
      <c r="CD185" s="222">
        <f t="shared" si="124"/>
        <v>6.6666666666666666E-2</v>
      </c>
      <c r="CE185" s="223">
        <f t="shared" si="125"/>
        <v>4</v>
      </c>
      <c r="CF185" s="224">
        <f t="shared" si="126"/>
        <v>0.53333333333333333</v>
      </c>
      <c r="CG185" s="193">
        <f t="shared" si="127"/>
        <v>16</v>
      </c>
      <c r="CH185" s="224">
        <f t="shared" si="128"/>
        <v>3.1000000000000005</v>
      </c>
      <c r="CI185" s="193">
        <f t="shared" si="129"/>
        <v>20</v>
      </c>
      <c r="CJ185" s="224">
        <f t="shared" si="130"/>
        <v>1.3333333333333333</v>
      </c>
      <c r="CK185" s="193">
        <f t="shared" si="131"/>
        <v>5</v>
      </c>
      <c r="CL185" s="224">
        <f t="shared" si="132"/>
        <v>0</v>
      </c>
      <c r="CM185" s="193">
        <f t="shared" si="133"/>
        <v>0</v>
      </c>
      <c r="CN185" s="224">
        <f t="shared" si="134"/>
        <v>0</v>
      </c>
      <c r="CO185" s="193">
        <f t="shared" si="135"/>
        <v>0</v>
      </c>
      <c r="CP185" s="225">
        <f t="shared" si="136"/>
        <v>6.6666666666666666E-2</v>
      </c>
      <c r="CQ185" s="198">
        <f t="shared" si="137"/>
        <v>1</v>
      </c>
      <c r="CR185" s="225">
        <f t="shared" si="138"/>
        <v>8.3333333333333329E-2</v>
      </c>
      <c r="CS185" s="198">
        <f t="shared" si="139"/>
        <v>0</v>
      </c>
      <c r="CT185" s="225">
        <f t="shared" si="140"/>
        <v>0</v>
      </c>
      <c r="CU185" s="198">
        <f t="shared" si="141"/>
        <v>0</v>
      </c>
      <c r="CV185" s="225">
        <f t="shared" si="142"/>
        <v>0</v>
      </c>
      <c r="CW185" s="226">
        <f t="shared" si="143"/>
        <v>0</v>
      </c>
      <c r="CX185" s="224">
        <f t="shared" si="144"/>
        <v>5.1833333333333336</v>
      </c>
      <c r="CY185" s="227">
        <f t="shared" si="145"/>
        <v>46</v>
      </c>
      <c r="CZ185" s="224">
        <f t="shared" si="123"/>
        <v>4.4333333333333336</v>
      </c>
      <c r="DA185" s="228">
        <f t="shared" si="122"/>
        <v>25</v>
      </c>
      <c r="DB185" s="225">
        <f t="shared" si="146"/>
        <v>0.75</v>
      </c>
      <c r="DC185" s="229">
        <f t="shared" si="147"/>
        <v>21</v>
      </c>
      <c r="DD185" s="224">
        <f t="shared" si="148"/>
        <v>0.15</v>
      </c>
      <c r="DE185" s="90">
        <f t="shared" si="149"/>
        <v>1</v>
      </c>
      <c r="DF185" s="230">
        <f t="shared" si="150"/>
        <v>4.5</v>
      </c>
      <c r="DG185" s="251">
        <f t="shared" si="151"/>
        <v>10170</v>
      </c>
      <c r="DH185" s="231">
        <f t="shared" si="152"/>
        <v>91.759398496240593</v>
      </c>
      <c r="DI185" s="232">
        <f t="shared" si="153"/>
        <v>573.4962406015037</v>
      </c>
      <c r="DJ185" s="233">
        <f t="shared" si="154"/>
        <v>60</v>
      </c>
      <c r="DK185" s="234">
        <f t="shared" si="155"/>
        <v>5.6390977443609023</v>
      </c>
      <c r="DL185" s="235">
        <f t="shared" si="156"/>
        <v>30</v>
      </c>
      <c r="DM185" s="236"/>
      <c r="DN185" s="237"/>
      <c r="DO185" s="238">
        <f t="shared" si="157"/>
        <v>0.69562243502051979</v>
      </c>
      <c r="DP185" s="239">
        <f t="shared" si="158"/>
        <v>2</v>
      </c>
    </row>
    <row r="186" spans="1:120" ht="24.75" customHeight="1">
      <c r="A186" s="537" t="s">
        <v>1816</v>
      </c>
      <c r="B186" s="191" t="s">
        <v>1150</v>
      </c>
      <c r="C186" s="192">
        <v>45031</v>
      </c>
      <c r="D186" s="193" t="s">
        <v>173</v>
      </c>
      <c r="E186" s="194" t="s">
        <v>1404</v>
      </c>
      <c r="F186" s="90" t="s">
        <v>143</v>
      </c>
      <c r="G186" s="193" t="s">
        <v>1244</v>
      </c>
      <c r="H186" s="191" t="s">
        <v>145</v>
      </c>
      <c r="I186" s="90" t="s">
        <v>1750</v>
      </c>
      <c r="J186" s="194" t="s">
        <v>1374</v>
      </c>
      <c r="K186" s="90">
        <v>4</v>
      </c>
      <c r="L186" s="195" t="s">
        <v>1376</v>
      </c>
      <c r="M186" s="196">
        <v>45031.243055555555</v>
      </c>
      <c r="N186" s="90">
        <v>66406</v>
      </c>
      <c r="O186" s="197"/>
      <c r="P186" s="196">
        <v>45031.451388888891</v>
      </c>
      <c r="Q186" s="90">
        <v>66456</v>
      </c>
      <c r="R186" s="193"/>
      <c r="S186" s="196">
        <v>45031.246527777781</v>
      </c>
      <c r="T186" s="90">
        <v>66407</v>
      </c>
      <c r="U186" s="197" t="s">
        <v>1637</v>
      </c>
      <c r="V186" s="196">
        <v>45031.364583333336</v>
      </c>
      <c r="W186" s="90">
        <v>66432</v>
      </c>
      <c r="X186" s="193" t="s">
        <v>1817</v>
      </c>
      <c r="Y186" s="196">
        <v>45031.380555555559</v>
      </c>
      <c r="Z186" s="90">
        <v>66440</v>
      </c>
      <c r="AA186" s="193" t="s">
        <v>1818</v>
      </c>
      <c r="AB186" s="196">
        <v>45031.4375</v>
      </c>
      <c r="AC186" s="90">
        <v>66451</v>
      </c>
      <c r="AD186" s="193" t="s">
        <v>1567</v>
      </c>
      <c r="AE186" s="196"/>
      <c r="AF186" s="90"/>
      <c r="AG186" s="193"/>
      <c r="AH186" s="196"/>
      <c r="AI186" s="90"/>
      <c r="AJ186" s="198"/>
      <c r="AK186" s="196"/>
      <c r="AL186" s="90"/>
      <c r="AM186" s="198"/>
      <c r="AN186" s="196"/>
      <c r="AO186" s="90"/>
      <c r="AP186" s="198"/>
      <c r="AQ186" s="196">
        <v>45031.371527777781</v>
      </c>
      <c r="AR186" s="197">
        <v>66436</v>
      </c>
      <c r="AS186" s="197">
        <v>19608</v>
      </c>
      <c r="AT186" s="199">
        <v>17490</v>
      </c>
      <c r="AU186" s="199">
        <v>12080</v>
      </c>
      <c r="AV186" s="200">
        <v>5410</v>
      </c>
      <c r="AW186" s="196">
        <v>45031.375</v>
      </c>
      <c r="AX186" s="193">
        <v>66436</v>
      </c>
      <c r="AY186" s="196">
        <v>45031.439583333333</v>
      </c>
      <c r="AZ186" s="197">
        <v>66453</v>
      </c>
      <c r="BA186" s="197">
        <v>19610</v>
      </c>
      <c r="BB186" s="199">
        <v>15430</v>
      </c>
      <c r="BC186" s="199">
        <v>12060</v>
      </c>
      <c r="BD186" s="200">
        <v>3370</v>
      </c>
      <c r="BE186" s="196">
        <v>45031.443055555559</v>
      </c>
      <c r="BF186" s="193">
        <v>66453</v>
      </c>
      <c r="BG186" s="196"/>
      <c r="BH186" s="197"/>
      <c r="BI186" s="197"/>
      <c r="BJ186" s="199"/>
      <c r="BK186" s="199"/>
      <c r="BL186" s="200"/>
      <c r="BM186" s="196"/>
      <c r="BN186" s="193"/>
      <c r="BO186" s="196"/>
      <c r="BP186" s="197"/>
      <c r="BQ186" s="197"/>
      <c r="BR186" s="199"/>
      <c r="BS186" s="199"/>
      <c r="BT186" s="200"/>
      <c r="BU186" s="201"/>
      <c r="BV186" s="193"/>
      <c r="BW186" s="202"/>
      <c r="BX186" s="90"/>
      <c r="BY186" s="198"/>
      <c r="BZ186" s="198"/>
      <c r="CA186" s="241" t="s">
        <v>1819</v>
      </c>
      <c r="CB186" s="221"/>
      <c r="CC186" s="267" t="s">
        <v>1744</v>
      </c>
      <c r="CD186" s="222">
        <f t="shared" si="124"/>
        <v>8.3333333333333329E-2</v>
      </c>
      <c r="CE186" s="223">
        <f t="shared" si="125"/>
        <v>1</v>
      </c>
      <c r="CF186" s="224">
        <f t="shared" si="126"/>
        <v>0.54999999999999982</v>
      </c>
      <c r="CG186" s="193">
        <f t="shared" si="127"/>
        <v>13</v>
      </c>
      <c r="CH186" s="224">
        <f t="shared" si="128"/>
        <v>2.8333333333333335</v>
      </c>
      <c r="CI186" s="193">
        <f t="shared" si="129"/>
        <v>25</v>
      </c>
      <c r="CJ186" s="224">
        <f t="shared" si="130"/>
        <v>1.3666666666666667</v>
      </c>
      <c r="CK186" s="193">
        <f t="shared" si="131"/>
        <v>11</v>
      </c>
      <c r="CL186" s="224">
        <f t="shared" si="132"/>
        <v>0</v>
      </c>
      <c r="CM186" s="193">
        <f t="shared" si="133"/>
        <v>0</v>
      </c>
      <c r="CN186" s="224">
        <f t="shared" si="134"/>
        <v>0</v>
      </c>
      <c r="CO186" s="193">
        <f t="shared" si="135"/>
        <v>0</v>
      </c>
      <c r="CP186" s="225">
        <f t="shared" si="136"/>
        <v>8.3333333333333329E-2</v>
      </c>
      <c r="CQ186" s="198">
        <f t="shared" si="137"/>
        <v>0</v>
      </c>
      <c r="CR186" s="225">
        <f t="shared" si="138"/>
        <v>8.3333333333333329E-2</v>
      </c>
      <c r="CS186" s="198">
        <f t="shared" si="139"/>
        <v>0</v>
      </c>
      <c r="CT186" s="225">
        <f t="shared" si="140"/>
        <v>0</v>
      </c>
      <c r="CU186" s="198">
        <f t="shared" si="141"/>
        <v>0</v>
      </c>
      <c r="CV186" s="225">
        <f t="shared" si="142"/>
        <v>0</v>
      </c>
      <c r="CW186" s="226">
        <f t="shared" si="143"/>
        <v>0</v>
      </c>
      <c r="CX186" s="224">
        <f t="shared" si="144"/>
        <v>5</v>
      </c>
      <c r="CY186" s="227">
        <f t="shared" si="145"/>
        <v>50</v>
      </c>
      <c r="CZ186" s="224">
        <f t="shared" si="123"/>
        <v>4.2</v>
      </c>
      <c r="DA186" s="228">
        <f t="shared" ref="DA186:DA239" si="159">IF(CI186+CK186+CM186+CO186=0,0,CI186+CK186+CM186+CO186)</f>
        <v>36</v>
      </c>
      <c r="DB186" s="225">
        <f t="shared" si="146"/>
        <v>0.79999999999999982</v>
      </c>
      <c r="DC186" s="229">
        <f t="shared" si="147"/>
        <v>14</v>
      </c>
      <c r="DD186" s="224">
        <f t="shared" si="148"/>
        <v>0.16666666666666666</v>
      </c>
      <c r="DE186" s="90">
        <f t="shared" si="149"/>
        <v>0</v>
      </c>
      <c r="DF186" s="230">
        <f t="shared" si="150"/>
        <v>5</v>
      </c>
      <c r="DG186" s="251">
        <f t="shared" si="151"/>
        <v>8780</v>
      </c>
      <c r="DH186" s="231">
        <f t="shared" si="152"/>
        <v>58.068783068783063</v>
      </c>
      <c r="DI186" s="232">
        <f t="shared" si="153"/>
        <v>522.61904761904759</v>
      </c>
      <c r="DJ186" s="233">
        <f t="shared" si="154"/>
        <v>12</v>
      </c>
      <c r="DK186" s="234">
        <f t="shared" si="155"/>
        <v>8.5714285714285712</v>
      </c>
      <c r="DL186" s="235">
        <f t="shared" si="156"/>
        <v>23.636363636363644</v>
      </c>
      <c r="DM186" s="236"/>
      <c r="DN186" s="237"/>
      <c r="DO186" s="238">
        <f t="shared" si="157"/>
        <v>0.81146025878003691</v>
      </c>
      <c r="DP186" s="239">
        <f t="shared" si="158"/>
        <v>2</v>
      </c>
    </row>
    <row r="187" spans="1:120" ht="24.75" customHeight="1">
      <c r="A187" s="537" t="s">
        <v>1820</v>
      </c>
      <c r="B187" s="191" t="s">
        <v>1150</v>
      </c>
      <c r="C187" s="192">
        <v>45031</v>
      </c>
      <c r="D187" s="193" t="s">
        <v>173</v>
      </c>
      <c r="E187" s="194" t="s">
        <v>1405</v>
      </c>
      <c r="F187" s="90" t="s">
        <v>143</v>
      </c>
      <c r="G187" s="193" t="s">
        <v>1241</v>
      </c>
      <c r="H187" s="191" t="s">
        <v>145</v>
      </c>
      <c r="I187" s="90" t="s">
        <v>1750</v>
      </c>
      <c r="J187" s="194" t="s">
        <v>147</v>
      </c>
      <c r="K187" s="90">
        <v>4</v>
      </c>
      <c r="L187" s="195" t="s">
        <v>1153</v>
      </c>
      <c r="M187" s="196">
        <v>45031.541666666664</v>
      </c>
      <c r="N187" s="90">
        <v>51976</v>
      </c>
      <c r="O187" s="197"/>
      <c r="P187" s="196">
        <v>45031.635416666664</v>
      </c>
      <c r="Q187" s="90">
        <v>51999</v>
      </c>
      <c r="R187" s="193"/>
      <c r="S187" s="196">
        <v>45031.545138888891</v>
      </c>
      <c r="T187" s="90">
        <v>51978</v>
      </c>
      <c r="U187" s="197" t="s">
        <v>1382</v>
      </c>
      <c r="V187" s="196">
        <v>45031.618055555555</v>
      </c>
      <c r="W187" s="90">
        <v>51992</v>
      </c>
      <c r="X187" s="193" t="s">
        <v>1384</v>
      </c>
      <c r="Y187" s="196"/>
      <c r="Z187" s="90"/>
      <c r="AA187" s="193"/>
      <c r="AB187" s="196"/>
      <c r="AC187" s="90"/>
      <c r="AD187" s="193"/>
      <c r="AE187" s="196"/>
      <c r="AF187" s="90"/>
      <c r="AG187" s="193"/>
      <c r="AH187" s="196"/>
      <c r="AI187" s="90"/>
      <c r="AJ187" s="198"/>
      <c r="AK187" s="196"/>
      <c r="AL187" s="90"/>
      <c r="AM187" s="198"/>
      <c r="AN187" s="196"/>
      <c r="AO187" s="90"/>
      <c r="AP187" s="198"/>
      <c r="AQ187" s="196">
        <v>45031.623611111114</v>
      </c>
      <c r="AR187" s="197">
        <v>51996</v>
      </c>
      <c r="AS187" s="197">
        <v>19611</v>
      </c>
      <c r="AT187" s="199">
        <v>20030</v>
      </c>
      <c r="AU187" s="199">
        <v>12040</v>
      </c>
      <c r="AV187" s="200">
        <v>7990</v>
      </c>
      <c r="AW187" s="196">
        <v>45031.62777777778</v>
      </c>
      <c r="AX187" s="193">
        <v>51996</v>
      </c>
      <c r="AY187" s="196"/>
      <c r="AZ187" s="197"/>
      <c r="BA187" s="197"/>
      <c r="BB187" s="199"/>
      <c r="BC187" s="199"/>
      <c r="BD187" s="200"/>
      <c r="BE187" s="196"/>
      <c r="BF187" s="193"/>
      <c r="BG187" s="196"/>
      <c r="BH187" s="197"/>
      <c r="BI187" s="197"/>
      <c r="BJ187" s="199"/>
      <c r="BK187" s="199"/>
      <c r="BL187" s="200"/>
      <c r="BM187" s="196"/>
      <c r="BN187" s="193"/>
      <c r="BO187" s="196"/>
      <c r="BP187" s="197"/>
      <c r="BQ187" s="197"/>
      <c r="BR187" s="199"/>
      <c r="BS187" s="199"/>
      <c r="BT187" s="200"/>
      <c r="BU187" s="201"/>
      <c r="BV187" s="193"/>
      <c r="BW187" s="202"/>
      <c r="BX187" s="90"/>
      <c r="BY187" s="198"/>
      <c r="BZ187" s="198"/>
      <c r="CA187" s="241" t="s">
        <v>1821</v>
      </c>
      <c r="CB187" s="221"/>
      <c r="CC187" s="267" t="s">
        <v>1744</v>
      </c>
      <c r="CD187" s="222">
        <f t="shared" si="124"/>
        <v>8.3333333333333329E-2</v>
      </c>
      <c r="CE187" s="223">
        <f t="shared" si="125"/>
        <v>2</v>
      </c>
      <c r="CF187" s="224">
        <f t="shared" si="126"/>
        <v>0.31666666666666671</v>
      </c>
      <c r="CG187" s="193">
        <f t="shared" si="127"/>
        <v>7</v>
      </c>
      <c r="CH187" s="224">
        <f t="shared" si="128"/>
        <v>1.75</v>
      </c>
      <c r="CI187" s="193">
        <f t="shared" si="129"/>
        <v>14</v>
      </c>
      <c r="CJ187" s="224">
        <f t="shared" si="130"/>
        <v>0</v>
      </c>
      <c r="CK187" s="193">
        <f t="shared" si="131"/>
        <v>0</v>
      </c>
      <c r="CL187" s="224">
        <f t="shared" si="132"/>
        <v>0</v>
      </c>
      <c r="CM187" s="193">
        <f t="shared" si="133"/>
        <v>0</v>
      </c>
      <c r="CN187" s="224">
        <f t="shared" si="134"/>
        <v>0</v>
      </c>
      <c r="CO187" s="193">
        <f t="shared" si="135"/>
        <v>0</v>
      </c>
      <c r="CP187" s="225">
        <f t="shared" si="136"/>
        <v>0.1</v>
      </c>
      <c r="CQ187" s="198">
        <f t="shared" si="137"/>
        <v>0</v>
      </c>
      <c r="CR187" s="225">
        <f t="shared" si="138"/>
        <v>0</v>
      </c>
      <c r="CS187" s="198">
        <f t="shared" si="139"/>
        <v>0</v>
      </c>
      <c r="CT187" s="225">
        <f t="shared" si="140"/>
        <v>0</v>
      </c>
      <c r="CU187" s="198">
        <f t="shared" si="141"/>
        <v>0</v>
      </c>
      <c r="CV187" s="225">
        <f t="shared" si="142"/>
        <v>0</v>
      </c>
      <c r="CW187" s="226">
        <f t="shared" si="143"/>
        <v>0</v>
      </c>
      <c r="CX187" s="224">
        <f t="shared" si="144"/>
        <v>2.25</v>
      </c>
      <c r="CY187" s="227">
        <f t="shared" si="145"/>
        <v>23</v>
      </c>
      <c r="CZ187" s="224">
        <f t="shared" ref="CZ187:CZ239" si="160">IF(CH187+CJ187+CL187+CN187=0,0,CH187+CJ187+CL187+CN187)</f>
        <v>1.75</v>
      </c>
      <c r="DA187" s="228">
        <f t="shared" si="159"/>
        <v>14</v>
      </c>
      <c r="DB187" s="225">
        <f t="shared" si="146"/>
        <v>0.5</v>
      </c>
      <c r="DC187" s="229">
        <f t="shared" si="147"/>
        <v>9</v>
      </c>
      <c r="DD187" s="224">
        <f t="shared" si="148"/>
        <v>0.1</v>
      </c>
      <c r="DE187" s="90">
        <f t="shared" si="149"/>
        <v>0</v>
      </c>
      <c r="DF187" s="230">
        <f t="shared" si="150"/>
        <v>6</v>
      </c>
      <c r="DG187" s="251">
        <f t="shared" si="151"/>
        <v>7990</v>
      </c>
      <c r="DH187" s="231">
        <f t="shared" si="152"/>
        <v>326.12244897959181</v>
      </c>
      <c r="DI187" s="232">
        <f t="shared" si="153"/>
        <v>1141.4285714285713</v>
      </c>
      <c r="DJ187" s="233">
        <f t="shared" si="154"/>
        <v>24</v>
      </c>
      <c r="DK187" s="234">
        <f t="shared" si="155"/>
        <v>8</v>
      </c>
      <c r="DL187" s="235">
        <f t="shared" si="156"/>
        <v>22.105263157894733</v>
      </c>
      <c r="DM187" s="236"/>
      <c r="DN187" s="237"/>
      <c r="DO187" s="238">
        <f t="shared" si="157"/>
        <v>1</v>
      </c>
      <c r="DP187" s="239">
        <f t="shared" si="158"/>
        <v>1</v>
      </c>
    </row>
    <row r="188" spans="1:120" ht="24.75" customHeight="1">
      <c r="A188" s="537" t="s">
        <v>1814</v>
      </c>
      <c r="B188" s="191" t="s">
        <v>1150</v>
      </c>
      <c r="C188" s="192">
        <v>45031</v>
      </c>
      <c r="D188" s="193" t="s">
        <v>173</v>
      </c>
      <c r="E188" s="194" t="s">
        <v>1406</v>
      </c>
      <c r="F188" s="90" t="s">
        <v>143</v>
      </c>
      <c r="G188" s="193" t="s">
        <v>1244</v>
      </c>
      <c r="H188" s="191" t="s">
        <v>145</v>
      </c>
      <c r="I188" s="90" t="s">
        <v>1750</v>
      </c>
      <c r="J188" s="194" t="s">
        <v>147</v>
      </c>
      <c r="K188" s="90">
        <v>4</v>
      </c>
      <c r="L188" s="195" t="s">
        <v>1377</v>
      </c>
      <c r="M188" s="196">
        <v>45031.241666666669</v>
      </c>
      <c r="N188" s="90">
        <v>51933</v>
      </c>
      <c r="O188" s="197"/>
      <c r="P188" s="196">
        <v>45031.404166666667</v>
      </c>
      <c r="Q188" s="90">
        <v>51976</v>
      </c>
      <c r="R188" s="193"/>
      <c r="S188" s="196">
        <v>45031.247916666667</v>
      </c>
      <c r="T188" s="90">
        <v>51937</v>
      </c>
      <c r="U188" s="197" t="s">
        <v>1714</v>
      </c>
      <c r="V188" s="196">
        <v>45031.383333333331</v>
      </c>
      <c r="W188" s="90">
        <v>51964</v>
      </c>
      <c r="X188" s="193" t="s">
        <v>1715</v>
      </c>
      <c r="Y188" s="196"/>
      <c r="Z188" s="90"/>
      <c r="AA188" s="193"/>
      <c r="AB188" s="196"/>
      <c r="AC188" s="90"/>
      <c r="AD188" s="193"/>
      <c r="AE188" s="196"/>
      <c r="AF188" s="90"/>
      <c r="AG188" s="193"/>
      <c r="AH188" s="196"/>
      <c r="AI188" s="90"/>
      <c r="AJ188" s="198"/>
      <c r="AK188" s="196"/>
      <c r="AL188" s="90"/>
      <c r="AM188" s="198"/>
      <c r="AN188" s="196"/>
      <c r="AO188" s="90"/>
      <c r="AP188" s="198"/>
      <c r="AQ188" s="196">
        <v>45031.392361111109</v>
      </c>
      <c r="AR188" s="197">
        <v>51972</v>
      </c>
      <c r="AS188" s="197">
        <v>19609</v>
      </c>
      <c r="AT188" s="199">
        <v>19460</v>
      </c>
      <c r="AU188" s="199">
        <v>12050</v>
      </c>
      <c r="AV188" s="200">
        <v>7410</v>
      </c>
      <c r="AW188" s="196">
        <v>45031.397222222222</v>
      </c>
      <c r="AX188" s="193">
        <v>51973</v>
      </c>
      <c r="AY188" s="196"/>
      <c r="AZ188" s="197"/>
      <c r="BA188" s="197"/>
      <c r="BB188" s="199"/>
      <c r="BC188" s="199"/>
      <c r="BD188" s="200"/>
      <c r="BE188" s="196"/>
      <c r="BF188" s="193"/>
      <c r="BG188" s="196"/>
      <c r="BH188" s="197"/>
      <c r="BI188" s="197"/>
      <c r="BJ188" s="199"/>
      <c r="BK188" s="199"/>
      <c r="BL188" s="200"/>
      <c r="BM188" s="196"/>
      <c r="BN188" s="193"/>
      <c r="BO188" s="196"/>
      <c r="BP188" s="197"/>
      <c r="BQ188" s="197"/>
      <c r="BR188" s="199"/>
      <c r="BS188" s="199"/>
      <c r="BT188" s="200"/>
      <c r="BU188" s="201"/>
      <c r="BV188" s="193"/>
      <c r="BW188" s="202"/>
      <c r="BX188" s="90"/>
      <c r="BY188" s="198"/>
      <c r="BZ188" s="198"/>
      <c r="CA188" s="241" t="s">
        <v>1815</v>
      </c>
      <c r="CB188" s="221"/>
      <c r="CC188" s="267" t="s">
        <v>1744</v>
      </c>
      <c r="CD188" s="222">
        <f t="shared" si="124"/>
        <v>0.15</v>
      </c>
      <c r="CE188" s="223">
        <f t="shared" si="125"/>
        <v>4</v>
      </c>
      <c r="CF188" s="224">
        <f t="shared" si="126"/>
        <v>0.38333333333333364</v>
      </c>
      <c r="CG188" s="193">
        <f t="shared" si="127"/>
        <v>11</v>
      </c>
      <c r="CH188" s="224">
        <f t="shared" si="128"/>
        <v>3.25</v>
      </c>
      <c r="CI188" s="193">
        <f t="shared" si="129"/>
        <v>27</v>
      </c>
      <c r="CJ188" s="224">
        <f t="shared" si="130"/>
        <v>0</v>
      </c>
      <c r="CK188" s="193">
        <f t="shared" si="131"/>
        <v>0</v>
      </c>
      <c r="CL188" s="224">
        <f t="shared" si="132"/>
        <v>0</v>
      </c>
      <c r="CM188" s="193">
        <f t="shared" si="133"/>
        <v>0</v>
      </c>
      <c r="CN188" s="224">
        <f t="shared" si="134"/>
        <v>0</v>
      </c>
      <c r="CO188" s="193">
        <f t="shared" si="135"/>
        <v>0</v>
      </c>
      <c r="CP188" s="225">
        <f t="shared" si="136"/>
        <v>0.11666666666666667</v>
      </c>
      <c r="CQ188" s="198">
        <f t="shared" si="137"/>
        <v>1</v>
      </c>
      <c r="CR188" s="225">
        <f t="shared" si="138"/>
        <v>0</v>
      </c>
      <c r="CS188" s="198">
        <f t="shared" si="139"/>
        <v>0</v>
      </c>
      <c r="CT188" s="225">
        <f t="shared" si="140"/>
        <v>0</v>
      </c>
      <c r="CU188" s="198">
        <f t="shared" si="141"/>
        <v>0</v>
      </c>
      <c r="CV188" s="225">
        <f t="shared" si="142"/>
        <v>0</v>
      </c>
      <c r="CW188" s="226">
        <f t="shared" si="143"/>
        <v>0</v>
      </c>
      <c r="CX188" s="224">
        <f t="shared" si="144"/>
        <v>3.9000000000000004</v>
      </c>
      <c r="CY188" s="227">
        <f t="shared" si="145"/>
        <v>43</v>
      </c>
      <c r="CZ188" s="224">
        <f t="shared" si="160"/>
        <v>3.25</v>
      </c>
      <c r="DA188" s="228">
        <f t="shared" si="159"/>
        <v>27</v>
      </c>
      <c r="DB188" s="225">
        <f t="shared" si="146"/>
        <v>0.65000000000000036</v>
      </c>
      <c r="DC188" s="229">
        <f t="shared" si="147"/>
        <v>16</v>
      </c>
      <c r="DD188" s="224">
        <f t="shared" si="148"/>
        <v>0.11666666666666667</v>
      </c>
      <c r="DE188" s="90">
        <f t="shared" si="149"/>
        <v>1</v>
      </c>
      <c r="DF188" s="230">
        <f t="shared" si="150"/>
        <v>7</v>
      </c>
      <c r="DG188" s="251">
        <f t="shared" si="151"/>
        <v>7410</v>
      </c>
      <c r="DH188" s="231">
        <f t="shared" si="152"/>
        <v>84.444444444444443</v>
      </c>
      <c r="DI188" s="232">
        <f t="shared" si="153"/>
        <v>570</v>
      </c>
      <c r="DJ188" s="233">
        <f t="shared" si="154"/>
        <v>26.666666666666668</v>
      </c>
      <c r="DK188" s="234">
        <f t="shared" si="155"/>
        <v>8.3076923076923084</v>
      </c>
      <c r="DL188" s="235">
        <f t="shared" si="156"/>
        <v>28.695652173913022</v>
      </c>
      <c r="DM188" s="236"/>
      <c r="DN188" s="237"/>
      <c r="DO188" s="238">
        <f t="shared" si="157"/>
        <v>1</v>
      </c>
      <c r="DP188" s="239">
        <f t="shared" si="158"/>
        <v>1</v>
      </c>
    </row>
    <row r="189" spans="1:120" ht="24.75" customHeight="1">
      <c r="A189" s="537" t="s">
        <v>1822</v>
      </c>
      <c r="B189" s="191" t="s">
        <v>1150</v>
      </c>
      <c r="C189" s="192">
        <v>45031</v>
      </c>
      <c r="D189" s="193" t="s">
        <v>173</v>
      </c>
      <c r="E189" s="194" t="s">
        <v>1407</v>
      </c>
      <c r="F189" s="90" t="s">
        <v>143</v>
      </c>
      <c r="G189" s="193" t="s">
        <v>1241</v>
      </c>
      <c r="H189" s="191" t="s">
        <v>145</v>
      </c>
      <c r="I189" s="90" t="s">
        <v>1750</v>
      </c>
      <c r="J189" s="194" t="s">
        <v>1374</v>
      </c>
      <c r="K189" s="90">
        <v>3</v>
      </c>
      <c r="L189" s="195" t="s">
        <v>1381</v>
      </c>
      <c r="M189" s="196">
        <v>45031.538194444445</v>
      </c>
      <c r="N189" s="90">
        <v>66456</v>
      </c>
      <c r="O189" s="197"/>
      <c r="P189" s="196">
        <v>45031.657638888886</v>
      </c>
      <c r="Q189" s="90">
        <v>66487</v>
      </c>
      <c r="R189" s="193"/>
      <c r="S189" s="196">
        <v>45031.540277777778</v>
      </c>
      <c r="T189" s="90">
        <v>66459</v>
      </c>
      <c r="U189" s="197" t="s">
        <v>1606</v>
      </c>
      <c r="V189" s="196">
        <v>45031.642361111109</v>
      </c>
      <c r="W189" s="90">
        <v>66480</v>
      </c>
      <c r="X189" s="193" t="s">
        <v>1823</v>
      </c>
      <c r="Y189" s="196"/>
      <c r="Z189" s="90"/>
      <c r="AA189" s="193"/>
      <c r="AB189" s="196"/>
      <c r="AC189" s="90"/>
      <c r="AD189" s="193"/>
      <c r="AE189" s="196"/>
      <c r="AF189" s="90"/>
      <c r="AG189" s="193"/>
      <c r="AH189" s="196"/>
      <c r="AI189" s="90"/>
      <c r="AJ189" s="198"/>
      <c r="AK189" s="196"/>
      <c r="AL189" s="90"/>
      <c r="AM189" s="198"/>
      <c r="AN189" s="196"/>
      <c r="AO189" s="90"/>
      <c r="AP189" s="198"/>
      <c r="AQ189" s="196">
        <v>45031.646527777775</v>
      </c>
      <c r="AR189" s="197">
        <v>66484</v>
      </c>
      <c r="AS189" s="197">
        <v>19612</v>
      </c>
      <c r="AT189" s="199">
        <v>16690</v>
      </c>
      <c r="AU189" s="199">
        <v>12200</v>
      </c>
      <c r="AV189" s="200">
        <v>4490</v>
      </c>
      <c r="AW189" s="196">
        <v>45031.650694444441</v>
      </c>
      <c r="AX189" s="193">
        <v>66484</v>
      </c>
      <c r="AY189" s="196"/>
      <c r="AZ189" s="197"/>
      <c r="BA189" s="197"/>
      <c r="BB189" s="199"/>
      <c r="BC189" s="199"/>
      <c r="BD189" s="200"/>
      <c r="BE189" s="196"/>
      <c r="BF189" s="193"/>
      <c r="BG189" s="196"/>
      <c r="BH189" s="197"/>
      <c r="BI189" s="197"/>
      <c r="BJ189" s="199"/>
      <c r="BK189" s="199"/>
      <c r="BL189" s="200"/>
      <c r="BM189" s="196"/>
      <c r="BN189" s="193"/>
      <c r="BO189" s="196"/>
      <c r="BP189" s="197"/>
      <c r="BQ189" s="197"/>
      <c r="BR189" s="199"/>
      <c r="BS189" s="199"/>
      <c r="BT189" s="200"/>
      <c r="BU189" s="201"/>
      <c r="BV189" s="193"/>
      <c r="BW189" s="202">
        <v>66464</v>
      </c>
      <c r="BX189" s="90">
        <v>192.33</v>
      </c>
      <c r="BY189" s="461">
        <v>1152.06</v>
      </c>
      <c r="BZ189" s="198"/>
      <c r="CA189" s="241" t="s">
        <v>1824</v>
      </c>
      <c r="CB189" s="221"/>
      <c r="CC189" s="267" t="s">
        <v>1744</v>
      </c>
      <c r="CD189" s="222">
        <f t="shared" si="124"/>
        <v>0.05</v>
      </c>
      <c r="CE189" s="223">
        <f t="shared" si="125"/>
        <v>3</v>
      </c>
      <c r="CF189" s="224">
        <f t="shared" si="126"/>
        <v>0.26666666666666655</v>
      </c>
      <c r="CG189" s="193">
        <f t="shared" si="127"/>
        <v>7</v>
      </c>
      <c r="CH189" s="224">
        <f t="shared" si="128"/>
        <v>2.4500000000000002</v>
      </c>
      <c r="CI189" s="193">
        <f t="shared" si="129"/>
        <v>21</v>
      </c>
      <c r="CJ189" s="224">
        <f t="shared" si="130"/>
        <v>0</v>
      </c>
      <c r="CK189" s="193">
        <f t="shared" si="131"/>
        <v>0</v>
      </c>
      <c r="CL189" s="224">
        <f t="shared" si="132"/>
        <v>0</v>
      </c>
      <c r="CM189" s="193">
        <f t="shared" si="133"/>
        <v>0</v>
      </c>
      <c r="CN189" s="224">
        <f t="shared" si="134"/>
        <v>0</v>
      </c>
      <c r="CO189" s="193">
        <f t="shared" si="135"/>
        <v>0</v>
      </c>
      <c r="CP189" s="225">
        <f t="shared" si="136"/>
        <v>0.1</v>
      </c>
      <c r="CQ189" s="198">
        <f t="shared" si="137"/>
        <v>0</v>
      </c>
      <c r="CR189" s="225">
        <f t="shared" si="138"/>
        <v>0</v>
      </c>
      <c r="CS189" s="198">
        <f t="shared" si="139"/>
        <v>0</v>
      </c>
      <c r="CT189" s="225">
        <f t="shared" si="140"/>
        <v>0</v>
      </c>
      <c r="CU189" s="198">
        <f t="shared" si="141"/>
        <v>0</v>
      </c>
      <c r="CV189" s="225">
        <f t="shared" si="142"/>
        <v>0</v>
      </c>
      <c r="CW189" s="226">
        <f t="shared" si="143"/>
        <v>0</v>
      </c>
      <c r="CX189" s="224">
        <f t="shared" si="144"/>
        <v>2.8666666666666667</v>
      </c>
      <c r="CY189" s="227">
        <f t="shared" si="145"/>
        <v>31</v>
      </c>
      <c r="CZ189" s="224">
        <f t="shared" si="160"/>
        <v>2.4500000000000002</v>
      </c>
      <c r="DA189" s="228">
        <f t="shared" si="159"/>
        <v>21</v>
      </c>
      <c r="DB189" s="225">
        <f t="shared" si="146"/>
        <v>0.41666666666666652</v>
      </c>
      <c r="DC189" s="229">
        <f t="shared" si="147"/>
        <v>10</v>
      </c>
      <c r="DD189" s="224">
        <f t="shared" si="148"/>
        <v>0.1</v>
      </c>
      <c r="DE189" s="90">
        <f t="shared" si="149"/>
        <v>0</v>
      </c>
      <c r="DF189" s="230">
        <f t="shared" si="150"/>
        <v>6</v>
      </c>
      <c r="DG189" s="251">
        <f t="shared" si="151"/>
        <v>4490</v>
      </c>
      <c r="DH189" s="231">
        <f t="shared" si="152"/>
        <v>87.269193391642361</v>
      </c>
      <c r="DI189" s="232">
        <f t="shared" si="153"/>
        <v>610.88435374149662</v>
      </c>
      <c r="DJ189" s="233">
        <f t="shared" si="154"/>
        <v>60</v>
      </c>
      <c r="DK189" s="234">
        <f t="shared" si="155"/>
        <v>8.5714285714285712</v>
      </c>
      <c r="DL189" s="235">
        <f t="shared" si="156"/>
        <v>26.250000000000011</v>
      </c>
      <c r="DM189" s="236"/>
      <c r="DN189" s="237"/>
      <c r="DO189" s="238">
        <f t="shared" si="157"/>
        <v>1</v>
      </c>
      <c r="DP189" s="239">
        <f t="shared" si="158"/>
        <v>1</v>
      </c>
    </row>
    <row r="190" spans="1:120" ht="24.75" customHeight="1">
      <c r="A190" s="537" t="s">
        <v>1825</v>
      </c>
      <c r="B190" s="191" t="s">
        <v>1150</v>
      </c>
      <c r="C190" s="192">
        <v>45033</v>
      </c>
      <c r="D190" s="193" t="s">
        <v>176</v>
      </c>
      <c r="E190" s="194" t="s">
        <v>1401</v>
      </c>
      <c r="F190" s="90" t="s">
        <v>165</v>
      </c>
      <c r="G190" s="193" t="s">
        <v>1244</v>
      </c>
      <c r="H190" s="191" t="s">
        <v>145</v>
      </c>
      <c r="I190" s="90" t="s">
        <v>1750</v>
      </c>
      <c r="J190" s="194" t="s">
        <v>1374</v>
      </c>
      <c r="K190" s="90">
        <v>4</v>
      </c>
      <c r="L190" s="195" t="s">
        <v>1376</v>
      </c>
      <c r="M190" s="196">
        <v>45033.243055555555</v>
      </c>
      <c r="N190" s="90">
        <v>66487</v>
      </c>
      <c r="O190" s="197"/>
      <c r="P190" s="196">
        <v>45033.493055555555</v>
      </c>
      <c r="Q190" s="90">
        <v>66539</v>
      </c>
      <c r="R190" s="193"/>
      <c r="S190" s="196">
        <v>45033.25</v>
      </c>
      <c r="T190" s="90">
        <v>66490</v>
      </c>
      <c r="U190" s="197" t="s">
        <v>1534</v>
      </c>
      <c r="V190" s="196">
        <v>45033.359722222223</v>
      </c>
      <c r="W190" s="90">
        <v>66508</v>
      </c>
      <c r="X190" s="193" t="s">
        <v>1466</v>
      </c>
      <c r="Y190" s="196">
        <v>45033.381944444445</v>
      </c>
      <c r="Z190" s="90">
        <v>66518</v>
      </c>
      <c r="AA190" s="193" t="s">
        <v>1467</v>
      </c>
      <c r="AB190" s="196">
        <v>45033.476388888892</v>
      </c>
      <c r="AC190" s="90">
        <v>66532</v>
      </c>
      <c r="AD190" s="193" t="s">
        <v>1578</v>
      </c>
      <c r="AE190" s="196"/>
      <c r="AF190" s="90"/>
      <c r="AG190" s="193"/>
      <c r="AH190" s="196"/>
      <c r="AI190" s="90"/>
      <c r="AJ190" s="198"/>
      <c r="AK190" s="196"/>
      <c r="AL190" s="90"/>
      <c r="AM190" s="198"/>
      <c r="AN190" s="196"/>
      <c r="AO190" s="90"/>
      <c r="AP190" s="198"/>
      <c r="AQ190" s="196">
        <v>45033.368055555555</v>
      </c>
      <c r="AR190" s="197">
        <v>66513</v>
      </c>
      <c r="AS190" s="197">
        <v>19614</v>
      </c>
      <c r="AT190" s="199">
        <v>20580</v>
      </c>
      <c r="AU190" s="199">
        <v>12210</v>
      </c>
      <c r="AV190" s="200">
        <v>8370</v>
      </c>
      <c r="AW190" s="196">
        <v>45033.371527777781</v>
      </c>
      <c r="AX190" s="193">
        <v>66513</v>
      </c>
      <c r="AY190" s="196">
        <v>45033.484027777777</v>
      </c>
      <c r="AZ190" s="197">
        <v>66536</v>
      </c>
      <c r="BA190" s="197">
        <v>19619</v>
      </c>
      <c r="BB190" s="199">
        <v>20060</v>
      </c>
      <c r="BC190" s="199">
        <v>12220</v>
      </c>
      <c r="BD190" s="200">
        <v>7840</v>
      </c>
      <c r="BE190" s="196">
        <v>45033.488194444442</v>
      </c>
      <c r="BF190" s="193">
        <v>66537</v>
      </c>
      <c r="BG190" s="196"/>
      <c r="BH190" s="197"/>
      <c r="BI190" s="197"/>
      <c r="BJ190" s="199"/>
      <c r="BK190" s="199"/>
      <c r="BL190" s="200"/>
      <c r="BM190" s="196"/>
      <c r="BN190" s="193"/>
      <c r="BO190" s="196"/>
      <c r="BP190" s="197"/>
      <c r="BQ190" s="197"/>
      <c r="BR190" s="199"/>
      <c r="BS190" s="199"/>
      <c r="BT190" s="200"/>
      <c r="BU190" s="201"/>
      <c r="BV190" s="193"/>
      <c r="BW190" s="202"/>
      <c r="BX190" s="90"/>
      <c r="BY190" s="198"/>
      <c r="BZ190" s="198"/>
      <c r="CA190" s="241" t="s">
        <v>1826</v>
      </c>
      <c r="CB190" s="221"/>
      <c r="CC190" s="267" t="s">
        <v>1744</v>
      </c>
      <c r="CD190" s="222">
        <f t="shared" si="124"/>
        <v>0.16666666666666666</v>
      </c>
      <c r="CE190" s="223">
        <f t="shared" si="125"/>
        <v>3</v>
      </c>
      <c r="CF190" s="224">
        <f t="shared" si="126"/>
        <v>0.74999999999999967</v>
      </c>
      <c r="CG190" s="193">
        <f t="shared" si="127"/>
        <v>16</v>
      </c>
      <c r="CH190" s="224">
        <f t="shared" si="128"/>
        <v>2.6333333333333333</v>
      </c>
      <c r="CI190" s="193">
        <f t="shared" si="129"/>
        <v>18</v>
      </c>
      <c r="CJ190" s="224">
        <f t="shared" si="130"/>
        <v>2.2666666666666666</v>
      </c>
      <c r="CK190" s="193">
        <f t="shared" si="131"/>
        <v>14</v>
      </c>
      <c r="CL190" s="224">
        <f t="shared" si="132"/>
        <v>0</v>
      </c>
      <c r="CM190" s="193">
        <f t="shared" si="133"/>
        <v>0</v>
      </c>
      <c r="CN190" s="224">
        <f t="shared" si="134"/>
        <v>0</v>
      </c>
      <c r="CO190" s="193">
        <f t="shared" si="135"/>
        <v>0</v>
      </c>
      <c r="CP190" s="225">
        <f t="shared" si="136"/>
        <v>8.3333333333333329E-2</v>
      </c>
      <c r="CQ190" s="198">
        <f t="shared" si="137"/>
        <v>0</v>
      </c>
      <c r="CR190" s="225">
        <f t="shared" si="138"/>
        <v>0.1</v>
      </c>
      <c r="CS190" s="198">
        <f t="shared" si="139"/>
        <v>1</v>
      </c>
      <c r="CT190" s="225">
        <f t="shared" si="140"/>
        <v>0</v>
      </c>
      <c r="CU190" s="198">
        <f t="shared" si="141"/>
        <v>0</v>
      </c>
      <c r="CV190" s="225">
        <f t="shared" si="142"/>
        <v>0</v>
      </c>
      <c r="CW190" s="226">
        <f t="shared" si="143"/>
        <v>0</v>
      </c>
      <c r="CX190" s="224">
        <f t="shared" si="144"/>
        <v>6</v>
      </c>
      <c r="CY190" s="227">
        <f t="shared" si="145"/>
        <v>52</v>
      </c>
      <c r="CZ190" s="224">
        <f t="shared" si="160"/>
        <v>4.9000000000000004</v>
      </c>
      <c r="DA190" s="228">
        <f t="shared" si="159"/>
        <v>32</v>
      </c>
      <c r="DB190" s="225">
        <f t="shared" si="146"/>
        <v>1.0999999999999996</v>
      </c>
      <c r="DC190" s="229">
        <f t="shared" si="147"/>
        <v>20</v>
      </c>
      <c r="DD190" s="224">
        <f t="shared" si="148"/>
        <v>0.18333333333333335</v>
      </c>
      <c r="DE190" s="90">
        <f t="shared" si="149"/>
        <v>1</v>
      </c>
      <c r="DF190" s="230">
        <f t="shared" si="150"/>
        <v>5.5</v>
      </c>
      <c r="DG190" s="251">
        <f t="shared" si="151"/>
        <v>16210</v>
      </c>
      <c r="DH190" s="231">
        <f t="shared" si="152"/>
        <v>103.38010204081633</v>
      </c>
      <c r="DI190" s="232">
        <f t="shared" si="153"/>
        <v>827.0408163265306</v>
      </c>
      <c r="DJ190" s="233">
        <f t="shared" si="154"/>
        <v>18</v>
      </c>
      <c r="DK190" s="234">
        <f t="shared" si="155"/>
        <v>6.5306122448979584</v>
      </c>
      <c r="DL190" s="235">
        <f t="shared" si="156"/>
        <v>21.333333333333343</v>
      </c>
      <c r="DM190" s="236"/>
      <c r="DN190" s="237"/>
      <c r="DO190" s="238">
        <f t="shared" si="157"/>
        <v>0.96833930704898452</v>
      </c>
      <c r="DP190" s="239">
        <f t="shared" si="158"/>
        <v>2</v>
      </c>
    </row>
    <row r="191" spans="1:120" ht="24.75" customHeight="1">
      <c r="A191" s="537" t="s">
        <v>1827</v>
      </c>
      <c r="B191" s="191" t="s">
        <v>1150</v>
      </c>
      <c r="C191" s="192">
        <v>45033</v>
      </c>
      <c r="D191" s="193" t="s">
        <v>176</v>
      </c>
      <c r="E191" s="194" t="s">
        <v>1399</v>
      </c>
      <c r="F191" s="90" t="s">
        <v>165</v>
      </c>
      <c r="G191" s="193" t="s">
        <v>1241</v>
      </c>
      <c r="H191" s="191" t="s">
        <v>145</v>
      </c>
      <c r="I191" s="90" t="s">
        <v>1750</v>
      </c>
      <c r="J191" s="194" t="s">
        <v>147</v>
      </c>
      <c r="K191" s="90">
        <v>4</v>
      </c>
      <c r="L191" s="195" t="s">
        <v>1153</v>
      </c>
      <c r="M191" s="196">
        <v>45033.625</v>
      </c>
      <c r="N191" s="90">
        <v>52096</v>
      </c>
      <c r="O191" s="197"/>
      <c r="P191" s="196">
        <v>45033.798611111109</v>
      </c>
      <c r="Q191" s="90">
        <v>52135</v>
      </c>
      <c r="R191" s="193"/>
      <c r="S191" s="196">
        <v>45033.628472222219</v>
      </c>
      <c r="T191" s="90">
        <v>52098</v>
      </c>
      <c r="U191" s="197" t="s">
        <v>1828</v>
      </c>
      <c r="V191" s="196">
        <v>45033.690972222219</v>
      </c>
      <c r="W191" s="90">
        <v>52107</v>
      </c>
      <c r="X191" s="193" t="s">
        <v>1451</v>
      </c>
      <c r="Y191" s="196">
        <v>45033.708333333336</v>
      </c>
      <c r="Z191" s="90">
        <v>52116</v>
      </c>
      <c r="AA191" s="193" t="s">
        <v>1450</v>
      </c>
      <c r="AB191" s="196">
        <v>45033.78125</v>
      </c>
      <c r="AC191" s="90">
        <v>52127</v>
      </c>
      <c r="AD191" s="193" t="s">
        <v>1385</v>
      </c>
      <c r="AE191" s="196"/>
      <c r="AF191" s="90"/>
      <c r="AG191" s="193"/>
      <c r="AH191" s="196"/>
      <c r="AI191" s="90"/>
      <c r="AJ191" s="198"/>
      <c r="AK191" s="196"/>
      <c r="AL191" s="90"/>
      <c r="AM191" s="198"/>
      <c r="AN191" s="196"/>
      <c r="AO191" s="90"/>
      <c r="AP191" s="198"/>
      <c r="AQ191" s="196">
        <v>45033.697916666664</v>
      </c>
      <c r="AR191" s="197">
        <v>52111</v>
      </c>
      <c r="AS191" s="197">
        <v>19626</v>
      </c>
      <c r="AT191" s="199">
        <v>20130</v>
      </c>
      <c r="AU191" s="199">
        <v>11990</v>
      </c>
      <c r="AV191" s="200">
        <v>8140</v>
      </c>
      <c r="AW191" s="196">
        <v>45033.701388888891</v>
      </c>
      <c r="AX191" s="193">
        <v>52111</v>
      </c>
      <c r="AY191" s="196">
        <v>45033.788194444445</v>
      </c>
      <c r="AZ191" s="197">
        <v>52132</v>
      </c>
      <c r="BA191" s="197">
        <v>19628</v>
      </c>
      <c r="BB191" s="199">
        <v>19140</v>
      </c>
      <c r="BC191" s="199">
        <v>11970</v>
      </c>
      <c r="BD191" s="200">
        <v>7170</v>
      </c>
      <c r="BE191" s="196">
        <v>45033.792361111111</v>
      </c>
      <c r="BF191" s="193">
        <v>52132</v>
      </c>
      <c r="BG191" s="196"/>
      <c r="BH191" s="197"/>
      <c r="BI191" s="197"/>
      <c r="BJ191" s="199"/>
      <c r="BK191" s="199"/>
      <c r="BL191" s="200"/>
      <c r="BM191" s="196"/>
      <c r="BN191" s="193"/>
      <c r="BO191" s="196"/>
      <c r="BP191" s="197"/>
      <c r="BQ191" s="197"/>
      <c r="BR191" s="199"/>
      <c r="BS191" s="199"/>
      <c r="BT191" s="200"/>
      <c r="BU191" s="201"/>
      <c r="BV191" s="193"/>
      <c r="BW191" s="202"/>
      <c r="BX191" s="90"/>
      <c r="BY191" s="198"/>
      <c r="BZ191" s="198"/>
      <c r="CA191" s="241" t="s">
        <v>1829</v>
      </c>
      <c r="CB191" s="221"/>
      <c r="CC191" s="267" t="s">
        <v>1744</v>
      </c>
      <c r="CD191" s="222">
        <f t="shared" si="124"/>
        <v>8.3333333333333329E-2</v>
      </c>
      <c r="CE191" s="223">
        <f t="shared" si="125"/>
        <v>2</v>
      </c>
      <c r="CF191" s="224">
        <f t="shared" si="126"/>
        <v>0.65000000000000024</v>
      </c>
      <c r="CG191" s="193">
        <f t="shared" si="127"/>
        <v>17</v>
      </c>
      <c r="CH191" s="224">
        <f t="shared" si="128"/>
        <v>1.5</v>
      </c>
      <c r="CI191" s="193">
        <f t="shared" si="129"/>
        <v>9</v>
      </c>
      <c r="CJ191" s="224">
        <f t="shared" si="130"/>
        <v>1.75</v>
      </c>
      <c r="CK191" s="193">
        <f t="shared" si="131"/>
        <v>11</v>
      </c>
      <c r="CL191" s="224">
        <f t="shared" si="132"/>
        <v>0</v>
      </c>
      <c r="CM191" s="193">
        <f t="shared" si="133"/>
        <v>0</v>
      </c>
      <c r="CN191" s="224">
        <f t="shared" si="134"/>
        <v>0</v>
      </c>
      <c r="CO191" s="193">
        <f t="shared" si="135"/>
        <v>0</v>
      </c>
      <c r="CP191" s="225">
        <f t="shared" si="136"/>
        <v>8.3333333333333329E-2</v>
      </c>
      <c r="CQ191" s="198">
        <f t="shared" si="137"/>
        <v>0</v>
      </c>
      <c r="CR191" s="225">
        <f t="shared" si="138"/>
        <v>0.1</v>
      </c>
      <c r="CS191" s="198">
        <f t="shared" si="139"/>
        <v>0</v>
      </c>
      <c r="CT191" s="225">
        <f t="shared" si="140"/>
        <v>0</v>
      </c>
      <c r="CU191" s="198">
        <f t="shared" si="141"/>
        <v>0</v>
      </c>
      <c r="CV191" s="225">
        <f t="shared" si="142"/>
        <v>0</v>
      </c>
      <c r="CW191" s="226">
        <f t="shared" si="143"/>
        <v>0</v>
      </c>
      <c r="CX191" s="224">
        <f t="shared" si="144"/>
        <v>4.166666666666667</v>
      </c>
      <c r="CY191" s="227">
        <f t="shared" si="145"/>
        <v>39</v>
      </c>
      <c r="CZ191" s="224">
        <f t="shared" si="160"/>
        <v>3.25</v>
      </c>
      <c r="DA191" s="228">
        <f t="shared" si="159"/>
        <v>20</v>
      </c>
      <c r="DB191" s="225">
        <f t="shared" si="146"/>
        <v>0.91666666666666696</v>
      </c>
      <c r="DC191" s="229">
        <f t="shared" si="147"/>
        <v>19</v>
      </c>
      <c r="DD191" s="224">
        <f t="shared" si="148"/>
        <v>0.18333333333333335</v>
      </c>
      <c r="DE191" s="90">
        <f t="shared" si="149"/>
        <v>0</v>
      </c>
      <c r="DF191" s="230">
        <f t="shared" si="150"/>
        <v>5.5</v>
      </c>
      <c r="DG191" s="251">
        <f t="shared" si="151"/>
        <v>15310</v>
      </c>
      <c r="DH191" s="231">
        <f t="shared" si="152"/>
        <v>235.53846153846155</v>
      </c>
      <c r="DI191" s="232">
        <f t="shared" si="153"/>
        <v>1177.6923076923076</v>
      </c>
      <c r="DJ191" s="233">
        <f t="shared" si="154"/>
        <v>24</v>
      </c>
      <c r="DK191" s="234">
        <f t="shared" si="155"/>
        <v>6.1538461538461542</v>
      </c>
      <c r="DL191" s="235">
        <f t="shared" si="156"/>
        <v>26.153846153846143</v>
      </c>
      <c r="DM191" s="236"/>
      <c r="DN191" s="237"/>
      <c r="DO191" s="238">
        <f t="shared" si="157"/>
        <v>0.94041769041769041</v>
      </c>
      <c r="DP191" s="239">
        <f t="shared" si="158"/>
        <v>2</v>
      </c>
    </row>
    <row r="192" spans="1:120" ht="24.75" customHeight="1">
      <c r="A192" s="537" t="s">
        <v>1830</v>
      </c>
      <c r="B192" s="191" t="s">
        <v>1150</v>
      </c>
      <c r="C192" s="192">
        <v>45033</v>
      </c>
      <c r="D192" s="193" t="s">
        <v>176</v>
      </c>
      <c r="E192" s="194" t="s">
        <v>1402</v>
      </c>
      <c r="F192" s="90" t="s">
        <v>165</v>
      </c>
      <c r="G192" s="193" t="s">
        <v>1244</v>
      </c>
      <c r="H192" s="191" t="s">
        <v>145</v>
      </c>
      <c r="I192" s="90" t="s">
        <v>1750</v>
      </c>
      <c r="J192" s="194" t="s">
        <v>147</v>
      </c>
      <c r="K192" s="90">
        <v>4</v>
      </c>
      <c r="L192" s="195" t="s">
        <v>1377</v>
      </c>
      <c r="M192" s="196">
        <v>45033.243055555555</v>
      </c>
      <c r="N192" s="90">
        <v>52007</v>
      </c>
      <c r="O192" s="197"/>
      <c r="P192" s="196">
        <v>45033.564583333333</v>
      </c>
      <c r="Q192" s="90">
        <v>52096</v>
      </c>
      <c r="R192" s="193"/>
      <c r="S192" s="196">
        <v>45033.252083333333</v>
      </c>
      <c r="T192" s="90">
        <v>52011</v>
      </c>
      <c r="U192" s="197" t="s">
        <v>1763</v>
      </c>
      <c r="V192" s="196">
        <v>45033.370138888888</v>
      </c>
      <c r="W192" s="90">
        <v>52029</v>
      </c>
      <c r="X192" s="193" t="s">
        <v>1831</v>
      </c>
      <c r="Y192" s="196">
        <v>45033.40625</v>
      </c>
      <c r="Z192" s="90">
        <v>52060</v>
      </c>
      <c r="AA192" s="193" t="s">
        <v>1378</v>
      </c>
      <c r="AB192" s="196">
        <v>45033.539583333331</v>
      </c>
      <c r="AC192" s="90">
        <v>52078</v>
      </c>
      <c r="AD192" s="193" t="s">
        <v>1724</v>
      </c>
      <c r="AE192" s="196"/>
      <c r="AF192" s="90"/>
      <c r="AG192" s="193"/>
      <c r="AH192" s="196"/>
      <c r="AI192" s="90"/>
      <c r="AJ192" s="198"/>
      <c r="AK192" s="196"/>
      <c r="AL192" s="90"/>
      <c r="AM192" s="198"/>
      <c r="AN192" s="196"/>
      <c r="AO192" s="90"/>
      <c r="AP192" s="198"/>
      <c r="AQ192" s="196">
        <v>45033.38958333333</v>
      </c>
      <c r="AR192" s="197">
        <v>52045</v>
      </c>
      <c r="AS192" s="197">
        <v>19615</v>
      </c>
      <c r="AT192" s="199">
        <v>21220</v>
      </c>
      <c r="AU192" s="199">
        <v>12030</v>
      </c>
      <c r="AV192" s="200">
        <v>9190</v>
      </c>
      <c r="AW192" s="196">
        <v>45033.395138888889</v>
      </c>
      <c r="AX192" s="193">
        <v>52046</v>
      </c>
      <c r="AY192" s="196">
        <v>45033.552777777775</v>
      </c>
      <c r="AZ192" s="197">
        <v>52093</v>
      </c>
      <c r="BA192" s="197">
        <v>19623</v>
      </c>
      <c r="BB192" s="199">
        <v>21300</v>
      </c>
      <c r="BC192" s="199">
        <v>11980</v>
      </c>
      <c r="BD192" s="200">
        <v>9320</v>
      </c>
      <c r="BE192" s="196">
        <v>45033.559027777781</v>
      </c>
      <c r="BF192" s="193">
        <v>52093</v>
      </c>
      <c r="BG192" s="196"/>
      <c r="BH192" s="197"/>
      <c r="BI192" s="197"/>
      <c r="BJ192" s="199"/>
      <c r="BK192" s="199"/>
      <c r="BL192" s="200"/>
      <c r="BM192" s="196"/>
      <c r="BN192" s="193"/>
      <c r="BO192" s="196"/>
      <c r="BP192" s="197"/>
      <c r="BQ192" s="197"/>
      <c r="BR192" s="199"/>
      <c r="BS192" s="199"/>
      <c r="BT192" s="200"/>
      <c r="BU192" s="201"/>
      <c r="BV192" s="193"/>
      <c r="BW192" s="202"/>
      <c r="BX192" s="90"/>
      <c r="BY192" s="198"/>
      <c r="BZ192" s="198"/>
      <c r="CA192" s="241" t="s">
        <v>1832</v>
      </c>
      <c r="CB192" s="221"/>
      <c r="CC192" s="267" t="s">
        <v>1744</v>
      </c>
      <c r="CD192" s="222">
        <f t="shared" si="124"/>
        <v>0.21666666666666667</v>
      </c>
      <c r="CE192" s="223">
        <f t="shared" si="125"/>
        <v>4</v>
      </c>
      <c r="CF192" s="224">
        <f t="shared" si="126"/>
        <v>1.1833333333333336</v>
      </c>
      <c r="CG192" s="193">
        <f t="shared" si="127"/>
        <v>48</v>
      </c>
      <c r="CH192" s="224">
        <f t="shared" si="128"/>
        <v>2.8333333333333335</v>
      </c>
      <c r="CI192" s="193">
        <f t="shared" si="129"/>
        <v>18</v>
      </c>
      <c r="CJ192" s="224">
        <f t="shared" si="130"/>
        <v>3.2</v>
      </c>
      <c r="CK192" s="193">
        <f t="shared" si="131"/>
        <v>18</v>
      </c>
      <c r="CL192" s="224">
        <f t="shared" si="132"/>
        <v>0</v>
      </c>
      <c r="CM192" s="193">
        <f t="shared" si="133"/>
        <v>0</v>
      </c>
      <c r="CN192" s="224">
        <f t="shared" si="134"/>
        <v>0</v>
      </c>
      <c r="CO192" s="193">
        <f t="shared" si="135"/>
        <v>0</v>
      </c>
      <c r="CP192" s="225">
        <f t="shared" si="136"/>
        <v>0.13333333333333333</v>
      </c>
      <c r="CQ192" s="198">
        <f t="shared" si="137"/>
        <v>1</v>
      </c>
      <c r="CR192" s="225">
        <f t="shared" si="138"/>
        <v>0.15</v>
      </c>
      <c r="CS192" s="198">
        <f t="shared" si="139"/>
        <v>0</v>
      </c>
      <c r="CT192" s="225">
        <f t="shared" si="140"/>
        <v>0</v>
      </c>
      <c r="CU192" s="198">
        <f t="shared" si="141"/>
        <v>0</v>
      </c>
      <c r="CV192" s="225">
        <f t="shared" si="142"/>
        <v>0</v>
      </c>
      <c r="CW192" s="226">
        <f t="shared" si="143"/>
        <v>0</v>
      </c>
      <c r="CX192" s="224">
        <f t="shared" si="144"/>
        <v>7.7166666666666668</v>
      </c>
      <c r="CY192" s="227">
        <f t="shared" si="145"/>
        <v>89</v>
      </c>
      <c r="CZ192" s="224">
        <f t="shared" si="160"/>
        <v>6.0333333333333332</v>
      </c>
      <c r="DA192" s="228">
        <f t="shared" si="159"/>
        <v>36</v>
      </c>
      <c r="DB192" s="225">
        <f t="shared" si="146"/>
        <v>1.6833333333333336</v>
      </c>
      <c r="DC192" s="229">
        <f t="shared" si="147"/>
        <v>53</v>
      </c>
      <c r="DD192" s="224">
        <f t="shared" si="148"/>
        <v>0.28333333333333333</v>
      </c>
      <c r="DE192" s="90">
        <f t="shared" si="149"/>
        <v>1</v>
      </c>
      <c r="DF192" s="230">
        <f t="shared" si="150"/>
        <v>8.5</v>
      </c>
      <c r="DG192" s="251">
        <f t="shared" si="151"/>
        <v>18510</v>
      </c>
      <c r="DH192" s="231">
        <f t="shared" si="152"/>
        <v>85.220994475138113</v>
      </c>
      <c r="DI192" s="232">
        <f t="shared" si="153"/>
        <v>766.98895027624314</v>
      </c>
      <c r="DJ192" s="233">
        <f t="shared" si="154"/>
        <v>18.46153846153846</v>
      </c>
      <c r="DK192" s="234">
        <f t="shared" si="155"/>
        <v>5.9668508287292816</v>
      </c>
      <c r="DL192" s="235">
        <f t="shared" si="156"/>
        <v>40.563380281690129</v>
      </c>
      <c r="DM192" s="236"/>
      <c r="DN192" s="237"/>
      <c r="DO192" s="238">
        <f t="shared" si="157"/>
        <v>0.99302575107296143</v>
      </c>
      <c r="DP192" s="239">
        <f t="shared" si="158"/>
        <v>2</v>
      </c>
    </row>
    <row r="193" spans="1:120" ht="24.75" customHeight="1">
      <c r="A193" s="537" t="s">
        <v>1833</v>
      </c>
      <c r="B193" s="191" t="s">
        <v>1150</v>
      </c>
      <c r="C193" s="192">
        <v>45033</v>
      </c>
      <c r="D193" s="193" t="s">
        <v>176</v>
      </c>
      <c r="E193" s="194" t="s">
        <v>1403</v>
      </c>
      <c r="F193" s="90" t="s">
        <v>165</v>
      </c>
      <c r="G193" s="193" t="s">
        <v>1241</v>
      </c>
      <c r="H193" s="191" t="s">
        <v>145</v>
      </c>
      <c r="I193" s="90" t="s">
        <v>1750</v>
      </c>
      <c r="J193" s="194" t="s">
        <v>1374</v>
      </c>
      <c r="K193" s="90">
        <v>4</v>
      </c>
      <c r="L193" s="195" t="s">
        <v>1381</v>
      </c>
      <c r="M193" s="196">
        <v>45033.625</v>
      </c>
      <c r="N193" s="90">
        <v>66539</v>
      </c>
      <c r="O193" s="197"/>
      <c r="P193" s="196">
        <v>45033.870138888888</v>
      </c>
      <c r="Q193" s="90">
        <v>66588</v>
      </c>
      <c r="R193" s="193"/>
      <c r="S193" s="196">
        <v>45033.62777777778</v>
      </c>
      <c r="T193" s="90">
        <v>66542</v>
      </c>
      <c r="U193" s="197" t="s">
        <v>1606</v>
      </c>
      <c r="V193" s="196">
        <v>45033.760416666664</v>
      </c>
      <c r="W193" s="90">
        <v>66562</v>
      </c>
      <c r="X193" s="193" t="s">
        <v>1834</v>
      </c>
      <c r="Y193" s="196">
        <v>45033.784722222219</v>
      </c>
      <c r="Z193" s="90">
        <v>66573</v>
      </c>
      <c r="AA193" s="193" t="s">
        <v>1628</v>
      </c>
      <c r="AB193" s="196">
        <v>45033.854166666664</v>
      </c>
      <c r="AC193" s="90">
        <v>66580</v>
      </c>
      <c r="AD193" s="193" t="s">
        <v>1629</v>
      </c>
      <c r="AE193" s="196"/>
      <c r="AF193" s="90"/>
      <c r="AG193" s="193"/>
      <c r="AH193" s="196"/>
      <c r="AI193" s="90"/>
      <c r="AJ193" s="198"/>
      <c r="AK193" s="196"/>
      <c r="AL193" s="90"/>
      <c r="AM193" s="198"/>
      <c r="AN193" s="196"/>
      <c r="AO193" s="90"/>
      <c r="AP193" s="198"/>
      <c r="AQ193" s="196">
        <v>45033.768055555556</v>
      </c>
      <c r="AR193" s="197">
        <v>66567</v>
      </c>
      <c r="AS193" s="197">
        <v>19627</v>
      </c>
      <c r="AT193" s="199">
        <v>21140</v>
      </c>
      <c r="AU193" s="199">
        <v>12220</v>
      </c>
      <c r="AV193" s="200">
        <v>8920</v>
      </c>
      <c r="AW193" s="196">
        <v>45033.772222222222</v>
      </c>
      <c r="AX193" s="193">
        <v>66568</v>
      </c>
      <c r="AY193" s="196">
        <v>45033.859722222223</v>
      </c>
      <c r="AZ193" s="197">
        <v>66585</v>
      </c>
      <c r="BA193" s="197">
        <v>19629</v>
      </c>
      <c r="BB193" s="199">
        <v>17710</v>
      </c>
      <c r="BC193" s="199">
        <v>12170</v>
      </c>
      <c r="BD193" s="200">
        <v>5540</v>
      </c>
      <c r="BE193" s="196">
        <v>45033.863194444442</v>
      </c>
      <c r="BF193" s="193">
        <v>66585</v>
      </c>
      <c r="BG193" s="196"/>
      <c r="BH193" s="197"/>
      <c r="BI193" s="197"/>
      <c r="BJ193" s="199"/>
      <c r="BK193" s="199"/>
      <c r="BL193" s="200"/>
      <c r="BM193" s="196"/>
      <c r="BN193" s="193"/>
      <c r="BO193" s="196"/>
      <c r="BP193" s="197"/>
      <c r="BQ193" s="197"/>
      <c r="BR193" s="199"/>
      <c r="BS193" s="199"/>
      <c r="BT193" s="200"/>
      <c r="BU193" s="201"/>
      <c r="BV193" s="193"/>
      <c r="BW193" s="202"/>
      <c r="BX193" s="90"/>
      <c r="BY193" s="198"/>
      <c r="BZ193" s="198"/>
      <c r="CA193" s="241" t="s">
        <v>1835</v>
      </c>
      <c r="CB193" s="221"/>
      <c r="CC193" s="267" t="s">
        <v>1744</v>
      </c>
      <c r="CD193" s="222">
        <f t="shared" si="124"/>
        <v>6.6666666666666666E-2</v>
      </c>
      <c r="CE193" s="223">
        <f t="shared" si="125"/>
        <v>3</v>
      </c>
      <c r="CF193" s="224">
        <f t="shared" si="126"/>
        <v>0.78333333333333321</v>
      </c>
      <c r="CG193" s="193">
        <f t="shared" si="127"/>
        <v>18</v>
      </c>
      <c r="CH193" s="224">
        <f t="shared" si="128"/>
        <v>3.1833333333333336</v>
      </c>
      <c r="CI193" s="193">
        <f t="shared" si="129"/>
        <v>20</v>
      </c>
      <c r="CJ193" s="224">
        <f t="shared" si="130"/>
        <v>1.6666666666666665</v>
      </c>
      <c r="CK193" s="193">
        <f t="shared" si="131"/>
        <v>7</v>
      </c>
      <c r="CL193" s="224">
        <f t="shared" si="132"/>
        <v>0</v>
      </c>
      <c r="CM193" s="193">
        <f t="shared" si="133"/>
        <v>0</v>
      </c>
      <c r="CN193" s="224">
        <f t="shared" si="134"/>
        <v>0</v>
      </c>
      <c r="CO193" s="193">
        <f t="shared" si="135"/>
        <v>0</v>
      </c>
      <c r="CP193" s="225">
        <f t="shared" si="136"/>
        <v>0.1</v>
      </c>
      <c r="CQ193" s="198">
        <f t="shared" si="137"/>
        <v>1</v>
      </c>
      <c r="CR193" s="225">
        <f t="shared" si="138"/>
        <v>8.3333333333333329E-2</v>
      </c>
      <c r="CS193" s="198">
        <f t="shared" si="139"/>
        <v>0</v>
      </c>
      <c r="CT193" s="225">
        <f t="shared" si="140"/>
        <v>0</v>
      </c>
      <c r="CU193" s="198">
        <f t="shared" si="141"/>
        <v>0</v>
      </c>
      <c r="CV193" s="225">
        <f t="shared" si="142"/>
        <v>0</v>
      </c>
      <c r="CW193" s="226">
        <f t="shared" si="143"/>
        <v>0</v>
      </c>
      <c r="CX193" s="224">
        <f t="shared" si="144"/>
        <v>5.8833333333333329</v>
      </c>
      <c r="CY193" s="227">
        <f t="shared" si="145"/>
        <v>49</v>
      </c>
      <c r="CZ193" s="224">
        <f t="shared" si="160"/>
        <v>4.8499999999999996</v>
      </c>
      <c r="DA193" s="228">
        <f t="shared" si="159"/>
        <v>27</v>
      </c>
      <c r="DB193" s="225">
        <f t="shared" si="146"/>
        <v>1.0333333333333332</v>
      </c>
      <c r="DC193" s="229">
        <f t="shared" si="147"/>
        <v>22</v>
      </c>
      <c r="DD193" s="224">
        <f t="shared" si="148"/>
        <v>0.18333333333333335</v>
      </c>
      <c r="DE193" s="90">
        <f t="shared" si="149"/>
        <v>1</v>
      </c>
      <c r="DF193" s="230">
        <f t="shared" si="150"/>
        <v>5.5</v>
      </c>
      <c r="DG193" s="251">
        <f t="shared" si="151"/>
        <v>14460</v>
      </c>
      <c r="DH193" s="231">
        <f t="shared" si="152"/>
        <v>110.42382588774342</v>
      </c>
      <c r="DI193" s="232">
        <f t="shared" si="153"/>
        <v>745.36082474226805</v>
      </c>
      <c r="DJ193" s="233">
        <f t="shared" si="154"/>
        <v>45</v>
      </c>
      <c r="DK193" s="234">
        <f t="shared" si="155"/>
        <v>5.5670103092783512</v>
      </c>
      <c r="DL193" s="235">
        <f t="shared" si="156"/>
        <v>22.978723404255323</v>
      </c>
      <c r="DM193" s="236"/>
      <c r="DN193" s="237"/>
      <c r="DO193" s="238">
        <f t="shared" si="157"/>
        <v>0.8105381165919282</v>
      </c>
      <c r="DP193" s="239">
        <f t="shared" si="158"/>
        <v>2</v>
      </c>
    </row>
    <row r="194" spans="1:120" ht="24.75" customHeight="1">
      <c r="A194" s="537" t="s">
        <v>1839</v>
      </c>
      <c r="B194" s="191" t="s">
        <v>1150</v>
      </c>
      <c r="C194" s="192">
        <v>45034</v>
      </c>
      <c r="D194" s="193" t="s">
        <v>178</v>
      </c>
      <c r="E194" s="194" t="s">
        <v>1404</v>
      </c>
      <c r="F194" s="90" t="s">
        <v>143</v>
      </c>
      <c r="G194" s="193" t="s">
        <v>1244</v>
      </c>
      <c r="H194" s="191" t="s">
        <v>145</v>
      </c>
      <c r="I194" s="90" t="s">
        <v>1750</v>
      </c>
      <c r="J194" s="194" t="s">
        <v>1374</v>
      </c>
      <c r="K194" s="90">
        <v>4</v>
      </c>
      <c r="L194" s="195" t="s">
        <v>1376</v>
      </c>
      <c r="M194" s="196">
        <v>45034.243055555555</v>
      </c>
      <c r="N194" s="90">
        <v>66588</v>
      </c>
      <c r="O194" s="197"/>
      <c r="P194" s="196">
        <v>45034.496527777781</v>
      </c>
      <c r="Q194" s="90">
        <v>66636</v>
      </c>
      <c r="R194" s="193"/>
      <c r="S194" s="196">
        <v>45034.246527777781</v>
      </c>
      <c r="T194" s="90">
        <v>66588</v>
      </c>
      <c r="U194" s="197" t="s">
        <v>1517</v>
      </c>
      <c r="V194" s="196">
        <v>45034.371527777781</v>
      </c>
      <c r="W194" s="90">
        <v>66611</v>
      </c>
      <c r="X194" s="193" t="s">
        <v>1386</v>
      </c>
      <c r="Y194" s="196">
        <v>45034.386805555558</v>
      </c>
      <c r="Z194" s="90">
        <v>66616</v>
      </c>
      <c r="AA194" s="193" t="s">
        <v>1711</v>
      </c>
      <c r="AB194" s="196">
        <v>45034.482638888891</v>
      </c>
      <c r="AC194" s="90">
        <v>66631</v>
      </c>
      <c r="AD194" s="193" t="s">
        <v>1840</v>
      </c>
      <c r="AE194" s="196"/>
      <c r="AF194" s="90"/>
      <c r="AG194" s="193"/>
      <c r="AH194" s="196"/>
      <c r="AI194" s="90"/>
      <c r="AJ194" s="198"/>
      <c r="AK194" s="196"/>
      <c r="AL194" s="90"/>
      <c r="AM194" s="198"/>
      <c r="AN194" s="196"/>
      <c r="AO194" s="90"/>
      <c r="AP194" s="198"/>
      <c r="AQ194" s="196">
        <v>45034.375</v>
      </c>
      <c r="AR194" s="197">
        <v>66613</v>
      </c>
      <c r="AS194" s="197">
        <v>19630</v>
      </c>
      <c r="AT194" s="199">
        <v>20040</v>
      </c>
      <c r="AU194" s="199">
        <v>12160</v>
      </c>
      <c r="AV194" s="200">
        <v>7880</v>
      </c>
      <c r="AW194" s="196">
        <v>45034.381944444445</v>
      </c>
      <c r="AX194" s="193">
        <v>66613</v>
      </c>
      <c r="AY194" s="196">
        <v>45034.486111111109</v>
      </c>
      <c r="AZ194" s="197">
        <v>66633</v>
      </c>
      <c r="BA194" s="197">
        <v>19632</v>
      </c>
      <c r="BB194" s="199">
        <v>19790</v>
      </c>
      <c r="BC194" s="199">
        <v>12130</v>
      </c>
      <c r="BD194" s="200">
        <v>7660</v>
      </c>
      <c r="BE194" s="196">
        <v>45034.489583333336</v>
      </c>
      <c r="BF194" s="193">
        <v>66633</v>
      </c>
      <c r="BG194" s="196"/>
      <c r="BH194" s="197"/>
      <c r="BI194" s="197"/>
      <c r="BJ194" s="199"/>
      <c r="BK194" s="199"/>
      <c r="BL194" s="200"/>
      <c r="BM194" s="196"/>
      <c r="BN194" s="193"/>
      <c r="BO194" s="196"/>
      <c r="BP194" s="197"/>
      <c r="BQ194" s="197"/>
      <c r="BR194" s="199"/>
      <c r="BS194" s="199"/>
      <c r="BT194" s="200"/>
      <c r="BU194" s="201"/>
      <c r="BV194" s="193"/>
      <c r="BW194" s="202"/>
      <c r="BX194" s="90"/>
      <c r="BY194" s="198"/>
      <c r="BZ194" s="198"/>
      <c r="CA194" s="241" t="s">
        <v>1841</v>
      </c>
      <c r="CB194" s="221"/>
      <c r="CC194" s="267" t="s">
        <v>1744</v>
      </c>
      <c r="CD194" s="222">
        <f t="shared" si="124"/>
        <v>8.3333333333333329E-2</v>
      </c>
      <c r="CE194" s="223">
        <f t="shared" si="125"/>
        <v>0</v>
      </c>
      <c r="CF194" s="224">
        <f t="shared" si="126"/>
        <v>0.4499999999999999</v>
      </c>
      <c r="CG194" s="193">
        <f t="shared" si="127"/>
        <v>10</v>
      </c>
      <c r="CH194" s="224">
        <f t="shared" si="128"/>
        <v>3</v>
      </c>
      <c r="CI194" s="193">
        <f t="shared" si="129"/>
        <v>23</v>
      </c>
      <c r="CJ194" s="224">
        <f t="shared" si="130"/>
        <v>2.2999999999999998</v>
      </c>
      <c r="CK194" s="193">
        <f t="shared" si="131"/>
        <v>15</v>
      </c>
      <c r="CL194" s="224">
        <f t="shared" si="132"/>
        <v>0</v>
      </c>
      <c r="CM194" s="193">
        <f t="shared" si="133"/>
        <v>0</v>
      </c>
      <c r="CN194" s="224">
        <f t="shared" si="134"/>
        <v>0</v>
      </c>
      <c r="CO194" s="193">
        <f t="shared" si="135"/>
        <v>0</v>
      </c>
      <c r="CP194" s="225">
        <f t="shared" si="136"/>
        <v>0.16666666666666666</v>
      </c>
      <c r="CQ194" s="198">
        <f t="shared" si="137"/>
        <v>0</v>
      </c>
      <c r="CR194" s="225">
        <f t="shared" si="138"/>
        <v>8.3333333333333329E-2</v>
      </c>
      <c r="CS194" s="198">
        <f t="shared" si="139"/>
        <v>0</v>
      </c>
      <c r="CT194" s="225">
        <f t="shared" si="140"/>
        <v>0</v>
      </c>
      <c r="CU194" s="198">
        <f t="shared" si="141"/>
        <v>0</v>
      </c>
      <c r="CV194" s="225">
        <f t="shared" si="142"/>
        <v>0</v>
      </c>
      <c r="CW194" s="226">
        <f t="shared" si="143"/>
        <v>0</v>
      </c>
      <c r="CX194" s="224">
        <f t="shared" si="144"/>
        <v>6.083333333333333</v>
      </c>
      <c r="CY194" s="227">
        <f t="shared" si="145"/>
        <v>48</v>
      </c>
      <c r="CZ194" s="224">
        <f t="shared" si="160"/>
        <v>5.3</v>
      </c>
      <c r="DA194" s="228">
        <f t="shared" si="159"/>
        <v>38</v>
      </c>
      <c r="DB194" s="225">
        <f t="shared" si="146"/>
        <v>0.78333333333333321</v>
      </c>
      <c r="DC194" s="229">
        <f t="shared" si="147"/>
        <v>10</v>
      </c>
      <c r="DD194" s="224">
        <f t="shared" si="148"/>
        <v>0.25</v>
      </c>
      <c r="DE194" s="90">
        <f t="shared" si="149"/>
        <v>0</v>
      </c>
      <c r="DF194" s="230">
        <f t="shared" si="150"/>
        <v>7.5</v>
      </c>
      <c r="DG194" s="251">
        <f t="shared" si="151"/>
        <v>15540</v>
      </c>
      <c r="DH194" s="231">
        <f t="shared" si="152"/>
        <v>77.159880834160887</v>
      </c>
      <c r="DI194" s="232">
        <f t="shared" si="153"/>
        <v>733.01886792452831</v>
      </c>
      <c r="DJ194" s="233">
        <f t="shared" si="154"/>
        <v>0</v>
      </c>
      <c r="DK194" s="234">
        <f t="shared" si="155"/>
        <v>7.1698113207547172</v>
      </c>
      <c r="DL194" s="235">
        <f t="shared" si="156"/>
        <v>22.222222222222229</v>
      </c>
      <c r="DM194" s="236"/>
      <c r="DN194" s="237"/>
      <c r="DO194" s="238">
        <f t="shared" si="157"/>
        <v>0.98604060913705582</v>
      </c>
      <c r="DP194" s="239">
        <f t="shared" si="158"/>
        <v>2</v>
      </c>
    </row>
    <row r="195" spans="1:120" ht="24.75" customHeight="1">
      <c r="A195" s="537" t="s">
        <v>1844</v>
      </c>
      <c r="B195" s="191" t="s">
        <v>1150</v>
      </c>
      <c r="C195" s="192">
        <v>45034</v>
      </c>
      <c r="D195" s="193" t="s">
        <v>178</v>
      </c>
      <c r="E195" s="194" t="s">
        <v>1405</v>
      </c>
      <c r="F195" s="90" t="s">
        <v>143</v>
      </c>
      <c r="G195" s="193" t="s">
        <v>1241</v>
      </c>
      <c r="H195" s="191" t="s">
        <v>145</v>
      </c>
      <c r="I195" s="90" t="s">
        <v>1750</v>
      </c>
      <c r="J195" s="194" t="s">
        <v>147</v>
      </c>
      <c r="K195" s="90">
        <v>4</v>
      </c>
      <c r="L195" s="195" t="s">
        <v>1153</v>
      </c>
      <c r="M195" s="196">
        <v>45034.625</v>
      </c>
      <c r="N195" s="90">
        <v>52215</v>
      </c>
      <c r="O195" s="197"/>
      <c r="P195" s="196">
        <v>45034.777777777781</v>
      </c>
      <c r="Q195" s="90">
        <v>52249</v>
      </c>
      <c r="R195" s="193"/>
      <c r="S195" s="196">
        <v>45034.628472222219</v>
      </c>
      <c r="T195" s="90">
        <v>52217</v>
      </c>
      <c r="U195" s="197" t="s">
        <v>1382</v>
      </c>
      <c r="V195" s="196">
        <v>45034.6875</v>
      </c>
      <c r="W195" s="90">
        <v>52225</v>
      </c>
      <c r="X195" s="193" t="s">
        <v>1383</v>
      </c>
      <c r="Y195" s="196">
        <v>45034.704861111109</v>
      </c>
      <c r="Z195" s="90">
        <v>52234</v>
      </c>
      <c r="AA195" s="193" t="s">
        <v>1460</v>
      </c>
      <c r="AB195" s="196">
        <v>45034.760416666664</v>
      </c>
      <c r="AC195" s="90">
        <v>52242</v>
      </c>
      <c r="AD195" s="193" t="s">
        <v>1384</v>
      </c>
      <c r="AE195" s="196"/>
      <c r="AF195" s="90"/>
      <c r="AG195" s="193"/>
      <c r="AH195" s="196"/>
      <c r="AI195" s="90"/>
      <c r="AJ195" s="198"/>
      <c r="AK195" s="196"/>
      <c r="AL195" s="90"/>
      <c r="AM195" s="198"/>
      <c r="AN195" s="196"/>
      <c r="AO195" s="90"/>
      <c r="AP195" s="198"/>
      <c r="AQ195" s="196">
        <v>45034.693749999999</v>
      </c>
      <c r="AR195" s="197">
        <v>52229</v>
      </c>
      <c r="AS195" s="197">
        <v>19638</v>
      </c>
      <c r="AT195" s="199">
        <v>19040</v>
      </c>
      <c r="AU195" s="199">
        <v>12130</v>
      </c>
      <c r="AV195" s="200">
        <v>6910</v>
      </c>
      <c r="AW195" s="196">
        <v>45034.697916666664</v>
      </c>
      <c r="AX195" s="193">
        <v>52229</v>
      </c>
      <c r="AY195" s="196">
        <v>45034.76666666667</v>
      </c>
      <c r="AZ195" s="197">
        <v>52246</v>
      </c>
      <c r="BA195" s="197">
        <v>19639</v>
      </c>
      <c r="BB195" s="199">
        <v>18290</v>
      </c>
      <c r="BC195" s="199">
        <v>12130</v>
      </c>
      <c r="BD195" s="200">
        <v>6160</v>
      </c>
      <c r="BE195" s="196">
        <v>45034.770833333336</v>
      </c>
      <c r="BF195" s="193">
        <v>52246</v>
      </c>
      <c r="BG195" s="196"/>
      <c r="BH195" s="197"/>
      <c r="BI195" s="197"/>
      <c r="BJ195" s="199"/>
      <c r="BK195" s="199"/>
      <c r="BL195" s="200"/>
      <c r="BM195" s="196"/>
      <c r="BN195" s="193"/>
      <c r="BO195" s="196"/>
      <c r="BP195" s="197"/>
      <c r="BQ195" s="197"/>
      <c r="BR195" s="199"/>
      <c r="BS195" s="199"/>
      <c r="BT195" s="200"/>
      <c r="BU195" s="201"/>
      <c r="BV195" s="193"/>
      <c r="BW195" s="202"/>
      <c r="BX195" s="90"/>
      <c r="BY195" s="198"/>
      <c r="BZ195" s="198"/>
      <c r="CA195" s="241" t="s">
        <v>1845</v>
      </c>
      <c r="CB195" s="221"/>
      <c r="CC195" s="267" t="s">
        <v>1744</v>
      </c>
      <c r="CD195" s="222">
        <f t="shared" si="124"/>
        <v>8.3333333333333329E-2</v>
      </c>
      <c r="CE195" s="223">
        <f t="shared" si="125"/>
        <v>2</v>
      </c>
      <c r="CF195" s="224">
        <f t="shared" si="126"/>
        <v>0.63333333333333275</v>
      </c>
      <c r="CG195" s="193">
        <f t="shared" si="127"/>
        <v>16</v>
      </c>
      <c r="CH195" s="224">
        <f t="shared" si="128"/>
        <v>1.4166666666666667</v>
      </c>
      <c r="CI195" s="193">
        <f t="shared" si="129"/>
        <v>8</v>
      </c>
      <c r="CJ195" s="224">
        <f t="shared" si="130"/>
        <v>1.3333333333333333</v>
      </c>
      <c r="CK195" s="193">
        <f t="shared" si="131"/>
        <v>8</v>
      </c>
      <c r="CL195" s="224">
        <f t="shared" si="132"/>
        <v>0</v>
      </c>
      <c r="CM195" s="193">
        <f t="shared" si="133"/>
        <v>0</v>
      </c>
      <c r="CN195" s="224">
        <f t="shared" si="134"/>
        <v>0</v>
      </c>
      <c r="CO195" s="193">
        <f t="shared" si="135"/>
        <v>0</v>
      </c>
      <c r="CP195" s="225">
        <f t="shared" si="136"/>
        <v>0.1</v>
      </c>
      <c r="CQ195" s="198">
        <f t="shared" si="137"/>
        <v>0</v>
      </c>
      <c r="CR195" s="225">
        <f t="shared" si="138"/>
        <v>0.1</v>
      </c>
      <c r="CS195" s="198">
        <f t="shared" si="139"/>
        <v>0</v>
      </c>
      <c r="CT195" s="225">
        <f t="shared" si="140"/>
        <v>0</v>
      </c>
      <c r="CU195" s="198">
        <f t="shared" si="141"/>
        <v>0</v>
      </c>
      <c r="CV195" s="225">
        <f t="shared" si="142"/>
        <v>0</v>
      </c>
      <c r="CW195" s="226">
        <f t="shared" si="143"/>
        <v>0</v>
      </c>
      <c r="CX195" s="224">
        <f t="shared" si="144"/>
        <v>3.6666666666666661</v>
      </c>
      <c r="CY195" s="227">
        <f t="shared" si="145"/>
        <v>34</v>
      </c>
      <c r="CZ195" s="224">
        <f t="shared" si="160"/>
        <v>2.75</v>
      </c>
      <c r="DA195" s="228">
        <f t="shared" si="159"/>
        <v>16</v>
      </c>
      <c r="DB195" s="225">
        <f t="shared" si="146"/>
        <v>0.91666666666666607</v>
      </c>
      <c r="DC195" s="229">
        <f t="shared" si="147"/>
        <v>18</v>
      </c>
      <c r="DD195" s="224">
        <f t="shared" si="148"/>
        <v>0.2</v>
      </c>
      <c r="DE195" s="90">
        <f t="shared" si="149"/>
        <v>0</v>
      </c>
      <c r="DF195" s="230">
        <f t="shared" si="150"/>
        <v>6</v>
      </c>
      <c r="DG195" s="251">
        <f t="shared" si="151"/>
        <v>13070</v>
      </c>
      <c r="DH195" s="231">
        <f t="shared" si="152"/>
        <v>297.04545454545456</v>
      </c>
      <c r="DI195" s="232">
        <f t="shared" si="153"/>
        <v>1188.1818181818182</v>
      </c>
      <c r="DJ195" s="233">
        <f t="shared" si="154"/>
        <v>24</v>
      </c>
      <c r="DK195" s="234">
        <f t="shared" si="155"/>
        <v>5.8181818181818183</v>
      </c>
      <c r="DL195" s="235">
        <f t="shared" si="156"/>
        <v>25.263157894736864</v>
      </c>
      <c r="DM195" s="236"/>
      <c r="DN195" s="237"/>
      <c r="DO195" s="238">
        <f t="shared" si="157"/>
        <v>0.94573082489146165</v>
      </c>
      <c r="DP195" s="239">
        <f t="shared" si="158"/>
        <v>2</v>
      </c>
    </row>
    <row r="196" spans="1:120" ht="24.75" customHeight="1">
      <c r="A196" s="537" t="s">
        <v>1842</v>
      </c>
      <c r="B196" s="191" t="s">
        <v>1150</v>
      </c>
      <c r="C196" s="192">
        <v>45034</v>
      </c>
      <c r="D196" s="193" t="s">
        <v>178</v>
      </c>
      <c r="E196" s="194" t="s">
        <v>1406</v>
      </c>
      <c r="F196" s="90" t="s">
        <v>143</v>
      </c>
      <c r="G196" s="193" t="s">
        <v>1244</v>
      </c>
      <c r="H196" s="191" t="s">
        <v>145</v>
      </c>
      <c r="I196" s="90" t="s">
        <v>1750</v>
      </c>
      <c r="J196" s="194" t="s">
        <v>147</v>
      </c>
      <c r="K196" s="90">
        <v>4</v>
      </c>
      <c r="L196" s="195" t="s">
        <v>1377</v>
      </c>
      <c r="M196" s="196">
        <v>45034.241666666669</v>
      </c>
      <c r="N196" s="90">
        <v>52135</v>
      </c>
      <c r="O196" s="197"/>
      <c r="P196" s="196">
        <v>45034.518055555556</v>
      </c>
      <c r="Q196" s="90">
        <v>52215</v>
      </c>
      <c r="R196" s="193"/>
      <c r="S196" s="196">
        <v>45034.25</v>
      </c>
      <c r="T196" s="90">
        <v>52139</v>
      </c>
      <c r="U196" s="197" t="s">
        <v>1714</v>
      </c>
      <c r="V196" s="196">
        <v>45034.376388888886</v>
      </c>
      <c r="W196" s="90">
        <v>52166</v>
      </c>
      <c r="X196" s="193" t="s">
        <v>1714</v>
      </c>
      <c r="Y196" s="196">
        <v>45034.409722222219</v>
      </c>
      <c r="Z196" s="90">
        <v>52193</v>
      </c>
      <c r="AA196" s="193" t="s">
        <v>1714</v>
      </c>
      <c r="AB196" s="196">
        <v>45034.473611111112</v>
      </c>
      <c r="AC196" s="90">
        <v>52202</v>
      </c>
      <c r="AD196" s="193" t="s">
        <v>1715</v>
      </c>
      <c r="AE196" s="196"/>
      <c r="AF196" s="90"/>
      <c r="AG196" s="193"/>
      <c r="AH196" s="196"/>
      <c r="AI196" s="90"/>
      <c r="AJ196" s="198"/>
      <c r="AK196" s="196"/>
      <c r="AL196" s="90"/>
      <c r="AM196" s="198"/>
      <c r="AN196" s="196"/>
      <c r="AO196" s="90"/>
      <c r="AP196" s="198"/>
      <c r="AQ196" s="196">
        <v>45034.386805555558</v>
      </c>
      <c r="AR196" s="197">
        <v>52176</v>
      </c>
      <c r="AS196" s="197">
        <v>19632</v>
      </c>
      <c r="AT196" s="199">
        <v>18650</v>
      </c>
      <c r="AU196" s="199">
        <v>11960</v>
      </c>
      <c r="AV196" s="200">
        <v>6690</v>
      </c>
      <c r="AW196" s="196">
        <v>45034.393750000003</v>
      </c>
      <c r="AX196" s="193">
        <v>52177</v>
      </c>
      <c r="AY196" s="196">
        <v>45034.503472222219</v>
      </c>
      <c r="AZ196" s="197">
        <v>52212</v>
      </c>
      <c r="BA196" s="197">
        <v>19633</v>
      </c>
      <c r="BB196" s="199">
        <v>16990</v>
      </c>
      <c r="BC196" s="199">
        <v>12100</v>
      </c>
      <c r="BD196" s="200">
        <v>4890</v>
      </c>
      <c r="BE196" s="196">
        <v>45034.511805555558</v>
      </c>
      <c r="BF196" s="193">
        <v>52213</v>
      </c>
      <c r="BG196" s="196"/>
      <c r="BH196" s="197"/>
      <c r="BI196" s="197"/>
      <c r="BJ196" s="199"/>
      <c r="BK196" s="199"/>
      <c r="BL196" s="200"/>
      <c r="BM196" s="196"/>
      <c r="BN196" s="193"/>
      <c r="BO196" s="196"/>
      <c r="BP196" s="197"/>
      <c r="BQ196" s="197"/>
      <c r="BR196" s="199"/>
      <c r="BS196" s="199"/>
      <c r="BT196" s="200"/>
      <c r="BU196" s="201"/>
      <c r="BV196" s="193"/>
      <c r="BW196" s="202">
        <v>52205</v>
      </c>
      <c r="BX196" s="90">
        <v>200.011</v>
      </c>
      <c r="BY196" s="461">
        <v>1198.06</v>
      </c>
      <c r="BZ196" s="198"/>
      <c r="CA196" s="241" t="s">
        <v>1843</v>
      </c>
      <c r="CB196" s="221"/>
      <c r="CC196" s="267" t="s">
        <v>1744</v>
      </c>
      <c r="CD196" s="222">
        <f t="shared" si="124"/>
        <v>0.2</v>
      </c>
      <c r="CE196" s="223">
        <f t="shared" si="125"/>
        <v>4</v>
      </c>
      <c r="CF196" s="224">
        <f t="shared" si="126"/>
        <v>1.4999999999999998</v>
      </c>
      <c r="CG196" s="193">
        <f t="shared" si="127"/>
        <v>38</v>
      </c>
      <c r="CH196" s="224">
        <f t="shared" si="128"/>
        <v>3.0333333333333332</v>
      </c>
      <c r="CI196" s="193">
        <f t="shared" si="129"/>
        <v>27</v>
      </c>
      <c r="CJ196" s="224">
        <f t="shared" si="130"/>
        <v>1.5333333333333332</v>
      </c>
      <c r="CK196" s="193">
        <f t="shared" si="131"/>
        <v>9</v>
      </c>
      <c r="CL196" s="224">
        <f t="shared" si="132"/>
        <v>0</v>
      </c>
      <c r="CM196" s="193">
        <f t="shared" si="133"/>
        <v>0</v>
      </c>
      <c r="CN196" s="224">
        <f t="shared" si="134"/>
        <v>0</v>
      </c>
      <c r="CO196" s="193">
        <f t="shared" si="135"/>
        <v>0</v>
      </c>
      <c r="CP196" s="225">
        <f t="shared" si="136"/>
        <v>0.16666666666666666</v>
      </c>
      <c r="CQ196" s="198">
        <f t="shared" si="137"/>
        <v>1</v>
      </c>
      <c r="CR196" s="225">
        <f t="shared" si="138"/>
        <v>0.2</v>
      </c>
      <c r="CS196" s="198">
        <f t="shared" si="139"/>
        <v>1</v>
      </c>
      <c r="CT196" s="225">
        <f t="shared" si="140"/>
        <v>0</v>
      </c>
      <c r="CU196" s="198">
        <f t="shared" si="141"/>
        <v>0</v>
      </c>
      <c r="CV196" s="225">
        <f t="shared" si="142"/>
        <v>0</v>
      </c>
      <c r="CW196" s="226">
        <f t="shared" si="143"/>
        <v>0</v>
      </c>
      <c r="CX196" s="224">
        <f t="shared" si="144"/>
        <v>6.6333333333333329</v>
      </c>
      <c r="CY196" s="227">
        <f t="shared" si="145"/>
        <v>80</v>
      </c>
      <c r="CZ196" s="224">
        <f t="shared" si="160"/>
        <v>4.5666666666666664</v>
      </c>
      <c r="DA196" s="228">
        <f t="shared" si="159"/>
        <v>36</v>
      </c>
      <c r="DB196" s="225">
        <f t="shared" si="146"/>
        <v>2.0666666666666664</v>
      </c>
      <c r="DC196" s="229">
        <f t="shared" si="147"/>
        <v>44</v>
      </c>
      <c r="DD196" s="224">
        <f t="shared" si="148"/>
        <v>0.3666666666666667</v>
      </c>
      <c r="DE196" s="90">
        <f t="shared" si="149"/>
        <v>2</v>
      </c>
      <c r="DF196" s="230">
        <f t="shared" si="150"/>
        <v>11</v>
      </c>
      <c r="DG196" s="251">
        <f t="shared" si="151"/>
        <v>11580</v>
      </c>
      <c r="DH196" s="231">
        <f t="shared" si="152"/>
        <v>70.437956204379574</v>
      </c>
      <c r="DI196" s="232">
        <f t="shared" si="153"/>
        <v>633.94160583941607</v>
      </c>
      <c r="DJ196" s="233">
        <f t="shared" si="154"/>
        <v>20</v>
      </c>
      <c r="DK196" s="234">
        <f t="shared" si="155"/>
        <v>7.8832116788321169</v>
      </c>
      <c r="DL196" s="235">
        <f t="shared" si="156"/>
        <v>25.333333333333336</v>
      </c>
      <c r="DM196" s="236"/>
      <c r="DN196" s="237"/>
      <c r="DO196" s="238">
        <f t="shared" si="157"/>
        <v>0.86547085201793716</v>
      </c>
      <c r="DP196" s="239">
        <f t="shared" si="158"/>
        <v>2</v>
      </c>
    </row>
    <row r="197" spans="1:120" ht="24.75" customHeight="1">
      <c r="A197" s="537" t="s">
        <v>1846</v>
      </c>
      <c r="B197" s="191" t="s">
        <v>1150</v>
      </c>
      <c r="C197" s="192">
        <v>45034</v>
      </c>
      <c r="D197" s="193" t="s">
        <v>178</v>
      </c>
      <c r="E197" s="194" t="s">
        <v>1407</v>
      </c>
      <c r="F197" s="90" t="s">
        <v>143</v>
      </c>
      <c r="G197" s="193" t="s">
        <v>1241</v>
      </c>
      <c r="H197" s="191" t="s">
        <v>145</v>
      </c>
      <c r="I197" s="90" t="s">
        <v>1750</v>
      </c>
      <c r="J197" s="194" t="s">
        <v>1374</v>
      </c>
      <c r="K197" s="90">
        <v>4</v>
      </c>
      <c r="L197" s="195" t="s">
        <v>1381</v>
      </c>
      <c r="M197" s="196">
        <v>45034.625</v>
      </c>
      <c r="N197" s="90">
        <v>66636</v>
      </c>
      <c r="O197" s="197"/>
      <c r="P197" s="196">
        <v>45034.790972222225</v>
      </c>
      <c r="Q197" s="90">
        <v>66670</v>
      </c>
      <c r="R197" s="193"/>
      <c r="S197" s="196">
        <v>45034.627083333333</v>
      </c>
      <c r="T197" s="90">
        <v>66639</v>
      </c>
      <c r="U197" s="197" t="s">
        <v>1606</v>
      </c>
      <c r="V197" s="196">
        <v>45034.774305555555</v>
      </c>
      <c r="W197" s="90">
        <v>66662</v>
      </c>
      <c r="X197" s="193" t="s">
        <v>1629</v>
      </c>
      <c r="Y197" s="196"/>
      <c r="Z197" s="90"/>
      <c r="AA197" s="193"/>
      <c r="AB197" s="196"/>
      <c r="AC197" s="90"/>
      <c r="AD197" s="193"/>
      <c r="AE197" s="196"/>
      <c r="AF197" s="90"/>
      <c r="AG197" s="193"/>
      <c r="AH197" s="196"/>
      <c r="AI197" s="90"/>
      <c r="AJ197" s="198"/>
      <c r="AK197" s="196"/>
      <c r="AL197" s="90"/>
      <c r="AM197" s="198"/>
      <c r="AN197" s="196"/>
      <c r="AO197" s="90"/>
      <c r="AP197" s="198"/>
      <c r="AQ197" s="196">
        <v>45034.78125</v>
      </c>
      <c r="AR197" s="197">
        <v>66667</v>
      </c>
      <c r="AS197" s="197">
        <v>19640</v>
      </c>
      <c r="AT197" s="199">
        <v>20060</v>
      </c>
      <c r="AU197" s="199">
        <v>12180</v>
      </c>
      <c r="AV197" s="200">
        <v>7880</v>
      </c>
      <c r="AW197" s="196">
        <v>45034.785416666666</v>
      </c>
      <c r="AX197" s="193">
        <v>66667</v>
      </c>
      <c r="AY197" s="196"/>
      <c r="AZ197" s="197"/>
      <c r="BA197" s="197"/>
      <c r="BB197" s="199"/>
      <c r="BC197" s="199"/>
      <c r="BD197" s="200"/>
      <c r="BE197" s="196"/>
      <c r="BF197" s="193"/>
      <c r="BG197" s="196"/>
      <c r="BH197" s="197"/>
      <c r="BI197" s="197"/>
      <c r="BJ197" s="199"/>
      <c r="BK197" s="199"/>
      <c r="BL197" s="200"/>
      <c r="BM197" s="196"/>
      <c r="BN197" s="193"/>
      <c r="BO197" s="196"/>
      <c r="BP197" s="197"/>
      <c r="BQ197" s="197"/>
      <c r="BR197" s="199"/>
      <c r="BS197" s="199"/>
      <c r="BT197" s="200"/>
      <c r="BU197" s="201"/>
      <c r="BV197" s="193"/>
      <c r="BW197" s="202"/>
      <c r="BX197" s="90"/>
      <c r="BY197" s="198"/>
      <c r="BZ197" s="198"/>
      <c r="CA197" s="241" t="s">
        <v>1847</v>
      </c>
      <c r="CB197" s="221"/>
      <c r="CC197" s="267" t="s">
        <v>1744</v>
      </c>
      <c r="CD197" s="222">
        <f t="shared" si="124"/>
        <v>0.05</v>
      </c>
      <c r="CE197" s="223">
        <f t="shared" si="125"/>
        <v>3</v>
      </c>
      <c r="CF197" s="224">
        <f t="shared" si="126"/>
        <v>0.30000000000000021</v>
      </c>
      <c r="CG197" s="193">
        <f t="shared" si="127"/>
        <v>8</v>
      </c>
      <c r="CH197" s="224">
        <f t="shared" si="128"/>
        <v>3.5333333333333332</v>
      </c>
      <c r="CI197" s="193">
        <f t="shared" si="129"/>
        <v>23</v>
      </c>
      <c r="CJ197" s="224">
        <f t="shared" si="130"/>
        <v>0</v>
      </c>
      <c r="CK197" s="193">
        <f t="shared" si="131"/>
        <v>0</v>
      </c>
      <c r="CL197" s="224">
        <f t="shared" si="132"/>
        <v>0</v>
      </c>
      <c r="CM197" s="193">
        <f t="shared" si="133"/>
        <v>0</v>
      </c>
      <c r="CN197" s="224">
        <f t="shared" si="134"/>
        <v>0</v>
      </c>
      <c r="CO197" s="193">
        <f t="shared" si="135"/>
        <v>0</v>
      </c>
      <c r="CP197" s="225">
        <f t="shared" si="136"/>
        <v>0.1</v>
      </c>
      <c r="CQ197" s="198">
        <f t="shared" si="137"/>
        <v>0</v>
      </c>
      <c r="CR197" s="225">
        <f t="shared" si="138"/>
        <v>0</v>
      </c>
      <c r="CS197" s="198">
        <f t="shared" si="139"/>
        <v>0</v>
      </c>
      <c r="CT197" s="225">
        <f t="shared" si="140"/>
        <v>0</v>
      </c>
      <c r="CU197" s="198">
        <f t="shared" si="141"/>
        <v>0</v>
      </c>
      <c r="CV197" s="225">
        <f t="shared" si="142"/>
        <v>0</v>
      </c>
      <c r="CW197" s="226">
        <f t="shared" si="143"/>
        <v>0</v>
      </c>
      <c r="CX197" s="224">
        <f t="shared" si="144"/>
        <v>3.9833333333333334</v>
      </c>
      <c r="CY197" s="227">
        <f t="shared" si="145"/>
        <v>34</v>
      </c>
      <c r="CZ197" s="224">
        <f t="shared" si="160"/>
        <v>3.5333333333333332</v>
      </c>
      <c r="DA197" s="228">
        <f t="shared" si="159"/>
        <v>23</v>
      </c>
      <c r="DB197" s="225">
        <f t="shared" si="146"/>
        <v>0.45000000000000018</v>
      </c>
      <c r="DC197" s="229">
        <f t="shared" si="147"/>
        <v>11</v>
      </c>
      <c r="DD197" s="224">
        <f t="shared" si="148"/>
        <v>0.1</v>
      </c>
      <c r="DE197" s="90">
        <f t="shared" si="149"/>
        <v>0</v>
      </c>
      <c r="DF197" s="230">
        <f t="shared" si="150"/>
        <v>6</v>
      </c>
      <c r="DG197" s="251">
        <f t="shared" si="151"/>
        <v>7880</v>
      </c>
      <c r="DH197" s="231">
        <f t="shared" si="152"/>
        <v>96.964725184577532</v>
      </c>
      <c r="DI197" s="232">
        <f t="shared" si="153"/>
        <v>557.54716981132083</v>
      </c>
      <c r="DJ197" s="233">
        <f t="shared" si="154"/>
        <v>60</v>
      </c>
      <c r="DK197" s="234">
        <f t="shared" si="155"/>
        <v>6.5094339622641515</v>
      </c>
      <c r="DL197" s="235">
        <f t="shared" si="156"/>
        <v>26.666666666666647</v>
      </c>
      <c r="DM197" s="236"/>
      <c r="DN197" s="237"/>
      <c r="DO197" s="238">
        <f t="shared" si="157"/>
        <v>1</v>
      </c>
      <c r="DP197" s="239">
        <f t="shared" si="158"/>
        <v>1</v>
      </c>
    </row>
    <row r="198" spans="1:120" ht="24.75" customHeight="1">
      <c r="A198" s="537" t="s">
        <v>1848</v>
      </c>
      <c r="B198" s="191" t="s">
        <v>1150</v>
      </c>
      <c r="C198" s="192">
        <v>45035</v>
      </c>
      <c r="D198" s="193" t="s">
        <v>180</v>
      </c>
      <c r="E198" s="194" t="s">
        <v>1401</v>
      </c>
      <c r="F198" s="90" t="s">
        <v>165</v>
      </c>
      <c r="G198" s="193" t="s">
        <v>1244</v>
      </c>
      <c r="H198" s="191" t="s">
        <v>145</v>
      </c>
      <c r="I198" s="90" t="s">
        <v>1750</v>
      </c>
      <c r="J198" s="194" t="s">
        <v>1374</v>
      </c>
      <c r="K198" s="90">
        <v>4</v>
      </c>
      <c r="L198" s="195" t="s">
        <v>1376</v>
      </c>
      <c r="M198" s="196">
        <v>45035.243055555555</v>
      </c>
      <c r="N198" s="90">
        <v>66670</v>
      </c>
      <c r="O198" s="197"/>
      <c r="P198" s="196">
        <v>45035.458333333336</v>
      </c>
      <c r="Q198" s="90">
        <v>66721</v>
      </c>
      <c r="R198" s="193"/>
      <c r="S198" s="196">
        <v>45035.25</v>
      </c>
      <c r="T198" s="90">
        <v>66673</v>
      </c>
      <c r="U198" s="197" t="s">
        <v>1534</v>
      </c>
      <c r="V198" s="196">
        <v>45035.340277777781</v>
      </c>
      <c r="W198" s="90">
        <v>66690</v>
      </c>
      <c r="X198" s="193" t="s">
        <v>1466</v>
      </c>
      <c r="Y198" s="196">
        <v>45035.363194444442</v>
      </c>
      <c r="Z198" s="90">
        <v>66700</v>
      </c>
      <c r="AA198" s="193" t="s">
        <v>1849</v>
      </c>
      <c r="AB198" s="196">
        <v>45035.4375</v>
      </c>
      <c r="AC198" s="90">
        <v>66713</v>
      </c>
      <c r="AD198" s="193" t="s">
        <v>1850</v>
      </c>
      <c r="AE198" s="196"/>
      <c r="AF198" s="90"/>
      <c r="AG198" s="193"/>
      <c r="AH198" s="196"/>
      <c r="AI198" s="90"/>
      <c r="AJ198" s="198"/>
      <c r="AK198" s="196"/>
      <c r="AL198" s="90"/>
      <c r="AM198" s="198"/>
      <c r="AN198" s="196"/>
      <c r="AO198" s="90"/>
      <c r="AP198" s="198"/>
      <c r="AQ198" s="196">
        <v>45035.348611111112</v>
      </c>
      <c r="AR198" s="197">
        <v>66695</v>
      </c>
      <c r="AS198" s="197">
        <v>19641</v>
      </c>
      <c r="AT198" s="199">
        <v>18100</v>
      </c>
      <c r="AU198" s="199">
        <v>12140</v>
      </c>
      <c r="AV198" s="200">
        <v>5960</v>
      </c>
      <c r="AW198" s="196">
        <v>45035.354166666664</v>
      </c>
      <c r="AX198" s="193">
        <v>66695</v>
      </c>
      <c r="AY198" s="196">
        <v>45035.445833333331</v>
      </c>
      <c r="AZ198" s="197">
        <v>66718</v>
      </c>
      <c r="BA198" s="197">
        <v>19649</v>
      </c>
      <c r="BB198" s="199">
        <v>17340</v>
      </c>
      <c r="BC198" s="199">
        <v>12130</v>
      </c>
      <c r="BD198" s="200">
        <v>5210</v>
      </c>
      <c r="BE198" s="196">
        <v>45035.451388888891</v>
      </c>
      <c r="BF198" s="193">
        <v>66718</v>
      </c>
      <c r="BG198" s="196"/>
      <c r="BH198" s="197"/>
      <c r="BI198" s="197"/>
      <c r="BJ198" s="199"/>
      <c r="BK198" s="199"/>
      <c r="BL198" s="200"/>
      <c r="BM198" s="196"/>
      <c r="BN198" s="193"/>
      <c r="BO198" s="196"/>
      <c r="BP198" s="197"/>
      <c r="BQ198" s="197"/>
      <c r="BR198" s="199"/>
      <c r="BS198" s="199"/>
      <c r="BT198" s="200"/>
      <c r="BU198" s="201"/>
      <c r="BV198" s="193"/>
      <c r="BW198" s="202"/>
      <c r="BX198" s="90"/>
      <c r="BY198" s="198"/>
      <c r="BZ198" s="198"/>
      <c r="CA198" s="241" t="s">
        <v>1851</v>
      </c>
      <c r="CB198" s="221"/>
      <c r="CC198" s="267" t="s">
        <v>1744</v>
      </c>
      <c r="CD198" s="222">
        <f t="shared" si="124"/>
        <v>0.16666666666666666</v>
      </c>
      <c r="CE198" s="223">
        <f t="shared" si="125"/>
        <v>3</v>
      </c>
      <c r="CF198" s="224">
        <f t="shared" si="126"/>
        <v>0.78333333333333399</v>
      </c>
      <c r="CG198" s="193">
        <f t="shared" si="127"/>
        <v>18</v>
      </c>
      <c r="CH198" s="224">
        <f t="shared" si="128"/>
        <v>2.1666666666666665</v>
      </c>
      <c r="CI198" s="193">
        <f t="shared" si="129"/>
        <v>17</v>
      </c>
      <c r="CJ198" s="224">
        <f t="shared" si="130"/>
        <v>1.7833333333333332</v>
      </c>
      <c r="CK198" s="193">
        <f t="shared" si="131"/>
        <v>13</v>
      </c>
      <c r="CL198" s="224">
        <f t="shared" si="132"/>
        <v>0</v>
      </c>
      <c r="CM198" s="193">
        <f t="shared" si="133"/>
        <v>0</v>
      </c>
      <c r="CN198" s="224">
        <f t="shared" si="134"/>
        <v>0</v>
      </c>
      <c r="CO198" s="193">
        <f t="shared" si="135"/>
        <v>0</v>
      </c>
      <c r="CP198" s="225">
        <f t="shared" si="136"/>
        <v>0.13333333333333333</v>
      </c>
      <c r="CQ198" s="198">
        <f t="shared" si="137"/>
        <v>0</v>
      </c>
      <c r="CR198" s="225">
        <f t="shared" si="138"/>
        <v>0.13333333333333333</v>
      </c>
      <c r="CS198" s="198">
        <f t="shared" si="139"/>
        <v>0</v>
      </c>
      <c r="CT198" s="225">
        <f t="shared" si="140"/>
        <v>0</v>
      </c>
      <c r="CU198" s="198">
        <f t="shared" si="141"/>
        <v>0</v>
      </c>
      <c r="CV198" s="225">
        <f t="shared" si="142"/>
        <v>0</v>
      </c>
      <c r="CW198" s="226">
        <f t="shared" si="143"/>
        <v>0</v>
      </c>
      <c r="CX198" s="224">
        <f t="shared" si="144"/>
        <v>5.166666666666667</v>
      </c>
      <c r="CY198" s="227">
        <f t="shared" si="145"/>
        <v>51</v>
      </c>
      <c r="CZ198" s="224">
        <f t="shared" si="160"/>
        <v>3.9499999999999997</v>
      </c>
      <c r="DA198" s="228">
        <f t="shared" si="159"/>
        <v>30</v>
      </c>
      <c r="DB198" s="225">
        <f t="shared" si="146"/>
        <v>1.2166666666666672</v>
      </c>
      <c r="DC198" s="229">
        <f t="shared" si="147"/>
        <v>21</v>
      </c>
      <c r="DD198" s="224">
        <f t="shared" si="148"/>
        <v>0.26666666666666666</v>
      </c>
      <c r="DE198" s="90">
        <f t="shared" si="149"/>
        <v>0</v>
      </c>
      <c r="DF198" s="230">
        <f t="shared" si="150"/>
        <v>8</v>
      </c>
      <c r="DG198" s="251">
        <f t="shared" si="151"/>
        <v>11170</v>
      </c>
      <c r="DH198" s="231">
        <f t="shared" si="152"/>
        <v>94.261603375527429</v>
      </c>
      <c r="DI198" s="232">
        <f t="shared" si="153"/>
        <v>706.96202531645577</v>
      </c>
      <c r="DJ198" s="233">
        <f t="shared" si="154"/>
        <v>18</v>
      </c>
      <c r="DK198" s="234">
        <f t="shared" si="155"/>
        <v>7.59493670886076</v>
      </c>
      <c r="DL198" s="235">
        <f t="shared" si="156"/>
        <v>22.978723404255298</v>
      </c>
      <c r="DM198" s="236"/>
      <c r="DN198" s="237"/>
      <c r="DO198" s="238">
        <f t="shared" si="157"/>
        <v>0.93708053691275173</v>
      </c>
      <c r="DP198" s="239">
        <f t="shared" si="158"/>
        <v>2</v>
      </c>
    </row>
    <row r="199" spans="1:120" ht="24.75" customHeight="1">
      <c r="A199" s="537" t="s">
        <v>1860</v>
      </c>
      <c r="B199" s="191" t="s">
        <v>1150</v>
      </c>
      <c r="C199" s="192">
        <v>45035</v>
      </c>
      <c r="D199" s="193" t="s">
        <v>180</v>
      </c>
      <c r="E199" s="194" t="s">
        <v>1399</v>
      </c>
      <c r="F199" s="90" t="s">
        <v>165</v>
      </c>
      <c r="G199" s="193" t="s">
        <v>1241</v>
      </c>
      <c r="H199" s="191" t="s">
        <v>145</v>
      </c>
      <c r="I199" s="90" t="s">
        <v>1750</v>
      </c>
      <c r="J199" s="194" t="s">
        <v>147</v>
      </c>
      <c r="K199" s="90">
        <v>4</v>
      </c>
      <c r="L199" s="195" t="s">
        <v>1153</v>
      </c>
      <c r="M199" s="196">
        <v>45035.625</v>
      </c>
      <c r="N199" s="90">
        <v>52336</v>
      </c>
      <c r="O199" s="197"/>
      <c r="P199" s="196">
        <v>45035.763888888891</v>
      </c>
      <c r="Q199" s="90">
        <v>52375</v>
      </c>
      <c r="R199" s="193"/>
      <c r="S199" s="196">
        <v>45035.628472222219</v>
      </c>
      <c r="T199" s="90">
        <v>52338</v>
      </c>
      <c r="U199" s="197" t="s">
        <v>1828</v>
      </c>
      <c r="V199" s="196">
        <v>45035.6875</v>
      </c>
      <c r="W199" s="90">
        <v>52349</v>
      </c>
      <c r="X199" s="193" t="s">
        <v>1451</v>
      </c>
      <c r="Y199" s="196">
        <v>45035.701388888891</v>
      </c>
      <c r="Z199" s="90">
        <v>52358</v>
      </c>
      <c r="AA199" s="193" t="s">
        <v>1450</v>
      </c>
      <c r="AB199" s="196">
        <v>45035.746527777781</v>
      </c>
      <c r="AC199" s="90">
        <v>52367</v>
      </c>
      <c r="AD199" s="193" t="s">
        <v>1385</v>
      </c>
      <c r="AE199" s="196"/>
      <c r="AF199" s="90"/>
      <c r="AG199" s="193"/>
      <c r="AH199" s="196"/>
      <c r="AI199" s="90"/>
      <c r="AJ199" s="198"/>
      <c r="AK199" s="196"/>
      <c r="AL199" s="90"/>
      <c r="AM199" s="198"/>
      <c r="AN199" s="196"/>
      <c r="AO199" s="90"/>
      <c r="AP199" s="198"/>
      <c r="AQ199" s="196">
        <v>45035.691666666666</v>
      </c>
      <c r="AR199" s="197">
        <v>52353</v>
      </c>
      <c r="AS199" s="197">
        <v>19659</v>
      </c>
      <c r="AT199" s="199">
        <v>18500</v>
      </c>
      <c r="AU199" s="199">
        <v>12060</v>
      </c>
      <c r="AV199" s="200">
        <v>6440</v>
      </c>
      <c r="AW199" s="196">
        <v>45035.695138888892</v>
      </c>
      <c r="AX199" s="193">
        <v>52353</v>
      </c>
      <c r="AY199" s="196">
        <v>45035.753472222219</v>
      </c>
      <c r="AZ199" s="197">
        <v>52372</v>
      </c>
      <c r="BA199" s="197">
        <v>19660</v>
      </c>
      <c r="BB199" s="199">
        <v>16180</v>
      </c>
      <c r="BC199" s="199">
        <v>12030</v>
      </c>
      <c r="BD199" s="200">
        <v>4150</v>
      </c>
      <c r="BE199" s="196">
        <v>45035.756944444445</v>
      </c>
      <c r="BF199" s="193">
        <v>52372</v>
      </c>
      <c r="BG199" s="196"/>
      <c r="BH199" s="197"/>
      <c r="BI199" s="197"/>
      <c r="BJ199" s="199"/>
      <c r="BK199" s="199"/>
      <c r="BL199" s="200"/>
      <c r="BM199" s="196"/>
      <c r="BN199" s="193"/>
      <c r="BO199" s="196"/>
      <c r="BP199" s="197"/>
      <c r="BQ199" s="197"/>
      <c r="BR199" s="199"/>
      <c r="BS199" s="199"/>
      <c r="BT199" s="200"/>
      <c r="BU199" s="201"/>
      <c r="BV199" s="193"/>
      <c r="BW199" s="202"/>
      <c r="BX199" s="90"/>
      <c r="BY199" s="198"/>
      <c r="BZ199" s="198"/>
      <c r="CA199" s="241" t="s">
        <v>1861</v>
      </c>
      <c r="CB199" s="221"/>
      <c r="CC199" s="267" t="s">
        <v>1744</v>
      </c>
      <c r="CD199" s="222">
        <f t="shared" si="124"/>
        <v>8.3333333333333329E-2</v>
      </c>
      <c r="CE199" s="223">
        <f t="shared" si="125"/>
        <v>2</v>
      </c>
      <c r="CF199" s="224">
        <f t="shared" si="126"/>
        <v>0.58333333333333348</v>
      </c>
      <c r="CG199" s="193">
        <f t="shared" si="127"/>
        <v>17</v>
      </c>
      <c r="CH199" s="224">
        <f t="shared" si="128"/>
        <v>1.4166666666666667</v>
      </c>
      <c r="CI199" s="193">
        <f t="shared" si="129"/>
        <v>11</v>
      </c>
      <c r="CJ199" s="224">
        <f t="shared" si="130"/>
        <v>1.0833333333333333</v>
      </c>
      <c r="CK199" s="193">
        <f t="shared" si="131"/>
        <v>9</v>
      </c>
      <c r="CL199" s="224">
        <f t="shared" si="132"/>
        <v>0</v>
      </c>
      <c r="CM199" s="193">
        <f t="shared" si="133"/>
        <v>0</v>
      </c>
      <c r="CN199" s="224">
        <f t="shared" si="134"/>
        <v>0</v>
      </c>
      <c r="CO199" s="193">
        <f t="shared" si="135"/>
        <v>0</v>
      </c>
      <c r="CP199" s="225">
        <f t="shared" si="136"/>
        <v>8.3333333333333329E-2</v>
      </c>
      <c r="CQ199" s="198">
        <f t="shared" si="137"/>
        <v>0</v>
      </c>
      <c r="CR199" s="225">
        <f t="shared" si="138"/>
        <v>8.3333333333333329E-2</v>
      </c>
      <c r="CS199" s="198">
        <f t="shared" si="139"/>
        <v>0</v>
      </c>
      <c r="CT199" s="225">
        <f t="shared" si="140"/>
        <v>0</v>
      </c>
      <c r="CU199" s="198">
        <f t="shared" si="141"/>
        <v>0</v>
      </c>
      <c r="CV199" s="225">
        <f t="shared" si="142"/>
        <v>0</v>
      </c>
      <c r="CW199" s="226">
        <f t="shared" si="143"/>
        <v>0</v>
      </c>
      <c r="CX199" s="224">
        <f t="shared" si="144"/>
        <v>3.3333333333333335</v>
      </c>
      <c r="CY199" s="227">
        <f t="shared" si="145"/>
        <v>39</v>
      </c>
      <c r="CZ199" s="224">
        <f t="shared" si="160"/>
        <v>2.5</v>
      </c>
      <c r="DA199" s="228">
        <f t="shared" si="159"/>
        <v>20</v>
      </c>
      <c r="DB199" s="225">
        <f t="shared" si="146"/>
        <v>0.83333333333333348</v>
      </c>
      <c r="DC199" s="229">
        <f t="shared" si="147"/>
        <v>19</v>
      </c>
      <c r="DD199" s="224">
        <f t="shared" si="148"/>
        <v>0.16666666666666666</v>
      </c>
      <c r="DE199" s="90">
        <f t="shared" si="149"/>
        <v>0</v>
      </c>
      <c r="DF199" s="230">
        <f t="shared" si="150"/>
        <v>5</v>
      </c>
      <c r="DG199" s="251">
        <f t="shared" si="151"/>
        <v>10590</v>
      </c>
      <c r="DH199" s="231">
        <f t="shared" si="152"/>
        <v>211.8</v>
      </c>
      <c r="DI199" s="232">
        <f t="shared" si="153"/>
        <v>1059</v>
      </c>
      <c r="DJ199" s="233">
        <f t="shared" si="154"/>
        <v>24</v>
      </c>
      <c r="DK199" s="234">
        <f t="shared" si="155"/>
        <v>8</v>
      </c>
      <c r="DL199" s="235">
        <f t="shared" si="156"/>
        <v>29.142857142857135</v>
      </c>
      <c r="DM199" s="236"/>
      <c r="DN199" s="237"/>
      <c r="DO199" s="238">
        <f t="shared" si="157"/>
        <v>0.82220496894409933</v>
      </c>
      <c r="DP199" s="239">
        <f t="shared" si="158"/>
        <v>2</v>
      </c>
    </row>
    <row r="200" spans="1:120" ht="24.75" customHeight="1">
      <c r="A200" s="537" t="s">
        <v>1854</v>
      </c>
      <c r="B200" s="191" t="s">
        <v>1150</v>
      </c>
      <c r="C200" s="192">
        <v>45035</v>
      </c>
      <c r="D200" s="193" t="s">
        <v>180</v>
      </c>
      <c r="E200" s="194" t="s">
        <v>1402</v>
      </c>
      <c r="F200" s="90" t="s">
        <v>165</v>
      </c>
      <c r="G200" s="193" t="s">
        <v>1244</v>
      </c>
      <c r="H200" s="191" t="s">
        <v>145</v>
      </c>
      <c r="I200" s="90" t="s">
        <v>1750</v>
      </c>
      <c r="J200" s="194" t="s">
        <v>147</v>
      </c>
      <c r="K200" s="90">
        <v>4</v>
      </c>
      <c r="L200" s="195" t="s">
        <v>1377</v>
      </c>
      <c r="M200" s="196">
        <v>45035.243055555555</v>
      </c>
      <c r="N200" s="90">
        <v>52249</v>
      </c>
      <c r="O200" s="197"/>
      <c r="P200" s="196">
        <v>45035.479166666664</v>
      </c>
      <c r="Q200" s="90">
        <v>52336</v>
      </c>
      <c r="R200" s="193"/>
      <c r="S200" s="196">
        <v>45035.248611111114</v>
      </c>
      <c r="T200" s="90">
        <v>52253</v>
      </c>
      <c r="U200" s="197" t="s">
        <v>1763</v>
      </c>
      <c r="V200" s="196">
        <v>45035.374305555553</v>
      </c>
      <c r="W200" s="90">
        <v>52280</v>
      </c>
      <c r="X200" s="193" t="s">
        <v>1855</v>
      </c>
      <c r="Y200" s="196">
        <v>45035.402777777781</v>
      </c>
      <c r="Z200" s="90">
        <v>52310</v>
      </c>
      <c r="AA200" s="193" t="s">
        <v>1378</v>
      </c>
      <c r="AB200" s="196">
        <v>45035.454861111109</v>
      </c>
      <c r="AC200" s="90">
        <v>52319</v>
      </c>
      <c r="AD200" s="193" t="s">
        <v>1724</v>
      </c>
      <c r="AE200" s="196"/>
      <c r="AF200" s="90"/>
      <c r="AG200" s="193"/>
      <c r="AH200" s="196"/>
      <c r="AI200" s="90"/>
      <c r="AJ200" s="198"/>
      <c r="AK200" s="196"/>
      <c r="AL200" s="90"/>
      <c r="AM200" s="198"/>
      <c r="AN200" s="196"/>
      <c r="AO200" s="90"/>
      <c r="AP200" s="198"/>
      <c r="AQ200" s="196">
        <v>45035.386805555558</v>
      </c>
      <c r="AR200" s="197">
        <v>52295</v>
      </c>
      <c r="AS200" s="197">
        <v>19644</v>
      </c>
      <c r="AT200" s="199">
        <v>19960</v>
      </c>
      <c r="AU200" s="199">
        <v>12100</v>
      </c>
      <c r="AV200" s="200">
        <v>7860</v>
      </c>
      <c r="AW200" s="196">
        <v>45035.39166666667</v>
      </c>
      <c r="AX200" s="193">
        <v>52295</v>
      </c>
      <c r="AY200" s="196">
        <v>45035.46875</v>
      </c>
      <c r="AZ200" s="197">
        <v>52333</v>
      </c>
      <c r="BA200" s="197">
        <v>19651</v>
      </c>
      <c r="BB200" s="199">
        <v>16260</v>
      </c>
      <c r="BC200" s="199">
        <v>12070</v>
      </c>
      <c r="BD200" s="200">
        <v>4190</v>
      </c>
      <c r="BE200" s="196">
        <v>45035.472916666666</v>
      </c>
      <c r="BF200" s="193">
        <v>52334</v>
      </c>
      <c r="BG200" s="196"/>
      <c r="BH200" s="197"/>
      <c r="BI200" s="197"/>
      <c r="BJ200" s="199"/>
      <c r="BK200" s="199"/>
      <c r="BL200" s="200"/>
      <c r="BM200" s="196"/>
      <c r="BN200" s="193"/>
      <c r="BO200" s="196"/>
      <c r="BP200" s="197"/>
      <c r="BQ200" s="197"/>
      <c r="BR200" s="199"/>
      <c r="BS200" s="199"/>
      <c r="BT200" s="200"/>
      <c r="BU200" s="201"/>
      <c r="BV200" s="193"/>
      <c r="BW200" s="202"/>
      <c r="BX200" s="90"/>
      <c r="BY200" s="198"/>
      <c r="BZ200" s="198"/>
      <c r="CA200" s="241" t="s">
        <v>1856</v>
      </c>
      <c r="CB200" s="221"/>
      <c r="CC200" s="267" t="s">
        <v>1744</v>
      </c>
      <c r="CD200" s="222">
        <f t="shared" si="124"/>
        <v>0.13333333333333333</v>
      </c>
      <c r="CE200" s="223">
        <f t="shared" si="125"/>
        <v>4</v>
      </c>
      <c r="CF200" s="224">
        <f t="shared" si="126"/>
        <v>1.0500000000000003</v>
      </c>
      <c r="CG200" s="193">
        <f t="shared" si="127"/>
        <v>46</v>
      </c>
      <c r="CH200" s="224">
        <f t="shared" si="128"/>
        <v>3.0166666666666666</v>
      </c>
      <c r="CI200" s="193">
        <f t="shared" si="129"/>
        <v>27</v>
      </c>
      <c r="CJ200" s="224">
        <f t="shared" si="130"/>
        <v>1.25</v>
      </c>
      <c r="CK200" s="193">
        <f t="shared" si="131"/>
        <v>9</v>
      </c>
      <c r="CL200" s="224">
        <f t="shared" si="132"/>
        <v>0</v>
      </c>
      <c r="CM200" s="193">
        <f t="shared" si="133"/>
        <v>0</v>
      </c>
      <c r="CN200" s="224">
        <f t="shared" si="134"/>
        <v>0</v>
      </c>
      <c r="CO200" s="193">
        <f t="shared" si="135"/>
        <v>0</v>
      </c>
      <c r="CP200" s="225">
        <f t="shared" si="136"/>
        <v>0.11666666666666667</v>
      </c>
      <c r="CQ200" s="198">
        <f t="shared" si="137"/>
        <v>0</v>
      </c>
      <c r="CR200" s="225">
        <f t="shared" si="138"/>
        <v>0.1</v>
      </c>
      <c r="CS200" s="198">
        <f t="shared" si="139"/>
        <v>1</v>
      </c>
      <c r="CT200" s="225">
        <f t="shared" si="140"/>
        <v>0</v>
      </c>
      <c r="CU200" s="198">
        <f t="shared" si="141"/>
        <v>0</v>
      </c>
      <c r="CV200" s="225">
        <f t="shared" si="142"/>
        <v>0</v>
      </c>
      <c r="CW200" s="226">
        <f t="shared" si="143"/>
        <v>0</v>
      </c>
      <c r="CX200" s="224">
        <f t="shared" si="144"/>
        <v>5.666666666666667</v>
      </c>
      <c r="CY200" s="227">
        <f t="shared" si="145"/>
        <v>87</v>
      </c>
      <c r="CZ200" s="224">
        <f t="shared" si="160"/>
        <v>4.2666666666666666</v>
      </c>
      <c r="DA200" s="228">
        <f t="shared" si="159"/>
        <v>36</v>
      </c>
      <c r="DB200" s="225">
        <f t="shared" si="146"/>
        <v>1.4000000000000004</v>
      </c>
      <c r="DC200" s="229">
        <f t="shared" si="147"/>
        <v>51</v>
      </c>
      <c r="DD200" s="224">
        <f t="shared" si="148"/>
        <v>0.21666666666666667</v>
      </c>
      <c r="DE200" s="90">
        <f t="shared" si="149"/>
        <v>1</v>
      </c>
      <c r="DF200" s="230">
        <f t="shared" si="150"/>
        <v>6.5</v>
      </c>
      <c r="DG200" s="251">
        <f t="shared" si="151"/>
        <v>12050</v>
      </c>
      <c r="DH200" s="231">
        <f t="shared" si="152"/>
        <v>78.450520833333343</v>
      </c>
      <c r="DI200" s="232">
        <f t="shared" si="153"/>
        <v>706.0546875</v>
      </c>
      <c r="DJ200" s="233">
        <f t="shared" si="154"/>
        <v>30</v>
      </c>
      <c r="DK200" s="234">
        <f t="shared" si="155"/>
        <v>8.4375</v>
      </c>
      <c r="DL200" s="235">
        <f t="shared" si="156"/>
        <v>43.809523809523796</v>
      </c>
      <c r="DM200" s="236"/>
      <c r="DN200" s="237"/>
      <c r="DO200" s="238">
        <f t="shared" si="157"/>
        <v>0.76653944020356235</v>
      </c>
      <c r="DP200" s="239">
        <f t="shared" si="158"/>
        <v>2</v>
      </c>
    </row>
    <row r="201" spans="1:120" ht="24.75" customHeight="1">
      <c r="A201" s="537" t="s">
        <v>1857</v>
      </c>
      <c r="B201" s="191" t="s">
        <v>1150</v>
      </c>
      <c r="C201" s="192">
        <v>45035</v>
      </c>
      <c r="D201" s="193" t="s">
        <v>180</v>
      </c>
      <c r="E201" s="194" t="s">
        <v>1403</v>
      </c>
      <c r="F201" s="90" t="s">
        <v>165</v>
      </c>
      <c r="G201" s="193" t="s">
        <v>1241</v>
      </c>
      <c r="H201" s="191" t="s">
        <v>145</v>
      </c>
      <c r="I201" s="90" t="s">
        <v>1750</v>
      </c>
      <c r="J201" s="194" t="s">
        <v>1374</v>
      </c>
      <c r="K201" s="90">
        <v>4</v>
      </c>
      <c r="L201" s="195" t="s">
        <v>1381</v>
      </c>
      <c r="M201" s="196">
        <v>45035.625</v>
      </c>
      <c r="N201" s="90">
        <v>66721</v>
      </c>
      <c r="O201" s="197"/>
      <c r="P201" s="196">
        <v>45035.793055555558</v>
      </c>
      <c r="Q201" s="90">
        <v>66758</v>
      </c>
      <c r="R201" s="193"/>
      <c r="S201" s="196">
        <v>45035.62777777778</v>
      </c>
      <c r="T201" s="90">
        <v>66723</v>
      </c>
      <c r="U201" s="197" t="s">
        <v>1858</v>
      </c>
      <c r="V201" s="196">
        <v>45035.774305555555</v>
      </c>
      <c r="W201" s="90">
        <v>66750</v>
      </c>
      <c r="X201" s="193" t="s">
        <v>1629</v>
      </c>
      <c r="Y201" s="196"/>
      <c r="Z201" s="90"/>
      <c r="AA201" s="193"/>
      <c r="AB201" s="196"/>
      <c r="AC201" s="90"/>
      <c r="AD201" s="193"/>
      <c r="AE201" s="196"/>
      <c r="AF201" s="90"/>
      <c r="AG201" s="193"/>
      <c r="AH201" s="196"/>
      <c r="AI201" s="90"/>
      <c r="AJ201" s="198"/>
      <c r="AK201" s="196"/>
      <c r="AL201" s="90"/>
      <c r="AM201" s="198"/>
      <c r="AN201" s="196"/>
      <c r="AO201" s="90"/>
      <c r="AP201" s="198"/>
      <c r="AQ201" s="196">
        <v>45035.781944444447</v>
      </c>
      <c r="AR201" s="197">
        <v>66755</v>
      </c>
      <c r="AS201" s="197">
        <v>19661</v>
      </c>
      <c r="AT201" s="199">
        <v>21240</v>
      </c>
      <c r="AU201" s="199">
        <v>12100</v>
      </c>
      <c r="AV201" s="200">
        <v>9140</v>
      </c>
      <c r="AW201" s="196">
        <v>45035.786111111112</v>
      </c>
      <c r="AX201" s="193">
        <v>66755</v>
      </c>
      <c r="AY201" s="196"/>
      <c r="AZ201" s="197"/>
      <c r="BA201" s="197"/>
      <c r="BB201" s="199"/>
      <c r="BC201" s="199"/>
      <c r="BD201" s="200"/>
      <c r="BE201" s="196"/>
      <c r="BF201" s="193"/>
      <c r="BG201" s="196"/>
      <c r="BH201" s="197"/>
      <c r="BI201" s="197"/>
      <c r="BJ201" s="199"/>
      <c r="BK201" s="199"/>
      <c r="BL201" s="200"/>
      <c r="BM201" s="196"/>
      <c r="BN201" s="193"/>
      <c r="BO201" s="196"/>
      <c r="BP201" s="197"/>
      <c r="BQ201" s="197"/>
      <c r="BR201" s="199"/>
      <c r="BS201" s="199"/>
      <c r="BT201" s="200"/>
      <c r="BU201" s="201"/>
      <c r="BV201" s="193"/>
      <c r="BW201" s="202"/>
      <c r="BX201" s="90"/>
      <c r="BY201" s="198"/>
      <c r="BZ201" s="198"/>
      <c r="CA201" s="241" t="s">
        <v>1859</v>
      </c>
      <c r="CB201" s="221"/>
      <c r="CC201" s="267" t="s">
        <v>1744</v>
      </c>
      <c r="CD201" s="222">
        <f t="shared" si="124"/>
        <v>6.6666666666666666E-2</v>
      </c>
      <c r="CE201" s="223">
        <f t="shared" si="125"/>
        <v>2</v>
      </c>
      <c r="CF201" s="224">
        <f t="shared" si="126"/>
        <v>0.35</v>
      </c>
      <c r="CG201" s="193">
        <f t="shared" si="127"/>
        <v>8</v>
      </c>
      <c r="CH201" s="224">
        <f t="shared" si="128"/>
        <v>3.5166666666666666</v>
      </c>
      <c r="CI201" s="193">
        <f t="shared" si="129"/>
        <v>27</v>
      </c>
      <c r="CJ201" s="224">
        <f t="shared" si="130"/>
        <v>0</v>
      </c>
      <c r="CK201" s="193">
        <f t="shared" si="131"/>
        <v>0</v>
      </c>
      <c r="CL201" s="224">
        <f t="shared" si="132"/>
        <v>0</v>
      </c>
      <c r="CM201" s="193">
        <f t="shared" si="133"/>
        <v>0</v>
      </c>
      <c r="CN201" s="224">
        <f t="shared" si="134"/>
        <v>0</v>
      </c>
      <c r="CO201" s="193">
        <f t="shared" si="135"/>
        <v>0</v>
      </c>
      <c r="CP201" s="225">
        <f t="shared" si="136"/>
        <v>0.1</v>
      </c>
      <c r="CQ201" s="198">
        <f t="shared" si="137"/>
        <v>0</v>
      </c>
      <c r="CR201" s="225">
        <f t="shared" si="138"/>
        <v>0</v>
      </c>
      <c r="CS201" s="198">
        <f t="shared" si="139"/>
        <v>0</v>
      </c>
      <c r="CT201" s="225">
        <f t="shared" si="140"/>
        <v>0</v>
      </c>
      <c r="CU201" s="198">
        <f t="shared" si="141"/>
        <v>0</v>
      </c>
      <c r="CV201" s="225">
        <f t="shared" si="142"/>
        <v>0</v>
      </c>
      <c r="CW201" s="226">
        <f t="shared" si="143"/>
        <v>0</v>
      </c>
      <c r="CX201" s="224">
        <f t="shared" si="144"/>
        <v>4.0333333333333332</v>
      </c>
      <c r="CY201" s="227">
        <f t="shared" si="145"/>
        <v>37</v>
      </c>
      <c r="CZ201" s="224">
        <f t="shared" si="160"/>
        <v>3.5166666666666666</v>
      </c>
      <c r="DA201" s="228">
        <f t="shared" si="159"/>
        <v>27</v>
      </c>
      <c r="DB201" s="225">
        <f t="shared" si="146"/>
        <v>0.51666666666666661</v>
      </c>
      <c r="DC201" s="229">
        <f t="shared" si="147"/>
        <v>10</v>
      </c>
      <c r="DD201" s="224">
        <f t="shared" si="148"/>
        <v>0.1</v>
      </c>
      <c r="DE201" s="90">
        <f t="shared" si="149"/>
        <v>0</v>
      </c>
      <c r="DF201" s="230">
        <f t="shared" si="150"/>
        <v>6</v>
      </c>
      <c r="DG201" s="251">
        <f t="shared" si="151"/>
        <v>9140</v>
      </c>
      <c r="DH201" s="231">
        <f t="shared" si="152"/>
        <v>96.261190100052659</v>
      </c>
      <c r="DI201" s="232">
        <f t="shared" si="153"/>
        <v>649.76303317535542</v>
      </c>
      <c r="DJ201" s="233">
        <f t="shared" si="154"/>
        <v>30</v>
      </c>
      <c r="DK201" s="234">
        <f t="shared" si="155"/>
        <v>7.6777251184834121</v>
      </c>
      <c r="DL201" s="235">
        <f t="shared" si="156"/>
        <v>22.857142857142858</v>
      </c>
      <c r="DM201" s="236"/>
      <c r="DN201" s="237"/>
      <c r="DO201" s="238">
        <f t="shared" si="157"/>
        <v>1</v>
      </c>
      <c r="DP201" s="239">
        <f t="shared" si="158"/>
        <v>1</v>
      </c>
    </row>
    <row r="202" spans="1:120" ht="24.75" customHeight="1">
      <c r="A202" s="537" t="s">
        <v>1862</v>
      </c>
      <c r="B202" s="191" t="s">
        <v>1150</v>
      </c>
      <c r="C202" s="192">
        <v>45036</v>
      </c>
      <c r="D202" s="193" t="s">
        <v>141</v>
      </c>
      <c r="E202" s="194" t="s">
        <v>1404</v>
      </c>
      <c r="F202" s="90" t="s">
        <v>143</v>
      </c>
      <c r="G202" s="193" t="s">
        <v>1244</v>
      </c>
      <c r="H202" s="191" t="s">
        <v>145</v>
      </c>
      <c r="I202" s="90" t="s">
        <v>1750</v>
      </c>
      <c r="J202" s="194" t="s">
        <v>1374</v>
      </c>
      <c r="K202" s="90">
        <v>4</v>
      </c>
      <c r="L202" s="195" t="s">
        <v>1376</v>
      </c>
      <c r="M202" s="196">
        <v>45036.243055555555</v>
      </c>
      <c r="N202" s="90">
        <v>66758</v>
      </c>
      <c r="O202" s="197"/>
      <c r="P202" s="196">
        <v>45036.465277777781</v>
      </c>
      <c r="Q202" s="90">
        <v>66807</v>
      </c>
      <c r="R202" s="193"/>
      <c r="S202" s="196">
        <v>45036.246527777781</v>
      </c>
      <c r="T202" s="90">
        <v>66759</v>
      </c>
      <c r="U202" s="197" t="s">
        <v>1517</v>
      </c>
      <c r="V202" s="196">
        <v>45036.357638888891</v>
      </c>
      <c r="W202" s="90">
        <v>66781</v>
      </c>
      <c r="X202" s="193" t="s">
        <v>1386</v>
      </c>
      <c r="Y202" s="196">
        <v>45036.371527777781</v>
      </c>
      <c r="Z202" s="90">
        <v>66786</v>
      </c>
      <c r="AA202" s="193" t="s">
        <v>1711</v>
      </c>
      <c r="AB202" s="196">
        <v>45036.451388888891</v>
      </c>
      <c r="AC202" s="90">
        <v>66802</v>
      </c>
      <c r="AD202" s="193" t="s">
        <v>1773</v>
      </c>
      <c r="AE202" s="196"/>
      <c r="AF202" s="90"/>
      <c r="AG202" s="193"/>
      <c r="AH202" s="196"/>
      <c r="AI202" s="90"/>
      <c r="AJ202" s="198"/>
      <c r="AK202" s="196"/>
      <c r="AL202" s="90"/>
      <c r="AM202" s="198"/>
      <c r="AN202" s="196"/>
      <c r="AO202" s="90"/>
      <c r="AP202" s="198"/>
      <c r="AQ202" s="196">
        <v>45036.361111111109</v>
      </c>
      <c r="AR202" s="197">
        <v>66783</v>
      </c>
      <c r="AS202" s="197">
        <v>19663</v>
      </c>
      <c r="AT202" s="199">
        <v>17430</v>
      </c>
      <c r="AU202" s="199">
        <v>12050</v>
      </c>
      <c r="AV202" s="200">
        <v>5380</v>
      </c>
      <c r="AW202" s="196">
        <v>45036.365277777775</v>
      </c>
      <c r="AX202" s="193">
        <v>66784</v>
      </c>
      <c r="AY202" s="196">
        <v>45036.453472222223</v>
      </c>
      <c r="AZ202" s="197">
        <v>66804</v>
      </c>
      <c r="BA202" s="197">
        <v>19670</v>
      </c>
      <c r="BB202" s="199">
        <v>16330</v>
      </c>
      <c r="BC202" s="199">
        <v>12040</v>
      </c>
      <c r="BD202" s="200">
        <v>4290</v>
      </c>
      <c r="BE202" s="196">
        <v>45036.458333333336</v>
      </c>
      <c r="BF202" s="193">
        <v>66804</v>
      </c>
      <c r="BG202" s="196"/>
      <c r="BH202" s="197"/>
      <c r="BI202" s="197"/>
      <c r="BJ202" s="199"/>
      <c r="BK202" s="199"/>
      <c r="BL202" s="200"/>
      <c r="BM202" s="196"/>
      <c r="BN202" s="193"/>
      <c r="BO202" s="196"/>
      <c r="BP202" s="197"/>
      <c r="BQ202" s="197"/>
      <c r="BR202" s="199"/>
      <c r="BS202" s="199"/>
      <c r="BT202" s="200"/>
      <c r="BU202" s="201"/>
      <c r="BV202" s="193"/>
      <c r="BW202" s="202"/>
      <c r="BX202" s="90"/>
      <c r="BY202" s="198"/>
      <c r="BZ202" s="198"/>
      <c r="CA202" s="241" t="s">
        <v>1863</v>
      </c>
      <c r="CB202" s="221"/>
      <c r="CC202" s="267" t="s">
        <v>1744</v>
      </c>
      <c r="CD202" s="222">
        <f t="shared" si="124"/>
        <v>8.3333333333333329E-2</v>
      </c>
      <c r="CE202" s="223">
        <f t="shared" si="125"/>
        <v>1</v>
      </c>
      <c r="CF202" s="224">
        <f t="shared" si="126"/>
        <v>0.45</v>
      </c>
      <c r="CG202" s="193">
        <f t="shared" si="127"/>
        <v>9</v>
      </c>
      <c r="CH202" s="224">
        <f t="shared" si="128"/>
        <v>2.6666666666666665</v>
      </c>
      <c r="CI202" s="193">
        <f t="shared" si="129"/>
        <v>22</v>
      </c>
      <c r="CJ202" s="224">
        <f t="shared" si="130"/>
        <v>1.9166666666666665</v>
      </c>
      <c r="CK202" s="193">
        <f t="shared" si="131"/>
        <v>16</v>
      </c>
      <c r="CL202" s="224">
        <f t="shared" si="132"/>
        <v>0</v>
      </c>
      <c r="CM202" s="193">
        <f t="shared" si="133"/>
        <v>0</v>
      </c>
      <c r="CN202" s="224">
        <f t="shared" si="134"/>
        <v>0</v>
      </c>
      <c r="CO202" s="193">
        <f t="shared" si="135"/>
        <v>0</v>
      </c>
      <c r="CP202" s="225">
        <f t="shared" si="136"/>
        <v>0.1</v>
      </c>
      <c r="CQ202" s="198">
        <f t="shared" si="137"/>
        <v>1</v>
      </c>
      <c r="CR202" s="225">
        <f t="shared" si="138"/>
        <v>0.11666666666666667</v>
      </c>
      <c r="CS202" s="198">
        <f t="shared" si="139"/>
        <v>0</v>
      </c>
      <c r="CT202" s="225">
        <f t="shared" si="140"/>
        <v>0</v>
      </c>
      <c r="CU202" s="198">
        <f t="shared" si="141"/>
        <v>0</v>
      </c>
      <c r="CV202" s="225">
        <f t="shared" si="142"/>
        <v>0</v>
      </c>
      <c r="CW202" s="226">
        <f t="shared" si="143"/>
        <v>0</v>
      </c>
      <c r="CX202" s="224">
        <f t="shared" si="144"/>
        <v>5.333333333333333</v>
      </c>
      <c r="CY202" s="227">
        <f t="shared" si="145"/>
        <v>49</v>
      </c>
      <c r="CZ202" s="224">
        <f t="shared" si="160"/>
        <v>4.583333333333333</v>
      </c>
      <c r="DA202" s="228">
        <f t="shared" si="159"/>
        <v>38</v>
      </c>
      <c r="DB202" s="225">
        <f t="shared" si="146"/>
        <v>0.75</v>
      </c>
      <c r="DC202" s="229">
        <f t="shared" si="147"/>
        <v>11</v>
      </c>
      <c r="DD202" s="224">
        <f t="shared" si="148"/>
        <v>0.21666666666666667</v>
      </c>
      <c r="DE202" s="90">
        <f t="shared" si="149"/>
        <v>1</v>
      </c>
      <c r="DF202" s="230">
        <f t="shared" si="150"/>
        <v>6.5</v>
      </c>
      <c r="DG202" s="251">
        <f t="shared" si="151"/>
        <v>9670</v>
      </c>
      <c r="DH202" s="231">
        <f t="shared" si="152"/>
        <v>55.521531100478477</v>
      </c>
      <c r="DI202" s="232">
        <f t="shared" si="153"/>
        <v>527.4545454545455</v>
      </c>
      <c r="DJ202" s="233">
        <f t="shared" si="154"/>
        <v>12</v>
      </c>
      <c r="DK202" s="234">
        <f t="shared" si="155"/>
        <v>8.290909090909091</v>
      </c>
      <c r="DL202" s="235">
        <f t="shared" si="156"/>
        <v>20</v>
      </c>
      <c r="DM202" s="236"/>
      <c r="DN202" s="237"/>
      <c r="DO202" s="238">
        <f t="shared" si="157"/>
        <v>0.89869888475836435</v>
      </c>
      <c r="DP202" s="239">
        <f t="shared" si="158"/>
        <v>2</v>
      </c>
    </row>
    <row r="203" spans="1:120" ht="24.75" customHeight="1">
      <c r="A203" s="537" t="s">
        <v>1866</v>
      </c>
      <c r="B203" s="191" t="s">
        <v>1150</v>
      </c>
      <c r="C203" s="192">
        <v>45036</v>
      </c>
      <c r="D203" s="193" t="s">
        <v>141</v>
      </c>
      <c r="E203" s="194" t="s">
        <v>1405</v>
      </c>
      <c r="F203" s="90" t="s">
        <v>143</v>
      </c>
      <c r="G203" s="193" t="s">
        <v>1241</v>
      </c>
      <c r="H203" s="191" t="s">
        <v>145</v>
      </c>
      <c r="I203" s="90" t="s">
        <v>1750</v>
      </c>
      <c r="J203" s="194" t="s">
        <v>147</v>
      </c>
      <c r="K203" s="90">
        <v>4</v>
      </c>
      <c r="L203" s="195" t="s">
        <v>1153</v>
      </c>
      <c r="M203" s="196">
        <v>45036.625</v>
      </c>
      <c r="N203" s="90">
        <v>52428</v>
      </c>
      <c r="O203" s="197"/>
      <c r="P203" s="196">
        <v>45036.732638888891</v>
      </c>
      <c r="Q203" s="90">
        <v>52453</v>
      </c>
      <c r="R203" s="193"/>
      <c r="S203" s="196">
        <v>45036.628472222219</v>
      </c>
      <c r="T203" s="90">
        <v>52432</v>
      </c>
      <c r="U203" s="197" t="s">
        <v>1382</v>
      </c>
      <c r="V203" s="196">
        <v>45036.71875</v>
      </c>
      <c r="W203" s="90">
        <v>52447</v>
      </c>
      <c r="X203" s="193" t="s">
        <v>1384</v>
      </c>
      <c r="Y203" s="196"/>
      <c r="Z203" s="90"/>
      <c r="AA203" s="193"/>
      <c r="AB203" s="196"/>
      <c r="AC203" s="90"/>
      <c r="AD203" s="193"/>
      <c r="AE203" s="196"/>
      <c r="AF203" s="90"/>
      <c r="AG203" s="193"/>
      <c r="AH203" s="196"/>
      <c r="AI203" s="90"/>
      <c r="AJ203" s="198"/>
      <c r="AK203" s="196"/>
      <c r="AL203" s="90"/>
      <c r="AM203" s="198"/>
      <c r="AN203" s="196"/>
      <c r="AO203" s="90"/>
      <c r="AP203" s="198"/>
      <c r="AQ203" s="196">
        <v>45036.723611111112</v>
      </c>
      <c r="AR203" s="197">
        <v>52450</v>
      </c>
      <c r="AS203" s="197">
        <v>19677</v>
      </c>
      <c r="AT203" s="199">
        <v>20470</v>
      </c>
      <c r="AU203" s="199">
        <v>12000</v>
      </c>
      <c r="AV203" s="200">
        <v>8470</v>
      </c>
      <c r="AW203" s="196">
        <v>45036.727777777778</v>
      </c>
      <c r="AX203" s="193">
        <v>52450</v>
      </c>
      <c r="AY203" s="196"/>
      <c r="AZ203" s="197"/>
      <c r="BA203" s="197"/>
      <c r="BB203" s="199"/>
      <c r="BC203" s="199"/>
      <c r="BD203" s="200"/>
      <c r="BE203" s="196"/>
      <c r="BF203" s="193"/>
      <c r="BG203" s="196"/>
      <c r="BH203" s="197"/>
      <c r="BI203" s="197"/>
      <c r="BJ203" s="199"/>
      <c r="BK203" s="199"/>
      <c r="BL203" s="200"/>
      <c r="BM203" s="196"/>
      <c r="BN203" s="193"/>
      <c r="BO203" s="196"/>
      <c r="BP203" s="197"/>
      <c r="BQ203" s="197"/>
      <c r="BR203" s="199"/>
      <c r="BS203" s="199"/>
      <c r="BT203" s="200"/>
      <c r="BU203" s="201"/>
      <c r="BV203" s="193"/>
      <c r="BW203" s="202"/>
      <c r="BX203" s="90"/>
      <c r="BY203" s="198"/>
      <c r="BZ203" s="198"/>
      <c r="CA203" s="241" t="s">
        <v>1867</v>
      </c>
      <c r="CB203" s="221"/>
      <c r="CC203" s="267" t="s">
        <v>1744</v>
      </c>
      <c r="CD203" s="222">
        <f t="shared" si="124"/>
        <v>8.3333333333333329E-2</v>
      </c>
      <c r="CE203" s="223">
        <f t="shared" si="125"/>
        <v>4</v>
      </c>
      <c r="CF203" s="224">
        <f t="shared" si="126"/>
        <v>0.23333333333333367</v>
      </c>
      <c r="CG203" s="193">
        <f t="shared" si="127"/>
        <v>6</v>
      </c>
      <c r="CH203" s="224">
        <f t="shared" si="128"/>
        <v>2.1666666666666665</v>
      </c>
      <c r="CI203" s="193">
        <f t="shared" si="129"/>
        <v>15</v>
      </c>
      <c r="CJ203" s="224">
        <f t="shared" si="130"/>
        <v>0</v>
      </c>
      <c r="CK203" s="193">
        <f t="shared" si="131"/>
        <v>0</v>
      </c>
      <c r="CL203" s="224">
        <f t="shared" si="132"/>
        <v>0</v>
      </c>
      <c r="CM203" s="193">
        <f t="shared" si="133"/>
        <v>0</v>
      </c>
      <c r="CN203" s="224">
        <f t="shared" si="134"/>
        <v>0</v>
      </c>
      <c r="CO203" s="193">
        <f t="shared" si="135"/>
        <v>0</v>
      </c>
      <c r="CP203" s="225">
        <f t="shared" si="136"/>
        <v>0.1</v>
      </c>
      <c r="CQ203" s="198">
        <f t="shared" si="137"/>
        <v>0</v>
      </c>
      <c r="CR203" s="225">
        <f t="shared" si="138"/>
        <v>0</v>
      </c>
      <c r="CS203" s="198">
        <f t="shared" si="139"/>
        <v>0</v>
      </c>
      <c r="CT203" s="225">
        <f t="shared" si="140"/>
        <v>0</v>
      </c>
      <c r="CU203" s="198">
        <f t="shared" si="141"/>
        <v>0</v>
      </c>
      <c r="CV203" s="225">
        <f t="shared" si="142"/>
        <v>0</v>
      </c>
      <c r="CW203" s="226">
        <f t="shared" si="143"/>
        <v>0</v>
      </c>
      <c r="CX203" s="224">
        <f t="shared" si="144"/>
        <v>2.5833333333333335</v>
      </c>
      <c r="CY203" s="227">
        <f t="shared" si="145"/>
        <v>25</v>
      </c>
      <c r="CZ203" s="224">
        <f t="shared" si="160"/>
        <v>2.1666666666666665</v>
      </c>
      <c r="DA203" s="228">
        <f t="shared" si="159"/>
        <v>15</v>
      </c>
      <c r="DB203" s="225">
        <f t="shared" si="146"/>
        <v>0.41666666666666696</v>
      </c>
      <c r="DC203" s="229">
        <f t="shared" si="147"/>
        <v>10</v>
      </c>
      <c r="DD203" s="224">
        <f t="shared" si="148"/>
        <v>0.1</v>
      </c>
      <c r="DE203" s="90">
        <f t="shared" si="149"/>
        <v>0</v>
      </c>
      <c r="DF203" s="230">
        <f t="shared" si="150"/>
        <v>6</v>
      </c>
      <c r="DG203" s="251">
        <f t="shared" si="151"/>
        <v>8470</v>
      </c>
      <c r="DH203" s="231">
        <f t="shared" si="152"/>
        <v>260.61538461538464</v>
      </c>
      <c r="DI203" s="232">
        <f t="shared" si="153"/>
        <v>977.30769230769238</v>
      </c>
      <c r="DJ203" s="233">
        <f t="shared" si="154"/>
        <v>48</v>
      </c>
      <c r="DK203" s="234">
        <f t="shared" si="155"/>
        <v>6.9230769230769234</v>
      </c>
      <c r="DL203" s="235">
        <f t="shared" si="156"/>
        <v>25.714285714285676</v>
      </c>
      <c r="DM203" s="236"/>
      <c r="DN203" s="237"/>
      <c r="DO203" s="238">
        <f t="shared" si="157"/>
        <v>1</v>
      </c>
      <c r="DP203" s="239">
        <f t="shared" si="158"/>
        <v>1</v>
      </c>
    </row>
    <row r="204" spans="1:120" ht="24.75" customHeight="1">
      <c r="A204" s="537" t="s">
        <v>1864</v>
      </c>
      <c r="B204" s="191" t="s">
        <v>1150</v>
      </c>
      <c r="C204" s="192">
        <v>45036</v>
      </c>
      <c r="D204" s="193" t="s">
        <v>141</v>
      </c>
      <c r="E204" s="194" t="s">
        <v>1406</v>
      </c>
      <c r="F204" s="90" t="s">
        <v>143</v>
      </c>
      <c r="G204" s="193" t="s">
        <v>1244</v>
      </c>
      <c r="H204" s="191" t="s">
        <v>145</v>
      </c>
      <c r="I204" s="90" t="s">
        <v>1750</v>
      </c>
      <c r="J204" s="194" t="s">
        <v>147</v>
      </c>
      <c r="K204" s="90">
        <v>4</v>
      </c>
      <c r="L204" s="195" t="s">
        <v>1377</v>
      </c>
      <c r="M204" s="196">
        <v>45036.243055555555</v>
      </c>
      <c r="N204" s="90">
        <v>52375</v>
      </c>
      <c r="O204" s="197"/>
      <c r="P204" s="196">
        <v>45036.4375</v>
      </c>
      <c r="Q204" s="90">
        <v>52428</v>
      </c>
      <c r="R204" s="193"/>
      <c r="S204" s="196">
        <v>45036.249305555553</v>
      </c>
      <c r="T204" s="90">
        <v>52379</v>
      </c>
      <c r="U204" s="197" t="s">
        <v>1714</v>
      </c>
      <c r="V204" s="196">
        <v>45036.414583333331</v>
      </c>
      <c r="W204" s="90">
        <v>52412</v>
      </c>
      <c r="X204" s="193" t="s">
        <v>1715</v>
      </c>
      <c r="Y204" s="196"/>
      <c r="Z204" s="90"/>
      <c r="AA204" s="193"/>
      <c r="AB204" s="196"/>
      <c r="AC204" s="90"/>
      <c r="AD204" s="193"/>
      <c r="AE204" s="196"/>
      <c r="AF204" s="90"/>
      <c r="AG204" s="193"/>
      <c r="AH204" s="196"/>
      <c r="AI204" s="90"/>
      <c r="AJ204" s="198"/>
      <c r="AK204" s="196"/>
      <c r="AL204" s="90"/>
      <c r="AM204" s="198"/>
      <c r="AN204" s="196"/>
      <c r="AO204" s="90"/>
      <c r="AP204" s="198"/>
      <c r="AQ204" s="196">
        <v>45036.425000000003</v>
      </c>
      <c r="AR204" s="197">
        <v>52425</v>
      </c>
      <c r="AS204" s="197">
        <v>19667</v>
      </c>
      <c r="AT204" s="199">
        <v>20130</v>
      </c>
      <c r="AU204" s="199">
        <v>12000</v>
      </c>
      <c r="AV204" s="200">
        <v>8130</v>
      </c>
      <c r="AW204" s="196">
        <v>45036.431944444441</v>
      </c>
      <c r="AX204" s="193">
        <v>52426</v>
      </c>
      <c r="AY204" s="196"/>
      <c r="AZ204" s="197"/>
      <c r="BA204" s="197"/>
      <c r="BB204" s="199"/>
      <c r="BC204" s="199"/>
      <c r="BD204" s="200"/>
      <c r="BE204" s="196"/>
      <c r="BF204" s="193"/>
      <c r="BG204" s="196"/>
      <c r="BH204" s="197"/>
      <c r="BI204" s="197"/>
      <c r="BJ204" s="199"/>
      <c r="BK204" s="199"/>
      <c r="BL204" s="200"/>
      <c r="BM204" s="196"/>
      <c r="BN204" s="193"/>
      <c r="BO204" s="196"/>
      <c r="BP204" s="197"/>
      <c r="BQ204" s="197"/>
      <c r="BR204" s="199"/>
      <c r="BS204" s="199"/>
      <c r="BT204" s="200"/>
      <c r="BU204" s="201"/>
      <c r="BV204" s="193"/>
      <c r="BW204" s="202"/>
      <c r="BX204" s="90"/>
      <c r="BY204" s="198"/>
      <c r="BZ204" s="198"/>
      <c r="CA204" s="241" t="s">
        <v>1865</v>
      </c>
      <c r="CB204" s="221"/>
      <c r="CC204" s="267" t="s">
        <v>1744</v>
      </c>
      <c r="CD204" s="222">
        <f t="shared" si="124"/>
        <v>0.15</v>
      </c>
      <c r="CE204" s="223">
        <f t="shared" si="125"/>
        <v>4</v>
      </c>
      <c r="CF204" s="224">
        <f t="shared" si="126"/>
        <v>0.38333333333333353</v>
      </c>
      <c r="CG204" s="193">
        <f t="shared" si="127"/>
        <v>15</v>
      </c>
      <c r="CH204" s="224">
        <f t="shared" si="128"/>
        <v>3.9666666666666668</v>
      </c>
      <c r="CI204" s="193">
        <f t="shared" si="129"/>
        <v>33</v>
      </c>
      <c r="CJ204" s="224">
        <f t="shared" si="130"/>
        <v>0</v>
      </c>
      <c r="CK204" s="193">
        <f t="shared" si="131"/>
        <v>0</v>
      </c>
      <c r="CL204" s="224">
        <f t="shared" si="132"/>
        <v>0</v>
      </c>
      <c r="CM204" s="193">
        <f t="shared" si="133"/>
        <v>0</v>
      </c>
      <c r="CN204" s="224">
        <f t="shared" si="134"/>
        <v>0</v>
      </c>
      <c r="CO204" s="193">
        <f t="shared" si="135"/>
        <v>0</v>
      </c>
      <c r="CP204" s="225">
        <f t="shared" si="136"/>
        <v>0.16666666666666666</v>
      </c>
      <c r="CQ204" s="198">
        <f t="shared" si="137"/>
        <v>1</v>
      </c>
      <c r="CR204" s="225">
        <f t="shared" si="138"/>
        <v>0</v>
      </c>
      <c r="CS204" s="198">
        <f t="shared" si="139"/>
        <v>0</v>
      </c>
      <c r="CT204" s="225">
        <f t="shared" si="140"/>
        <v>0</v>
      </c>
      <c r="CU204" s="198">
        <f t="shared" si="141"/>
        <v>0</v>
      </c>
      <c r="CV204" s="225">
        <f t="shared" si="142"/>
        <v>0</v>
      </c>
      <c r="CW204" s="226">
        <f t="shared" si="143"/>
        <v>0</v>
      </c>
      <c r="CX204" s="224">
        <f t="shared" si="144"/>
        <v>4.666666666666667</v>
      </c>
      <c r="CY204" s="227">
        <f t="shared" si="145"/>
        <v>53</v>
      </c>
      <c r="CZ204" s="224">
        <f t="shared" si="160"/>
        <v>3.9666666666666668</v>
      </c>
      <c r="DA204" s="228">
        <f t="shared" si="159"/>
        <v>33</v>
      </c>
      <c r="DB204" s="225">
        <f t="shared" si="146"/>
        <v>0.70000000000000018</v>
      </c>
      <c r="DC204" s="229">
        <f t="shared" si="147"/>
        <v>20</v>
      </c>
      <c r="DD204" s="224">
        <f t="shared" si="148"/>
        <v>0.16666666666666666</v>
      </c>
      <c r="DE204" s="90">
        <f t="shared" si="149"/>
        <v>1</v>
      </c>
      <c r="DF204" s="230">
        <f t="shared" si="150"/>
        <v>10</v>
      </c>
      <c r="DG204" s="251">
        <f t="shared" si="151"/>
        <v>8130</v>
      </c>
      <c r="DH204" s="231">
        <f t="shared" si="152"/>
        <v>62.108479755538582</v>
      </c>
      <c r="DI204" s="232">
        <f t="shared" si="153"/>
        <v>512.39495798319331</v>
      </c>
      <c r="DJ204" s="233">
        <f t="shared" si="154"/>
        <v>26.666666666666668</v>
      </c>
      <c r="DK204" s="234">
        <f t="shared" si="155"/>
        <v>8.3193277310924358</v>
      </c>
      <c r="DL204" s="235">
        <f t="shared" si="156"/>
        <v>39.130434782608674</v>
      </c>
      <c r="DM204" s="236"/>
      <c r="DN204" s="237"/>
      <c r="DO204" s="238">
        <f t="shared" si="157"/>
        <v>1</v>
      </c>
      <c r="DP204" s="239">
        <f t="shared" si="158"/>
        <v>1</v>
      </c>
    </row>
    <row r="205" spans="1:120" ht="24.75" customHeight="1">
      <c r="A205" s="537" t="s">
        <v>1868</v>
      </c>
      <c r="B205" s="191" t="s">
        <v>1150</v>
      </c>
      <c r="C205" s="192">
        <v>45036</v>
      </c>
      <c r="D205" s="193" t="s">
        <v>141</v>
      </c>
      <c r="E205" s="194" t="s">
        <v>1407</v>
      </c>
      <c r="F205" s="90" t="s">
        <v>143</v>
      </c>
      <c r="G205" s="193" t="s">
        <v>1241</v>
      </c>
      <c r="H205" s="191" t="s">
        <v>145</v>
      </c>
      <c r="I205" s="90" t="s">
        <v>1750</v>
      </c>
      <c r="J205" s="194" t="s">
        <v>1374</v>
      </c>
      <c r="K205" s="90">
        <v>4</v>
      </c>
      <c r="L205" s="195" t="s">
        <v>1381</v>
      </c>
      <c r="M205" s="196">
        <v>45036.625</v>
      </c>
      <c r="N205" s="90">
        <v>66808</v>
      </c>
      <c r="O205" s="197"/>
      <c r="P205" s="196">
        <v>45036.820833333331</v>
      </c>
      <c r="Q205" s="90">
        <v>66843</v>
      </c>
      <c r="R205" s="193"/>
      <c r="S205" s="196">
        <v>45036.628472222219</v>
      </c>
      <c r="T205" s="90">
        <v>66810</v>
      </c>
      <c r="U205" s="197" t="s">
        <v>1606</v>
      </c>
      <c r="V205" s="196">
        <v>45036.802083333336</v>
      </c>
      <c r="W205" s="90">
        <v>66835</v>
      </c>
      <c r="X205" s="193" t="s">
        <v>1629</v>
      </c>
      <c r="Y205" s="196"/>
      <c r="Z205" s="90"/>
      <c r="AA205" s="193"/>
      <c r="AB205" s="196"/>
      <c r="AC205" s="90"/>
      <c r="AD205" s="193"/>
      <c r="AE205" s="196"/>
      <c r="AF205" s="90"/>
      <c r="AG205" s="193"/>
      <c r="AH205" s="196"/>
      <c r="AI205" s="90"/>
      <c r="AJ205" s="198"/>
      <c r="AK205" s="196"/>
      <c r="AL205" s="90"/>
      <c r="AM205" s="198"/>
      <c r="AN205" s="196"/>
      <c r="AO205" s="90"/>
      <c r="AP205" s="198"/>
      <c r="AQ205" s="196">
        <v>45036.809027777781</v>
      </c>
      <c r="AR205" s="197">
        <v>66840</v>
      </c>
      <c r="AS205" s="197">
        <v>19678</v>
      </c>
      <c r="AT205" s="199">
        <v>21190</v>
      </c>
      <c r="AU205" s="199">
        <v>12260</v>
      </c>
      <c r="AV205" s="200">
        <v>8930</v>
      </c>
      <c r="AW205" s="196">
        <v>45036.814583333333</v>
      </c>
      <c r="AX205" s="193">
        <v>66840</v>
      </c>
      <c r="AY205" s="196"/>
      <c r="AZ205" s="197"/>
      <c r="BA205" s="197"/>
      <c r="BB205" s="199"/>
      <c r="BC205" s="199"/>
      <c r="BD205" s="200"/>
      <c r="BE205" s="196"/>
      <c r="BF205" s="193"/>
      <c r="BG205" s="196"/>
      <c r="BH205" s="197"/>
      <c r="BI205" s="197"/>
      <c r="BJ205" s="199"/>
      <c r="BK205" s="199"/>
      <c r="BL205" s="200"/>
      <c r="BM205" s="196"/>
      <c r="BN205" s="193"/>
      <c r="BO205" s="196"/>
      <c r="BP205" s="197"/>
      <c r="BQ205" s="197"/>
      <c r="BR205" s="199"/>
      <c r="BS205" s="199"/>
      <c r="BT205" s="200"/>
      <c r="BU205" s="201"/>
      <c r="BV205" s="193"/>
      <c r="BW205" s="202">
        <v>66817</v>
      </c>
      <c r="BX205" s="90">
        <v>263.27100000000002</v>
      </c>
      <c r="BY205" s="461">
        <v>1576.99</v>
      </c>
      <c r="BZ205" s="198"/>
      <c r="CA205" s="241" t="s">
        <v>1869</v>
      </c>
      <c r="CB205" s="221"/>
      <c r="CC205" s="267" t="s">
        <v>1744</v>
      </c>
      <c r="CD205" s="222">
        <f t="shared" si="124"/>
        <v>8.3333333333333329E-2</v>
      </c>
      <c r="CE205" s="223">
        <f t="shared" si="125"/>
        <v>2</v>
      </c>
      <c r="CF205" s="224">
        <f t="shared" si="126"/>
        <v>0.3166666666666666</v>
      </c>
      <c r="CG205" s="193">
        <f t="shared" si="127"/>
        <v>8</v>
      </c>
      <c r="CH205" s="224">
        <f t="shared" si="128"/>
        <v>4.166666666666667</v>
      </c>
      <c r="CI205" s="193">
        <f t="shared" si="129"/>
        <v>25</v>
      </c>
      <c r="CJ205" s="224">
        <f t="shared" si="130"/>
        <v>0</v>
      </c>
      <c r="CK205" s="193">
        <f t="shared" si="131"/>
        <v>0</v>
      </c>
      <c r="CL205" s="224">
        <f t="shared" si="132"/>
        <v>0</v>
      </c>
      <c r="CM205" s="193">
        <f t="shared" si="133"/>
        <v>0</v>
      </c>
      <c r="CN205" s="224">
        <f t="shared" si="134"/>
        <v>0</v>
      </c>
      <c r="CO205" s="193">
        <f t="shared" si="135"/>
        <v>0</v>
      </c>
      <c r="CP205" s="225">
        <f t="shared" si="136"/>
        <v>0.13333333333333333</v>
      </c>
      <c r="CQ205" s="198">
        <f t="shared" si="137"/>
        <v>0</v>
      </c>
      <c r="CR205" s="225">
        <f t="shared" si="138"/>
        <v>0</v>
      </c>
      <c r="CS205" s="198">
        <f t="shared" si="139"/>
        <v>0</v>
      </c>
      <c r="CT205" s="225">
        <f t="shared" si="140"/>
        <v>0</v>
      </c>
      <c r="CU205" s="198">
        <f t="shared" si="141"/>
        <v>0</v>
      </c>
      <c r="CV205" s="225">
        <f t="shared" si="142"/>
        <v>0</v>
      </c>
      <c r="CW205" s="226">
        <f t="shared" si="143"/>
        <v>0</v>
      </c>
      <c r="CX205" s="224">
        <f t="shared" si="144"/>
        <v>4.7</v>
      </c>
      <c r="CY205" s="227">
        <f t="shared" si="145"/>
        <v>35</v>
      </c>
      <c r="CZ205" s="224">
        <f t="shared" si="160"/>
        <v>4.166666666666667</v>
      </c>
      <c r="DA205" s="228">
        <f t="shared" si="159"/>
        <v>25</v>
      </c>
      <c r="DB205" s="225">
        <f t="shared" si="146"/>
        <v>0.53333333333333321</v>
      </c>
      <c r="DC205" s="229">
        <f t="shared" si="147"/>
        <v>10</v>
      </c>
      <c r="DD205" s="224">
        <f t="shared" si="148"/>
        <v>0.13333333333333333</v>
      </c>
      <c r="DE205" s="90">
        <f t="shared" si="149"/>
        <v>0</v>
      </c>
      <c r="DF205" s="230">
        <f t="shared" si="150"/>
        <v>8</v>
      </c>
      <c r="DG205" s="251">
        <f t="shared" si="151"/>
        <v>8930</v>
      </c>
      <c r="DH205" s="231">
        <f t="shared" si="152"/>
        <v>85.727999999999994</v>
      </c>
      <c r="DI205" s="232">
        <f t="shared" si="153"/>
        <v>535.79999999999995</v>
      </c>
      <c r="DJ205" s="233">
        <f t="shared" si="154"/>
        <v>24</v>
      </c>
      <c r="DK205" s="234">
        <f t="shared" si="155"/>
        <v>6</v>
      </c>
      <c r="DL205" s="235">
        <f t="shared" si="156"/>
        <v>25.263157894736846</v>
      </c>
      <c r="DM205" s="236"/>
      <c r="DN205" s="237"/>
      <c r="DO205" s="238">
        <f t="shared" si="157"/>
        <v>1</v>
      </c>
      <c r="DP205" s="239">
        <f t="shared" si="158"/>
        <v>1</v>
      </c>
    </row>
    <row r="206" spans="1:120" ht="24.75" customHeight="1">
      <c r="A206" s="537" t="s">
        <v>1870</v>
      </c>
      <c r="B206" s="191" t="s">
        <v>1150</v>
      </c>
      <c r="C206" s="192">
        <v>45037</v>
      </c>
      <c r="D206" s="193" t="s">
        <v>163</v>
      </c>
      <c r="E206" s="194" t="s">
        <v>1401</v>
      </c>
      <c r="F206" s="90" t="s">
        <v>165</v>
      </c>
      <c r="G206" s="193" t="s">
        <v>1244</v>
      </c>
      <c r="H206" s="191" t="s">
        <v>145</v>
      </c>
      <c r="I206" s="90" t="s">
        <v>1750</v>
      </c>
      <c r="J206" s="194" t="s">
        <v>1374</v>
      </c>
      <c r="K206" s="90">
        <v>4</v>
      </c>
      <c r="L206" s="195" t="s">
        <v>1376</v>
      </c>
      <c r="M206" s="196">
        <v>45037.243055555555</v>
      </c>
      <c r="N206" s="90">
        <v>66843</v>
      </c>
      <c r="O206" s="197"/>
      <c r="P206" s="196">
        <v>45037.458333333336</v>
      </c>
      <c r="Q206" s="90">
        <v>66895</v>
      </c>
      <c r="R206" s="193"/>
      <c r="S206" s="196">
        <v>45037.25</v>
      </c>
      <c r="T206" s="90">
        <v>66846</v>
      </c>
      <c r="U206" s="197" t="s">
        <v>1534</v>
      </c>
      <c r="V206" s="196">
        <v>45037.338888888888</v>
      </c>
      <c r="W206" s="90">
        <v>66863</v>
      </c>
      <c r="X206" s="193" t="s">
        <v>1466</v>
      </c>
      <c r="Y206" s="196">
        <v>45037.359722222223</v>
      </c>
      <c r="Z206" s="90">
        <v>66873</v>
      </c>
      <c r="AA206" s="193" t="s">
        <v>1871</v>
      </c>
      <c r="AB206" s="196">
        <v>45037.434027777781</v>
      </c>
      <c r="AC206" s="90">
        <v>66887</v>
      </c>
      <c r="AD206" s="193" t="s">
        <v>1619</v>
      </c>
      <c r="AE206" s="196"/>
      <c r="AF206" s="90"/>
      <c r="AG206" s="193"/>
      <c r="AH206" s="196"/>
      <c r="AI206" s="90"/>
      <c r="AJ206" s="198"/>
      <c r="AK206" s="196"/>
      <c r="AL206" s="90"/>
      <c r="AM206" s="198"/>
      <c r="AN206" s="196"/>
      <c r="AO206" s="90"/>
      <c r="AP206" s="198"/>
      <c r="AQ206" s="196">
        <v>45037.347222222219</v>
      </c>
      <c r="AR206" s="197">
        <v>66868</v>
      </c>
      <c r="AS206" s="197">
        <v>19679</v>
      </c>
      <c r="AT206" s="199">
        <v>17400</v>
      </c>
      <c r="AU206" s="199">
        <v>12210</v>
      </c>
      <c r="AV206" s="200">
        <v>5190</v>
      </c>
      <c r="AW206" s="196">
        <v>45037.350694444445</v>
      </c>
      <c r="AX206" s="193">
        <v>66869</v>
      </c>
      <c r="AY206" s="196">
        <v>45037.440972222219</v>
      </c>
      <c r="AZ206" s="197">
        <v>66891</v>
      </c>
      <c r="BA206" s="197">
        <v>19680</v>
      </c>
      <c r="BB206" s="199">
        <v>16920</v>
      </c>
      <c r="BC206" s="199">
        <v>12190</v>
      </c>
      <c r="BD206" s="200">
        <v>4730</v>
      </c>
      <c r="BE206" s="196">
        <v>45037.445833333331</v>
      </c>
      <c r="BF206" s="193">
        <v>66892</v>
      </c>
      <c r="BG206" s="196"/>
      <c r="BH206" s="197"/>
      <c r="BI206" s="197"/>
      <c r="BJ206" s="199"/>
      <c r="BK206" s="199"/>
      <c r="BL206" s="200"/>
      <c r="BM206" s="196"/>
      <c r="BN206" s="193"/>
      <c r="BO206" s="196"/>
      <c r="BP206" s="197"/>
      <c r="BQ206" s="197"/>
      <c r="BR206" s="199"/>
      <c r="BS206" s="199"/>
      <c r="BT206" s="200"/>
      <c r="BU206" s="201"/>
      <c r="BV206" s="193"/>
      <c r="BW206" s="202"/>
      <c r="BX206" s="90"/>
      <c r="BY206" s="198"/>
      <c r="BZ206" s="198"/>
      <c r="CA206" s="241" t="s">
        <v>1872</v>
      </c>
      <c r="CB206" s="221"/>
      <c r="CC206" s="267" t="s">
        <v>1744</v>
      </c>
      <c r="CD206" s="222">
        <f t="shared" si="124"/>
        <v>0.16666666666666666</v>
      </c>
      <c r="CE206" s="223">
        <f t="shared" si="125"/>
        <v>3</v>
      </c>
      <c r="CF206" s="224">
        <f t="shared" si="126"/>
        <v>0.88333333333333386</v>
      </c>
      <c r="CG206" s="193">
        <f t="shared" si="127"/>
        <v>16</v>
      </c>
      <c r="CH206" s="224">
        <f t="shared" si="128"/>
        <v>2.1333333333333333</v>
      </c>
      <c r="CI206" s="193">
        <f t="shared" si="129"/>
        <v>17</v>
      </c>
      <c r="CJ206" s="224">
        <f t="shared" si="130"/>
        <v>1.7833333333333332</v>
      </c>
      <c r="CK206" s="193">
        <f t="shared" si="131"/>
        <v>14</v>
      </c>
      <c r="CL206" s="224">
        <f t="shared" si="132"/>
        <v>0</v>
      </c>
      <c r="CM206" s="193">
        <f t="shared" si="133"/>
        <v>0</v>
      </c>
      <c r="CN206" s="224">
        <f t="shared" si="134"/>
        <v>0</v>
      </c>
      <c r="CO206" s="193">
        <f t="shared" si="135"/>
        <v>0</v>
      </c>
      <c r="CP206" s="225">
        <f t="shared" si="136"/>
        <v>8.3333333333333329E-2</v>
      </c>
      <c r="CQ206" s="198">
        <f t="shared" si="137"/>
        <v>1</v>
      </c>
      <c r="CR206" s="225">
        <f t="shared" si="138"/>
        <v>0.11666666666666667</v>
      </c>
      <c r="CS206" s="198">
        <f t="shared" si="139"/>
        <v>1</v>
      </c>
      <c r="CT206" s="225">
        <f t="shared" si="140"/>
        <v>0</v>
      </c>
      <c r="CU206" s="198">
        <f t="shared" si="141"/>
        <v>0</v>
      </c>
      <c r="CV206" s="225">
        <f t="shared" si="142"/>
        <v>0</v>
      </c>
      <c r="CW206" s="226">
        <f t="shared" si="143"/>
        <v>0</v>
      </c>
      <c r="CX206" s="224">
        <f t="shared" si="144"/>
        <v>5.166666666666667</v>
      </c>
      <c r="CY206" s="227">
        <f t="shared" si="145"/>
        <v>52</v>
      </c>
      <c r="CZ206" s="224">
        <f t="shared" si="160"/>
        <v>3.9166666666666665</v>
      </c>
      <c r="DA206" s="228">
        <f t="shared" si="159"/>
        <v>31</v>
      </c>
      <c r="DB206" s="225">
        <f t="shared" si="146"/>
        <v>1.2500000000000004</v>
      </c>
      <c r="DC206" s="229">
        <f t="shared" si="147"/>
        <v>21</v>
      </c>
      <c r="DD206" s="224">
        <f t="shared" si="148"/>
        <v>0.2</v>
      </c>
      <c r="DE206" s="90">
        <f t="shared" si="149"/>
        <v>2</v>
      </c>
      <c r="DF206" s="230">
        <f t="shared" si="150"/>
        <v>6</v>
      </c>
      <c r="DG206" s="251">
        <f t="shared" si="151"/>
        <v>9920</v>
      </c>
      <c r="DH206" s="231">
        <f t="shared" si="152"/>
        <v>81.702127659574472</v>
      </c>
      <c r="DI206" s="232">
        <f t="shared" si="153"/>
        <v>633.19148936170211</v>
      </c>
      <c r="DJ206" s="233">
        <f t="shared" si="154"/>
        <v>18</v>
      </c>
      <c r="DK206" s="234">
        <f t="shared" si="155"/>
        <v>7.9148936170212769</v>
      </c>
      <c r="DL206" s="235">
        <f t="shared" si="156"/>
        <v>18.1132075471698</v>
      </c>
      <c r="DM206" s="236"/>
      <c r="DN206" s="237"/>
      <c r="DO206" s="238">
        <f t="shared" si="157"/>
        <v>0.95568400770712914</v>
      </c>
      <c r="DP206" s="239">
        <f t="shared" si="158"/>
        <v>2</v>
      </c>
    </row>
    <row r="207" spans="1:120" ht="24.75" customHeight="1">
      <c r="A207" s="537" t="s">
        <v>1877</v>
      </c>
      <c r="B207" s="191" t="s">
        <v>1150</v>
      </c>
      <c r="C207" s="192">
        <v>45037</v>
      </c>
      <c r="D207" s="193" t="s">
        <v>163</v>
      </c>
      <c r="E207" s="194" t="s">
        <v>1399</v>
      </c>
      <c r="F207" s="90" t="s">
        <v>165</v>
      </c>
      <c r="G207" s="193" t="s">
        <v>1241</v>
      </c>
      <c r="H207" s="191" t="s">
        <v>145</v>
      </c>
      <c r="I207" s="90" t="s">
        <v>1750</v>
      </c>
      <c r="J207" s="194" t="s">
        <v>147</v>
      </c>
      <c r="K207" s="90">
        <v>4</v>
      </c>
      <c r="L207" s="195" t="s">
        <v>1153</v>
      </c>
      <c r="M207" s="196">
        <v>45037.541666666664</v>
      </c>
      <c r="N207" s="90">
        <v>52507</v>
      </c>
      <c r="O207" s="197"/>
      <c r="P207" s="196">
        <v>45037.673611111109</v>
      </c>
      <c r="Q207" s="90">
        <v>52535</v>
      </c>
      <c r="R207" s="193"/>
      <c r="S207" s="196">
        <v>45037.545138888891</v>
      </c>
      <c r="T207" s="90">
        <v>52509</v>
      </c>
      <c r="U207" s="197" t="s">
        <v>1828</v>
      </c>
      <c r="V207" s="196">
        <v>45037.652777777781</v>
      </c>
      <c r="W207" s="90">
        <v>52528</v>
      </c>
      <c r="X207" s="193" t="s">
        <v>1451</v>
      </c>
      <c r="Y207" s="196"/>
      <c r="Z207" s="90"/>
      <c r="AA207" s="193"/>
      <c r="AB207" s="196"/>
      <c r="AC207" s="90"/>
      <c r="AD207" s="193"/>
      <c r="AE207" s="196"/>
      <c r="AF207" s="90"/>
      <c r="AG207" s="193"/>
      <c r="AH207" s="196"/>
      <c r="AI207" s="90"/>
      <c r="AJ207" s="198"/>
      <c r="AK207" s="196"/>
      <c r="AL207" s="90"/>
      <c r="AM207" s="198"/>
      <c r="AN207" s="196"/>
      <c r="AO207" s="90"/>
      <c r="AP207" s="198"/>
      <c r="AQ207" s="196">
        <v>45037.661111111112</v>
      </c>
      <c r="AR207" s="197">
        <v>52532</v>
      </c>
      <c r="AS207" s="197">
        <v>19683</v>
      </c>
      <c r="AT207" s="199">
        <v>20490</v>
      </c>
      <c r="AU207" s="199">
        <v>12060</v>
      </c>
      <c r="AV207" s="200">
        <v>8430</v>
      </c>
      <c r="AW207" s="196">
        <v>45037.665972222225</v>
      </c>
      <c r="AX207" s="193">
        <v>52532</v>
      </c>
      <c r="AY207" s="196"/>
      <c r="AZ207" s="197"/>
      <c r="BA207" s="197"/>
      <c r="BB207" s="199"/>
      <c r="BC207" s="199"/>
      <c r="BD207" s="200"/>
      <c r="BE207" s="196"/>
      <c r="BF207" s="193"/>
      <c r="BG207" s="196"/>
      <c r="BH207" s="197"/>
      <c r="BI207" s="197"/>
      <c r="BJ207" s="199"/>
      <c r="BK207" s="199"/>
      <c r="BL207" s="200"/>
      <c r="BM207" s="196"/>
      <c r="BN207" s="193"/>
      <c r="BO207" s="196"/>
      <c r="BP207" s="197"/>
      <c r="BQ207" s="197"/>
      <c r="BR207" s="199"/>
      <c r="BS207" s="199"/>
      <c r="BT207" s="200"/>
      <c r="BU207" s="201"/>
      <c r="BV207" s="193"/>
      <c r="BW207" s="202"/>
      <c r="BX207" s="90"/>
      <c r="BY207" s="198"/>
      <c r="BZ207" s="198"/>
      <c r="CA207" s="241" t="s">
        <v>1878</v>
      </c>
      <c r="CB207" s="221"/>
      <c r="CC207" s="267" t="s">
        <v>1744</v>
      </c>
      <c r="CD207" s="222">
        <f t="shared" si="124"/>
        <v>8.3333333333333329E-2</v>
      </c>
      <c r="CE207" s="223">
        <f t="shared" si="125"/>
        <v>2</v>
      </c>
      <c r="CF207" s="224">
        <f t="shared" si="126"/>
        <v>0.38333333333333347</v>
      </c>
      <c r="CG207" s="193">
        <f t="shared" si="127"/>
        <v>7</v>
      </c>
      <c r="CH207" s="224">
        <f t="shared" si="128"/>
        <v>2.5833333333333335</v>
      </c>
      <c r="CI207" s="193">
        <f t="shared" si="129"/>
        <v>19</v>
      </c>
      <c r="CJ207" s="224">
        <f t="shared" si="130"/>
        <v>0</v>
      </c>
      <c r="CK207" s="193">
        <f t="shared" si="131"/>
        <v>0</v>
      </c>
      <c r="CL207" s="224">
        <f t="shared" si="132"/>
        <v>0</v>
      </c>
      <c r="CM207" s="193">
        <f t="shared" si="133"/>
        <v>0</v>
      </c>
      <c r="CN207" s="224">
        <f t="shared" si="134"/>
        <v>0</v>
      </c>
      <c r="CO207" s="193">
        <f t="shared" si="135"/>
        <v>0</v>
      </c>
      <c r="CP207" s="225">
        <f t="shared" si="136"/>
        <v>0.11666666666666667</v>
      </c>
      <c r="CQ207" s="198">
        <f t="shared" si="137"/>
        <v>0</v>
      </c>
      <c r="CR207" s="225">
        <f t="shared" si="138"/>
        <v>0</v>
      </c>
      <c r="CS207" s="198">
        <f t="shared" si="139"/>
        <v>0</v>
      </c>
      <c r="CT207" s="225">
        <f t="shared" si="140"/>
        <v>0</v>
      </c>
      <c r="CU207" s="198">
        <f t="shared" si="141"/>
        <v>0</v>
      </c>
      <c r="CV207" s="225">
        <f t="shared" si="142"/>
        <v>0</v>
      </c>
      <c r="CW207" s="226">
        <f t="shared" si="143"/>
        <v>0</v>
      </c>
      <c r="CX207" s="224">
        <f t="shared" si="144"/>
        <v>3.166666666666667</v>
      </c>
      <c r="CY207" s="227">
        <f t="shared" si="145"/>
        <v>28</v>
      </c>
      <c r="CZ207" s="224">
        <f t="shared" si="160"/>
        <v>2.5833333333333335</v>
      </c>
      <c r="DA207" s="228">
        <f t="shared" si="159"/>
        <v>19</v>
      </c>
      <c r="DB207" s="225">
        <f t="shared" si="146"/>
        <v>0.58333333333333348</v>
      </c>
      <c r="DC207" s="229">
        <f t="shared" si="147"/>
        <v>9</v>
      </c>
      <c r="DD207" s="224">
        <f t="shared" si="148"/>
        <v>0.11666666666666667</v>
      </c>
      <c r="DE207" s="90">
        <f t="shared" si="149"/>
        <v>0</v>
      </c>
      <c r="DF207" s="230">
        <f t="shared" si="150"/>
        <v>7</v>
      </c>
      <c r="DG207" s="251">
        <f t="shared" si="151"/>
        <v>8430</v>
      </c>
      <c r="DH207" s="231">
        <f t="shared" si="152"/>
        <v>171.74872665534804</v>
      </c>
      <c r="DI207" s="232">
        <f t="shared" si="153"/>
        <v>815.80645161290317</v>
      </c>
      <c r="DJ207" s="233">
        <f t="shared" si="154"/>
        <v>24</v>
      </c>
      <c r="DK207" s="234">
        <f t="shared" si="155"/>
        <v>7.354838709677419</v>
      </c>
      <c r="DL207" s="235">
        <f t="shared" si="156"/>
        <v>18.260869565217384</v>
      </c>
      <c r="DM207" s="236"/>
      <c r="DN207" s="237"/>
      <c r="DO207" s="238">
        <f t="shared" si="157"/>
        <v>1</v>
      </c>
      <c r="DP207" s="239">
        <f t="shared" si="158"/>
        <v>1</v>
      </c>
    </row>
    <row r="208" spans="1:120" ht="24.75" customHeight="1">
      <c r="A208" s="537" t="s">
        <v>1873</v>
      </c>
      <c r="B208" s="191" t="s">
        <v>1150</v>
      </c>
      <c r="C208" s="192">
        <v>45037</v>
      </c>
      <c r="D208" s="193" t="s">
        <v>163</v>
      </c>
      <c r="E208" s="194" t="s">
        <v>1402</v>
      </c>
      <c r="F208" s="90" t="s">
        <v>165</v>
      </c>
      <c r="G208" s="193" t="s">
        <v>1244</v>
      </c>
      <c r="H208" s="191" t="s">
        <v>145</v>
      </c>
      <c r="I208" s="90" t="s">
        <v>1750</v>
      </c>
      <c r="J208" s="194" t="s">
        <v>147</v>
      </c>
      <c r="K208" s="90">
        <v>4</v>
      </c>
      <c r="L208" s="195" t="s">
        <v>1377</v>
      </c>
      <c r="M208" s="196">
        <v>45037.236805555556</v>
      </c>
      <c r="N208" s="90">
        <v>52453</v>
      </c>
      <c r="O208" s="197"/>
      <c r="P208" s="196">
        <v>45037.459027777775</v>
      </c>
      <c r="Q208" s="90">
        <v>52507</v>
      </c>
      <c r="R208" s="193"/>
      <c r="S208" s="196">
        <v>45037.253472222219</v>
      </c>
      <c r="T208" s="90">
        <v>52459</v>
      </c>
      <c r="U208" s="197" t="s">
        <v>1763</v>
      </c>
      <c r="V208" s="196">
        <v>45037.419444444444</v>
      </c>
      <c r="W208" s="90">
        <v>52495</v>
      </c>
      <c r="X208" s="193" t="s">
        <v>1724</v>
      </c>
      <c r="Y208" s="196"/>
      <c r="Z208" s="90"/>
      <c r="AA208" s="193"/>
      <c r="AB208" s="196"/>
      <c r="AC208" s="90"/>
      <c r="AD208" s="193"/>
      <c r="AE208" s="196"/>
      <c r="AF208" s="90"/>
      <c r="AG208" s="193"/>
      <c r="AH208" s="196"/>
      <c r="AI208" s="90"/>
      <c r="AJ208" s="198"/>
      <c r="AK208" s="196"/>
      <c r="AL208" s="90"/>
      <c r="AM208" s="198"/>
      <c r="AN208" s="196"/>
      <c r="AO208" s="90"/>
      <c r="AP208" s="198"/>
      <c r="AQ208" s="196">
        <v>45037.444444444445</v>
      </c>
      <c r="AR208" s="197">
        <v>52504</v>
      </c>
      <c r="AS208" s="197">
        <v>19681</v>
      </c>
      <c r="AT208" s="199">
        <v>21540</v>
      </c>
      <c r="AU208" s="199">
        <v>12080</v>
      </c>
      <c r="AV208" s="200">
        <v>9460</v>
      </c>
      <c r="AW208" s="196">
        <v>45037.452777777777</v>
      </c>
      <c r="AX208" s="193">
        <v>52504</v>
      </c>
      <c r="AY208" s="196"/>
      <c r="AZ208" s="197"/>
      <c r="BA208" s="197"/>
      <c r="BB208" s="199"/>
      <c r="BC208" s="199"/>
      <c r="BD208" s="200"/>
      <c r="BE208" s="196"/>
      <c r="BF208" s="193"/>
      <c r="BG208" s="196"/>
      <c r="BH208" s="197"/>
      <c r="BI208" s="197"/>
      <c r="BJ208" s="199"/>
      <c r="BK208" s="199"/>
      <c r="BL208" s="200"/>
      <c r="BM208" s="196"/>
      <c r="BN208" s="193"/>
      <c r="BO208" s="196"/>
      <c r="BP208" s="197"/>
      <c r="BQ208" s="197"/>
      <c r="BR208" s="199"/>
      <c r="BS208" s="199"/>
      <c r="BT208" s="200"/>
      <c r="BU208" s="201"/>
      <c r="BV208" s="193"/>
      <c r="BW208" s="202">
        <v>52497</v>
      </c>
      <c r="BX208" s="90">
        <v>183.02099999999999</v>
      </c>
      <c r="BY208" s="461">
        <v>1096.29</v>
      </c>
      <c r="BZ208" s="198"/>
      <c r="CA208" s="241" t="s">
        <v>1874</v>
      </c>
      <c r="CB208" s="221"/>
      <c r="CC208" s="267" t="s">
        <v>1744</v>
      </c>
      <c r="CD208" s="222">
        <f t="shared" si="124"/>
        <v>0.4</v>
      </c>
      <c r="CE208" s="223">
        <f t="shared" si="125"/>
        <v>6</v>
      </c>
      <c r="CF208" s="224">
        <f t="shared" si="126"/>
        <v>0.74999999999999967</v>
      </c>
      <c r="CG208" s="193">
        <f t="shared" si="127"/>
        <v>12</v>
      </c>
      <c r="CH208" s="224">
        <f t="shared" si="128"/>
        <v>3.9833333333333334</v>
      </c>
      <c r="CI208" s="193">
        <f t="shared" si="129"/>
        <v>36</v>
      </c>
      <c r="CJ208" s="224">
        <f t="shared" si="130"/>
        <v>0</v>
      </c>
      <c r="CK208" s="193">
        <f t="shared" si="131"/>
        <v>0</v>
      </c>
      <c r="CL208" s="224">
        <f t="shared" si="132"/>
        <v>0</v>
      </c>
      <c r="CM208" s="193">
        <f t="shared" si="133"/>
        <v>0</v>
      </c>
      <c r="CN208" s="224">
        <f t="shared" si="134"/>
        <v>0</v>
      </c>
      <c r="CO208" s="193">
        <f t="shared" si="135"/>
        <v>0</v>
      </c>
      <c r="CP208" s="225">
        <f t="shared" si="136"/>
        <v>0.2</v>
      </c>
      <c r="CQ208" s="198">
        <f t="shared" si="137"/>
        <v>0</v>
      </c>
      <c r="CR208" s="225">
        <f t="shared" si="138"/>
        <v>0</v>
      </c>
      <c r="CS208" s="198">
        <f t="shared" si="139"/>
        <v>0</v>
      </c>
      <c r="CT208" s="225">
        <f t="shared" si="140"/>
        <v>0</v>
      </c>
      <c r="CU208" s="198">
        <f t="shared" si="141"/>
        <v>0</v>
      </c>
      <c r="CV208" s="225">
        <f t="shared" si="142"/>
        <v>0</v>
      </c>
      <c r="CW208" s="226">
        <f t="shared" si="143"/>
        <v>0</v>
      </c>
      <c r="CX208" s="224">
        <f t="shared" si="144"/>
        <v>5.333333333333333</v>
      </c>
      <c r="CY208" s="227">
        <f t="shared" si="145"/>
        <v>54</v>
      </c>
      <c r="CZ208" s="224">
        <f t="shared" si="160"/>
        <v>3.9833333333333334</v>
      </c>
      <c r="DA208" s="228">
        <f t="shared" si="159"/>
        <v>36</v>
      </c>
      <c r="DB208" s="225">
        <f t="shared" si="146"/>
        <v>1.3499999999999996</v>
      </c>
      <c r="DC208" s="229">
        <f t="shared" si="147"/>
        <v>18</v>
      </c>
      <c r="DD208" s="224">
        <f t="shared" si="148"/>
        <v>0.2</v>
      </c>
      <c r="DE208" s="90">
        <f t="shared" si="149"/>
        <v>0</v>
      </c>
      <c r="DF208" s="230">
        <f t="shared" si="150"/>
        <v>12</v>
      </c>
      <c r="DG208" s="251">
        <f t="shared" si="151"/>
        <v>9460</v>
      </c>
      <c r="DH208" s="231">
        <f t="shared" si="152"/>
        <v>65.969316596931662</v>
      </c>
      <c r="DI208" s="232">
        <f t="shared" si="153"/>
        <v>593.72384937238496</v>
      </c>
      <c r="DJ208" s="233">
        <f t="shared" si="154"/>
        <v>15</v>
      </c>
      <c r="DK208" s="234">
        <f t="shared" si="155"/>
        <v>9.03765690376569</v>
      </c>
      <c r="DL208" s="235">
        <f t="shared" si="156"/>
        <v>16.000000000000007</v>
      </c>
      <c r="DM208" s="236"/>
      <c r="DN208" s="237"/>
      <c r="DO208" s="238">
        <f t="shared" si="157"/>
        <v>1</v>
      </c>
      <c r="DP208" s="239">
        <f t="shared" si="158"/>
        <v>1</v>
      </c>
    </row>
    <row r="209" spans="1:120" ht="24.75" customHeight="1">
      <c r="A209" s="537" t="s">
        <v>1875</v>
      </c>
      <c r="B209" s="191" t="s">
        <v>1150</v>
      </c>
      <c r="C209" s="192">
        <v>45037</v>
      </c>
      <c r="D209" s="193" t="s">
        <v>163</v>
      </c>
      <c r="E209" s="194" t="s">
        <v>1403</v>
      </c>
      <c r="F209" s="90" t="s">
        <v>165</v>
      </c>
      <c r="G209" s="193" t="s">
        <v>1241</v>
      </c>
      <c r="H209" s="191" t="s">
        <v>145</v>
      </c>
      <c r="I209" s="90" t="s">
        <v>1750</v>
      </c>
      <c r="J209" s="194" t="s">
        <v>1374</v>
      </c>
      <c r="K209" s="90">
        <v>4</v>
      </c>
      <c r="L209" s="195" t="s">
        <v>1381</v>
      </c>
      <c r="M209" s="196">
        <v>45037.534722222219</v>
      </c>
      <c r="N209" s="90">
        <v>66895</v>
      </c>
      <c r="O209" s="197"/>
      <c r="P209" s="196">
        <v>45037.664583333331</v>
      </c>
      <c r="Q209" s="90">
        <v>66926</v>
      </c>
      <c r="R209" s="193"/>
      <c r="S209" s="196">
        <v>45037.538194444445</v>
      </c>
      <c r="T209" s="90">
        <v>66898</v>
      </c>
      <c r="U209" s="197" t="s">
        <v>1606</v>
      </c>
      <c r="V209" s="196">
        <v>45037.649305555555</v>
      </c>
      <c r="W209" s="90">
        <v>66918</v>
      </c>
      <c r="X209" s="193" t="s">
        <v>1629</v>
      </c>
      <c r="Y209" s="196"/>
      <c r="Z209" s="90"/>
      <c r="AA209" s="193"/>
      <c r="AB209" s="196"/>
      <c r="AC209" s="90"/>
      <c r="AD209" s="193"/>
      <c r="AE209" s="196"/>
      <c r="AF209" s="90"/>
      <c r="AG209" s="193"/>
      <c r="AH209" s="196"/>
      <c r="AI209" s="90"/>
      <c r="AJ209" s="198"/>
      <c r="AK209" s="196"/>
      <c r="AL209" s="90"/>
      <c r="AM209" s="198"/>
      <c r="AN209" s="196"/>
      <c r="AO209" s="90"/>
      <c r="AP209" s="198"/>
      <c r="AQ209" s="196">
        <v>45037.654166666667</v>
      </c>
      <c r="AR209" s="197">
        <v>66923</v>
      </c>
      <c r="AS209" s="197">
        <v>19682</v>
      </c>
      <c r="AT209" s="199">
        <v>16420</v>
      </c>
      <c r="AU209" s="199">
        <v>12160</v>
      </c>
      <c r="AV209" s="200">
        <v>4260</v>
      </c>
      <c r="AW209" s="196">
        <v>45037.65625</v>
      </c>
      <c r="AX209" s="193">
        <v>66923</v>
      </c>
      <c r="AY209" s="196"/>
      <c r="AZ209" s="197"/>
      <c r="BA209" s="197"/>
      <c r="BB209" s="199"/>
      <c r="BC209" s="199"/>
      <c r="BD209" s="200"/>
      <c r="BE209" s="196"/>
      <c r="BF209" s="193"/>
      <c r="BG209" s="196"/>
      <c r="BH209" s="197"/>
      <c r="BI209" s="197"/>
      <c r="BJ209" s="199"/>
      <c r="BK209" s="199"/>
      <c r="BL209" s="200"/>
      <c r="BM209" s="196"/>
      <c r="BN209" s="193"/>
      <c r="BO209" s="196"/>
      <c r="BP209" s="197"/>
      <c r="BQ209" s="197"/>
      <c r="BR209" s="199"/>
      <c r="BS209" s="199"/>
      <c r="BT209" s="200"/>
      <c r="BU209" s="201"/>
      <c r="BV209" s="193"/>
      <c r="BW209" s="202"/>
      <c r="BX209" s="90"/>
      <c r="BY209" s="198"/>
      <c r="BZ209" s="198"/>
      <c r="CA209" s="241" t="s">
        <v>1876</v>
      </c>
      <c r="CB209" s="221"/>
      <c r="CC209" s="267" t="s">
        <v>1744</v>
      </c>
      <c r="CD209" s="222">
        <f t="shared" si="124"/>
        <v>8.3333333333333329E-2</v>
      </c>
      <c r="CE209" s="223">
        <f t="shared" si="125"/>
        <v>3</v>
      </c>
      <c r="CF209" s="224">
        <f t="shared" si="126"/>
        <v>0.31666666666666732</v>
      </c>
      <c r="CG209" s="193">
        <f t="shared" si="127"/>
        <v>8</v>
      </c>
      <c r="CH209" s="224">
        <f t="shared" si="128"/>
        <v>2.6666666666666665</v>
      </c>
      <c r="CI209" s="193">
        <f t="shared" si="129"/>
        <v>20</v>
      </c>
      <c r="CJ209" s="224">
        <f t="shared" si="130"/>
        <v>0</v>
      </c>
      <c r="CK209" s="193">
        <f t="shared" si="131"/>
        <v>0</v>
      </c>
      <c r="CL209" s="224">
        <f t="shared" si="132"/>
        <v>0</v>
      </c>
      <c r="CM209" s="193">
        <f t="shared" si="133"/>
        <v>0</v>
      </c>
      <c r="CN209" s="224">
        <f t="shared" si="134"/>
        <v>0</v>
      </c>
      <c r="CO209" s="193">
        <f t="shared" si="135"/>
        <v>0</v>
      </c>
      <c r="CP209" s="225">
        <f t="shared" si="136"/>
        <v>0.05</v>
      </c>
      <c r="CQ209" s="198">
        <f t="shared" si="137"/>
        <v>0</v>
      </c>
      <c r="CR209" s="225">
        <f t="shared" si="138"/>
        <v>0</v>
      </c>
      <c r="CS209" s="198">
        <f t="shared" si="139"/>
        <v>0</v>
      </c>
      <c r="CT209" s="225">
        <f t="shared" si="140"/>
        <v>0</v>
      </c>
      <c r="CU209" s="198">
        <f t="shared" si="141"/>
        <v>0</v>
      </c>
      <c r="CV209" s="225">
        <f t="shared" si="142"/>
        <v>0</v>
      </c>
      <c r="CW209" s="226">
        <f t="shared" si="143"/>
        <v>0</v>
      </c>
      <c r="CX209" s="224">
        <f t="shared" si="144"/>
        <v>3.1166666666666671</v>
      </c>
      <c r="CY209" s="227">
        <f t="shared" si="145"/>
        <v>31</v>
      </c>
      <c r="CZ209" s="224">
        <f t="shared" si="160"/>
        <v>2.6666666666666665</v>
      </c>
      <c r="DA209" s="228">
        <f t="shared" si="159"/>
        <v>20</v>
      </c>
      <c r="DB209" s="225">
        <f t="shared" si="146"/>
        <v>0.45000000000000062</v>
      </c>
      <c r="DC209" s="229">
        <f t="shared" si="147"/>
        <v>11</v>
      </c>
      <c r="DD209" s="224">
        <f t="shared" si="148"/>
        <v>0.05</v>
      </c>
      <c r="DE209" s="90">
        <f t="shared" si="149"/>
        <v>0</v>
      </c>
      <c r="DF209" s="230">
        <f t="shared" si="150"/>
        <v>3</v>
      </c>
      <c r="DG209" s="251">
        <f t="shared" si="151"/>
        <v>4260</v>
      </c>
      <c r="DH209" s="231">
        <f t="shared" si="152"/>
        <v>79.875</v>
      </c>
      <c r="DI209" s="232">
        <f t="shared" si="153"/>
        <v>399.375</v>
      </c>
      <c r="DJ209" s="233">
        <f t="shared" si="154"/>
        <v>36</v>
      </c>
      <c r="DK209" s="234">
        <f t="shared" si="155"/>
        <v>7.5</v>
      </c>
      <c r="DL209" s="235">
        <f t="shared" si="156"/>
        <v>25.263157894736789</v>
      </c>
      <c r="DM209" s="236"/>
      <c r="DN209" s="237"/>
      <c r="DO209" s="238">
        <f t="shared" si="157"/>
        <v>1</v>
      </c>
      <c r="DP209" s="239">
        <f t="shared" si="158"/>
        <v>1</v>
      </c>
    </row>
    <row r="210" spans="1:120" ht="24.75" customHeight="1">
      <c r="A210" s="537" t="s">
        <v>1879</v>
      </c>
      <c r="B210" s="191" t="s">
        <v>1150</v>
      </c>
      <c r="C210" s="192">
        <v>45038</v>
      </c>
      <c r="D210" s="193" t="s">
        <v>173</v>
      </c>
      <c r="E210" s="194" t="s">
        <v>1404</v>
      </c>
      <c r="F210" s="90" t="s">
        <v>143</v>
      </c>
      <c r="G210" s="193" t="s">
        <v>1244</v>
      </c>
      <c r="H210" s="191" t="s">
        <v>145</v>
      </c>
      <c r="I210" s="90" t="s">
        <v>1750</v>
      </c>
      <c r="J210" s="194" t="s">
        <v>1374</v>
      </c>
      <c r="K210" s="90">
        <v>4</v>
      </c>
      <c r="L210" s="195" t="s">
        <v>1376</v>
      </c>
      <c r="M210" s="196">
        <v>45038.243055555555</v>
      </c>
      <c r="N210" s="90">
        <v>66926</v>
      </c>
      <c r="O210" s="197"/>
      <c r="P210" s="196">
        <v>45038.430555555555</v>
      </c>
      <c r="Q210" s="90">
        <v>66970</v>
      </c>
      <c r="R210" s="193"/>
      <c r="S210" s="196">
        <v>45038.246527777781</v>
      </c>
      <c r="T210" s="90">
        <v>66927</v>
      </c>
      <c r="U210" s="197" t="s">
        <v>1637</v>
      </c>
      <c r="V210" s="196">
        <v>45038.333333333336</v>
      </c>
      <c r="W210" s="90">
        <v>66947</v>
      </c>
      <c r="X210" s="193" t="s">
        <v>1386</v>
      </c>
      <c r="Y210" s="196">
        <v>45038.354166666664</v>
      </c>
      <c r="Z210" s="90">
        <v>66952</v>
      </c>
      <c r="AA210" s="193" t="s">
        <v>1711</v>
      </c>
      <c r="AB210" s="196">
        <v>45038.416666666664</v>
      </c>
      <c r="AC210" s="90">
        <v>66965</v>
      </c>
      <c r="AD210" s="193" t="s">
        <v>1567</v>
      </c>
      <c r="AE210" s="196"/>
      <c r="AF210" s="90"/>
      <c r="AG210" s="193"/>
      <c r="AH210" s="196"/>
      <c r="AI210" s="90"/>
      <c r="AJ210" s="198"/>
      <c r="AK210" s="196"/>
      <c r="AL210" s="90"/>
      <c r="AM210" s="198"/>
      <c r="AN210" s="196"/>
      <c r="AO210" s="90"/>
      <c r="AP210" s="198"/>
      <c r="AQ210" s="196">
        <v>45038.338888888888</v>
      </c>
      <c r="AR210" s="197">
        <v>66949</v>
      </c>
      <c r="AS210" s="197">
        <v>19684</v>
      </c>
      <c r="AT210" s="199">
        <v>16630</v>
      </c>
      <c r="AU210" s="199">
        <v>12140</v>
      </c>
      <c r="AV210" s="200">
        <v>4490</v>
      </c>
      <c r="AW210" s="196">
        <v>45038.347222222219</v>
      </c>
      <c r="AX210" s="193">
        <v>66950</v>
      </c>
      <c r="AY210" s="196">
        <v>45038.420138888891</v>
      </c>
      <c r="AZ210" s="197">
        <v>66967</v>
      </c>
      <c r="BA210" s="197">
        <v>19686</v>
      </c>
      <c r="BB210" s="199">
        <v>15730</v>
      </c>
      <c r="BC210" s="199">
        <v>12120</v>
      </c>
      <c r="BD210" s="200">
        <v>3610</v>
      </c>
      <c r="BE210" s="196">
        <v>45038.422222222223</v>
      </c>
      <c r="BF210" s="193">
        <v>66968</v>
      </c>
      <c r="BG210" s="196"/>
      <c r="BH210" s="197"/>
      <c r="BI210" s="197"/>
      <c r="BJ210" s="199"/>
      <c r="BK210" s="199"/>
      <c r="BL210" s="200"/>
      <c r="BM210" s="196"/>
      <c r="BN210" s="193"/>
      <c r="BO210" s="196"/>
      <c r="BP210" s="197"/>
      <c r="BQ210" s="197"/>
      <c r="BR210" s="199"/>
      <c r="BS210" s="199"/>
      <c r="BT210" s="200"/>
      <c r="BU210" s="201"/>
      <c r="BV210" s="193"/>
      <c r="BW210" s="202"/>
      <c r="BX210" s="90"/>
      <c r="BY210" s="198"/>
      <c r="BZ210" s="198"/>
      <c r="CA210" s="241" t="s">
        <v>1880</v>
      </c>
      <c r="CB210" s="221"/>
      <c r="CC210" s="267" t="s">
        <v>1744</v>
      </c>
      <c r="CD210" s="222">
        <f t="shared" si="124"/>
        <v>8.3333333333333329E-2</v>
      </c>
      <c r="CE210" s="223">
        <f t="shared" si="125"/>
        <v>1</v>
      </c>
      <c r="CF210" s="224">
        <f t="shared" si="126"/>
        <v>0.58333333333333315</v>
      </c>
      <c r="CG210" s="193">
        <f t="shared" si="127"/>
        <v>8</v>
      </c>
      <c r="CH210" s="224">
        <f t="shared" si="128"/>
        <v>2.0833333333333335</v>
      </c>
      <c r="CI210" s="193">
        <f t="shared" si="129"/>
        <v>20</v>
      </c>
      <c r="CJ210" s="224">
        <f t="shared" si="130"/>
        <v>1.5</v>
      </c>
      <c r="CK210" s="193">
        <f t="shared" si="131"/>
        <v>13</v>
      </c>
      <c r="CL210" s="224">
        <f t="shared" si="132"/>
        <v>0</v>
      </c>
      <c r="CM210" s="193">
        <f t="shared" si="133"/>
        <v>0</v>
      </c>
      <c r="CN210" s="224">
        <f t="shared" si="134"/>
        <v>0</v>
      </c>
      <c r="CO210" s="193">
        <f t="shared" si="135"/>
        <v>0</v>
      </c>
      <c r="CP210" s="225">
        <f t="shared" si="136"/>
        <v>0.2</v>
      </c>
      <c r="CQ210" s="198">
        <f t="shared" si="137"/>
        <v>1</v>
      </c>
      <c r="CR210" s="225">
        <f t="shared" si="138"/>
        <v>0.05</v>
      </c>
      <c r="CS210" s="198">
        <f t="shared" si="139"/>
        <v>1</v>
      </c>
      <c r="CT210" s="225">
        <f t="shared" si="140"/>
        <v>0</v>
      </c>
      <c r="CU210" s="198">
        <f t="shared" si="141"/>
        <v>0</v>
      </c>
      <c r="CV210" s="225">
        <f t="shared" si="142"/>
        <v>0</v>
      </c>
      <c r="CW210" s="226">
        <f t="shared" si="143"/>
        <v>0</v>
      </c>
      <c r="CX210" s="224">
        <f t="shared" si="144"/>
        <v>4.5</v>
      </c>
      <c r="CY210" s="227">
        <f t="shared" si="145"/>
        <v>44</v>
      </c>
      <c r="CZ210" s="224">
        <f t="shared" si="160"/>
        <v>3.5833333333333335</v>
      </c>
      <c r="DA210" s="228">
        <f t="shared" si="159"/>
        <v>33</v>
      </c>
      <c r="DB210" s="225">
        <f>IF(CX210-CZ210=0,0,CX210-CZ210)</f>
        <v>0.91666666666666652</v>
      </c>
      <c r="DC210" s="229">
        <f t="shared" si="147"/>
        <v>11</v>
      </c>
      <c r="DD210" s="224">
        <f t="shared" si="148"/>
        <v>0.25</v>
      </c>
      <c r="DE210" s="90">
        <f t="shared" si="149"/>
        <v>2</v>
      </c>
      <c r="DF210" s="230">
        <f t="shared" si="150"/>
        <v>7.5</v>
      </c>
      <c r="DG210" s="251">
        <f t="shared" si="151"/>
        <v>8100</v>
      </c>
      <c r="DH210" s="231">
        <f t="shared" si="152"/>
        <v>68.498942917547566</v>
      </c>
      <c r="DI210" s="232">
        <f t="shared" si="153"/>
        <v>565.11627906976742</v>
      </c>
      <c r="DJ210" s="233">
        <f t="shared" si="154"/>
        <v>12</v>
      </c>
      <c r="DK210" s="234">
        <f t="shared" si="155"/>
        <v>9.2093023255813957</v>
      </c>
      <c r="DL210" s="235">
        <f t="shared" si="156"/>
        <v>13.714285714285719</v>
      </c>
      <c r="DM210" s="236"/>
      <c r="DN210" s="237"/>
      <c r="DO210" s="238">
        <f t="shared" si="157"/>
        <v>0.90200445434298437</v>
      </c>
      <c r="DP210" s="239">
        <f t="shared" si="158"/>
        <v>2</v>
      </c>
    </row>
    <row r="211" spans="1:120" ht="24.75" customHeight="1">
      <c r="A211" s="537" t="s">
        <v>1883</v>
      </c>
      <c r="B211" s="191" t="s">
        <v>1150</v>
      </c>
      <c r="C211" s="192">
        <v>45038</v>
      </c>
      <c r="D211" s="193" t="s">
        <v>173</v>
      </c>
      <c r="E211" s="194" t="s">
        <v>1405</v>
      </c>
      <c r="F211" s="90" t="s">
        <v>143</v>
      </c>
      <c r="G211" s="193" t="s">
        <v>1241</v>
      </c>
      <c r="H211" s="191" t="s">
        <v>145</v>
      </c>
      <c r="I211" s="90" t="s">
        <v>1750</v>
      </c>
      <c r="J211" s="194" t="s">
        <v>147</v>
      </c>
      <c r="K211" s="90">
        <v>4</v>
      </c>
      <c r="L211" s="195" t="s">
        <v>1153</v>
      </c>
      <c r="M211" s="196">
        <v>45038.541666666664</v>
      </c>
      <c r="N211" s="90">
        <v>52582</v>
      </c>
      <c r="O211" s="197"/>
      <c r="P211" s="196">
        <v>45038.65625</v>
      </c>
      <c r="Q211" s="90">
        <v>52606</v>
      </c>
      <c r="R211" s="193"/>
      <c r="S211" s="196">
        <v>45038.545138888891</v>
      </c>
      <c r="T211" s="90">
        <v>52584</v>
      </c>
      <c r="U211" s="197" t="s">
        <v>1382</v>
      </c>
      <c r="V211" s="196">
        <v>45038.638888888891</v>
      </c>
      <c r="W211" s="90">
        <v>52599</v>
      </c>
      <c r="X211" s="193" t="s">
        <v>1384</v>
      </c>
      <c r="Y211" s="196"/>
      <c r="Z211" s="90"/>
      <c r="AA211" s="193"/>
      <c r="AB211" s="196"/>
      <c r="AC211" s="90"/>
      <c r="AD211" s="193"/>
      <c r="AE211" s="196"/>
      <c r="AF211" s="90"/>
      <c r="AG211" s="193"/>
      <c r="AH211" s="196"/>
      <c r="AI211" s="90"/>
      <c r="AJ211" s="198"/>
      <c r="AK211" s="196"/>
      <c r="AL211" s="90"/>
      <c r="AM211" s="198"/>
      <c r="AN211" s="196"/>
      <c r="AO211" s="90"/>
      <c r="AP211" s="198"/>
      <c r="AQ211" s="196">
        <v>45038.643750000003</v>
      </c>
      <c r="AR211" s="197">
        <v>52603</v>
      </c>
      <c r="AS211" s="197">
        <v>19687</v>
      </c>
      <c r="AT211" s="199">
        <v>19890</v>
      </c>
      <c r="AU211" s="199">
        <v>12030</v>
      </c>
      <c r="AV211" s="200">
        <v>7860</v>
      </c>
      <c r="AW211" s="196">
        <v>45038.647916666669</v>
      </c>
      <c r="AX211" s="193">
        <v>52603</v>
      </c>
      <c r="AY211" s="196"/>
      <c r="AZ211" s="197"/>
      <c r="BA211" s="197"/>
      <c r="BB211" s="199"/>
      <c r="BC211" s="199"/>
      <c r="BD211" s="200"/>
      <c r="BE211" s="196"/>
      <c r="BF211" s="193"/>
      <c r="BG211" s="196"/>
      <c r="BH211" s="197"/>
      <c r="BI211" s="197"/>
      <c r="BJ211" s="199"/>
      <c r="BK211" s="199"/>
      <c r="BL211" s="200"/>
      <c r="BM211" s="196"/>
      <c r="BN211" s="193"/>
      <c r="BO211" s="196"/>
      <c r="BP211" s="197"/>
      <c r="BQ211" s="197"/>
      <c r="BR211" s="199"/>
      <c r="BS211" s="199"/>
      <c r="BT211" s="200"/>
      <c r="BU211" s="201"/>
      <c r="BV211" s="193"/>
      <c r="BW211" s="202"/>
      <c r="BX211" s="90"/>
      <c r="BY211" s="198"/>
      <c r="BZ211" s="198"/>
      <c r="CA211" s="241" t="s">
        <v>1884</v>
      </c>
      <c r="CB211" s="221"/>
      <c r="CC211" s="267" t="s">
        <v>1744</v>
      </c>
      <c r="CD211" s="222">
        <f t="shared" si="124"/>
        <v>8.3333333333333329E-2</v>
      </c>
      <c r="CE211" s="223">
        <f t="shared" si="125"/>
        <v>2</v>
      </c>
      <c r="CF211" s="224">
        <f t="shared" si="126"/>
        <v>0.31666666666666671</v>
      </c>
      <c r="CG211" s="193">
        <f t="shared" si="127"/>
        <v>7</v>
      </c>
      <c r="CH211" s="224">
        <f t="shared" si="128"/>
        <v>2.25</v>
      </c>
      <c r="CI211" s="193">
        <f t="shared" si="129"/>
        <v>15</v>
      </c>
      <c r="CJ211" s="224">
        <f t="shared" si="130"/>
        <v>0</v>
      </c>
      <c r="CK211" s="193">
        <f t="shared" si="131"/>
        <v>0</v>
      </c>
      <c r="CL211" s="224">
        <f t="shared" si="132"/>
        <v>0</v>
      </c>
      <c r="CM211" s="193">
        <f t="shared" si="133"/>
        <v>0</v>
      </c>
      <c r="CN211" s="224">
        <f t="shared" si="134"/>
        <v>0</v>
      </c>
      <c r="CO211" s="193">
        <f t="shared" si="135"/>
        <v>0</v>
      </c>
      <c r="CP211" s="225">
        <f t="shared" si="136"/>
        <v>0.1</v>
      </c>
      <c r="CQ211" s="198">
        <f t="shared" si="137"/>
        <v>0</v>
      </c>
      <c r="CR211" s="225">
        <f t="shared" si="138"/>
        <v>0</v>
      </c>
      <c r="CS211" s="198">
        <f t="shared" si="139"/>
        <v>0</v>
      </c>
      <c r="CT211" s="225">
        <f t="shared" si="140"/>
        <v>0</v>
      </c>
      <c r="CU211" s="198">
        <f t="shared" si="141"/>
        <v>0</v>
      </c>
      <c r="CV211" s="225">
        <f t="shared" si="142"/>
        <v>0</v>
      </c>
      <c r="CW211" s="226">
        <f t="shared" si="143"/>
        <v>0</v>
      </c>
      <c r="CX211" s="224">
        <f t="shared" si="144"/>
        <v>2.75</v>
      </c>
      <c r="CY211" s="227">
        <f t="shared" si="145"/>
        <v>24</v>
      </c>
      <c r="CZ211" s="224">
        <f t="shared" si="160"/>
        <v>2.25</v>
      </c>
      <c r="DA211" s="228">
        <f t="shared" si="159"/>
        <v>15</v>
      </c>
      <c r="DB211" s="225">
        <f t="shared" si="146"/>
        <v>0.5</v>
      </c>
      <c r="DC211" s="229">
        <f t="shared" si="147"/>
        <v>9</v>
      </c>
      <c r="DD211" s="224">
        <f t="shared" si="148"/>
        <v>0.1</v>
      </c>
      <c r="DE211" s="90">
        <f t="shared" si="149"/>
        <v>0</v>
      </c>
      <c r="DF211" s="230">
        <f t="shared" si="150"/>
        <v>6</v>
      </c>
      <c r="DG211" s="251">
        <f t="shared" si="151"/>
        <v>7860</v>
      </c>
      <c r="DH211" s="231">
        <f t="shared" si="152"/>
        <v>232.88888888888889</v>
      </c>
      <c r="DI211" s="232">
        <f t="shared" si="153"/>
        <v>873.33333333333337</v>
      </c>
      <c r="DJ211" s="233">
        <f t="shared" si="154"/>
        <v>24</v>
      </c>
      <c r="DK211" s="234">
        <f t="shared" si="155"/>
        <v>6.666666666666667</v>
      </c>
      <c r="DL211" s="235">
        <f t="shared" si="156"/>
        <v>22.105263157894733</v>
      </c>
      <c r="DM211" s="236"/>
      <c r="DN211" s="237"/>
      <c r="DO211" s="238">
        <f t="shared" si="157"/>
        <v>1</v>
      </c>
      <c r="DP211" s="239">
        <f t="shared" si="158"/>
        <v>1</v>
      </c>
    </row>
    <row r="212" spans="1:120" ht="24.75" customHeight="1">
      <c r="A212" s="537" t="s">
        <v>1881</v>
      </c>
      <c r="B212" s="191" t="s">
        <v>1150</v>
      </c>
      <c r="C212" s="192">
        <v>45038</v>
      </c>
      <c r="D212" s="193" t="s">
        <v>173</v>
      </c>
      <c r="E212" s="194" t="s">
        <v>1406</v>
      </c>
      <c r="F212" s="90" t="s">
        <v>143</v>
      </c>
      <c r="G212" s="193" t="s">
        <v>1244</v>
      </c>
      <c r="H212" s="191" t="s">
        <v>145</v>
      </c>
      <c r="I212" s="90" t="s">
        <v>1750</v>
      </c>
      <c r="J212" s="194" t="s">
        <v>147</v>
      </c>
      <c r="K212" s="90">
        <v>4</v>
      </c>
      <c r="L212" s="195" t="s">
        <v>1377</v>
      </c>
      <c r="M212" s="196">
        <v>45038.240277777775</v>
      </c>
      <c r="N212" s="90">
        <v>52535</v>
      </c>
      <c r="O212" s="197"/>
      <c r="P212" s="196">
        <v>45038.381944444445</v>
      </c>
      <c r="Q212" s="90">
        <v>52582</v>
      </c>
      <c r="R212" s="193"/>
      <c r="S212" s="196">
        <v>45038.24722222222</v>
      </c>
      <c r="T212" s="90">
        <v>52539</v>
      </c>
      <c r="U212" s="197" t="s">
        <v>1714</v>
      </c>
      <c r="V212" s="196">
        <v>45038.357638888891</v>
      </c>
      <c r="W212" s="90">
        <v>52565</v>
      </c>
      <c r="X212" s="193" t="s">
        <v>1715</v>
      </c>
      <c r="Y212" s="196"/>
      <c r="Z212" s="90"/>
      <c r="AA212" s="193"/>
      <c r="AB212" s="196"/>
      <c r="AC212" s="90"/>
      <c r="AD212" s="193"/>
      <c r="AE212" s="196"/>
      <c r="AF212" s="90"/>
      <c r="AG212" s="193"/>
      <c r="AH212" s="196"/>
      <c r="AI212" s="90"/>
      <c r="AJ212" s="198"/>
      <c r="AK212" s="196"/>
      <c r="AL212" s="90"/>
      <c r="AM212" s="198"/>
      <c r="AN212" s="196"/>
      <c r="AO212" s="90"/>
      <c r="AP212" s="198"/>
      <c r="AQ212" s="196">
        <v>45038.369444444441</v>
      </c>
      <c r="AR212" s="197">
        <v>52579</v>
      </c>
      <c r="AS212" s="197">
        <v>19685</v>
      </c>
      <c r="AT212" s="199">
        <v>17680</v>
      </c>
      <c r="AU212" s="199">
        <v>12020</v>
      </c>
      <c r="AV212" s="200">
        <v>5660</v>
      </c>
      <c r="AW212" s="196">
        <v>45038.374305555553</v>
      </c>
      <c r="AX212" s="193">
        <v>52579</v>
      </c>
      <c r="AY212" s="196"/>
      <c r="AZ212" s="197"/>
      <c r="BA212" s="197"/>
      <c r="BB212" s="199"/>
      <c r="BC212" s="199"/>
      <c r="BD212" s="200"/>
      <c r="BE212" s="196"/>
      <c r="BF212" s="193"/>
      <c r="BG212" s="196"/>
      <c r="BH212" s="197"/>
      <c r="BI212" s="197"/>
      <c r="BJ212" s="199"/>
      <c r="BK212" s="199"/>
      <c r="BL212" s="200"/>
      <c r="BM212" s="196"/>
      <c r="BN212" s="193"/>
      <c r="BO212" s="196"/>
      <c r="BP212" s="197"/>
      <c r="BQ212" s="197"/>
      <c r="BR212" s="199"/>
      <c r="BS212" s="199"/>
      <c r="BT212" s="200"/>
      <c r="BU212" s="201"/>
      <c r="BV212" s="193"/>
      <c r="BW212" s="202"/>
      <c r="BX212" s="90"/>
      <c r="BY212" s="198"/>
      <c r="BZ212" s="198"/>
      <c r="CA212" s="241" t="s">
        <v>1882</v>
      </c>
      <c r="CB212" s="221"/>
      <c r="CC212" s="267" t="s">
        <v>1744</v>
      </c>
      <c r="CD212" s="222">
        <f t="shared" si="124"/>
        <v>0.16666666666666666</v>
      </c>
      <c r="CE212" s="223">
        <f t="shared" si="125"/>
        <v>4</v>
      </c>
      <c r="CF212" s="224">
        <f t="shared" si="126"/>
        <v>0.46666666666666667</v>
      </c>
      <c r="CG212" s="193">
        <f t="shared" si="127"/>
        <v>17</v>
      </c>
      <c r="CH212" s="224">
        <f t="shared" si="128"/>
        <v>2.65</v>
      </c>
      <c r="CI212" s="193">
        <f t="shared" si="129"/>
        <v>26</v>
      </c>
      <c r="CJ212" s="224">
        <f t="shared" si="130"/>
        <v>0</v>
      </c>
      <c r="CK212" s="193">
        <f t="shared" si="131"/>
        <v>0</v>
      </c>
      <c r="CL212" s="224">
        <f t="shared" si="132"/>
        <v>0</v>
      </c>
      <c r="CM212" s="193">
        <f t="shared" si="133"/>
        <v>0</v>
      </c>
      <c r="CN212" s="224">
        <f t="shared" si="134"/>
        <v>0</v>
      </c>
      <c r="CO212" s="193">
        <f t="shared" si="135"/>
        <v>0</v>
      </c>
      <c r="CP212" s="225">
        <f t="shared" si="136"/>
        <v>0.11666666666666667</v>
      </c>
      <c r="CQ212" s="198">
        <f t="shared" si="137"/>
        <v>0</v>
      </c>
      <c r="CR212" s="225">
        <f t="shared" si="138"/>
        <v>0</v>
      </c>
      <c r="CS212" s="198">
        <f t="shared" si="139"/>
        <v>0</v>
      </c>
      <c r="CT212" s="225">
        <f t="shared" si="140"/>
        <v>0</v>
      </c>
      <c r="CU212" s="198">
        <f t="shared" si="141"/>
        <v>0</v>
      </c>
      <c r="CV212" s="225">
        <f t="shared" si="142"/>
        <v>0</v>
      </c>
      <c r="CW212" s="226">
        <f t="shared" si="143"/>
        <v>0</v>
      </c>
      <c r="CX212" s="224">
        <f t="shared" si="144"/>
        <v>3.4</v>
      </c>
      <c r="CY212" s="227">
        <f t="shared" si="145"/>
        <v>47</v>
      </c>
      <c r="CZ212" s="224">
        <f t="shared" si="160"/>
        <v>2.65</v>
      </c>
      <c r="DA212" s="228">
        <f t="shared" si="159"/>
        <v>26</v>
      </c>
      <c r="DB212" s="225">
        <f t="shared" si="146"/>
        <v>0.75</v>
      </c>
      <c r="DC212" s="229">
        <f t="shared" si="147"/>
        <v>21</v>
      </c>
      <c r="DD212" s="224">
        <f t="shared" si="148"/>
        <v>0.11666666666666667</v>
      </c>
      <c r="DE212" s="90">
        <f t="shared" si="149"/>
        <v>0</v>
      </c>
      <c r="DF212" s="230">
        <f t="shared" si="150"/>
        <v>7</v>
      </c>
      <c r="DG212" s="251">
        <f t="shared" si="151"/>
        <v>5660</v>
      </c>
      <c r="DH212" s="231">
        <f t="shared" si="152"/>
        <v>82.148040638606673</v>
      </c>
      <c r="DI212" s="232">
        <f t="shared" si="153"/>
        <v>533.96226415094338</v>
      </c>
      <c r="DJ212" s="233">
        <f t="shared" si="154"/>
        <v>24</v>
      </c>
      <c r="DK212" s="234">
        <f t="shared" si="155"/>
        <v>9.8113207547169807</v>
      </c>
      <c r="DL212" s="235">
        <f t="shared" si="156"/>
        <v>36.428571428571431</v>
      </c>
      <c r="DM212" s="236"/>
      <c r="DN212" s="237"/>
      <c r="DO212" s="238">
        <f t="shared" si="157"/>
        <v>1</v>
      </c>
      <c r="DP212" s="239">
        <f t="shared" si="158"/>
        <v>1</v>
      </c>
    </row>
    <row r="213" spans="1:120" ht="24.75" customHeight="1">
      <c r="A213" s="537" t="s">
        <v>1885</v>
      </c>
      <c r="B213" s="191" t="s">
        <v>1150</v>
      </c>
      <c r="C213" s="192">
        <v>45038</v>
      </c>
      <c r="D213" s="193" t="s">
        <v>173</v>
      </c>
      <c r="E213" s="194" t="s">
        <v>1407</v>
      </c>
      <c r="F213" s="90" t="s">
        <v>143</v>
      </c>
      <c r="G213" s="193" t="s">
        <v>1241</v>
      </c>
      <c r="H213" s="191" t="s">
        <v>145</v>
      </c>
      <c r="I213" s="90" t="s">
        <v>1750</v>
      </c>
      <c r="J213" s="194" t="s">
        <v>1374</v>
      </c>
      <c r="K213" s="90">
        <v>3</v>
      </c>
      <c r="L213" s="195" t="s">
        <v>1381</v>
      </c>
      <c r="M213" s="196">
        <v>45038.534722222219</v>
      </c>
      <c r="N213" s="90">
        <v>66970</v>
      </c>
      <c r="O213" s="197"/>
      <c r="P213" s="196">
        <v>45038.711111111108</v>
      </c>
      <c r="Q213" s="90">
        <v>67004</v>
      </c>
      <c r="R213" s="193"/>
      <c r="S213" s="196">
        <v>45038.538194444445</v>
      </c>
      <c r="T213" s="90">
        <v>66973</v>
      </c>
      <c r="U213" s="197" t="s">
        <v>1606</v>
      </c>
      <c r="V213" s="196">
        <v>45038.690972222219</v>
      </c>
      <c r="W213" s="90">
        <v>66995</v>
      </c>
      <c r="X213" s="193" t="s">
        <v>1629</v>
      </c>
      <c r="Y213" s="196"/>
      <c r="Z213" s="90"/>
      <c r="AA213" s="193"/>
      <c r="AB213" s="196"/>
      <c r="AC213" s="90"/>
      <c r="AD213" s="193"/>
      <c r="AE213" s="196"/>
      <c r="AF213" s="90"/>
      <c r="AG213" s="193"/>
      <c r="AH213" s="196"/>
      <c r="AI213" s="90"/>
      <c r="AJ213" s="198"/>
      <c r="AK213" s="196"/>
      <c r="AL213" s="90"/>
      <c r="AM213" s="198"/>
      <c r="AN213" s="196"/>
      <c r="AO213" s="90"/>
      <c r="AP213" s="198"/>
      <c r="AQ213" s="196">
        <v>45038.7</v>
      </c>
      <c r="AR213" s="197">
        <v>67001</v>
      </c>
      <c r="AS213" s="197">
        <v>19688</v>
      </c>
      <c r="AT213" s="199">
        <v>19150</v>
      </c>
      <c r="AU213" s="199">
        <v>12110</v>
      </c>
      <c r="AV213" s="200">
        <v>7040</v>
      </c>
      <c r="AW213" s="196">
        <v>45038.703472222223</v>
      </c>
      <c r="AX213" s="193">
        <v>67001</v>
      </c>
      <c r="AY213" s="196"/>
      <c r="AZ213" s="197"/>
      <c r="BA213" s="197"/>
      <c r="BB213" s="199"/>
      <c r="BC213" s="199"/>
      <c r="BD213" s="200"/>
      <c r="BE213" s="196"/>
      <c r="BF213" s="193"/>
      <c r="BG213" s="196"/>
      <c r="BH213" s="197"/>
      <c r="BI213" s="197"/>
      <c r="BJ213" s="199"/>
      <c r="BK213" s="199"/>
      <c r="BL213" s="200"/>
      <c r="BM213" s="196"/>
      <c r="BN213" s="193"/>
      <c r="BO213" s="196"/>
      <c r="BP213" s="197"/>
      <c r="BQ213" s="197"/>
      <c r="BR213" s="199"/>
      <c r="BS213" s="199"/>
      <c r="BT213" s="200"/>
      <c r="BU213" s="201"/>
      <c r="BV213" s="193"/>
      <c r="BW213" s="202"/>
      <c r="BX213" s="90"/>
      <c r="BY213" s="198"/>
      <c r="BZ213" s="198"/>
      <c r="CA213" s="241" t="s">
        <v>1886</v>
      </c>
      <c r="CB213" s="221"/>
      <c r="CC213" s="267" t="s">
        <v>1744</v>
      </c>
      <c r="CD213" s="222">
        <f t="shared" si="124"/>
        <v>8.3333333333333329E-2</v>
      </c>
      <c r="CE213" s="223">
        <f t="shared" si="125"/>
        <v>3</v>
      </c>
      <c r="CF213" s="224">
        <f t="shared" si="126"/>
        <v>0.40000000000000069</v>
      </c>
      <c r="CG213" s="193">
        <f t="shared" si="127"/>
        <v>9</v>
      </c>
      <c r="CH213" s="224">
        <f t="shared" si="128"/>
        <v>3.6666666666666661</v>
      </c>
      <c r="CI213" s="193">
        <f t="shared" si="129"/>
        <v>22</v>
      </c>
      <c r="CJ213" s="224">
        <f t="shared" si="130"/>
        <v>0</v>
      </c>
      <c r="CK213" s="193">
        <f t="shared" si="131"/>
        <v>0</v>
      </c>
      <c r="CL213" s="224">
        <f t="shared" si="132"/>
        <v>0</v>
      </c>
      <c r="CM213" s="193">
        <f t="shared" si="133"/>
        <v>0</v>
      </c>
      <c r="CN213" s="224">
        <f t="shared" si="134"/>
        <v>0</v>
      </c>
      <c r="CO213" s="193">
        <f t="shared" si="135"/>
        <v>0</v>
      </c>
      <c r="CP213" s="225">
        <f t="shared" si="136"/>
        <v>8.3333333333333329E-2</v>
      </c>
      <c r="CQ213" s="198">
        <f t="shared" si="137"/>
        <v>0</v>
      </c>
      <c r="CR213" s="225">
        <f t="shared" si="138"/>
        <v>0</v>
      </c>
      <c r="CS213" s="198">
        <f t="shared" si="139"/>
        <v>0</v>
      </c>
      <c r="CT213" s="225">
        <f t="shared" si="140"/>
        <v>0</v>
      </c>
      <c r="CU213" s="198">
        <f t="shared" si="141"/>
        <v>0</v>
      </c>
      <c r="CV213" s="225">
        <f t="shared" si="142"/>
        <v>0</v>
      </c>
      <c r="CW213" s="226">
        <f t="shared" si="143"/>
        <v>0</v>
      </c>
      <c r="CX213" s="224">
        <f t="shared" si="144"/>
        <v>4.2333333333333334</v>
      </c>
      <c r="CY213" s="227">
        <f t="shared" si="145"/>
        <v>34</v>
      </c>
      <c r="CZ213" s="224">
        <f t="shared" si="160"/>
        <v>3.6666666666666661</v>
      </c>
      <c r="DA213" s="228">
        <f t="shared" si="159"/>
        <v>22</v>
      </c>
      <c r="DB213" s="225">
        <f t="shared" si="146"/>
        <v>0.56666666666666732</v>
      </c>
      <c r="DC213" s="229">
        <f t="shared" si="147"/>
        <v>12</v>
      </c>
      <c r="DD213" s="224">
        <f t="shared" si="148"/>
        <v>8.3333333333333329E-2</v>
      </c>
      <c r="DE213" s="90">
        <f t="shared" si="149"/>
        <v>0</v>
      </c>
      <c r="DF213" s="230">
        <f t="shared" si="150"/>
        <v>5</v>
      </c>
      <c r="DG213" s="251">
        <f t="shared" si="151"/>
        <v>7040</v>
      </c>
      <c r="DH213" s="231">
        <f t="shared" si="152"/>
        <v>87.27272727272728</v>
      </c>
      <c r="DI213" s="232">
        <f t="shared" si="153"/>
        <v>640.00000000000011</v>
      </c>
      <c r="DJ213" s="233">
        <f t="shared" si="154"/>
        <v>36</v>
      </c>
      <c r="DK213" s="234">
        <f t="shared" si="155"/>
        <v>6.0000000000000009</v>
      </c>
      <c r="DL213" s="235">
        <f t="shared" si="156"/>
        <v>22.499999999999961</v>
      </c>
      <c r="DM213" s="236"/>
      <c r="DN213" s="237"/>
      <c r="DO213" s="238">
        <f t="shared" si="157"/>
        <v>1</v>
      </c>
      <c r="DP213" s="239">
        <f t="shared" si="158"/>
        <v>1</v>
      </c>
    </row>
    <row r="214" spans="1:120" ht="24.75" customHeight="1">
      <c r="A214" s="537" t="s">
        <v>1887</v>
      </c>
      <c r="B214" s="191" t="s">
        <v>1150</v>
      </c>
      <c r="C214" s="192">
        <v>45040</v>
      </c>
      <c r="D214" s="193" t="s">
        <v>176</v>
      </c>
      <c r="E214" s="194" t="s">
        <v>1401</v>
      </c>
      <c r="F214" s="90" t="s">
        <v>165</v>
      </c>
      <c r="G214" s="193" t="s">
        <v>1244</v>
      </c>
      <c r="H214" s="191" t="s">
        <v>145</v>
      </c>
      <c r="I214" s="90" t="s">
        <v>1750</v>
      </c>
      <c r="J214" s="194" t="s">
        <v>1374</v>
      </c>
      <c r="K214" s="90">
        <v>4</v>
      </c>
      <c r="L214" s="195" t="s">
        <v>1376</v>
      </c>
      <c r="M214" s="196">
        <v>45040.243055555555</v>
      </c>
      <c r="N214" s="90">
        <v>67004</v>
      </c>
      <c r="O214" s="197"/>
      <c r="P214" s="196">
        <v>45040.520833333336</v>
      </c>
      <c r="Q214" s="90">
        <v>67070</v>
      </c>
      <c r="R214" s="193"/>
      <c r="S214" s="196">
        <v>45040.25</v>
      </c>
      <c r="T214" s="90">
        <v>67007</v>
      </c>
      <c r="U214" s="197" t="s">
        <v>1534</v>
      </c>
      <c r="V214" s="196">
        <v>45040.339583333334</v>
      </c>
      <c r="W214" s="90">
        <v>67021</v>
      </c>
      <c r="X214" s="193" t="s">
        <v>1888</v>
      </c>
      <c r="Y214" s="196">
        <v>45040.369444444441</v>
      </c>
      <c r="Z214" s="90">
        <v>67035</v>
      </c>
      <c r="AA214" s="193" t="s">
        <v>1889</v>
      </c>
      <c r="AB214" s="196">
        <v>45040.423611111109</v>
      </c>
      <c r="AC214" s="90">
        <v>67044</v>
      </c>
      <c r="AD214" s="193" t="s">
        <v>1466</v>
      </c>
      <c r="AE214" s="196">
        <v>45040.444444444445</v>
      </c>
      <c r="AF214" s="90">
        <v>67054</v>
      </c>
      <c r="AG214" s="193" t="s">
        <v>1467</v>
      </c>
      <c r="AH214" s="196">
        <v>45040.503472222219</v>
      </c>
      <c r="AI214" s="90">
        <v>67063</v>
      </c>
      <c r="AJ214" s="198" t="s">
        <v>1599</v>
      </c>
      <c r="AK214" s="196"/>
      <c r="AL214" s="90"/>
      <c r="AM214" s="198"/>
      <c r="AN214" s="196"/>
      <c r="AO214" s="90"/>
      <c r="AP214" s="198"/>
      <c r="AQ214" s="196">
        <v>45040.352777777778</v>
      </c>
      <c r="AR214" s="197">
        <v>67028</v>
      </c>
      <c r="AS214" s="197">
        <v>19689</v>
      </c>
      <c r="AT214" s="199">
        <v>19600</v>
      </c>
      <c r="AU214" s="199">
        <v>12120</v>
      </c>
      <c r="AV214" s="200">
        <v>7480</v>
      </c>
      <c r="AW214" s="196">
        <v>45040.356249999997</v>
      </c>
      <c r="AX214" s="193">
        <v>67028</v>
      </c>
      <c r="AY214" s="196">
        <v>45040.432638888888</v>
      </c>
      <c r="AZ214" s="197">
        <v>67049</v>
      </c>
      <c r="BA214" s="197">
        <v>19692</v>
      </c>
      <c r="BB214" s="199">
        <v>17140</v>
      </c>
      <c r="BC214" s="199">
        <v>12110</v>
      </c>
      <c r="BD214" s="200">
        <v>5030</v>
      </c>
      <c r="BE214" s="196">
        <v>45040.436805555553</v>
      </c>
      <c r="BF214" s="193">
        <v>67049</v>
      </c>
      <c r="BG214" s="196">
        <v>45040.510416666664</v>
      </c>
      <c r="BH214" s="197">
        <v>67067</v>
      </c>
      <c r="BI214" s="197">
        <v>19693</v>
      </c>
      <c r="BJ214" s="199">
        <v>17920</v>
      </c>
      <c r="BK214" s="199">
        <v>12090</v>
      </c>
      <c r="BL214" s="200">
        <v>5830</v>
      </c>
      <c r="BM214" s="196">
        <v>45040.513888888891</v>
      </c>
      <c r="BN214" s="193">
        <v>67067</v>
      </c>
      <c r="BO214" s="196"/>
      <c r="BP214" s="197"/>
      <c r="BQ214" s="197"/>
      <c r="BR214" s="199"/>
      <c r="BS214" s="199"/>
      <c r="BT214" s="200"/>
      <c r="BU214" s="201"/>
      <c r="BV214" s="193"/>
      <c r="BW214" s="202"/>
      <c r="BX214" s="90"/>
      <c r="BY214" s="198"/>
      <c r="BZ214" s="198"/>
      <c r="CA214" s="241" t="s">
        <v>1890</v>
      </c>
      <c r="CB214" s="221"/>
      <c r="CC214" s="267" t="s">
        <v>1744</v>
      </c>
      <c r="CD214" s="222">
        <f t="shared" si="124"/>
        <v>0.16666666666666666</v>
      </c>
      <c r="CE214" s="223">
        <f t="shared" si="125"/>
        <v>3</v>
      </c>
      <c r="CF214" s="224">
        <f t="shared" si="126"/>
        <v>1.3666666666666665</v>
      </c>
      <c r="CG214" s="193">
        <f t="shared" si="127"/>
        <v>31</v>
      </c>
      <c r="CH214" s="224">
        <f t="shared" si="128"/>
        <v>2.15</v>
      </c>
      <c r="CI214" s="193">
        <f t="shared" si="129"/>
        <v>14</v>
      </c>
      <c r="CJ214" s="224">
        <f t="shared" si="130"/>
        <v>1.3</v>
      </c>
      <c r="CK214" s="193">
        <f t="shared" si="131"/>
        <v>9</v>
      </c>
      <c r="CL214" s="224">
        <f t="shared" si="132"/>
        <v>1.4166666666666667</v>
      </c>
      <c r="CM214" s="193">
        <f t="shared" si="133"/>
        <v>9</v>
      </c>
      <c r="CN214" s="224">
        <f t="shared" si="134"/>
        <v>0</v>
      </c>
      <c r="CO214" s="193">
        <f t="shared" si="135"/>
        <v>0</v>
      </c>
      <c r="CP214" s="225">
        <f t="shared" si="136"/>
        <v>8.3333333333333329E-2</v>
      </c>
      <c r="CQ214" s="198">
        <f t="shared" si="137"/>
        <v>0</v>
      </c>
      <c r="CR214" s="225">
        <f t="shared" si="138"/>
        <v>0.1</v>
      </c>
      <c r="CS214" s="198">
        <f t="shared" si="139"/>
        <v>0</v>
      </c>
      <c r="CT214" s="225">
        <f t="shared" si="140"/>
        <v>8.3333333333333329E-2</v>
      </c>
      <c r="CU214" s="198">
        <f t="shared" si="141"/>
        <v>0</v>
      </c>
      <c r="CV214" s="225">
        <f t="shared" si="142"/>
        <v>0</v>
      </c>
      <c r="CW214" s="226">
        <f t="shared" si="143"/>
        <v>0</v>
      </c>
      <c r="CX214" s="224">
        <f t="shared" si="144"/>
        <v>6.666666666666667</v>
      </c>
      <c r="CY214" s="227">
        <f t="shared" si="145"/>
        <v>66</v>
      </c>
      <c r="CZ214" s="224">
        <f t="shared" si="160"/>
        <v>4.8666666666666671</v>
      </c>
      <c r="DA214" s="228">
        <f t="shared" si="159"/>
        <v>32</v>
      </c>
      <c r="DB214" s="225">
        <f t="shared" si="146"/>
        <v>1.7999999999999998</v>
      </c>
      <c r="DC214" s="229">
        <f t="shared" si="147"/>
        <v>34</v>
      </c>
      <c r="DD214" s="224">
        <f t="shared" si="148"/>
        <v>0.26666666666666666</v>
      </c>
      <c r="DE214" s="90">
        <f t="shared" si="149"/>
        <v>0</v>
      </c>
      <c r="DF214" s="230">
        <f t="shared" si="150"/>
        <v>5.3333333333333339</v>
      </c>
      <c r="DG214" s="251">
        <f t="shared" si="151"/>
        <v>18340</v>
      </c>
      <c r="DH214" s="231">
        <f t="shared" si="152"/>
        <v>117.7654109589041</v>
      </c>
      <c r="DI214" s="232">
        <f t="shared" si="153"/>
        <v>942.12328767123279</v>
      </c>
      <c r="DJ214" s="233">
        <f t="shared" si="154"/>
        <v>18</v>
      </c>
      <c r="DK214" s="234">
        <f t="shared" si="155"/>
        <v>6.5753424657534243</v>
      </c>
      <c r="DL214" s="235">
        <f t="shared" si="156"/>
        <v>22.682926829268297</v>
      </c>
      <c r="DM214" s="236"/>
      <c r="DN214" s="237"/>
      <c r="DO214" s="238">
        <f t="shared" si="157"/>
        <v>0.8172905525846702</v>
      </c>
      <c r="DP214" s="239">
        <f t="shared" si="158"/>
        <v>3</v>
      </c>
    </row>
    <row r="215" spans="1:120" ht="24.75" customHeight="1">
      <c r="A215" s="537" t="s">
        <v>1896</v>
      </c>
      <c r="B215" s="191" t="s">
        <v>1150</v>
      </c>
      <c r="C215" s="192">
        <v>45040</v>
      </c>
      <c r="D215" s="193" t="s">
        <v>176</v>
      </c>
      <c r="E215" s="194" t="s">
        <v>1399</v>
      </c>
      <c r="F215" s="90" t="s">
        <v>165</v>
      </c>
      <c r="G215" s="193" t="s">
        <v>1241</v>
      </c>
      <c r="H215" s="191" t="s">
        <v>145</v>
      </c>
      <c r="I215" s="90" t="s">
        <v>1750</v>
      </c>
      <c r="J215" s="194" t="s">
        <v>147</v>
      </c>
      <c r="K215" s="90">
        <v>4</v>
      </c>
      <c r="L215" s="195" t="s">
        <v>1153</v>
      </c>
      <c r="M215" s="196">
        <v>45040.625</v>
      </c>
      <c r="N215" s="90">
        <v>52726</v>
      </c>
      <c r="O215" s="197"/>
      <c r="P215" s="196">
        <v>45040.847222222219</v>
      </c>
      <c r="Q215" s="90">
        <v>52777</v>
      </c>
      <c r="R215" s="193"/>
      <c r="S215" s="196">
        <v>45040.628472222219</v>
      </c>
      <c r="T215" s="90">
        <v>52728</v>
      </c>
      <c r="U215" s="197" t="s">
        <v>1897</v>
      </c>
      <c r="V215" s="196">
        <v>45040.680555555555</v>
      </c>
      <c r="W215" s="90">
        <v>52735</v>
      </c>
      <c r="X215" s="193" t="s">
        <v>1898</v>
      </c>
      <c r="Y215" s="196">
        <v>45040.697916666664</v>
      </c>
      <c r="Z215" s="90">
        <v>52744</v>
      </c>
      <c r="AA215" s="193" t="s">
        <v>1898</v>
      </c>
      <c r="AB215" s="196">
        <v>45040.75</v>
      </c>
      <c r="AC215" s="90">
        <v>52751</v>
      </c>
      <c r="AD215" s="193" t="s">
        <v>1899</v>
      </c>
      <c r="AE215" s="196">
        <v>45040.767361111109</v>
      </c>
      <c r="AF215" s="90">
        <v>52762</v>
      </c>
      <c r="AG215" s="193" t="s">
        <v>1900</v>
      </c>
      <c r="AH215" s="196">
        <v>45040.826388888891</v>
      </c>
      <c r="AI215" s="90">
        <v>52769</v>
      </c>
      <c r="AJ215" s="198" t="s">
        <v>1901</v>
      </c>
      <c r="AK215" s="196"/>
      <c r="AL215" s="90"/>
      <c r="AM215" s="198"/>
      <c r="AN215" s="196"/>
      <c r="AO215" s="90"/>
      <c r="AP215" s="198"/>
      <c r="AQ215" s="196">
        <v>45040.6875</v>
      </c>
      <c r="AR215" s="197">
        <v>52739</v>
      </c>
      <c r="AS215" s="197">
        <v>19700</v>
      </c>
      <c r="AT215" s="199">
        <v>17470</v>
      </c>
      <c r="AU215" s="199">
        <v>11960</v>
      </c>
      <c r="AV215" s="200">
        <v>5510</v>
      </c>
      <c r="AW215" s="196">
        <v>45040.691666666666</v>
      </c>
      <c r="AX215" s="193">
        <v>52739</v>
      </c>
      <c r="AY215" s="196">
        <v>45040.755555555559</v>
      </c>
      <c r="AZ215" s="197">
        <v>52756</v>
      </c>
      <c r="BA215" s="197">
        <v>19701</v>
      </c>
      <c r="BB215" s="199">
        <v>17740</v>
      </c>
      <c r="BC215" s="199">
        <v>11950</v>
      </c>
      <c r="BD215" s="200">
        <v>5790</v>
      </c>
      <c r="BE215" s="196">
        <v>45040.759722222225</v>
      </c>
      <c r="BF215" s="193">
        <v>52756</v>
      </c>
      <c r="BG215" s="196">
        <v>45040.834722222222</v>
      </c>
      <c r="BH215" s="197">
        <v>52774</v>
      </c>
      <c r="BI215" s="197">
        <v>19703</v>
      </c>
      <c r="BJ215" s="199">
        <v>17950</v>
      </c>
      <c r="BK215" s="199">
        <v>11940</v>
      </c>
      <c r="BL215" s="200">
        <v>6010</v>
      </c>
      <c r="BM215" s="196">
        <v>45040.838888888888</v>
      </c>
      <c r="BN215" s="193">
        <v>52774</v>
      </c>
      <c r="BO215" s="196"/>
      <c r="BP215" s="197"/>
      <c r="BQ215" s="197"/>
      <c r="BR215" s="199"/>
      <c r="BS215" s="199"/>
      <c r="BT215" s="200"/>
      <c r="BU215" s="201"/>
      <c r="BV215" s="193"/>
      <c r="BW215" s="202"/>
      <c r="BX215" s="90"/>
      <c r="BY215" s="198"/>
      <c r="BZ215" s="198"/>
      <c r="CA215" s="241" t="s">
        <v>1902</v>
      </c>
      <c r="CB215" s="221"/>
      <c r="CC215" s="267" t="s">
        <v>1744</v>
      </c>
      <c r="CD215" s="222">
        <f t="shared" si="124"/>
        <v>8.3333333333333329E-2</v>
      </c>
      <c r="CE215" s="223">
        <f t="shared" si="125"/>
        <v>2</v>
      </c>
      <c r="CF215" s="224">
        <f t="shared" si="126"/>
        <v>1.0333333333333328</v>
      </c>
      <c r="CG215" s="193">
        <f t="shared" si="127"/>
        <v>28</v>
      </c>
      <c r="CH215" s="224">
        <f t="shared" si="128"/>
        <v>1.25</v>
      </c>
      <c r="CI215" s="193">
        <f t="shared" si="129"/>
        <v>7</v>
      </c>
      <c r="CJ215" s="224">
        <f t="shared" si="130"/>
        <v>1.25</v>
      </c>
      <c r="CK215" s="193">
        <f t="shared" si="131"/>
        <v>7</v>
      </c>
      <c r="CL215" s="224">
        <f t="shared" si="132"/>
        <v>1.4166666666666667</v>
      </c>
      <c r="CM215" s="193">
        <f t="shared" si="133"/>
        <v>7</v>
      </c>
      <c r="CN215" s="224">
        <f t="shared" si="134"/>
        <v>0</v>
      </c>
      <c r="CO215" s="193">
        <f t="shared" si="135"/>
        <v>0</v>
      </c>
      <c r="CP215" s="225">
        <f t="shared" si="136"/>
        <v>0.1</v>
      </c>
      <c r="CQ215" s="198">
        <f t="shared" si="137"/>
        <v>0</v>
      </c>
      <c r="CR215" s="225">
        <f t="shared" si="138"/>
        <v>0.1</v>
      </c>
      <c r="CS215" s="198">
        <f t="shared" si="139"/>
        <v>0</v>
      </c>
      <c r="CT215" s="225">
        <f t="shared" si="140"/>
        <v>0.1</v>
      </c>
      <c r="CU215" s="198">
        <f t="shared" si="141"/>
        <v>0</v>
      </c>
      <c r="CV215" s="225">
        <f t="shared" si="142"/>
        <v>0</v>
      </c>
      <c r="CW215" s="226">
        <f t="shared" si="143"/>
        <v>0</v>
      </c>
      <c r="CX215" s="224">
        <f t="shared" si="144"/>
        <v>5.333333333333333</v>
      </c>
      <c r="CY215" s="227">
        <f t="shared" si="145"/>
        <v>51</v>
      </c>
      <c r="CZ215" s="224">
        <f t="shared" si="160"/>
        <v>3.916666666666667</v>
      </c>
      <c r="DA215" s="228">
        <f t="shared" si="159"/>
        <v>21</v>
      </c>
      <c r="DB215" s="225">
        <f t="shared" si="146"/>
        <v>1.4166666666666661</v>
      </c>
      <c r="DC215" s="229">
        <f t="shared" si="147"/>
        <v>30</v>
      </c>
      <c r="DD215" s="224">
        <f t="shared" si="148"/>
        <v>0.30000000000000004</v>
      </c>
      <c r="DE215" s="90">
        <f t="shared" si="149"/>
        <v>0</v>
      </c>
      <c r="DF215" s="230">
        <f t="shared" si="150"/>
        <v>6.0000000000000009</v>
      </c>
      <c r="DG215" s="251">
        <f t="shared" si="151"/>
        <v>17310</v>
      </c>
      <c r="DH215" s="231">
        <f t="shared" si="152"/>
        <v>210.45592705167172</v>
      </c>
      <c r="DI215" s="232">
        <f t="shared" si="153"/>
        <v>1104.8936170212764</v>
      </c>
      <c r="DJ215" s="233">
        <f t="shared" si="154"/>
        <v>24</v>
      </c>
      <c r="DK215" s="234">
        <f t="shared" si="155"/>
        <v>5.3617021276595738</v>
      </c>
      <c r="DL215" s="235">
        <f t="shared" si="156"/>
        <v>27.096774193548402</v>
      </c>
      <c r="DM215" s="236"/>
      <c r="DN215" s="237"/>
      <c r="DO215" s="238">
        <f t="shared" si="157"/>
        <v>0.96006655574043265</v>
      </c>
      <c r="DP215" s="239">
        <f t="shared" si="158"/>
        <v>3</v>
      </c>
    </row>
    <row r="216" spans="1:120" ht="24.75" customHeight="1">
      <c r="A216" s="537" t="s">
        <v>1891</v>
      </c>
      <c r="B216" s="191" t="s">
        <v>1150</v>
      </c>
      <c r="C216" s="192">
        <v>45040</v>
      </c>
      <c r="D216" s="193" t="s">
        <v>176</v>
      </c>
      <c r="E216" s="194" t="s">
        <v>1403</v>
      </c>
      <c r="F216" s="90" t="s">
        <v>165</v>
      </c>
      <c r="G216" s="193" t="s">
        <v>1241</v>
      </c>
      <c r="H216" s="191" t="s">
        <v>145</v>
      </c>
      <c r="I216" s="90" t="s">
        <v>1750</v>
      </c>
      <c r="J216" s="194" t="s">
        <v>1374</v>
      </c>
      <c r="K216" s="90">
        <v>4</v>
      </c>
      <c r="L216" s="195" t="s">
        <v>1381</v>
      </c>
      <c r="M216" s="196">
        <v>45040.625</v>
      </c>
      <c r="N216" s="90">
        <v>67084</v>
      </c>
      <c r="O216" s="197"/>
      <c r="P216" s="196">
        <v>45040.897222222222</v>
      </c>
      <c r="Q216" s="90">
        <v>67128</v>
      </c>
      <c r="R216" s="193"/>
      <c r="S216" s="196">
        <v>45040.631944444445</v>
      </c>
      <c r="T216" s="90">
        <v>67090</v>
      </c>
      <c r="U216" s="197" t="s">
        <v>1892</v>
      </c>
      <c r="V216" s="196">
        <v>45040.78125</v>
      </c>
      <c r="W216" s="90">
        <v>67102</v>
      </c>
      <c r="X216" s="193" t="s">
        <v>1893</v>
      </c>
      <c r="Y216" s="196">
        <v>45040.802083333336</v>
      </c>
      <c r="Z216" s="90">
        <v>67112</v>
      </c>
      <c r="AA216" s="193" t="s">
        <v>1894</v>
      </c>
      <c r="AB216" s="196">
        <v>45040.875</v>
      </c>
      <c r="AC216" s="90">
        <v>67120</v>
      </c>
      <c r="AD216" s="193" t="s">
        <v>1629</v>
      </c>
      <c r="AE216" s="196"/>
      <c r="AF216" s="90"/>
      <c r="AG216" s="193"/>
      <c r="AH216" s="196"/>
      <c r="AI216" s="90"/>
      <c r="AJ216" s="198"/>
      <c r="AK216" s="196"/>
      <c r="AL216" s="90"/>
      <c r="AM216" s="198"/>
      <c r="AN216" s="196"/>
      <c r="AO216" s="90"/>
      <c r="AP216" s="198"/>
      <c r="AQ216" s="196">
        <v>45040.788888888892</v>
      </c>
      <c r="AR216" s="197">
        <v>67107</v>
      </c>
      <c r="AS216" s="197">
        <v>19702</v>
      </c>
      <c r="AT216" s="199">
        <v>20390</v>
      </c>
      <c r="AU216" s="199">
        <v>12250</v>
      </c>
      <c r="AV216" s="200">
        <v>8140</v>
      </c>
      <c r="AW216" s="196">
        <v>45040.793055555558</v>
      </c>
      <c r="AX216" s="193">
        <v>67107</v>
      </c>
      <c r="AY216" s="196">
        <v>45040.886805555558</v>
      </c>
      <c r="AZ216" s="197">
        <v>67125</v>
      </c>
      <c r="BA216" s="197">
        <v>19704</v>
      </c>
      <c r="BB216" s="199">
        <v>18100</v>
      </c>
      <c r="BC216" s="199">
        <v>12220</v>
      </c>
      <c r="BD216" s="200">
        <v>5880</v>
      </c>
      <c r="BE216" s="196">
        <v>45040.890277777777</v>
      </c>
      <c r="BF216" s="193">
        <v>67125</v>
      </c>
      <c r="BG216" s="196"/>
      <c r="BH216" s="197"/>
      <c r="BI216" s="197"/>
      <c r="BJ216" s="199"/>
      <c r="BK216" s="199"/>
      <c r="BL216" s="200"/>
      <c r="BM216" s="196"/>
      <c r="BN216" s="193"/>
      <c r="BO216" s="196"/>
      <c r="BP216" s="197"/>
      <c r="BQ216" s="197"/>
      <c r="BR216" s="199"/>
      <c r="BS216" s="199"/>
      <c r="BT216" s="200"/>
      <c r="BU216" s="201"/>
      <c r="BV216" s="193"/>
      <c r="BW216" s="202">
        <v>67090</v>
      </c>
      <c r="BX216" s="90">
        <v>190</v>
      </c>
      <c r="BY216" s="461">
        <v>1138.0999999999999</v>
      </c>
      <c r="BZ216" s="198"/>
      <c r="CA216" s="241" t="s">
        <v>1895</v>
      </c>
      <c r="CB216" s="221"/>
      <c r="CC216" s="267" t="s">
        <v>1744</v>
      </c>
      <c r="CD216" s="222">
        <f t="shared" si="124"/>
        <v>0.16666666666666666</v>
      </c>
      <c r="CE216" s="223">
        <f t="shared" si="125"/>
        <v>6</v>
      </c>
      <c r="CF216" s="224">
        <f t="shared" si="126"/>
        <v>0.8500000000000002</v>
      </c>
      <c r="CG216" s="193">
        <f t="shared" si="127"/>
        <v>18</v>
      </c>
      <c r="CH216" s="224">
        <f t="shared" si="128"/>
        <v>3.583333333333333</v>
      </c>
      <c r="CI216" s="193">
        <f t="shared" si="129"/>
        <v>12</v>
      </c>
      <c r="CJ216" s="224">
        <f t="shared" si="130"/>
        <v>1.75</v>
      </c>
      <c r="CK216" s="193">
        <f t="shared" si="131"/>
        <v>8</v>
      </c>
      <c r="CL216" s="224">
        <f t="shared" si="132"/>
        <v>0</v>
      </c>
      <c r="CM216" s="193">
        <f t="shared" si="133"/>
        <v>0</v>
      </c>
      <c r="CN216" s="224">
        <f t="shared" si="134"/>
        <v>0</v>
      </c>
      <c r="CO216" s="193">
        <f t="shared" si="135"/>
        <v>0</v>
      </c>
      <c r="CP216" s="225">
        <f t="shared" si="136"/>
        <v>0.1</v>
      </c>
      <c r="CQ216" s="198">
        <f t="shared" si="137"/>
        <v>0</v>
      </c>
      <c r="CR216" s="225">
        <f t="shared" si="138"/>
        <v>8.3333333333333329E-2</v>
      </c>
      <c r="CS216" s="198">
        <f t="shared" si="139"/>
        <v>0</v>
      </c>
      <c r="CT216" s="225">
        <f t="shared" si="140"/>
        <v>0</v>
      </c>
      <c r="CU216" s="198">
        <f t="shared" si="141"/>
        <v>0</v>
      </c>
      <c r="CV216" s="225">
        <f t="shared" si="142"/>
        <v>0</v>
      </c>
      <c r="CW216" s="226">
        <f t="shared" si="143"/>
        <v>0</v>
      </c>
      <c r="CX216" s="224">
        <f t="shared" si="144"/>
        <v>6.5333333333333332</v>
      </c>
      <c r="CY216" s="227">
        <f t="shared" si="145"/>
        <v>44</v>
      </c>
      <c r="CZ216" s="224">
        <f t="shared" si="160"/>
        <v>5.333333333333333</v>
      </c>
      <c r="DA216" s="228">
        <f t="shared" si="159"/>
        <v>20</v>
      </c>
      <c r="DB216" s="225">
        <f t="shared" si="146"/>
        <v>1.2000000000000002</v>
      </c>
      <c r="DC216" s="229">
        <f t="shared" si="147"/>
        <v>24</v>
      </c>
      <c r="DD216" s="224">
        <f t="shared" si="148"/>
        <v>0.18333333333333335</v>
      </c>
      <c r="DE216" s="90">
        <f t="shared" si="149"/>
        <v>0</v>
      </c>
      <c r="DF216" s="230">
        <f t="shared" si="150"/>
        <v>5.5</v>
      </c>
      <c r="DG216" s="251">
        <f t="shared" si="151"/>
        <v>14020</v>
      </c>
      <c r="DH216" s="231">
        <f t="shared" si="152"/>
        <v>131.4375</v>
      </c>
      <c r="DI216" s="232">
        <f t="shared" si="153"/>
        <v>657.1875</v>
      </c>
      <c r="DJ216" s="233">
        <f t="shared" si="154"/>
        <v>36</v>
      </c>
      <c r="DK216" s="234">
        <f t="shared" si="155"/>
        <v>3.75</v>
      </c>
      <c r="DL216" s="235">
        <f t="shared" si="156"/>
        <v>21.17647058823529</v>
      </c>
      <c r="DM216" s="236"/>
      <c r="DN216" s="237"/>
      <c r="DO216" s="238">
        <f t="shared" si="157"/>
        <v>0.86117936117936122</v>
      </c>
      <c r="DP216" s="239">
        <f t="shared" si="158"/>
        <v>2</v>
      </c>
    </row>
    <row r="217" spans="1:120" ht="24.75" customHeight="1">
      <c r="A217" s="537" t="s">
        <v>1903</v>
      </c>
      <c r="B217" s="191" t="s">
        <v>1150</v>
      </c>
      <c r="C217" s="192">
        <v>45041</v>
      </c>
      <c r="D217" s="193" t="s">
        <v>178</v>
      </c>
      <c r="E217" s="194" t="s">
        <v>1404</v>
      </c>
      <c r="F217" s="90" t="s">
        <v>143</v>
      </c>
      <c r="G217" s="193" t="s">
        <v>1244</v>
      </c>
      <c r="H217" s="191" t="s">
        <v>145</v>
      </c>
      <c r="I217" s="90" t="s">
        <v>1750</v>
      </c>
      <c r="J217" s="194" t="s">
        <v>1374</v>
      </c>
      <c r="K217" s="90">
        <v>4</v>
      </c>
      <c r="L217" s="195" t="s">
        <v>1376</v>
      </c>
      <c r="M217" s="196">
        <v>45041.243055555555</v>
      </c>
      <c r="N217" s="90">
        <v>67128</v>
      </c>
      <c r="O217" s="197"/>
      <c r="P217" s="196">
        <v>45041.487500000003</v>
      </c>
      <c r="Q217" s="90">
        <v>67175</v>
      </c>
      <c r="R217" s="193"/>
      <c r="S217" s="196">
        <v>45041.246527777781</v>
      </c>
      <c r="T217" s="90">
        <v>67128</v>
      </c>
      <c r="U217" s="197" t="s">
        <v>1517</v>
      </c>
      <c r="V217" s="196">
        <v>45041.370138888888</v>
      </c>
      <c r="W217" s="90">
        <v>67151</v>
      </c>
      <c r="X217" s="193" t="s">
        <v>1386</v>
      </c>
      <c r="Y217" s="196">
        <v>45041.384027777778</v>
      </c>
      <c r="Z217" s="90">
        <v>67155</v>
      </c>
      <c r="AA217" s="193" t="s">
        <v>1711</v>
      </c>
      <c r="AB217" s="196">
        <v>45041.472222222219</v>
      </c>
      <c r="AC217" s="90">
        <v>67170</v>
      </c>
      <c r="AD217" s="193" t="s">
        <v>1567</v>
      </c>
      <c r="AE217" s="196"/>
      <c r="AF217" s="90"/>
      <c r="AG217" s="193"/>
      <c r="AH217" s="196"/>
      <c r="AI217" s="90"/>
      <c r="AJ217" s="198"/>
      <c r="AK217" s="196"/>
      <c r="AL217" s="90"/>
      <c r="AM217" s="198"/>
      <c r="AN217" s="196"/>
      <c r="AO217" s="90"/>
      <c r="AP217" s="198"/>
      <c r="AQ217" s="196">
        <v>45041.373611111114</v>
      </c>
      <c r="AR217" s="197">
        <v>67153</v>
      </c>
      <c r="AS217" s="197">
        <v>19705</v>
      </c>
      <c r="AT217" s="199">
        <v>20190</v>
      </c>
      <c r="AU217" s="199">
        <v>12200</v>
      </c>
      <c r="AV217" s="200">
        <v>7990</v>
      </c>
      <c r="AW217" s="196">
        <v>45041.379861111112</v>
      </c>
      <c r="AX217" s="193">
        <v>67153</v>
      </c>
      <c r="AY217" s="196">
        <v>45041.475694444445</v>
      </c>
      <c r="AZ217" s="197">
        <v>67172</v>
      </c>
      <c r="BA217" s="197">
        <v>19709</v>
      </c>
      <c r="BB217" s="199">
        <v>18650</v>
      </c>
      <c r="BC217" s="199">
        <v>12270</v>
      </c>
      <c r="BD217" s="200">
        <v>6380</v>
      </c>
      <c r="BE217" s="196">
        <v>45041.479166666664</v>
      </c>
      <c r="BF217" s="193">
        <v>67172</v>
      </c>
      <c r="BG217" s="196"/>
      <c r="BH217" s="197"/>
      <c r="BI217" s="197"/>
      <c r="BJ217" s="199"/>
      <c r="BK217" s="199"/>
      <c r="BL217" s="200"/>
      <c r="BM217" s="196"/>
      <c r="BN217" s="193"/>
      <c r="BO217" s="196"/>
      <c r="BP217" s="197"/>
      <c r="BQ217" s="197"/>
      <c r="BR217" s="199"/>
      <c r="BS217" s="199"/>
      <c r="BT217" s="200"/>
      <c r="BU217" s="201"/>
      <c r="BV217" s="193"/>
      <c r="BW217" s="202"/>
      <c r="BX217" s="90"/>
      <c r="BY217" s="198"/>
      <c r="BZ217" s="198"/>
      <c r="CA217" s="241" t="s">
        <v>1904</v>
      </c>
      <c r="CB217" s="221"/>
      <c r="CC217" s="267" t="s">
        <v>1744</v>
      </c>
      <c r="CD217" s="222">
        <f t="shared" si="124"/>
        <v>8.3333333333333329E-2</v>
      </c>
      <c r="CE217" s="223">
        <f t="shared" si="125"/>
        <v>0</v>
      </c>
      <c r="CF217" s="224">
        <f t="shared" si="126"/>
        <v>0.46666666666666651</v>
      </c>
      <c r="CG217" s="193">
        <f t="shared" si="127"/>
        <v>9</v>
      </c>
      <c r="CH217" s="224">
        <f t="shared" si="128"/>
        <v>2.9666666666666668</v>
      </c>
      <c r="CI217" s="193">
        <f t="shared" si="129"/>
        <v>23</v>
      </c>
      <c r="CJ217" s="224">
        <f t="shared" si="130"/>
        <v>2.1166666666666667</v>
      </c>
      <c r="CK217" s="193">
        <f t="shared" si="131"/>
        <v>15</v>
      </c>
      <c r="CL217" s="224">
        <f t="shared" si="132"/>
        <v>0</v>
      </c>
      <c r="CM217" s="193">
        <f t="shared" si="133"/>
        <v>0</v>
      </c>
      <c r="CN217" s="224">
        <f t="shared" si="134"/>
        <v>0</v>
      </c>
      <c r="CO217" s="193">
        <f t="shared" si="135"/>
        <v>0</v>
      </c>
      <c r="CP217" s="225">
        <f t="shared" si="136"/>
        <v>0.15</v>
      </c>
      <c r="CQ217" s="198">
        <f t="shared" si="137"/>
        <v>0</v>
      </c>
      <c r="CR217" s="225">
        <f t="shared" si="138"/>
        <v>8.3333333333333329E-2</v>
      </c>
      <c r="CS217" s="198">
        <f t="shared" si="139"/>
        <v>0</v>
      </c>
      <c r="CT217" s="225">
        <f t="shared" si="140"/>
        <v>0</v>
      </c>
      <c r="CU217" s="198">
        <f t="shared" si="141"/>
        <v>0</v>
      </c>
      <c r="CV217" s="225">
        <f t="shared" si="142"/>
        <v>0</v>
      </c>
      <c r="CW217" s="226">
        <f t="shared" si="143"/>
        <v>0</v>
      </c>
      <c r="CX217" s="224">
        <f t="shared" si="144"/>
        <v>5.8666666666666671</v>
      </c>
      <c r="CY217" s="227">
        <f t="shared" si="145"/>
        <v>47</v>
      </c>
      <c r="CZ217" s="224">
        <f t="shared" si="160"/>
        <v>5.0833333333333339</v>
      </c>
      <c r="DA217" s="228">
        <f t="shared" si="159"/>
        <v>38</v>
      </c>
      <c r="DB217" s="225">
        <f t="shared" si="146"/>
        <v>0.78333333333333321</v>
      </c>
      <c r="DC217" s="229">
        <f t="shared" si="147"/>
        <v>9</v>
      </c>
      <c r="DD217" s="224">
        <f t="shared" si="148"/>
        <v>0.23333333333333334</v>
      </c>
      <c r="DE217" s="90">
        <f t="shared" si="149"/>
        <v>0</v>
      </c>
      <c r="DF217" s="230">
        <f t="shared" si="150"/>
        <v>7</v>
      </c>
      <c r="DG217" s="251">
        <f t="shared" si="151"/>
        <v>14370</v>
      </c>
      <c r="DH217" s="231">
        <f t="shared" si="152"/>
        <v>74.39171699741155</v>
      </c>
      <c r="DI217" s="232">
        <f t="shared" si="153"/>
        <v>706.72131147540972</v>
      </c>
      <c r="DJ217" s="233">
        <f t="shared" si="154"/>
        <v>0</v>
      </c>
      <c r="DK217" s="234">
        <f t="shared" si="155"/>
        <v>7.4754098360655732</v>
      </c>
      <c r="DL217" s="235">
        <f t="shared" si="156"/>
        <v>19.285714285714292</v>
      </c>
      <c r="DM217" s="236"/>
      <c r="DN217" s="237"/>
      <c r="DO217" s="238">
        <f t="shared" si="157"/>
        <v>0.89924906132665827</v>
      </c>
      <c r="DP217" s="239">
        <f t="shared" si="158"/>
        <v>2</v>
      </c>
    </row>
    <row r="218" spans="1:120" ht="24.75" customHeight="1">
      <c r="A218" s="537" t="s">
        <v>1905</v>
      </c>
      <c r="B218" s="191" t="s">
        <v>1150</v>
      </c>
      <c r="C218" s="192">
        <v>45041</v>
      </c>
      <c r="D218" s="193" t="s">
        <v>178</v>
      </c>
      <c r="E218" s="194" t="s">
        <v>1405</v>
      </c>
      <c r="F218" s="90" t="s">
        <v>143</v>
      </c>
      <c r="G218" s="193" t="s">
        <v>1241</v>
      </c>
      <c r="H218" s="191" t="s">
        <v>145</v>
      </c>
      <c r="I218" s="90" t="s">
        <v>1750</v>
      </c>
      <c r="J218" s="194" t="s">
        <v>147</v>
      </c>
      <c r="K218" s="90">
        <v>4</v>
      </c>
      <c r="L218" s="195" t="s">
        <v>1153</v>
      </c>
      <c r="M218" s="196">
        <v>45041.625</v>
      </c>
      <c r="N218" s="90">
        <v>52856</v>
      </c>
      <c r="O218" s="197"/>
      <c r="P218" s="196">
        <v>45041.763888888891</v>
      </c>
      <c r="Q218" s="90">
        <v>52888</v>
      </c>
      <c r="R218" s="193"/>
      <c r="S218" s="196">
        <v>45041.628472222219</v>
      </c>
      <c r="T218" s="90">
        <v>52858</v>
      </c>
      <c r="U218" s="197" t="s">
        <v>1382</v>
      </c>
      <c r="V218" s="196">
        <v>45041.678472222222</v>
      </c>
      <c r="W218" s="90">
        <v>52866</v>
      </c>
      <c r="X218" s="193" t="s">
        <v>1383</v>
      </c>
      <c r="Y218" s="196">
        <v>45041.695833333331</v>
      </c>
      <c r="Z218" s="90">
        <v>52875</v>
      </c>
      <c r="AA218" s="193" t="s">
        <v>1460</v>
      </c>
      <c r="AB218" s="196">
        <v>45041.746527777781</v>
      </c>
      <c r="AC218" s="90">
        <v>52882</v>
      </c>
      <c r="AD218" s="193" t="s">
        <v>1384</v>
      </c>
      <c r="AE218" s="196"/>
      <c r="AF218" s="90"/>
      <c r="AG218" s="193"/>
      <c r="AH218" s="196"/>
      <c r="AI218" s="90"/>
      <c r="AJ218" s="198"/>
      <c r="AK218" s="196"/>
      <c r="AL218" s="90"/>
      <c r="AM218" s="198"/>
      <c r="AN218" s="196"/>
      <c r="AO218" s="90"/>
      <c r="AP218" s="198"/>
      <c r="AQ218" s="196">
        <v>45041.686111111114</v>
      </c>
      <c r="AR218" s="197">
        <v>52870</v>
      </c>
      <c r="AS218" s="197">
        <v>19717</v>
      </c>
      <c r="AT218" s="199">
        <v>18520</v>
      </c>
      <c r="AU218" s="199">
        <v>12100</v>
      </c>
      <c r="AV218" s="200">
        <v>6420</v>
      </c>
      <c r="AW218" s="196">
        <v>45041.690972222219</v>
      </c>
      <c r="AX218" s="193">
        <v>52870</v>
      </c>
      <c r="AY218" s="196">
        <v>45041.753472222219</v>
      </c>
      <c r="AZ218" s="197">
        <v>52885</v>
      </c>
      <c r="BA218" s="197">
        <v>19718</v>
      </c>
      <c r="BB218" s="199">
        <v>17900</v>
      </c>
      <c r="BC218" s="199">
        <v>12110</v>
      </c>
      <c r="BD218" s="200">
        <v>5790</v>
      </c>
      <c r="BE218" s="196">
        <v>45041.756944444445</v>
      </c>
      <c r="BF218" s="193">
        <v>52885</v>
      </c>
      <c r="BG218" s="196"/>
      <c r="BH218" s="197"/>
      <c r="BI218" s="197"/>
      <c r="BJ218" s="199"/>
      <c r="BK218" s="199"/>
      <c r="BL218" s="200"/>
      <c r="BM218" s="196"/>
      <c r="BN218" s="193"/>
      <c r="BO218" s="196"/>
      <c r="BP218" s="197"/>
      <c r="BQ218" s="197"/>
      <c r="BR218" s="199"/>
      <c r="BS218" s="199"/>
      <c r="BT218" s="200"/>
      <c r="BU218" s="201"/>
      <c r="BV218" s="193"/>
      <c r="BW218" s="202"/>
      <c r="BX218" s="90"/>
      <c r="BY218" s="198"/>
      <c r="BZ218" s="198"/>
      <c r="CA218" s="241" t="s">
        <v>1906</v>
      </c>
      <c r="CB218" s="221"/>
      <c r="CC218" s="267" t="s">
        <v>1744</v>
      </c>
      <c r="CD218" s="222">
        <f t="shared" si="124"/>
        <v>8.3333333333333329E-2</v>
      </c>
      <c r="CE218" s="223">
        <f t="shared" si="125"/>
        <v>2</v>
      </c>
      <c r="CF218" s="224">
        <f t="shared" si="126"/>
        <v>0.63333333333333319</v>
      </c>
      <c r="CG218" s="193">
        <f t="shared" si="127"/>
        <v>15</v>
      </c>
      <c r="CH218" s="224">
        <f t="shared" si="128"/>
        <v>1.2</v>
      </c>
      <c r="CI218" s="193">
        <f t="shared" si="129"/>
        <v>8</v>
      </c>
      <c r="CJ218" s="224">
        <f t="shared" si="130"/>
        <v>1.2166666666666668</v>
      </c>
      <c r="CK218" s="193">
        <f t="shared" si="131"/>
        <v>7</v>
      </c>
      <c r="CL218" s="224">
        <f t="shared" si="132"/>
        <v>0</v>
      </c>
      <c r="CM218" s="193">
        <f t="shared" si="133"/>
        <v>0</v>
      </c>
      <c r="CN218" s="224">
        <f t="shared" si="134"/>
        <v>0</v>
      </c>
      <c r="CO218" s="193">
        <f t="shared" si="135"/>
        <v>0</v>
      </c>
      <c r="CP218" s="225">
        <f t="shared" si="136"/>
        <v>0.11666666666666667</v>
      </c>
      <c r="CQ218" s="198">
        <f t="shared" si="137"/>
        <v>0</v>
      </c>
      <c r="CR218" s="225">
        <f t="shared" si="138"/>
        <v>8.3333333333333329E-2</v>
      </c>
      <c r="CS218" s="198">
        <f t="shared" si="139"/>
        <v>0</v>
      </c>
      <c r="CT218" s="225">
        <f t="shared" si="140"/>
        <v>0</v>
      </c>
      <c r="CU218" s="198">
        <f t="shared" si="141"/>
        <v>0</v>
      </c>
      <c r="CV218" s="225">
        <f t="shared" si="142"/>
        <v>0</v>
      </c>
      <c r="CW218" s="226">
        <f t="shared" si="143"/>
        <v>0</v>
      </c>
      <c r="CX218" s="224">
        <f t="shared" si="144"/>
        <v>3.3333333333333335</v>
      </c>
      <c r="CY218" s="227">
        <f t="shared" si="145"/>
        <v>32</v>
      </c>
      <c r="CZ218" s="224">
        <f t="shared" si="160"/>
        <v>2.416666666666667</v>
      </c>
      <c r="DA218" s="228">
        <f t="shared" si="159"/>
        <v>15</v>
      </c>
      <c r="DB218" s="225">
        <f t="shared" si="146"/>
        <v>0.91666666666666652</v>
      </c>
      <c r="DC218" s="229">
        <f t="shared" si="147"/>
        <v>17</v>
      </c>
      <c r="DD218" s="224">
        <f t="shared" si="148"/>
        <v>0.2</v>
      </c>
      <c r="DE218" s="90">
        <f t="shared" si="149"/>
        <v>0</v>
      </c>
      <c r="DF218" s="230">
        <f t="shared" si="150"/>
        <v>6</v>
      </c>
      <c r="DG218" s="251">
        <f t="shared" si="151"/>
        <v>12210</v>
      </c>
      <c r="DH218" s="231">
        <f t="shared" si="152"/>
        <v>336.82758620689651</v>
      </c>
      <c r="DI218" s="232">
        <f t="shared" si="153"/>
        <v>1263.1034482758619</v>
      </c>
      <c r="DJ218" s="233">
        <f t="shared" si="154"/>
        <v>24</v>
      </c>
      <c r="DK218" s="234">
        <f t="shared" si="155"/>
        <v>6.206896551724137</v>
      </c>
      <c r="DL218" s="235">
        <f t="shared" si="156"/>
        <v>23.684210526315795</v>
      </c>
      <c r="DM218" s="236"/>
      <c r="DN218" s="237"/>
      <c r="DO218" s="238">
        <f t="shared" si="157"/>
        <v>0.9509345794392523</v>
      </c>
      <c r="DP218" s="239">
        <f t="shared" si="158"/>
        <v>2</v>
      </c>
    </row>
    <row r="219" spans="1:120" ht="24.75" customHeight="1">
      <c r="A219" s="537" t="s">
        <v>1909</v>
      </c>
      <c r="B219" s="191" t="s">
        <v>1150</v>
      </c>
      <c r="C219" s="192">
        <v>45041</v>
      </c>
      <c r="D219" s="193" t="s">
        <v>178</v>
      </c>
      <c r="E219" s="194" t="s">
        <v>1406</v>
      </c>
      <c r="F219" s="90" t="s">
        <v>143</v>
      </c>
      <c r="G219" s="193" t="s">
        <v>1244</v>
      </c>
      <c r="H219" s="191" t="s">
        <v>145</v>
      </c>
      <c r="I219" s="90" t="s">
        <v>1750</v>
      </c>
      <c r="J219" s="194" t="s">
        <v>147</v>
      </c>
      <c r="K219" s="90">
        <v>4</v>
      </c>
      <c r="L219" s="195" t="s">
        <v>1377</v>
      </c>
      <c r="M219" s="196">
        <v>45041.243055555555</v>
      </c>
      <c r="N219" s="90">
        <v>52777</v>
      </c>
      <c r="O219" s="197"/>
      <c r="P219" s="196">
        <v>45041.50277777778</v>
      </c>
      <c r="Q219" s="90">
        <v>52856</v>
      </c>
      <c r="R219" s="193"/>
      <c r="S219" s="196">
        <v>45041.25</v>
      </c>
      <c r="T219" s="90">
        <v>52781</v>
      </c>
      <c r="U219" s="197" t="s">
        <v>1714</v>
      </c>
      <c r="V219" s="196">
        <v>45041.375694444447</v>
      </c>
      <c r="W219" s="90">
        <v>52806</v>
      </c>
      <c r="X219" s="193" t="s">
        <v>1714</v>
      </c>
      <c r="Y219" s="196">
        <v>45041.402777777781</v>
      </c>
      <c r="Z219" s="90">
        <v>52832</v>
      </c>
      <c r="AA219" s="193" t="s">
        <v>1714</v>
      </c>
      <c r="AB219" s="196">
        <v>45041.461805555555</v>
      </c>
      <c r="AC219" s="90">
        <v>52841</v>
      </c>
      <c r="AD219" s="193" t="s">
        <v>1715</v>
      </c>
      <c r="AE219" s="196"/>
      <c r="AF219" s="90"/>
      <c r="AG219" s="193"/>
      <c r="AH219" s="196"/>
      <c r="AI219" s="90"/>
      <c r="AJ219" s="198"/>
      <c r="AK219" s="196"/>
      <c r="AL219" s="90"/>
      <c r="AM219" s="198"/>
      <c r="AN219" s="196"/>
      <c r="AO219" s="90"/>
      <c r="AP219" s="198"/>
      <c r="AQ219" s="196">
        <v>45041.386111111111</v>
      </c>
      <c r="AR219" s="197">
        <v>52819</v>
      </c>
      <c r="AS219" s="197">
        <v>19706</v>
      </c>
      <c r="AT219" s="199">
        <v>18640</v>
      </c>
      <c r="AU219" s="199">
        <v>11920</v>
      </c>
      <c r="AV219" s="200">
        <v>6720</v>
      </c>
      <c r="AW219" s="196">
        <v>45041.390972222223</v>
      </c>
      <c r="AX219" s="193">
        <v>52819</v>
      </c>
      <c r="AY219" s="196">
        <v>45041.488888888889</v>
      </c>
      <c r="AZ219" s="197">
        <v>52853</v>
      </c>
      <c r="BA219" s="197">
        <v>19710</v>
      </c>
      <c r="BB219" s="199">
        <v>17050</v>
      </c>
      <c r="BC219" s="199">
        <v>12100</v>
      </c>
      <c r="BD219" s="200">
        <v>4950</v>
      </c>
      <c r="BE219" s="196">
        <v>45041.49722222222</v>
      </c>
      <c r="BF219" s="193">
        <v>52854</v>
      </c>
      <c r="BG219" s="196"/>
      <c r="BH219" s="197"/>
      <c r="BI219" s="197"/>
      <c r="BJ219" s="199"/>
      <c r="BK219" s="199"/>
      <c r="BL219" s="200"/>
      <c r="BM219" s="196"/>
      <c r="BN219" s="193"/>
      <c r="BO219" s="196"/>
      <c r="BP219" s="197"/>
      <c r="BQ219" s="197"/>
      <c r="BR219" s="199"/>
      <c r="BS219" s="199"/>
      <c r="BT219" s="200"/>
      <c r="BU219" s="201"/>
      <c r="BV219" s="193"/>
      <c r="BW219" s="202">
        <v>52846</v>
      </c>
      <c r="BX219" s="90">
        <v>231.221</v>
      </c>
      <c r="BY219" s="461">
        <v>1385.01</v>
      </c>
      <c r="BZ219" s="198"/>
      <c r="CA219" s="241" t="s">
        <v>1910</v>
      </c>
      <c r="CB219" s="221"/>
      <c r="CC219" s="267" t="s">
        <v>1744</v>
      </c>
      <c r="CD219" s="222">
        <f t="shared" si="124"/>
        <v>0.16666666666666666</v>
      </c>
      <c r="CE219" s="223">
        <f t="shared" si="125"/>
        <v>4</v>
      </c>
      <c r="CF219" s="224">
        <f t="shared" si="126"/>
        <v>1.3166666666666673</v>
      </c>
      <c r="CG219" s="193">
        <f t="shared" si="127"/>
        <v>40</v>
      </c>
      <c r="CH219" s="224">
        <f t="shared" si="128"/>
        <v>3.0166666666666666</v>
      </c>
      <c r="CI219" s="193">
        <f t="shared" si="129"/>
        <v>25</v>
      </c>
      <c r="CJ219" s="224">
        <f t="shared" si="130"/>
        <v>1.4166666666666667</v>
      </c>
      <c r="CK219" s="193">
        <f t="shared" si="131"/>
        <v>9</v>
      </c>
      <c r="CL219" s="224">
        <f t="shared" si="132"/>
        <v>0</v>
      </c>
      <c r="CM219" s="193">
        <f t="shared" si="133"/>
        <v>0</v>
      </c>
      <c r="CN219" s="224">
        <f t="shared" si="134"/>
        <v>0</v>
      </c>
      <c r="CO219" s="193">
        <f t="shared" si="135"/>
        <v>0</v>
      </c>
      <c r="CP219" s="225">
        <f t="shared" si="136"/>
        <v>0.11666666666666667</v>
      </c>
      <c r="CQ219" s="198">
        <f t="shared" si="137"/>
        <v>0</v>
      </c>
      <c r="CR219" s="225">
        <f t="shared" si="138"/>
        <v>0.2</v>
      </c>
      <c r="CS219" s="198">
        <f t="shared" si="139"/>
        <v>1</v>
      </c>
      <c r="CT219" s="225">
        <f t="shared" si="140"/>
        <v>0</v>
      </c>
      <c r="CU219" s="198">
        <f t="shared" si="141"/>
        <v>0</v>
      </c>
      <c r="CV219" s="225">
        <f t="shared" si="142"/>
        <v>0</v>
      </c>
      <c r="CW219" s="226">
        <f t="shared" si="143"/>
        <v>0</v>
      </c>
      <c r="CX219" s="224">
        <f t="shared" si="144"/>
        <v>6.2333333333333343</v>
      </c>
      <c r="CY219" s="227">
        <f t="shared" si="145"/>
        <v>79</v>
      </c>
      <c r="CZ219" s="224">
        <f t="shared" si="160"/>
        <v>4.4333333333333336</v>
      </c>
      <c r="DA219" s="228">
        <f t="shared" si="159"/>
        <v>34</v>
      </c>
      <c r="DB219" s="225">
        <f t="shared" si="146"/>
        <v>1.8000000000000007</v>
      </c>
      <c r="DC219" s="229">
        <f t="shared" si="147"/>
        <v>45</v>
      </c>
      <c r="DD219" s="224">
        <f t="shared" si="148"/>
        <v>0.31666666666666665</v>
      </c>
      <c r="DE219" s="90">
        <f t="shared" si="149"/>
        <v>1</v>
      </c>
      <c r="DF219" s="230">
        <f t="shared" si="150"/>
        <v>9.5</v>
      </c>
      <c r="DG219" s="251">
        <f t="shared" si="151"/>
        <v>11670</v>
      </c>
      <c r="DH219" s="231">
        <f t="shared" si="152"/>
        <v>77.42149491375497</v>
      </c>
      <c r="DI219" s="232">
        <f t="shared" si="153"/>
        <v>658.08270676691723</v>
      </c>
      <c r="DJ219" s="233">
        <f t="shared" si="154"/>
        <v>24</v>
      </c>
      <c r="DK219" s="234">
        <f t="shared" si="155"/>
        <v>7.6691729323308264</v>
      </c>
      <c r="DL219" s="235">
        <f t="shared" si="156"/>
        <v>30.379746835443022</v>
      </c>
      <c r="DM219" s="236"/>
      <c r="DN219" s="237"/>
      <c r="DO219" s="238">
        <f t="shared" si="157"/>
        <v>0.8683035714285714</v>
      </c>
      <c r="DP219" s="239">
        <f t="shared" si="158"/>
        <v>2</v>
      </c>
    </row>
    <row r="220" spans="1:120" ht="24.75" customHeight="1">
      <c r="A220" s="537" t="s">
        <v>1907</v>
      </c>
      <c r="B220" s="191" t="s">
        <v>1150</v>
      </c>
      <c r="C220" s="192">
        <v>45041</v>
      </c>
      <c r="D220" s="193" t="s">
        <v>178</v>
      </c>
      <c r="E220" s="194" t="s">
        <v>1407</v>
      </c>
      <c r="F220" s="90" t="s">
        <v>143</v>
      </c>
      <c r="G220" s="193" t="s">
        <v>1241</v>
      </c>
      <c r="H220" s="191" t="s">
        <v>145</v>
      </c>
      <c r="I220" s="90" t="s">
        <v>1750</v>
      </c>
      <c r="J220" s="194" t="s">
        <v>1374</v>
      </c>
      <c r="K220" s="90">
        <v>4</v>
      </c>
      <c r="L220" s="195" t="s">
        <v>1381</v>
      </c>
      <c r="M220" s="196">
        <v>45041.625</v>
      </c>
      <c r="N220" s="90">
        <v>67175</v>
      </c>
      <c r="O220" s="197"/>
      <c r="P220" s="196">
        <v>45041.788888888892</v>
      </c>
      <c r="Q220" s="90">
        <v>67210</v>
      </c>
      <c r="R220" s="193"/>
      <c r="S220" s="196">
        <v>45041.628472222219</v>
      </c>
      <c r="T220" s="90">
        <v>67178</v>
      </c>
      <c r="U220" s="197" t="s">
        <v>1606</v>
      </c>
      <c r="V220" s="196">
        <v>45041.770833333336</v>
      </c>
      <c r="W220" s="90">
        <v>67202</v>
      </c>
      <c r="X220" s="193" t="s">
        <v>1629</v>
      </c>
      <c r="Y220" s="196"/>
      <c r="Z220" s="90"/>
      <c r="AA220" s="193"/>
      <c r="AB220" s="196"/>
      <c r="AC220" s="90"/>
      <c r="AD220" s="193"/>
      <c r="AE220" s="196"/>
      <c r="AF220" s="90"/>
      <c r="AG220" s="193"/>
      <c r="AH220" s="196"/>
      <c r="AI220" s="90"/>
      <c r="AJ220" s="198"/>
      <c r="AK220" s="196"/>
      <c r="AL220" s="90"/>
      <c r="AM220" s="198"/>
      <c r="AN220" s="196"/>
      <c r="AO220" s="90"/>
      <c r="AP220" s="198"/>
      <c r="AQ220" s="196">
        <v>45041.777777777781</v>
      </c>
      <c r="AR220" s="197">
        <v>67207</v>
      </c>
      <c r="AS220" s="197">
        <v>19719</v>
      </c>
      <c r="AT220" s="199">
        <v>19540</v>
      </c>
      <c r="AU220" s="199">
        <v>12260</v>
      </c>
      <c r="AV220" s="200">
        <v>7280</v>
      </c>
      <c r="AW220" s="196">
        <v>45041.781944444447</v>
      </c>
      <c r="AX220" s="193">
        <v>67207</v>
      </c>
      <c r="AY220" s="196"/>
      <c r="AZ220" s="197"/>
      <c r="BA220" s="197"/>
      <c r="BB220" s="199"/>
      <c r="BC220" s="199"/>
      <c r="BD220" s="200"/>
      <c r="BE220" s="196"/>
      <c r="BF220" s="193"/>
      <c r="BG220" s="196"/>
      <c r="BH220" s="197"/>
      <c r="BI220" s="197"/>
      <c r="BJ220" s="199"/>
      <c r="BK220" s="199"/>
      <c r="BL220" s="200"/>
      <c r="BM220" s="196"/>
      <c r="BN220" s="193"/>
      <c r="BO220" s="196"/>
      <c r="BP220" s="197"/>
      <c r="BQ220" s="197"/>
      <c r="BR220" s="199"/>
      <c r="BS220" s="199"/>
      <c r="BT220" s="200"/>
      <c r="BU220" s="201"/>
      <c r="BV220" s="193"/>
      <c r="BW220" s="202"/>
      <c r="BX220" s="90"/>
      <c r="BY220" s="198"/>
      <c r="BZ220" s="198"/>
      <c r="CA220" s="241" t="s">
        <v>1908</v>
      </c>
      <c r="CB220" s="221"/>
      <c r="CC220" s="267" t="s">
        <v>1744</v>
      </c>
      <c r="CD220" s="222">
        <f t="shared" si="124"/>
        <v>8.3333333333333329E-2</v>
      </c>
      <c r="CE220" s="223">
        <f t="shared" si="125"/>
        <v>3</v>
      </c>
      <c r="CF220" s="224">
        <f t="shared" si="126"/>
        <v>0.33333333333333376</v>
      </c>
      <c r="CG220" s="193">
        <f t="shared" si="127"/>
        <v>8</v>
      </c>
      <c r="CH220" s="224">
        <f t="shared" si="128"/>
        <v>3.4166666666666665</v>
      </c>
      <c r="CI220" s="193">
        <f t="shared" si="129"/>
        <v>24</v>
      </c>
      <c r="CJ220" s="224">
        <f t="shared" si="130"/>
        <v>0</v>
      </c>
      <c r="CK220" s="193">
        <f t="shared" si="131"/>
        <v>0</v>
      </c>
      <c r="CL220" s="224">
        <f t="shared" si="132"/>
        <v>0</v>
      </c>
      <c r="CM220" s="193">
        <f t="shared" si="133"/>
        <v>0</v>
      </c>
      <c r="CN220" s="224">
        <f t="shared" si="134"/>
        <v>0</v>
      </c>
      <c r="CO220" s="193">
        <f t="shared" si="135"/>
        <v>0</v>
      </c>
      <c r="CP220" s="225">
        <f t="shared" si="136"/>
        <v>0.1</v>
      </c>
      <c r="CQ220" s="198">
        <f t="shared" si="137"/>
        <v>0</v>
      </c>
      <c r="CR220" s="225">
        <f t="shared" si="138"/>
        <v>0</v>
      </c>
      <c r="CS220" s="198">
        <f t="shared" si="139"/>
        <v>0</v>
      </c>
      <c r="CT220" s="225">
        <f t="shared" si="140"/>
        <v>0</v>
      </c>
      <c r="CU220" s="198">
        <f t="shared" si="141"/>
        <v>0</v>
      </c>
      <c r="CV220" s="225">
        <f t="shared" si="142"/>
        <v>0</v>
      </c>
      <c r="CW220" s="226">
        <f t="shared" si="143"/>
        <v>0</v>
      </c>
      <c r="CX220" s="224">
        <f t="shared" si="144"/>
        <v>3.9333333333333336</v>
      </c>
      <c r="CY220" s="227">
        <f t="shared" si="145"/>
        <v>35</v>
      </c>
      <c r="CZ220" s="224">
        <f t="shared" si="160"/>
        <v>3.4166666666666665</v>
      </c>
      <c r="DA220" s="228">
        <f t="shared" si="159"/>
        <v>24</v>
      </c>
      <c r="DB220" s="225">
        <f t="shared" si="146"/>
        <v>0.51666666666666705</v>
      </c>
      <c r="DC220" s="229">
        <f t="shared" si="147"/>
        <v>11</v>
      </c>
      <c r="DD220" s="224">
        <f t="shared" si="148"/>
        <v>0.1</v>
      </c>
      <c r="DE220" s="90">
        <f t="shared" si="149"/>
        <v>0</v>
      </c>
      <c r="DF220" s="230">
        <f t="shared" si="150"/>
        <v>6</v>
      </c>
      <c r="DG220" s="251">
        <f t="shared" si="151"/>
        <v>7280</v>
      </c>
      <c r="DH220" s="231">
        <f t="shared" si="152"/>
        <v>88.780487804878049</v>
      </c>
      <c r="DI220" s="232">
        <f t="shared" si="153"/>
        <v>532.68292682926835</v>
      </c>
      <c r="DJ220" s="233">
        <f t="shared" si="154"/>
        <v>36</v>
      </c>
      <c r="DK220" s="234">
        <f t="shared" si="155"/>
        <v>7.024390243902439</v>
      </c>
      <c r="DL220" s="235">
        <f t="shared" si="156"/>
        <v>23.999999999999968</v>
      </c>
      <c r="DM220" s="236"/>
      <c r="DN220" s="237"/>
      <c r="DO220" s="238">
        <f t="shared" si="157"/>
        <v>1</v>
      </c>
      <c r="DP220" s="239">
        <f t="shared" si="158"/>
        <v>1</v>
      </c>
    </row>
    <row r="221" spans="1:120" ht="24.75" customHeight="1">
      <c r="A221" s="537" t="s">
        <v>1911</v>
      </c>
      <c r="B221" s="191" t="s">
        <v>1150</v>
      </c>
      <c r="C221" s="192">
        <v>45042</v>
      </c>
      <c r="D221" s="193" t="s">
        <v>180</v>
      </c>
      <c r="E221" s="194" t="s">
        <v>1401</v>
      </c>
      <c r="F221" s="90" t="s">
        <v>165</v>
      </c>
      <c r="G221" s="193" t="s">
        <v>1244</v>
      </c>
      <c r="H221" s="191" t="s">
        <v>145</v>
      </c>
      <c r="I221" s="90" t="s">
        <v>1750</v>
      </c>
      <c r="J221" s="194" t="s">
        <v>1374</v>
      </c>
      <c r="K221" s="90">
        <v>4</v>
      </c>
      <c r="L221" s="195" t="s">
        <v>1376</v>
      </c>
      <c r="M221" s="196">
        <v>45042.243055555555</v>
      </c>
      <c r="N221" s="90">
        <v>67210</v>
      </c>
      <c r="O221" s="197"/>
      <c r="P221" s="196">
        <v>45042.434027777781</v>
      </c>
      <c r="Q221" s="90">
        <v>67251</v>
      </c>
      <c r="R221" s="193"/>
      <c r="S221" s="196">
        <v>45042.25</v>
      </c>
      <c r="T221" s="90">
        <v>67213</v>
      </c>
      <c r="U221" s="197" t="s">
        <v>1534</v>
      </c>
      <c r="V221" s="196">
        <v>45042.409722222219</v>
      </c>
      <c r="W221" s="90">
        <v>67243</v>
      </c>
      <c r="X221" s="193" t="s">
        <v>1599</v>
      </c>
      <c r="Y221" s="196"/>
      <c r="Z221" s="90"/>
      <c r="AA221" s="193"/>
      <c r="AB221" s="196"/>
      <c r="AC221" s="90"/>
      <c r="AD221" s="193"/>
      <c r="AE221" s="196"/>
      <c r="AF221" s="90"/>
      <c r="AG221" s="193"/>
      <c r="AH221" s="196"/>
      <c r="AI221" s="90"/>
      <c r="AJ221" s="198"/>
      <c r="AK221" s="196"/>
      <c r="AL221" s="90"/>
      <c r="AM221" s="198"/>
      <c r="AN221" s="196"/>
      <c r="AO221" s="90"/>
      <c r="AP221" s="198"/>
      <c r="AQ221" s="196">
        <v>45042.416666666664</v>
      </c>
      <c r="AR221" s="197">
        <v>67247</v>
      </c>
      <c r="AS221" s="197">
        <v>19721</v>
      </c>
      <c r="AT221" s="199">
        <v>21470</v>
      </c>
      <c r="AU221" s="199">
        <v>12220</v>
      </c>
      <c r="AV221" s="200">
        <v>9250</v>
      </c>
      <c r="AW221" s="196">
        <v>45042.423611111109</v>
      </c>
      <c r="AX221" s="193">
        <v>67248</v>
      </c>
      <c r="AY221" s="196"/>
      <c r="AZ221" s="197"/>
      <c r="BA221" s="197"/>
      <c r="BB221" s="199"/>
      <c r="BC221" s="199"/>
      <c r="BD221" s="200"/>
      <c r="BE221" s="196"/>
      <c r="BF221" s="193"/>
      <c r="BG221" s="196"/>
      <c r="BH221" s="197"/>
      <c r="BI221" s="197"/>
      <c r="BJ221" s="199"/>
      <c r="BK221" s="199"/>
      <c r="BL221" s="200"/>
      <c r="BM221" s="196"/>
      <c r="BN221" s="193"/>
      <c r="BO221" s="196"/>
      <c r="BP221" s="197"/>
      <c r="BQ221" s="197"/>
      <c r="BR221" s="199"/>
      <c r="BS221" s="199"/>
      <c r="BT221" s="200"/>
      <c r="BU221" s="201"/>
      <c r="BV221" s="193"/>
      <c r="BW221" s="202"/>
      <c r="BX221" s="90"/>
      <c r="BY221" s="198"/>
      <c r="BZ221" s="198"/>
      <c r="CA221" s="241" t="s">
        <v>1912</v>
      </c>
      <c r="CB221" s="221"/>
      <c r="CC221" s="267" t="s">
        <v>1744</v>
      </c>
      <c r="CD221" s="222">
        <f t="shared" si="124"/>
        <v>0.16666666666666666</v>
      </c>
      <c r="CE221" s="223">
        <f t="shared" si="125"/>
        <v>3</v>
      </c>
      <c r="CF221" s="224">
        <f t="shared" si="126"/>
        <v>0.41666666666666585</v>
      </c>
      <c r="CG221" s="193">
        <f t="shared" si="127"/>
        <v>7</v>
      </c>
      <c r="CH221" s="224">
        <f t="shared" si="128"/>
        <v>3.8333333333333339</v>
      </c>
      <c r="CI221" s="193">
        <f t="shared" si="129"/>
        <v>30</v>
      </c>
      <c r="CJ221" s="224">
        <f t="shared" si="130"/>
        <v>0</v>
      </c>
      <c r="CK221" s="193">
        <f t="shared" si="131"/>
        <v>0</v>
      </c>
      <c r="CL221" s="224">
        <f t="shared" si="132"/>
        <v>0</v>
      </c>
      <c r="CM221" s="193">
        <f t="shared" si="133"/>
        <v>0</v>
      </c>
      <c r="CN221" s="224">
        <f t="shared" si="134"/>
        <v>0</v>
      </c>
      <c r="CO221" s="193">
        <f t="shared" si="135"/>
        <v>0</v>
      </c>
      <c r="CP221" s="225">
        <f t="shared" si="136"/>
        <v>0.16666666666666666</v>
      </c>
      <c r="CQ221" s="198">
        <f t="shared" si="137"/>
        <v>1</v>
      </c>
      <c r="CR221" s="225">
        <f t="shared" si="138"/>
        <v>0</v>
      </c>
      <c r="CS221" s="198">
        <f t="shared" si="139"/>
        <v>0</v>
      </c>
      <c r="CT221" s="225">
        <f t="shared" si="140"/>
        <v>0</v>
      </c>
      <c r="CU221" s="198">
        <f t="shared" si="141"/>
        <v>0</v>
      </c>
      <c r="CV221" s="225">
        <f t="shared" si="142"/>
        <v>0</v>
      </c>
      <c r="CW221" s="226">
        <f t="shared" si="143"/>
        <v>0</v>
      </c>
      <c r="CX221" s="224">
        <f t="shared" si="144"/>
        <v>4.583333333333333</v>
      </c>
      <c r="CY221" s="227">
        <f t="shared" si="145"/>
        <v>41</v>
      </c>
      <c r="CZ221" s="224">
        <f t="shared" si="160"/>
        <v>3.8333333333333339</v>
      </c>
      <c r="DA221" s="228">
        <f t="shared" si="159"/>
        <v>30</v>
      </c>
      <c r="DB221" s="225">
        <f t="shared" si="146"/>
        <v>0.74999999999999911</v>
      </c>
      <c r="DC221" s="229">
        <f t="shared" si="147"/>
        <v>11</v>
      </c>
      <c r="DD221" s="224">
        <f t="shared" si="148"/>
        <v>0.16666666666666666</v>
      </c>
      <c r="DE221" s="90">
        <f t="shared" si="149"/>
        <v>1</v>
      </c>
      <c r="DF221" s="230">
        <f t="shared" si="150"/>
        <v>10</v>
      </c>
      <c r="DG221" s="251">
        <f t="shared" si="151"/>
        <v>9250</v>
      </c>
      <c r="DH221" s="231">
        <f t="shared" si="152"/>
        <v>80.434782608695642</v>
      </c>
      <c r="DI221" s="232">
        <f t="shared" si="153"/>
        <v>603.26086956521726</v>
      </c>
      <c r="DJ221" s="233">
        <f t="shared" si="154"/>
        <v>18</v>
      </c>
      <c r="DK221" s="234">
        <f t="shared" si="155"/>
        <v>7.8260869565217384</v>
      </c>
      <c r="DL221" s="235">
        <f t="shared" si="156"/>
        <v>16.800000000000033</v>
      </c>
      <c r="DM221" s="236"/>
      <c r="DN221" s="237"/>
      <c r="DO221" s="238">
        <f t="shared" si="157"/>
        <v>1</v>
      </c>
      <c r="DP221" s="239">
        <f t="shared" si="158"/>
        <v>1</v>
      </c>
    </row>
    <row r="222" spans="1:120" ht="24.75" customHeight="1">
      <c r="A222" s="537" t="s">
        <v>1917</v>
      </c>
      <c r="B222" s="191" t="s">
        <v>1150</v>
      </c>
      <c r="C222" s="192">
        <v>45042</v>
      </c>
      <c r="D222" s="193" t="s">
        <v>180</v>
      </c>
      <c r="E222" s="194" t="s">
        <v>1399</v>
      </c>
      <c r="F222" s="90" t="s">
        <v>165</v>
      </c>
      <c r="G222" s="193" t="s">
        <v>1241</v>
      </c>
      <c r="H222" s="191" t="s">
        <v>145</v>
      </c>
      <c r="I222" s="90" t="s">
        <v>1750</v>
      </c>
      <c r="J222" s="194" t="s">
        <v>147</v>
      </c>
      <c r="K222" s="90">
        <v>4</v>
      </c>
      <c r="L222" s="195" t="s">
        <v>1153</v>
      </c>
      <c r="M222" s="196">
        <v>45042.625</v>
      </c>
      <c r="N222" s="90">
        <v>52976</v>
      </c>
      <c r="O222" s="197"/>
      <c r="P222" s="196">
        <v>45042.753472222219</v>
      </c>
      <c r="Q222" s="90">
        <v>53004</v>
      </c>
      <c r="R222" s="193"/>
      <c r="S222" s="196">
        <v>45042.628472222219</v>
      </c>
      <c r="T222" s="90">
        <v>52978</v>
      </c>
      <c r="U222" s="197" t="s">
        <v>1828</v>
      </c>
      <c r="V222" s="196">
        <v>45042.736111111109</v>
      </c>
      <c r="W222" s="90">
        <v>52996</v>
      </c>
      <c r="X222" s="193" t="s">
        <v>1451</v>
      </c>
      <c r="Y222" s="196"/>
      <c r="Z222" s="90"/>
      <c r="AA222" s="193"/>
      <c r="AB222" s="196"/>
      <c r="AC222" s="90"/>
      <c r="AD222" s="193"/>
      <c r="AE222" s="196"/>
      <c r="AF222" s="90"/>
      <c r="AG222" s="193"/>
      <c r="AH222" s="196"/>
      <c r="AI222" s="90"/>
      <c r="AJ222" s="198"/>
      <c r="AK222" s="196"/>
      <c r="AL222" s="90"/>
      <c r="AM222" s="198"/>
      <c r="AN222" s="196"/>
      <c r="AO222" s="90"/>
      <c r="AP222" s="198"/>
      <c r="AQ222" s="196">
        <v>45042.741666666669</v>
      </c>
      <c r="AR222" s="197">
        <v>53001</v>
      </c>
      <c r="AS222" s="197">
        <v>19731</v>
      </c>
      <c r="AT222" s="199">
        <v>20510</v>
      </c>
      <c r="AU222" s="199">
        <v>12080</v>
      </c>
      <c r="AV222" s="200">
        <v>8430</v>
      </c>
      <c r="AW222" s="196">
        <v>45042.746527777781</v>
      </c>
      <c r="AX222" s="193">
        <v>53001</v>
      </c>
      <c r="AY222" s="196"/>
      <c r="AZ222" s="197"/>
      <c r="BA222" s="197"/>
      <c r="BB222" s="199"/>
      <c r="BC222" s="199"/>
      <c r="BD222" s="200"/>
      <c r="BE222" s="196"/>
      <c r="BF222" s="193"/>
      <c r="BG222" s="196"/>
      <c r="BH222" s="197"/>
      <c r="BI222" s="197"/>
      <c r="BJ222" s="199"/>
      <c r="BK222" s="199"/>
      <c r="BL222" s="200"/>
      <c r="BM222" s="196"/>
      <c r="BN222" s="193"/>
      <c r="BO222" s="196"/>
      <c r="BP222" s="197"/>
      <c r="BQ222" s="197"/>
      <c r="BR222" s="199"/>
      <c r="BS222" s="199"/>
      <c r="BT222" s="200"/>
      <c r="BU222" s="201"/>
      <c r="BV222" s="193"/>
      <c r="BW222" s="202"/>
      <c r="BX222" s="90"/>
      <c r="BY222" s="198"/>
      <c r="BZ222" s="198"/>
      <c r="CA222" s="241" t="s">
        <v>1918</v>
      </c>
      <c r="CB222" s="221"/>
      <c r="CC222" s="267" t="s">
        <v>1744</v>
      </c>
      <c r="CD222" s="222">
        <f t="shared" si="124"/>
        <v>8.3333333333333329E-2</v>
      </c>
      <c r="CE222" s="223">
        <f t="shared" si="125"/>
        <v>2</v>
      </c>
      <c r="CF222" s="224">
        <f t="shared" si="126"/>
        <v>0.30000000000000043</v>
      </c>
      <c r="CG222" s="193">
        <f t="shared" si="127"/>
        <v>8</v>
      </c>
      <c r="CH222" s="224">
        <f t="shared" si="128"/>
        <v>2.5833333333333335</v>
      </c>
      <c r="CI222" s="193">
        <f t="shared" si="129"/>
        <v>18</v>
      </c>
      <c r="CJ222" s="224">
        <f t="shared" si="130"/>
        <v>0</v>
      </c>
      <c r="CK222" s="193">
        <f t="shared" si="131"/>
        <v>0</v>
      </c>
      <c r="CL222" s="224">
        <f t="shared" si="132"/>
        <v>0</v>
      </c>
      <c r="CM222" s="193">
        <f t="shared" si="133"/>
        <v>0</v>
      </c>
      <c r="CN222" s="224">
        <f t="shared" si="134"/>
        <v>0</v>
      </c>
      <c r="CO222" s="193">
        <f t="shared" si="135"/>
        <v>0</v>
      </c>
      <c r="CP222" s="225">
        <f t="shared" si="136"/>
        <v>0.11666666666666667</v>
      </c>
      <c r="CQ222" s="198">
        <f t="shared" si="137"/>
        <v>0</v>
      </c>
      <c r="CR222" s="225">
        <f t="shared" si="138"/>
        <v>0</v>
      </c>
      <c r="CS222" s="198">
        <f t="shared" si="139"/>
        <v>0</v>
      </c>
      <c r="CT222" s="225">
        <f t="shared" si="140"/>
        <v>0</v>
      </c>
      <c r="CU222" s="198">
        <f t="shared" si="141"/>
        <v>0</v>
      </c>
      <c r="CV222" s="225">
        <f t="shared" si="142"/>
        <v>0</v>
      </c>
      <c r="CW222" s="226">
        <f t="shared" si="143"/>
        <v>0</v>
      </c>
      <c r="CX222" s="224">
        <f t="shared" si="144"/>
        <v>3.0833333333333339</v>
      </c>
      <c r="CY222" s="227">
        <f t="shared" si="145"/>
        <v>28</v>
      </c>
      <c r="CZ222" s="224">
        <f t="shared" si="160"/>
        <v>2.5833333333333335</v>
      </c>
      <c r="DA222" s="228">
        <f t="shared" si="159"/>
        <v>18</v>
      </c>
      <c r="DB222" s="225">
        <f t="shared" si="146"/>
        <v>0.50000000000000044</v>
      </c>
      <c r="DC222" s="229">
        <f t="shared" si="147"/>
        <v>10</v>
      </c>
      <c r="DD222" s="224">
        <f t="shared" si="148"/>
        <v>0.11666666666666667</v>
      </c>
      <c r="DE222" s="90">
        <f t="shared" si="149"/>
        <v>0</v>
      </c>
      <c r="DF222" s="230">
        <f t="shared" si="150"/>
        <v>7</v>
      </c>
      <c r="DG222" s="251">
        <f t="shared" si="151"/>
        <v>8430</v>
      </c>
      <c r="DH222" s="231">
        <f t="shared" si="152"/>
        <v>181.29032258064515</v>
      </c>
      <c r="DI222" s="232">
        <f t="shared" si="153"/>
        <v>815.80645161290317</v>
      </c>
      <c r="DJ222" s="233">
        <f t="shared" si="154"/>
        <v>24</v>
      </c>
      <c r="DK222" s="234">
        <f t="shared" si="155"/>
        <v>6.967741935483871</v>
      </c>
      <c r="DL222" s="235">
        <f t="shared" si="156"/>
        <v>26.666666666666629</v>
      </c>
      <c r="DM222" s="236"/>
      <c r="DN222" s="237"/>
      <c r="DO222" s="238">
        <f t="shared" si="157"/>
        <v>1</v>
      </c>
      <c r="DP222" s="239">
        <f t="shared" si="158"/>
        <v>1</v>
      </c>
    </row>
    <row r="223" spans="1:120" ht="24.75" customHeight="1">
      <c r="A223" s="537" t="s">
        <v>1915</v>
      </c>
      <c r="B223" s="191" t="s">
        <v>1150</v>
      </c>
      <c r="C223" s="192">
        <v>45042</v>
      </c>
      <c r="D223" s="193" t="s">
        <v>180</v>
      </c>
      <c r="E223" s="194" t="s">
        <v>1402</v>
      </c>
      <c r="F223" s="90" t="s">
        <v>165</v>
      </c>
      <c r="G223" s="193" t="s">
        <v>1244</v>
      </c>
      <c r="H223" s="191" t="s">
        <v>145</v>
      </c>
      <c r="I223" s="90" t="s">
        <v>1750</v>
      </c>
      <c r="J223" s="194" t="s">
        <v>147</v>
      </c>
      <c r="K223" s="90">
        <v>4</v>
      </c>
      <c r="L223" s="195" t="s">
        <v>1377</v>
      </c>
      <c r="M223" s="196">
        <v>45042.244444444441</v>
      </c>
      <c r="N223" s="90">
        <v>52888</v>
      </c>
      <c r="O223" s="197"/>
      <c r="P223" s="196">
        <v>45042.488888888889</v>
      </c>
      <c r="Q223" s="90">
        <v>52976</v>
      </c>
      <c r="R223" s="193"/>
      <c r="S223" s="196">
        <v>45042.249305555553</v>
      </c>
      <c r="T223" s="90">
        <v>52893</v>
      </c>
      <c r="U223" s="197" t="s">
        <v>1763</v>
      </c>
      <c r="V223" s="196">
        <v>45042.38958333333</v>
      </c>
      <c r="W223" s="90">
        <v>52921</v>
      </c>
      <c r="X223" s="193" t="s">
        <v>1723</v>
      </c>
      <c r="Y223" s="196">
        <v>45042.418055555558</v>
      </c>
      <c r="Z223" s="90">
        <v>52950</v>
      </c>
      <c r="AA223" s="193" t="s">
        <v>1378</v>
      </c>
      <c r="AB223" s="196">
        <v>45042.463194444441</v>
      </c>
      <c r="AC223" s="90">
        <v>52958</v>
      </c>
      <c r="AD223" s="193" t="s">
        <v>1724</v>
      </c>
      <c r="AE223" s="196"/>
      <c r="AF223" s="90"/>
      <c r="AG223" s="193"/>
      <c r="AH223" s="196"/>
      <c r="AI223" s="90"/>
      <c r="AJ223" s="198"/>
      <c r="AK223" s="196"/>
      <c r="AL223" s="90"/>
      <c r="AM223" s="198"/>
      <c r="AN223" s="196"/>
      <c r="AO223" s="90"/>
      <c r="AP223" s="198"/>
      <c r="AQ223" s="196">
        <v>45042.400694444441</v>
      </c>
      <c r="AR223" s="197">
        <v>52935</v>
      </c>
      <c r="AS223" s="197">
        <v>19720</v>
      </c>
      <c r="AT223" s="199">
        <v>18750</v>
      </c>
      <c r="AU223" s="199">
        <v>12110</v>
      </c>
      <c r="AV223" s="200">
        <v>6640</v>
      </c>
      <c r="AW223" s="196">
        <v>45042.40625</v>
      </c>
      <c r="AX223" s="193">
        <v>52936</v>
      </c>
      <c r="AY223" s="196">
        <v>45042.476388888892</v>
      </c>
      <c r="AZ223" s="197">
        <v>52972</v>
      </c>
      <c r="BA223" s="197">
        <v>19722</v>
      </c>
      <c r="BB223" s="199">
        <v>15250</v>
      </c>
      <c r="BC223" s="199">
        <v>12090</v>
      </c>
      <c r="BD223" s="200">
        <v>3160</v>
      </c>
      <c r="BE223" s="196">
        <v>45042.481944444444</v>
      </c>
      <c r="BF223" s="193">
        <v>52973</v>
      </c>
      <c r="BG223" s="196"/>
      <c r="BH223" s="197"/>
      <c r="BI223" s="197"/>
      <c r="BJ223" s="199"/>
      <c r="BK223" s="199"/>
      <c r="BL223" s="200"/>
      <c r="BM223" s="196"/>
      <c r="BN223" s="193"/>
      <c r="BO223" s="196"/>
      <c r="BP223" s="197"/>
      <c r="BQ223" s="197"/>
      <c r="BR223" s="199"/>
      <c r="BS223" s="199"/>
      <c r="BT223" s="200"/>
      <c r="BU223" s="201"/>
      <c r="BV223" s="193"/>
      <c r="BW223" s="202"/>
      <c r="BX223" s="90"/>
      <c r="BY223" s="198"/>
      <c r="BZ223" s="198"/>
      <c r="CA223" s="241" t="s">
        <v>1916</v>
      </c>
      <c r="CB223" s="221"/>
      <c r="CC223" s="267" t="s">
        <v>1744</v>
      </c>
      <c r="CD223" s="222">
        <f t="shared" si="124"/>
        <v>0.11666666666666667</v>
      </c>
      <c r="CE223" s="223">
        <f t="shared" si="125"/>
        <v>5</v>
      </c>
      <c r="CF223" s="224">
        <f t="shared" si="126"/>
        <v>1.0333333333333337</v>
      </c>
      <c r="CG223" s="193">
        <f t="shared" si="127"/>
        <v>45</v>
      </c>
      <c r="CH223" s="224">
        <f t="shared" si="128"/>
        <v>3.3666666666666667</v>
      </c>
      <c r="CI223" s="193">
        <f t="shared" si="129"/>
        <v>28</v>
      </c>
      <c r="CJ223" s="224">
        <f t="shared" si="130"/>
        <v>1.0833333333333333</v>
      </c>
      <c r="CK223" s="193">
        <f t="shared" si="131"/>
        <v>8</v>
      </c>
      <c r="CL223" s="224">
        <f t="shared" si="132"/>
        <v>0</v>
      </c>
      <c r="CM223" s="193">
        <f t="shared" si="133"/>
        <v>0</v>
      </c>
      <c r="CN223" s="224">
        <f t="shared" si="134"/>
        <v>0</v>
      </c>
      <c r="CO223" s="193">
        <f t="shared" si="135"/>
        <v>0</v>
      </c>
      <c r="CP223" s="225">
        <f t="shared" si="136"/>
        <v>0.13333333333333333</v>
      </c>
      <c r="CQ223" s="198">
        <f t="shared" si="137"/>
        <v>1</v>
      </c>
      <c r="CR223" s="225">
        <f t="shared" si="138"/>
        <v>0.13333333333333333</v>
      </c>
      <c r="CS223" s="198">
        <f t="shared" si="139"/>
        <v>1</v>
      </c>
      <c r="CT223" s="225">
        <f t="shared" si="140"/>
        <v>0</v>
      </c>
      <c r="CU223" s="198">
        <f t="shared" si="141"/>
        <v>0</v>
      </c>
      <c r="CV223" s="225">
        <f t="shared" si="142"/>
        <v>0</v>
      </c>
      <c r="CW223" s="226">
        <f t="shared" si="143"/>
        <v>0</v>
      </c>
      <c r="CX223" s="224">
        <f t="shared" si="144"/>
        <v>5.8666666666666671</v>
      </c>
      <c r="CY223" s="227">
        <f t="shared" si="145"/>
        <v>88</v>
      </c>
      <c r="CZ223" s="224">
        <f t="shared" si="160"/>
        <v>4.45</v>
      </c>
      <c r="DA223" s="228">
        <f t="shared" si="159"/>
        <v>36</v>
      </c>
      <c r="DB223" s="225">
        <f t="shared" si="146"/>
        <v>1.416666666666667</v>
      </c>
      <c r="DC223" s="229">
        <f t="shared" si="147"/>
        <v>52</v>
      </c>
      <c r="DD223" s="224">
        <f t="shared" si="148"/>
        <v>0.26666666666666666</v>
      </c>
      <c r="DE223" s="90">
        <f t="shared" si="149"/>
        <v>2</v>
      </c>
      <c r="DF223" s="230">
        <f t="shared" si="150"/>
        <v>8</v>
      </c>
      <c r="DG223" s="251">
        <f t="shared" si="151"/>
        <v>9800</v>
      </c>
      <c r="DH223" s="231">
        <f t="shared" si="152"/>
        <v>61.173533083645445</v>
      </c>
      <c r="DI223" s="232">
        <f t="shared" si="153"/>
        <v>550.56179775280896</v>
      </c>
      <c r="DJ223" s="233">
        <f t="shared" si="154"/>
        <v>42.857142857142854</v>
      </c>
      <c r="DK223" s="234">
        <f t="shared" si="155"/>
        <v>8.0898876404494384</v>
      </c>
      <c r="DL223" s="235">
        <f t="shared" si="156"/>
        <v>43.548387096774178</v>
      </c>
      <c r="DM223" s="236"/>
      <c r="DN223" s="237"/>
      <c r="DO223" s="238">
        <f t="shared" si="157"/>
        <v>0.73795180722891562</v>
      </c>
      <c r="DP223" s="239">
        <f t="shared" si="158"/>
        <v>2</v>
      </c>
    </row>
    <row r="224" spans="1:120" ht="24.75" customHeight="1">
      <c r="A224" s="537" t="s">
        <v>1919</v>
      </c>
      <c r="B224" s="191" t="s">
        <v>1150</v>
      </c>
      <c r="C224" s="192">
        <v>45042</v>
      </c>
      <c r="D224" s="193" t="s">
        <v>180</v>
      </c>
      <c r="E224" s="194" t="s">
        <v>1403</v>
      </c>
      <c r="F224" s="90" t="s">
        <v>165</v>
      </c>
      <c r="G224" s="193" t="s">
        <v>1241</v>
      </c>
      <c r="H224" s="191" t="s">
        <v>145</v>
      </c>
      <c r="I224" s="90" t="s">
        <v>1750</v>
      </c>
      <c r="J224" s="194" t="s">
        <v>1379</v>
      </c>
      <c r="K224" s="90">
        <v>4</v>
      </c>
      <c r="L224" s="195" t="s">
        <v>1381</v>
      </c>
      <c r="M224" s="196">
        <v>45042.625</v>
      </c>
      <c r="N224" s="90">
        <v>315134</v>
      </c>
      <c r="O224" s="197"/>
      <c r="P224" s="196">
        <v>45042.822916666664</v>
      </c>
      <c r="Q224" s="90">
        <v>315158</v>
      </c>
      <c r="R224" s="193"/>
      <c r="S224" s="196">
        <v>45042.628472222219</v>
      </c>
      <c r="T224" s="90">
        <v>315137</v>
      </c>
      <c r="U224" s="197" t="s">
        <v>1606</v>
      </c>
      <c r="V224" s="196">
        <v>45042.802083333336</v>
      </c>
      <c r="W224" s="90">
        <v>315150</v>
      </c>
      <c r="X224" s="193" t="s">
        <v>1629</v>
      </c>
      <c r="Y224" s="196"/>
      <c r="Z224" s="90"/>
      <c r="AA224" s="193"/>
      <c r="AB224" s="196"/>
      <c r="AC224" s="90"/>
      <c r="AD224" s="193"/>
      <c r="AE224" s="196"/>
      <c r="AF224" s="90"/>
      <c r="AG224" s="193"/>
      <c r="AH224" s="196"/>
      <c r="AI224" s="90"/>
      <c r="AJ224" s="198"/>
      <c r="AK224" s="196"/>
      <c r="AL224" s="90"/>
      <c r="AM224" s="198"/>
      <c r="AN224" s="196"/>
      <c r="AO224" s="90"/>
      <c r="AP224" s="198"/>
      <c r="AQ224" s="196">
        <v>45042.810416666667</v>
      </c>
      <c r="AR224" s="197">
        <v>315155</v>
      </c>
      <c r="AS224" s="197">
        <v>19732</v>
      </c>
      <c r="AT224" s="199">
        <v>17820</v>
      </c>
      <c r="AU224" s="199">
        <v>10760</v>
      </c>
      <c r="AV224" s="200">
        <v>7060</v>
      </c>
      <c r="AW224" s="196">
        <v>45042.815972222219</v>
      </c>
      <c r="AX224" s="193">
        <v>315155</v>
      </c>
      <c r="AY224" s="196"/>
      <c r="AZ224" s="197"/>
      <c r="BA224" s="197"/>
      <c r="BB224" s="199"/>
      <c r="BC224" s="199"/>
      <c r="BD224" s="200"/>
      <c r="BE224" s="196"/>
      <c r="BF224" s="193"/>
      <c r="BG224" s="196"/>
      <c r="BH224" s="197"/>
      <c r="BI224" s="197"/>
      <c r="BJ224" s="199"/>
      <c r="BK224" s="199"/>
      <c r="BL224" s="200"/>
      <c r="BM224" s="196"/>
      <c r="BN224" s="193"/>
      <c r="BO224" s="196"/>
      <c r="BP224" s="197"/>
      <c r="BQ224" s="197"/>
      <c r="BR224" s="199"/>
      <c r="BS224" s="199"/>
      <c r="BT224" s="200"/>
      <c r="BU224" s="201"/>
      <c r="BV224" s="193"/>
      <c r="BW224" s="202">
        <v>315142</v>
      </c>
      <c r="BX224" s="90">
        <v>105.53</v>
      </c>
      <c r="BY224" s="461">
        <v>632.12</v>
      </c>
      <c r="BZ224" s="198"/>
      <c r="CA224" s="241" t="s">
        <v>1920</v>
      </c>
      <c r="CB224" s="221"/>
      <c r="CC224" s="267" t="s">
        <v>1744</v>
      </c>
      <c r="CD224" s="222">
        <f t="shared" si="124"/>
        <v>8.3333333333333329E-2</v>
      </c>
      <c r="CE224" s="223">
        <f t="shared" si="125"/>
        <v>3</v>
      </c>
      <c r="CF224" s="224">
        <f t="shared" si="126"/>
        <v>0.36666666666666642</v>
      </c>
      <c r="CG224" s="193">
        <f t="shared" si="127"/>
        <v>8</v>
      </c>
      <c r="CH224" s="224">
        <f t="shared" si="128"/>
        <v>4.166666666666667</v>
      </c>
      <c r="CI224" s="193">
        <f t="shared" si="129"/>
        <v>13</v>
      </c>
      <c r="CJ224" s="224">
        <f t="shared" si="130"/>
        <v>0</v>
      </c>
      <c r="CK224" s="193">
        <f t="shared" si="131"/>
        <v>0</v>
      </c>
      <c r="CL224" s="224">
        <f t="shared" si="132"/>
        <v>0</v>
      </c>
      <c r="CM224" s="193">
        <f t="shared" si="133"/>
        <v>0</v>
      </c>
      <c r="CN224" s="224">
        <f t="shared" si="134"/>
        <v>0</v>
      </c>
      <c r="CO224" s="193">
        <f t="shared" si="135"/>
        <v>0</v>
      </c>
      <c r="CP224" s="225">
        <f t="shared" si="136"/>
        <v>0.13333333333333333</v>
      </c>
      <c r="CQ224" s="198">
        <f t="shared" si="137"/>
        <v>0</v>
      </c>
      <c r="CR224" s="225">
        <f t="shared" si="138"/>
        <v>0</v>
      </c>
      <c r="CS224" s="198">
        <f t="shared" si="139"/>
        <v>0</v>
      </c>
      <c r="CT224" s="225">
        <f t="shared" si="140"/>
        <v>0</v>
      </c>
      <c r="CU224" s="198">
        <f t="shared" si="141"/>
        <v>0</v>
      </c>
      <c r="CV224" s="225">
        <f t="shared" si="142"/>
        <v>0</v>
      </c>
      <c r="CW224" s="226">
        <f t="shared" si="143"/>
        <v>0</v>
      </c>
      <c r="CX224" s="224">
        <f t="shared" si="144"/>
        <v>4.75</v>
      </c>
      <c r="CY224" s="227">
        <f t="shared" si="145"/>
        <v>24</v>
      </c>
      <c r="CZ224" s="224">
        <f t="shared" si="160"/>
        <v>4.166666666666667</v>
      </c>
      <c r="DA224" s="228">
        <f t="shared" si="159"/>
        <v>13</v>
      </c>
      <c r="DB224" s="225">
        <f t="shared" si="146"/>
        <v>0.58333333333333304</v>
      </c>
      <c r="DC224" s="229">
        <f t="shared" si="147"/>
        <v>11</v>
      </c>
      <c r="DD224" s="224">
        <f t="shared" si="148"/>
        <v>0.13333333333333333</v>
      </c>
      <c r="DE224" s="90">
        <f t="shared" si="149"/>
        <v>0</v>
      </c>
      <c r="DF224" s="230">
        <f t="shared" si="150"/>
        <v>8</v>
      </c>
      <c r="DG224" s="251">
        <f t="shared" si="151"/>
        <v>7060</v>
      </c>
      <c r="DH224" s="231">
        <f t="shared" si="152"/>
        <v>130.33846153846153</v>
      </c>
      <c r="DI224" s="232">
        <f t="shared" si="153"/>
        <v>423.59999999999997</v>
      </c>
      <c r="DJ224" s="233">
        <f t="shared" si="154"/>
        <v>36</v>
      </c>
      <c r="DK224" s="234">
        <f t="shared" si="155"/>
        <v>3.1199999999999997</v>
      </c>
      <c r="DL224" s="235">
        <f t="shared" si="156"/>
        <v>21.818181818181834</v>
      </c>
      <c r="DM224" s="236"/>
      <c r="DN224" s="237"/>
      <c r="DO224" s="238">
        <f t="shared" si="157"/>
        <v>1</v>
      </c>
      <c r="DP224" s="239">
        <f t="shared" si="158"/>
        <v>1</v>
      </c>
    </row>
    <row r="225" spans="1:120" ht="24.75" customHeight="1">
      <c r="A225" s="537" t="s">
        <v>1921</v>
      </c>
      <c r="B225" s="191" t="s">
        <v>1150</v>
      </c>
      <c r="C225" s="192">
        <v>45043</v>
      </c>
      <c r="D225" s="193" t="s">
        <v>141</v>
      </c>
      <c r="E225" s="194" t="s">
        <v>1404</v>
      </c>
      <c r="F225" s="90" t="s">
        <v>143</v>
      </c>
      <c r="G225" s="193" t="s">
        <v>1244</v>
      </c>
      <c r="H225" s="191" t="s">
        <v>145</v>
      </c>
      <c r="I225" s="90" t="s">
        <v>1750</v>
      </c>
      <c r="J225" s="194" t="s">
        <v>1374</v>
      </c>
      <c r="K225" s="90">
        <v>4</v>
      </c>
      <c r="L225" s="195" t="s">
        <v>1376</v>
      </c>
      <c r="M225" s="196">
        <v>45043.243055555555</v>
      </c>
      <c r="N225" s="90">
        <v>67262</v>
      </c>
      <c r="O225" s="197"/>
      <c r="P225" s="196">
        <v>45043.454861111109</v>
      </c>
      <c r="Q225" s="90">
        <v>67304</v>
      </c>
      <c r="R225" s="193"/>
      <c r="S225" s="196">
        <v>45043.246527777781</v>
      </c>
      <c r="T225" s="90">
        <v>67263</v>
      </c>
      <c r="U225" s="197" t="s">
        <v>1517</v>
      </c>
      <c r="V225" s="196">
        <v>45043.440972222219</v>
      </c>
      <c r="W225" s="90">
        <v>67300</v>
      </c>
      <c r="X225" s="193" t="s">
        <v>1567</v>
      </c>
      <c r="Y225" s="196"/>
      <c r="Z225" s="90"/>
      <c r="AA225" s="193"/>
      <c r="AB225" s="196"/>
      <c r="AC225" s="90"/>
      <c r="AD225" s="193"/>
      <c r="AE225" s="196"/>
      <c r="AF225" s="90"/>
      <c r="AG225" s="193"/>
      <c r="AH225" s="196"/>
      <c r="AI225" s="90"/>
      <c r="AJ225" s="198"/>
      <c r="AK225" s="196"/>
      <c r="AL225" s="90"/>
      <c r="AM225" s="198"/>
      <c r="AN225" s="196"/>
      <c r="AO225" s="90"/>
      <c r="AP225" s="198"/>
      <c r="AQ225" s="196">
        <v>45043.444444444445</v>
      </c>
      <c r="AR225" s="197">
        <v>67301</v>
      </c>
      <c r="AS225" s="197">
        <v>19739</v>
      </c>
      <c r="AT225" s="199">
        <v>21520</v>
      </c>
      <c r="AU225" s="199">
        <v>12170</v>
      </c>
      <c r="AV225" s="200">
        <v>9350</v>
      </c>
      <c r="AW225" s="196">
        <v>45043.45</v>
      </c>
      <c r="AX225" s="193">
        <v>67302</v>
      </c>
      <c r="AY225" s="196"/>
      <c r="AZ225" s="197"/>
      <c r="BA225" s="197"/>
      <c r="BB225" s="199"/>
      <c r="BC225" s="199"/>
      <c r="BD225" s="200"/>
      <c r="BE225" s="196"/>
      <c r="BF225" s="193"/>
      <c r="BG225" s="196"/>
      <c r="BH225" s="197"/>
      <c r="BI225" s="197"/>
      <c r="BJ225" s="199"/>
      <c r="BK225" s="199"/>
      <c r="BL225" s="200"/>
      <c r="BM225" s="196"/>
      <c r="BN225" s="193"/>
      <c r="BO225" s="196"/>
      <c r="BP225" s="197"/>
      <c r="BQ225" s="197"/>
      <c r="BR225" s="199"/>
      <c r="BS225" s="199"/>
      <c r="BT225" s="200"/>
      <c r="BU225" s="201"/>
      <c r="BV225" s="193"/>
      <c r="BW225" s="202"/>
      <c r="BX225" s="90"/>
      <c r="BY225" s="198"/>
      <c r="BZ225" s="198"/>
      <c r="CA225" s="241" t="s">
        <v>1922</v>
      </c>
      <c r="CB225" s="221"/>
      <c r="CC225" s="267" t="s">
        <v>1744</v>
      </c>
      <c r="CD225" s="222">
        <f t="shared" si="124"/>
        <v>8.3333333333333329E-2</v>
      </c>
      <c r="CE225" s="223">
        <f t="shared" si="125"/>
        <v>1</v>
      </c>
      <c r="CF225" s="224">
        <f t="shared" si="126"/>
        <v>0.19999999999999946</v>
      </c>
      <c r="CG225" s="193">
        <f t="shared" si="127"/>
        <v>3</v>
      </c>
      <c r="CH225" s="224">
        <f t="shared" si="128"/>
        <v>4.666666666666667</v>
      </c>
      <c r="CI225" s="193">
        <f t="shared" si="129"/>
        <v>37</v>
      </c>
      <c r="CJ225" s="224">
        <f t="shared" si="130"/>
        <v>0</v>
      </c>
      <c r="CK225" s="193">
        <f t="shared" si="131"/>
        <v>0</v>
      </c>
      <c r="CL225" s="224">
        <f t="shared" si="132"/>
        <v>0</v>
      </c>
      <c r="CM225" s="193">
        <f t="shared" si="133"/>
        <v>0</v>
      </c>
      <c r="CN225" s="224">
        <f t="shared" si="134"/>
        <v>0</v>
      </c>
      <c r="CO225" s="193">
        <f t="shared" si="135"/>
        <v>0</v>
      </c>
      <c r="CP225" s="225">
        <f t="shared" si="136"/>
        <v>0.13333333333333333</v>
      </c>
      <c r="CQ225" s="198">
        <f t="shared" si="137"/>
        <v>1</v>
      </c>
      <c r="CR225" s="225">
        <f t="shared" si="138"/>
        <v>0</v>
      </c>
      <c r="CS225" s="198">
        <f t="shared" si="139"/>
        <v>0</v>
      </c>
      <c r="CT225" s="225">
        <f t="shared" si="140"/>
        <v>0</v>
      </c>
      <c r="CU225" s="198">
        <f t="shared" si="141"/>
        <v>0</v>
      </c>
      <c r="CV225" s="225">
        <f t="shared" si="142"/>
        <v>0</v>
      </c>
      <c r="CW225" s="226">
        <f t="shared" si="143"/>
        <v>0</v>
      </c>
      <c r="CX225" s="224">
        <f t="shared" si="144"/>
        <v>5.083333333333333</v>
      </c>
      <c r="CY225" s="227">
        <f t="shared" si="145"/>
        <v>42</v>
      </c>
      <c r="CZ225" s="224">
        <f t="shared" si="160"/>
        <v>4.666666666666667</v>
      </c>
      <c r="DA225" s="228">
        <f t="shared" si="159"/>
        <v>37</v>
      </c>
      <c r="DB225" s="225">
        <f t="shared" si="146"/>
        <v>0.41666666666666607</v>
      </c>
      <c r="DC225" s="229">
        <f t="shared" si="147"/>
        <v>5</v>
      </c>
      <c r="DD225" s="224">
        <f t="shared" si="148"/>
        <v>0.13333333333333333</v>
      </c>
      <c r="DE225" s="90">
        <f t="shared" si="149"/>
        <v>1</v>
      </c>
      <c r="DF225" s="230">
        <f t="shared" si="150"/>
        <v>8</v>
      </c>
      <c r="DG225" s="251">
        <f t="shared" si="151"/>
        <v>9350</v>
      </c>
      <c r="DH225" s="231">
        <f t="shared" si="152"/>
        <v>54.150579150579148</v>
      </c>
      <c r="DI225" s="232">
        <f t="shared" si="153"/>
        <v>500.89285714285711</v>
      </c>
      <c r="DJ225" s="233">
        <f t="shared" si="154"/>
        <v>12</v>
      </c>
      <c r="DK225" s="234">
        <f t="shared" si="155"/>
        <v>7.9285714285714279</v>
      </c>
      <c r="DL225" s="235">
        <f t="shared" si="156"/>
        <v>15.000000000000041</v>
      </c>
      <c r="DM225" s="236"/>
      <c r="DN225" s="237"/>
      <c r="DO225" s="238">
        <f t="shared" si="157"/>
        <v>1</v>
      </c>
      <c r="DP225" s="239">
        <f t="shared" si="158"/>
        <v>1</v>
      </c>
    </row>
    <row r="226" spans="1:120" ht="24.75" customHeight="1">
      <c r="A226" s="537" t="s">
        <v>1925</v>
      </c>
      <c r="B226" s="191" t="s">
        <v>1150</v>
      </c>
      <c r="C226" s="192">
        <v>45043</v>
      </c>
      <c r="D226" s="193" t="s">
        <v>141</v>
      </c>
      <c r="E226" s="194" t="s">
        <v>1405</v>
      </c>
      <c r="F226" s="90" t="s">
        <v>143</v>
      </c>
      <c r="G226" s="193" t="s">
        <v>1241</v>
      </c>
      <c r="H226" s="191" t="s">
        <v>145</v>
      </c>
      <c r="I226" s="90" t="s">
        <v>1750</v>
      </c>
      <c r="J226" s="194" t="s">
        <v>147</v>
      </c>
      <c r="K226" s="90">
        <v>4</v>
      </c>
      <c r="L226" s="195" t="s">
        <v>1153</v>
      </c>
      <c r="M226" s="196">
        <v>45043.625</v>
      </c>
      <c r="N226" s="90">
        <v>53050</v>
      </c>
      <c r="O226" s="197"/>
      <c r="P226" s="196">
        <v>45043.722222222219</v>
      </c>
      <c r="Q226" s="90">
        <v>53074</v>
      </c>
      <c r="R226" s="193"/>
      <c r="S226" s="196">
        <v>45043.628472222219</v>
      </c>
      <c r="T226" s="90">
        <v>53052</v>
      </c>
      <c r="U226" s="197" t="s">
        <v>1382</v>
      </c>
      <c r="V226" s="196">
        <v>45043.704861111109</v>
      </c>
      <c r="W226" s="90">
        <v>53067</v>
      </c>
      <c r="X226" s="193" t="s">
        <v>1384</v>
      </c>
      <c r="Y226" s="196"/>
      <c r="Z226" s="90"/>
      <c r="AA226" s="193"/>
      <c r="AB226" s="196"/>
      <c r="AC226" s="90"/>
      <c r="AD226" s="193"/>
      <c r="AE226" s="196"/>
      <c r="AF226" s="90"/>
      <c r="AG226" s="193"/>
      <c r="AH226" s="196"/>
      <c r="AI226" s="90"/>
      <c r="AJ226" s="198"/>
      <c r="AK226" s="196"/>
      <c r="AL226" s="90"/>
      <c r="AM226" s="198"/>
      <c r="AN226" s="196"/>
      <c r="AO226" s="90"/>
      <c r="AP226" s="198"/>
      <c r="AQ226" s="196">
        <v>45043.711805555555</v>
      </c>
      <c r="AR226" s="197">
        <v>53071</v>
      </c>
      <c r="AS226" s="197">
        <v>19743</v>
      </c>
      <c r="AT226" s="199">
        <v>19760</v>
      </c>
      <c r="AU226" s="199">
        <v>12030</v>
      </c>
      <c r="AV226" s="200">
        <v>7730</v>
      </c>
      <c r="AW226" s="196">
        <v>45043.71597222222</v>
      </c>
      <c r="AX226" s="193">
        <v>53071</v>
      </c>
      <c r="AY226" s="196"/>
      <c r="AZ226" s="197"/>
      <c r="BA226" s="197"/>
      <c r="BB226" s="199"/>
      <c r="BC226" s="199"/>
      <c r="BD226" s="200"/>
      <c r="BE226" s="196"/>
      <c r="BF226" s="193"/>
      <c r="BG226" s="196"/>
      <c r="BH226" s="197"/>
      <c r="BI226" s="197"/>
      <c r="BJ226" s="199"/>
      <c r="BK226" s="199"/>
      <c r="BL226" s="200"/>
      <c r="BM226" s="196"/>
      <c r="BN226" s="193"/>
      <c r="BO226" s="196"/>
      <c r="BP226" s="197"/>
      <c r="BQ226" s="197"/>
      <c r="BR226" s="199"/>
      <c r="BS226" s="199"/>
      <c r="BT226" s="200"/>
      <c r="BU226" s="201"/>
      <c r="BV226" s="193"/>
      <c r="BW226" s="202"/>
      <c r="BX226" s="90"/>
      <c r="BY226" s="198"/>
      <c r="BZ226" s="198"/>
      <c r="CA226" s="241" t="s">
        <v>1926</v>
      </c>
      <c r="CB226" s="221"/>
      <c r="CC226" s="267" t="s">
        <v>1744</v>
      </c>
      <c r="CD226" s="222">
        <f t="shared" si="124"/>
        <v>8.3333333333333329E-2</v>
      </c>
      <c r="CE226" s="223">
        <f t="shared" si="125"/>
        <v>2</v>
      </c>
      <c r="CF226" s="224">
        <f t="shared" si="126"/>
        <v>0.31666666666666671</v>
      </c>
      <c r="CG226" s="193">
        <f t="shared" si="127"/>
        <v>7</v>
      </c>
      <c r="CH226" s="224">
        <f t="shared" si="128"/>
        <v>1.8333333333333335</v>
      </c>
      <c r="CI226" s="193">
        <f t="shared" si="129"/>
        <v>15</v>
      </c>
      <c r="CJ226" s="224">
        <f t="shared" si="130"/>
        <v>0</v>
      </c>
      <c r="CK226" s="193">
        <f t="shared" si="131"/>
        <v>0</v>
      </c>
      <c r="CL226" s="224">
        <f t="shared" si="132"/>
        <v>0</v>
      </c>
      <c r="CM226" s="193">
        <f t="shared" si="133"/>
        <v>0</v>
      </c>
      <c r="CN226" s="224">
        <f t="shared" si="134"/>
        <v>0</v>
      </c>
      <c r="CO226" s="193">
        <f t="shared" si="135"/>
        <v>0</v>
      </c>
      <c r="CP226" s="225">
        <f t="shared" si="136"/>
        <v>0.1</v>
      </c>
      <c r="CQ226" s="198">
        <f t="shared" si="137"/>
        <v>0</v>
      </c>
      <c r="CR226" s="225">
        <f t="shared" si="138"/>
        <v>0</v>
      </c>
      <c r="CS226" s="198">
        <f t="shared" si="139"/>
        <v>0</v>
      </c>
      <c r="CT226" s="225">
        <f t="shared" si="140"/>
        <v>0</v>
      </c>
      <c r="CU226" s="198">
        <f t="shared" si="141"/>
        <v>0</v>
      </c>
      <c r="CV226" s="225">
        <f t="shared" si="142"/>
        <v>0</v>
      </c>
      <c r="CW226" s="226">
        <f t="shared" si="143"/>
        <v>0</v>
      </c>
      <c r="CX226" s="224">
        <f t="shared" si="144"/>
        <v>2.3333333333333335</v>
      </c>
      <c r="CY226" s="227">
        <f t="shared" si="145"/>
        <v>24</v>
      </c>
      <c r="CZ226" s="224">
        <f t="shared" si="160"/>
        <v>1.8333333333333335</v>
      </c>
      <c r="DA226" s="228">
        <f t="shared" si="159"/>
        <v>15</v>
      </c>
      <c r="DB226" s="225">
        <f t="shared" si="146"/>
        <v>0.5</v>
      </c>
      <c r="DC226" s="229">
        <f t="shared" si="147"/>
        <v>9</v>
      </c>
      <c r="DD226" s="224">
        <f t="shared" si="148"/>
        <v>0.1</v>
      </c>
      <c r="DE226" s="90">
        <f t="shared" si="149"/>
        <v>0</v>
      </c>
      <c r="DF226" s="230">
        <f t="shared" si="150"/>
        <v>6</v>
      </c>
      <c r="DG226" s="251">
        <f t="shared" si="151"/>
        <v>7730</v>
      </c>
      <c r="DH226" s="231">
        <f t="shared" si="152"/>
        <v>281.09090909090907</v>
      </c>
      <c r="DI226" s="232">
        <f t="shared" si="153"/>
        <v>1054.090909090909</v>
      </c>
      <c r="DJ226" s="233">
        <f t="shared" si="154"/>
        <v>24</v>
      </c>
      <c r="DK226" s="234">
        <f t="shared" si="155"/>
        <v>8.1818181818181817</v>
      </c>
      <c r="DL226" s="235">
        <f t="shared" si="156"/>
        <v>22.105263157894733</v>
      </c>
      <c r="DM226" s="236"/>
      <c r="DN226" s="237"/>
      <c r="DO226" s="238">
        <f t="shared" si="157"/>
        <v>1</v>
      </c>
      <c r="DP226" s="239">
        <f t="shared" si="158"/>
        <v>1</v>
      </c>
    </row>
    <row r="227" spans="1:120" ht="24.75" customHeight="1">
      <c r="A227" s="537" t="s">
        <v>1923</v>
      </c>
      <c r="B227" s="191" t="s">
        <v>1150</v>
      </c>
      <c r="C227" s="192">
        <v>45043</v>
      </c>
      <c r="D227" s="193" t="s">
        <v>141</v>
      </c>
      <c r="E227" s="194" t="s">
        <v>1406</v>
      </c>
      <c r="F227" s="90" t="s">
        <v>143</v>
      </c>
      <c r="G227" s="193" t="s">
        <v>1244</v>
      </c>
      <c r="H227" s="191" t="s">
        <v>145</v>
      </c>
      <c r="I227" s="90" t="s">
        <v>1750</v>
      </c>
      <c r="J227" s="194" t="s">
        <v>147</v>
      </c>
      <c r="K227" s="90">
        <v>4</v>
      </c>
      <c r="L227" s="195" t="s">
        <v>1377</v>
      </c>
      <c r="M227" s="196">
        <v>45043.248611111114</v>
      </c>
      <c r="N227" s="90">
        <v>53004</v>
      </c>
      <c r="O227" s="197"/>
      <c r="P227" s="196">
        <v>45043.448611111111</v>
      </c>
      <c r="Q227" s="90">
        <v>53050</v>
      </c>
      <c r="R227" s="193"/>
      <c r="S227" s="196">
        <v>45043.256249999999</v>
      </c>
      <c r="T227" s="90">
        <v>53008</v>
      </c>
      <c r="U227" s="197" t="s">
        <v>1714</v>
      </c>
      <c r="V227" s="196">
        <v>45043.418055555558</v>
      </c>
      <c r="W227" s="90">
        <v>53040</v>
      </c>
      <c r="X227" s="193" t="s">
        <v>1715</v>
      </c>
      <c r="Y227" s="196"/>
      <c r="Z227" s="90"/>
      <c r="AA227" s="193"/>
      <c r="AB227" s="196"/>
      <c r="AC227" s="90"/>
      <c r="AD227" s="193"/>
      <c r="AE227" s="196"/>
      <c r="AF227" s="90"/>
      <c r="AG227" s="193"/>
      <c r="AH227" s="196"/>
      <c r="AI227" s="90"/>
      <c r="AJ227" s="198"/>
      <c r="AK227" s="196"/>
      <c r="AL227" s="90"/>
      <c r="AM227" s="198"/>
      <c r="AN227" s="196"/>
      <c r="AO227" s="90"/>
      <c r="AP227" s="198"/>
      <c r="AQ227" s="196">
        <v>45043.430555555555</v>
      </c>
      <c r="AR227" s="197">
        <v>53047</v>
      </c>
      <c r="AS227" s="197">
        <v>19738</v>
      </c>
      <c r="AT227" s="199">
        <v>19680</v>
      </c>
      <c r="AU227" s="199">
        <v>12040</v>
      </c>
      <c r="AV227" s="200">
        <v>7640</v>
      </c>
      <c r="AW227" s="196">
        <v>45043.443749999999</v>
      </c>
      <c r="AX227" s="193">
        <v>53048</v>
      </c>
      <c r="AY227" s="196"/>
      <c r="AZ227" s="197"/>
      <c r="BA227" s="197"/>
      <c r="BB227" s="199"/>
      <c r="BC227" s="199"/>
      <c r="BD227" s="200"/>
      <c r="BE227" s="196"/>
      <c r="BF227" s="193"/>
      <c r="BG227" s="196"/>
      <c r="BH227" s="197"/>
      <c r="BI227" s="197"/>
      <c r="BJ227" s="199"/>
      <c r="BK227" s="199"/>
      <c r="BL227" s="200"/>
      <c r="BM227" s="196"/>
      <c r="BN227" s="193"/>
      <c r="BO227" s="196"/>
      <c r="BP227" s="197"/>
      <c r="BQ227" s="197"/>
      <c r="BR227" s="199"/>
      <c r="BS227" s="199"/>
      <c r="BT227" s="200"/>
      <c r="BU227" s="201"/>
      <c r="BV227" s="193"/>
      <c r="BW227" s="202"/>
      <c r="BX227" s="90"/>
      <c r="BY227" s="198"/>
      <c r="BZ227" s="198"/>
      <c r="CA227" s="241" t="s">
        <v>1924</v>
      </c>
      <c r="CB227" s="221"/>
      <c r="CC227" s="267" t="s">
        <v>1744</v>
      </c>
      <c r="CD227" s="222">
        <f t="shared" si="124"/>
        <v>0.18333333333333332</v>
      </c>
      <c r="CE227" s="223">
        <f t="shared" si="125"/>
        <v>4</v>
      </c>
      <c r="CF227" s="224">
        <f t="shared" si="126"/>
        <v>0.41666666666666607</v>
      </c>
      <c r="CG227" s="193">
        <f t="shared" si="127"/>
        <v>9</v>
      </c>
      <c r="CH227" s="224">
        <f t="shared" si="128"/>
        <v>3.8833333333333337</v>
      </c>
      <c r="CI227" s="193">
        <f t="shared" si="129"/>
        <v>32</v>
      </c>
      <c r="CJ227" s="224">
        <f t="shared" si="130"/>
        <v>0</v>
      </c>
      <c r="CK227" s="193">
        <f t="shared" si="131"/>
        <v>0</v>
      </c>
      <c r="CL227" s="224">
        <f t="shared" si="132"/>
        <v>0</v>
      </c>
      <c r="CM227" s="193">
        <f t="shared" si="133"/>
        <v>0</v>
      </c>
      <c r="CN227" s="224">
        <f t="shared" si="134"/>
        <v>0</v>
      </c>
      <c r="CO227" s="193">
        <f t="shared" si="135"/>
        <v>0</v>
      </c>
      <c r="CP227" s="225">
        <f t="shared" si="136"/>
        <v>0.31666666666666665</v>
      </c>
      <c r="CQ227" s="198">
        <f t="shared" si="137"/>
        <v>1</v>
      </c>
      <c r="CR227" s="225">
        <f t="shared" si="138"/>
        <v>0</v>
      </c>
      <c r="CS227" s="198">
        <f t="shared" si="139"/>
        <v>0</v>
      </c>
      <c r="CT227" s="225">
        <f t="shared" si="140"/>
        <v>0</v>
      </c>
      <c r="CU227" s="198">
        <f t="shared" si="141"/>
        <v>0</v>
      </c>
      <c r="CV227" s="225">
        <f t="shared" si="142"/>
        <v>0</v>
      </c>
      <c r="CW227" s="226">
        <f t="shared" si="143"/>
        <v>0</v>
      </c>
      <c r="CX227" s="224">
        <f t="shared" si="144"/>
        <v>4.8</v>
      </c>
      <c r="CY227" s="227">
        <f t="shared" si="145"/>
        <v>46</v>
      </c>
      <c r="CZ227" s="224">
        <f t="shared" si="160"/>
        <v>3.8833333333333337</v>
      </c>
      <c r="DA227" s="228">
        <f t="shared" si="159"/>
        <v>32</v>
      </c>
      <c r="DB227" s="225">
        <f t="shared" si="146"/>
        <v>0.91666666666666607</v>
      </c>
      <c r="DC227" s="229">
        <f t="shared" si="147"/>
        <v>14</v>
      </c>
      <c r="DD227" s="224">
        <f t="shared" si="148"/>
        <v>0.31666666666666665</v>
      </c>
      <c r="DE227" s="90">
        <f t="shared" si="149"/>
        <v>1</v>
      </c>
      <c r="DF227" s="230">
        <f t="shared" si="150"/>
        <v>19</v>
      </c>
      <c r="DG227" s="251">
        <f t="shared" si="151"/>
        <v>7640</v>
      </c>
      <c r="DH227" s="231">
        <f t="shared" si="152"/>
        <v>61.480686695278962</v>
      </c>
      <c r="DI227" s="232">
        <f t="shared" si="153"/>
        <v>491.8454935622317</v>
      </c>
      <c r="DJ227" s="233">
        <f t="shared" si="154"/>
        <v>21.81818181818182</v>
      </c>
      <c r="DK227" s="234">
        <f t="shared" si="155"/>
        <v>8.2403433476394845</v>
      </c>
      <c r="DL227" s="235">
        <f t="shared" si="156"/>
        <v>21.60000000000003</v>
      </c>
      <c r="DM227" s="236"/>
      <c r="DN227" s="237"/>
      <c r="DO227" s="238">
        <f t="shared" si="157"/>
        <v>1</v>
      </c>
      <c r="DP227" s="239">
        <f t="shared" si="158"/>
        <v>1</v>
      </c>
    </row>
    <row r="228" spans="1:120" ht="24.75" customHeight="1">
      <c r="A228" s="537" t="s">
        <v>1927</v>
      </c>
      <c r="B228" s="191" t="s">
        <v>1150</v>
      </c>
      <c r="C228" s="192">
        <v>45043</v>
      </c>
      <c r="D228" s="193" t="s">
        <v>141</v>
      </c>
      <c r="E228" s="194" t="s">
        <v>1407</v>
      </c>
      <c r="F228" s="90" t="s">
        <v>143</v>
      </c>
      <c r="G228" s="193" t="s">
        <v>1241</v>
      </c>
      <c r="H228" s="191" t="s">
        <v>145</v>
      </c>
      <c r="I228" s="90" t="s">
        <v>1750</v>
      </c>
      <c r="J228" s="194" t="s">
        <v>1374</v>
      </c>
      <c r="K228" s="90">
        <v>4</v>
      </c>
      <c r="L228" s="195" t="s">
        <v>1381</v>
      </c>
      <c r="M228" s="196">
        <v>45043.625</v>
      </c>
      <c r="N228" s="90">
        <v>67304</v>
      </c>
      <c r="O228" s="197"/>
      <c r="P228" s="196">
        <v>45043.793749999997</v>
      </c>
      <c r="Q228" s="90">
        <v>67339</v>
      </c>
      <c r="R228" s="193"/>
      <c r="S228" s="196">
        <v>45043.62777777778</v>
      </c>
      <c r="T228" s="90">
        <v>67307</v>
      </c>
      <c r="U228" s="197" t="s">
        <v>1606</v>
      </c>
      <c r="V228" s="196">
        <v>45043.774305555555</v>
      </c>
      <c r="W228" s="90">
        <v>67331</v>
      </c>
      <c r="X228" s="193" t="s">
        <v>1629</v>
      </c>
      <c r="Y228" s="196"/>
      <c r="Z228" s="90"/>
      <c r="AA228" s="193"/>
      <c r="AB228" s="196"/>
      <c r="AC228" s="90"/>
      <c r="AD228" s="193"/>
      <c r="AE228" s="196"/>
      <c r="AF228" s="90"/>
      <c r="AG228" s="193"/>
      <c r="AH228" s="196"/>
      <c r="AI228" s="90"/>
      <c r="AJ228" s="198"/>
      <c r="AK228" s="196"/>
      <c r="AL228" s="90"/>
      <c r="AM228" s="198"/>
      <c r="AN228" s="196"/>
      <c r="AO228" s="90"/>
      <c r="AP228" s="198"/>
      <c r="AQ228" s="196">
        <v>45043.781944444447</v>
      </c>
      <c r="AR228" s="197">
        <v>67336</v>
      </c>
      <c r="AS228" s="197">
        <v>19744</v>
      </c>
      <c r="AT228" s="199">
        <v>19870</v>
      </c>
      <c r="AU228" s="199">
        <v>12140</v>
      </c>
      <c r="AV228" s="200">
        <v>7730</v>
      </c>
      <c r="AW228" s="196">
        <v>45043.786805555559</v>
      </c>
      <c r="AX228" s="193">
        <v>67336</v>
      </c>
      <c r="AY228" s="196"/>
      <c r="AZ228" s="197"/>
      <c r="BA228" s="197"/>
      <c r="BB228" s="199"/>
      <c r="BC228" s="199"/>
      <c r="BD228" s="200"/>
      <c r="BE228" s="196"/>
      <c r="BF228" s="193"/>
      <c r="BG228" s="196"/>
      <c r="BH228" s="197"/>
      <c r="BI228" s="197"/>
      <c r="BJ228" s="199"/>
      <c r="BK228" s="199"/>
      <c r="BL228" s="200"/>
      <c r="BM228" s="196"/>
      <c r="BN228" s="193"/>
      <c r="BO228" s="196"/>
      <c r="BP228" s="197"/>
      <c r="BQ228" s="197"/>
      <c r="BR228" s="199"/>
      <c r="BS228" s="199"/>
      <c r="BT228" s="200"/>
      <c r="BU228" s="201"/>
      <c r="BV228" s="193"/>
      <c r="BW228" s="202"/>
      <c r="BX228" s="90"/>
      <c r="BY228" s="198"/>
      <c r="BZ228" s="198"/>
      <c r="CA228" s="241" t="s">
        <v>1928</v>
      </c>
      <c r="CB228" s="221"/>
      <c r="CC228" s="267" t="s">
        <v>1744</v>
      </c>
      <c r="CD228" s="222">
        <f t="shared" si="124"/>
        <v>6.6666666666666666E-2</v>
      </c>
      <c r="CE228" s="223">
        <f t="shared" si="125"/>
        <v>3</v>
      </c>
      <c r="CF228" s="224">
        <f t="shared" si="126"/>
        <v>0.34999999999999987</v>
      </c>
      <c r="CG228" s="193">
        <f t="shared" si="127"/>
        <v>8</v>
      </c>
      <c r="CH228" s="224">
        <f t="shared" si="128"/>
        <v>3.5166666666666666</v>
      </c>
      <c r="CI228" s="193">
        <f t="shared" si="129"/>
        <v>24</v>
      </c>
      <c r="CJ228" s="224">
        <f t="shared" si="130"/>
        <v>0</v>
      </c>
      <c r="CK228" s="193">
        <f t="shared" si="131"/>
        <v>0</v>
      </c>
      <c r="CL228" s="224">
        <f t="shared" si="132"/>
        <v>0</v>
      </c>
      <c r="CM228" s="193">
        <f t="shared" si="133"/>
        <v>0</v>
      </c>
      <c r="CN228" s="224">
        <f t="shared" si="134"/>
        <v>0</v>
      </c>
      <c r="CO228" s="193">
        <f t="shared" si="135"/>
        <v>0</v>
      </c>
      <c r="CP228" s="225">
        <f t="shared" si="136"/>
        <v>0.11666666666666667</v>
      </c>
      <c r="CQ228" s="198">
        <f t="shared" si="137"/>
        <v>0</v>
      </c>
      <c r="CR228" s="225">
        <f t="shared" si="138"/>
        <v>0</v>
      </c>
      <c r="CS228" s="198">
        <f t="shared" si="139"/>
        <v>0</v>
      </c>
      <c r="CT228" s="225">
        <f t="shared" si="140"/>
        <v>0</v>
      </c>
      <c r="CU228" s="198">
        <f t="shared" si="141"/>
        <v>0</v>
      </c>
      <c r="CV228" s="225">
        <f t="shared" si="142"/>
        <v>0</v>
      </c>
      <c r="CW228" s="226">
        <f t="shared" si="143"/>
        <v>0</v>
      </c>
      <c r="CX228" s="224">
        <f t="shared" si="144"/>
        <v>4.05</v>
      </c>
      <c r="CY228" s="227">
        <f t="shared" si="145"/>
        <v>35</v>
      </c>
      <c r="CZ228" s="224">
        <f t="shared" si="160"/>
        <v>3.5166666666666666</v>
      </c>
      <c r="DA228" s="228">
        <f t="shared" si="159"/>
        <v>24</v>
      </c>
      <c r="DB228" s="225">
        <f t="shared" si="146"/>
        <v>0.53333333333333321</v>
      </c>
      <c r="DC228" s="229">
        <f t="shared" si="147"/>
        <v>11</v>
      </c>
      <c r="DD228" s="224">
        <f t="shared" si="148"/>
        <v>0.11666666666666667</v>
      </c>
      <c r="DE228" s="90">
        <f t="shared" si="149"/>
        <v>0</v>
      </c>
      <c r="DF228" s="230">
        <f t="shared" si="150"/>
        <v>7</v>
      </c>
      <c r="DG228" s="251">
        <f t="shared" si="151"/>
        <v>7730</v>
      </c>
      <c r="DH228" s="231">
        <f t="shared" si="152"/>
        <v>91.587677725118482</v>
      </c>
      <c r="DI228" s="232">
        <f t="shared" si="153"/>
        <v>549.52606635071095</v>
      </c>
      <c r="DJ228" s="233">
        <f t="shared" si="154"/>
        <v>45</v>
      </c>
      <c r="DK228" s="234">
        <f t="shared" si="155"/>
        <v>6.8246445497630335</v>
      </c>
      <c r="DL228" s="235">
        <f t="shared" si="156"/>
        <v>22.857142857142865</v>
      </c>
      <c r="DM228" s="236"/>
      <c r="DN228" s="237"/>
      <c r="DO228" s="238">
        <f t="shared" si="157"/>
        <v>1</v>
      </c>
      <c r="DP228" s="239">
        <f t="shared" si="158"/>
        <v>1</v>
      </c>
    </row>
    <row r="229" spans="1:120" ht="24.75" customHeight="1">
      <c r="A229" s="537" t="s">
        <v>1929</v>
      </c>
      <c r="B229" s="191" t="s">
        <v>1150</v>
      </c>
      <c r="C229" s="192">
        <v>45044</v>
      </c>
      <c r="D229" s="193" t="s">
        <v>163</v>
      </c>
      <c r="E229" s="194" t="s">
        <v>1401</v>
      </c>
      <c r="F229" s="90" t="s">
        <v>165</v>
      </c>
      <c r="G229" s="193" t="s">
        <v>1244</v>
      </c>
      <c r="H229" s="191" t="s">
        <v>145</v>
      </c>
      <c r="I229" s="90" t="s">
        <v>1750</v>
      </c>
      <c r="J229" s="194" t="s">
        <v>1374</v>
      </c>
      <c r="K229" s="90">
        <v>4</v>
      </c>
      <c r="L229" s="195" t="s">
        <v>1376</v>
      </c>
      <c r="M229" s="196">
        <v>45044.243055555555</v>
      </c>
      <c r="N229" s="90">
        <v>67339</v>
      </c>
      <c r="O229" s="197"/>
      <c r="P229" s="196">
        <v>45044.470833333333</v>
      </c>
      <c r="Q229" s="90">
        <v>67390</v>
      </c>
      <c r="R229" s="193"/>
      <c r="S229" s="196">
        <v>45044.25</v>
      </c>
      <c r="T229" s="90">
        <v>67342</v>
      </c>
      <c r="U229" s="197" t="s">
        <v>1534</v>
      </c>
      <c r="V229" s="196">
        <v>45044.350694444445</v>
      </c>
      <c r="W229" s="90">
        <v>67359</v>
      </c>
      <c r="X229" s="193" t="s">
        <v>1466</v>
      </c>
      <c r="Y229" s="196">
        <v>45044.371527777781</v>
      </c>
      <c r="Z229" s="90">
        <v>67369</v>
      </c>
      <c r="AA229" s="193" t="s">
        <v>1467</v>
      </c>
      <c r="AB229" s="196">
        <v>45044.454861111109</v>
      </c>
      <c r="AC229" s="90">
        <v>67383</v>
      </c>
      <c r="AD229" s="193" t="s">
        <v>1578</v>
      </c>
      <c r="AE229" s="196"/>
      <c r="AF229" s="90"/>
      <c r="AG229" s="193"/>
      <c r="AH229" s="196"/>
      <c r="AI229" s="90"/>
      <c r="AJ229" s="198"/>
      <c r="AK229" s="196"/>
      <c r="AL229" s="90"/>
      <c r="AM229" s="198"/>
      <c r="AN229" s="196"/>
      <c r="AO229" s="90"/>
      <c r="AP229" s="198"/>
      <c r="AQ229" s="196">
        <v>45044.359027777777</v>
      </c>
      <c r="AR229" s="197">
        <v>67364</v>
      </c>
      <c r="AS229" s="197">
        <v>19745</v>
      </c>
      <c r="AT229" s="199">
        <v>18750</v>
      </c>
      <c r="AU229" s="199">
        <v>12120</v>
      </c>
      <c r="AV229" s="200">
        <v>6630</v>
      </c>
      <c r="AW229" s="196">
        <v>45044.363194444442</v>
      </c>
      <c r="AX229" s="193">
        <v>67364</v>
      </c>
      <c r="AY229" s="196">
        <v>45044.461805555555</v>
      </c>
      <c r="AZ229" s="197">
        <v>67387</v>
      </c>
      <c r="BA229" s="197">
        <v>19751</v>
      </c>
      <c r="BB229" s="199">
        <v>19280</v>
      </c>
      <c r="BC229" s="199">
        <v>12080</v>
      </c>
      <c r="BD229" s="200">
        <v>7200</v>
      </c>
      <c r="BE229" s="196">
        <v>45044.465277777781</v>
      </c>
      <c r="BF229" s="193">
        <v>67387</v>
      </c>
      <c r="BG229" s="196"/>
      <c r="BH229" s="197"/>
      <c r="BI229" s="197"/>
      <c r="BJ229" s="199"/>
      <c r="BK229" s="199"/>
      <c r="BL229" s="200"/>
      <c r="BM229" s="196"/>
      <c r="BN229" s="193"/>
      <c r="BO229" s="196"/>
      <c r="BP229" s="197"/>
      <c r="BQ229" s="197"/>
      <c r="BR229" s="199"/>
      <c r="BS229" s="199"/>
      <c r="BT229" s="200"/>
      <c r="BU229" s="201"/>
      <c r="BV229" s="193"/>
      <c r="BW229" s="202"/>
      <c r="BX229" s="90"/>
      <c r="BY229" s="198"/>
      <c r="BZ229" s="198"/>
      <c r="CA229" s="241" t="s">
        <v>1930</v>
      </c>
      <c r="CB229" s="221"/>
      <c r="CC229" s="267" t="s">
        <v>1744</v>
      </c>
      <c r="CD229" s="222">
        <f t="shared" si="124"/>
        <v>0.16666666666666666</v>
      </c>
      <c r="CE229" s="223">
        <f t="shared" si="125"/>
        <v>3</v>
      </c>
      <c r="CF229" s="224">
        <f t="shared" si="126"/>
        <v>0.70000000000000073</v>
      </c>
      <c r="CG229" s="193">
        <f t="shared" si="127"/>
        <v>17</v>
      </c>
      <c r="CH229" s="224">
        <f t="shared" si="128"/>
        <v>2.4166666666666665</v>
      </c>
      <c r="CI229" s="193">
        <f t="shared" si="129"/>
        <v>17</v>
      </c>
      <c r="CJ229" s="224">
        <f t="shared" si="130"/>
        <v>2</v>
      </c>
      <c r="CK229" s="193">
        <f t="shared" si="131"/>
        <v>14</v>
      </c>
      <c r="CL229" s="224">
        <f t="shared" si="132"/>
        <v>0</v>
      </c>
      <c r="CM229" s="193">
        <f t="shared" si="133"/>
        <v>0</v>
      </c>
      <c r="CN229" s="224">
        <f t="shared" si="134"/>
        <v>0</v>
      </c>
      <c r="CO229" s="193">
        <f t="shared" si="135"/>
        <v>0</v>
      </c>
      <c r="CP229" s="225">
        <f t="shared" si="136"/>
        <v>0.1</v>
      </c>
      <c r="CQ229" s="198">
        <f t="shared" si="137"/>
        <v>0</v>
      </c>
      <c r="CR229" s="225">
        <f t="shared" si="138"/>
        <v>8.3333333333333329E-2</v>
      </c>
      <c r="CS229" s="198">
        <f t="shared" si="139"/>
        <v>0</v>
      </c>
      <c r="CT229" s="225">
        <f t="shared" si="140"/>
        <v>0</v>
      </c>
      <c r="CU229" s="198">
        <f t="shared" si="141"/>
        <v>0</v>
      </c>
      <c r="CV229" s="225">
        <f t="shared" si="142"/>
        <v>0</v>
      </c>
      <c r="CW229" s="226">
        <f t="shared" si="143"/>
        <v>0</v>
      </c>
      <c r="CX229" s="224">
        <f t="shared" si="144"/>
        <v>5.4666666666666668</v>
      </c>
      <c r="CY229" s="227">
        <f t="shared" si="145"/>
        <v>51</v>
      </c>
      <c r="CZ229" s="224">
        <f t="shared" si="160"/>
        <v>4.4166666666666661</v>
      </c>
      <c r="DA229" s="228">
        <f t="shared" si="159"/>
        <v>31</v>
      </c>
      <c r="DB229" s="225">
        <f t="shared" si="146"/>
        <v>1.0500000000000007</v>
      </c>
      <c r="DC229" s="229">
        <f t="shared" si="147"/>
        <v>20</v>
      </c>
      <c r="DD229" s="224">
        <f t="shared" si="148"/>
        <v>0.18333333333333335</v>
      </c>
      <c r="DE229" s="90">
        <f t="shared" si="149"/>
        <v>0</v>
      </c>
      <c r="DF229" s="230">
        <f t="shared" si="150"/>
        <v>5.5</v>
      </c>
      <c r="DG229" s="251">
        <f t="shared" si="151"/>
        <v>13830</v>
      </c>
      <c r="DH229" s="231">
        <f t="shared" si="152"/>
        <v>101.01034692635425</v>
      </c>
      <c r="DI229" s="232">
        <f t="shared" si="153"/>
        <v>782.83018867924534</v>
      </c>
      <c r="DJ229" s="233">
        <f t="shared" si="154"/>
        <v>18</v>
      </c>
      <c r="DK229" s="234">
        <f t="shared" si="155"/>
        <v>7.018867924528303</v>
      </c>
      <c r="DL229" s="235">
        <f t="shared" si="156"/>
        <v>24.28571428571426</v>
      </c>
      <c r="DM229" s="236"/>
      <c r="DN229" s="237"/>
      <c r="DO229" s="238">
        <f t="shared" si="157"/>
        <v>0.9604166666666667</v>
      </c>
      <c r="DP229" s="239">
        <f t="shared" si="158"/>
        <v>2</v>
      </c>
    </row>
    <row r="230" spans="1:120" ht="24.75" customHeight="1">
      <c r="A230" s="537" t="s">
        <v>1941</v>
      </c>
      <c r="B230" s="191" t="s">
        <v>1150</v>
      </c>
      <c r="C230" s="192">
        <v>45044</v>
      </c>
      <c r="D230" s="193" t="s">
        <v>163</v>
      </c>
      <c r="E230" s="194" t="s">
        <v>1399</v>
      </c>
      <c r="F230" s="90" t="s">
        <v>165</v>
      </c>
      <c r="G230" s="193" t="s">
        <v>1241</v>
      </c>
      <c r="H230" s="191" t="s">
        <v>145</v>
      </c>
      <c r="I230" s="90" t="s">
        <v>1750</v>
      </c>
      <c r="J230" s="194" t="s">
        <v>147</v>
      </c>
      <c r="K230" s="90">
        <v>4</v>
      </c>
      <c r="L230" s="195" t="s">
        <v>1153</v>
      </c>
      <c r="M230" s="196">
        <v>45044.625</v>
      </c>
      <c r="N230" s="90">
        <v>53149</v>
      </c>
      <c r="O230" s="197"/>
      <c r="P230" s="196">
        <v>45044.788194444445</v>
      </c>
      <c r="Q230" s="90">
        <v>53188</v>
      </c>
      <c r="R230" s="193"/>
      <c r="S230" s="196">
        <v>45044.628472222219</v>
      </c>
      <c r="T230" s="90">
        <v>53151</v>
      </c>
      <c r="U230" s="197" t="s">
        <v>1828</v>
      </c>
      <c r="V230" s="196">
        <v>45044.694444444445</v>
      </c>
      <c r="W230" s="90">
        <v>53162</v>
      </c>
      <c r="X230" s="193" t="s">
        <v>1451</v>
      </c>
      <c r="Y230" s="196">
        <v>45044.711805555555</v>
      </c>
      <c r="Z230" s="90">
        <v>53171</v>
      </c>
      <c r="AA230" s="193" t="s">
        <v>1450</v>
      </c>
      <c r="AB230" s="196">
        <v>45044.770833333336</v>
      </c>
      <c r="AC230" s="90">
        <v>53180</v>
      </c>
      <c r="AD230" s="193" t="s">
        <v>1385</v>
      </c>
      <c r="AE230" s="196"/>
      <c r="AF230" s="90"/>
      <c r="AG230" s="193"/>
      <c r="AH230" s="196"/>
      <c r="AI230" s="90"/>
      <c r="AJ230" s="198"/>
      <c r="AK230" s="196"/>
      <c r="AL230" s="90"/>
      <c r="AM230" s="198"/>
      <c r="AN230" s="196"/>
      <c r="AO230" s="90"/>
      <c r="AP230" s="198"/>
      <c r="AQ230" s="196">
        <v>45044.700694444444</v>
      </c>
      <c r="AR230" s="197">
        <v>53166</v>
      </c>
      <c r="AS230" s="197">
        <v>19758</v>
      </c>
      <c r="AT230" s="199">
        <v>18870</v>
      </c>
      <c r="AU230" s="199">
        <v>12110</v>
      </c>
      <c r="AV230" s="200">
        <v>6760</v>
      </c>
      <c r="AW230" s="196">
        <v>45044.704861111109</v>
      </c>
      <c r="AX230" s="193">
        <v>53166</v>
      </c>
      <c r="AY230" s="196">
        <v>45044.777777777781</v>
      </c>
      <c r="AZ230" s="197">
        <v>53185</v>
      </c>
      <c r="BA230" s="197">
        <v>19760</v>
      </c>
      <c r="BB230" s="199">
        <v>17570</v>
      </c>
      <c r="BC230" s="199">
        <v>12110</v>
      </c>
      <c r="BD230" s="200">
        <v>5460</v>
      </c>
      <c r="BE230" s="196">
        <v>45044.782638888886</v>
      </c>
      <c r="BF230" s="193">
        <v>53185</v>
      </c>
      <c r="BG230" s="196"/>
      <c r="BH230" s="197"/>
      <c r="BI230" s="197"/>
      <c r="BJ230" s="199"/>
      <c r="BK230" s="199"/>
      <c r="BL230" s="200"/>
      <c r="BM230" s="196"/>
      <c r="BN230" s="193"/>
      <c r="BO230" s="196"/>
      <c r="BP230" s="197"/>
      <c r="BQ230" s="197"/>
      <c r="BR230" s="199"/>
      <c r="BS230" s="199"/>
      <c r="BT230" s="200"/>
      <c r="BU230" s="201"/>
      <c r="BV230" s="193"/>
      <c r="BW230" s="202"/>
      <c r="BX230" s="90"/>
      <c r="BY230" s="198"/>
      <c r="BZ230" s="198"/>
      <c r="CA230" s="241" t="s">
        <v>1942</v>
      </c>
      <c r="CB230" s="221"/>
      <c r="CC230" s="267" t="s">
        <v>1744</v>
      </c>
      <c r="CD230" s="222">
        <f t="shared" si="124"/>
        <v>8.3333333333333329E-2</v>
      </c>
      <c r="CE230" s="223">
        <f t="shared" si="125"/>
        <v>2</v>
      </c>
      <c r="CF230" s="224">
        <f t="shared" si="126"/>
        <v>0.61666666666666692</v>
      </c>
      <c r="CG230" s="193">
        <f t="shared" si="127"/>
        <v>17</v>
      </c>
      <c r="CH230" s="224">
        <f t="shared" si="128"/>
        <v>1.5833333333333335</v>
      </c>
      <c r="CI230" s="193">
        <f t="shared" si="129"/>
        <v>11</v>
      </c>
      <c r="CJ230" s="224">
        <f t="shared" si="130"/>
        <v>1.4166666666666667</v>
      </c>
      <c r="CK230" s="193">
        <f t="shared" si="131"/>
        <v>9</v>
      </c>
      <c r="CL230" s="224">
        <f t="shared" si="132"/>
        <v>0</v>
      </c>
      <c r="CM230" s="193">
        <f t="shared" si="133"/>
        <v>0</v>
      </c>
      <c r="CN230" s="224">
        <f t="shared" si="134"/>
        <v>0</v>
      </c>
      <c r="CO230" s="193">
        <f t="shared" si="135"/>
        <v>0</v>
      </c>
      <c r="CP230" s="225">
        <f t="shared" si="136"/>
        <v>0.1</v>
      </c>
      <c r="CQ230" s="198">
        <f t="shared" si="137"/>
        <v>0</v>
      </c>
      <c r="CR230" s="225">
        <f t="shared" si="138"/>
        <v>0.11666666666666667</v>
      </c>
      <c r="CS230" s="198">
        <f t="shared" si="139"/>
        <v>0</v>
      </c>
      <c r="CT230" s="225">
        <f t="shared" si="140"/>
        <v>0</v>
      </c>
      <c r="CU230" s="198">
        <f t="shared" si="141"/>
        <v>0</v>
      </c>
      <c r="CV230" s="225">
        <f t="shared" si="142"/>
        <v>0</v>
      </c>
      <c r="CW230" s="226">
        <f t="shared" si="143"/>
        <v>0</v>
      </c>
      <c r="CX230" s="224">
        <f t="shared" si="144"/>
        <v>3.916666666666667</v>
      </c>
      <c r="CY230" s="227">
        <f t="shared" si="145"/>
        <v>39</v>
      </c>
      <c r="CZ230" s="224">
        <f>IF(CH230+CJ230+CL230+CN230=0,0,CH230+CJ230+CL230+CN230)</f>
        <v>3</v>
      </c>
      <c r="DA230" s="228">
        <f t="shared" si="159"/>
        <v>20</v>
      </c>
      <c r="DB230" s="225">
        <f t="shared" si="146"/>
        <v>0.91666666666666696</v>
      </c>
      <c r="DC230" s="229">
        <f t="shared" si="147"/>
        <v>19</v>
      </c>
      <c r="DD230" s="224">
        <f t="shared" si="148"/>
        <v>0.21666666666666667</v>
      </c>
      <c r="DE230" s="90">
        <f t="shared" si="149"/>
        <v>0</v>
      </c>
      <c r="DF230" s="230">
        <f t="shared" si="150"/>
        <v>6.5</v>
      </c>
      <c r="DG230" s="251">
        <f t="shared" si="151"/>
        <v>12220</v>
      </c>
      <c r="DH230" s="231">
        <f t="shared" si="152"/>
        <v>203.66666666666666</v>
      </c>
      <c r="DI230" s="232">
        <f t="shared" si="153"/>
        <v>1018.3333333333334</v>
      </c>
      <c r="DJ230" s="233">
        <f t="shared" si="154"/>
        <v>24</v>
      </c>
      <c r="DK230" s="234">
        <f t="shared" si="155"/>
        <v>6.666666666666667</v>
      </c>
      <c r="DL230" s="235">
        <f t="shared" si="156"/>
        <v>27.567567567567558</v>
      </c>
      <c r="DM230" s="236"/>
      <c r="DN230" s="237"/>
      <c r="DO230" s="238">
        <f t="shared" si="157"/>
        <v>0.90384615384615385</v>
      </c>
      <c r="DP230" s="239">
        <f t="shared" si="158"/>
        <v>2</v>
      </c>
    </row>
    <row r="231" spans="1:120" ht="24.75" customHeight="1">
      <c r="A231" s="537" t="s">
        <v>1931</v>
      </c>
      <c r="B231" s="191" t="s">
        <v>1150</v>
      </c>
      <c r="C231" s="192">
        <v>45044</v>
      </c>
      <c r="D231" s="193" t="s">
        <v>163</v>
      </c>
      <c r="E231" s="194" t="s">
        <v>1402</v>
      </c>
      <c r="F231" s="90" t="s">
        <v>165</v>
      </c>
      <c r="G231" s="193" t="s">
        <v>1244</v>
      </c>
      <c r="H231" s="191" t="s">
        <v>145</v>
      </c>
      <c r="I231" s="90" t="s">
        <v>1750</v>
      </c>
      <c r="J231" s="194" t="s">
        <v>147</v>
      </c>
      <c r="K231" s="90">
        <v>4</v>
      </c>
      <c r="L231" s="195" t="s">
        <v>1377</v>
      </c>
      <c r="M231" s="196">
        <v>45044.244444444441</v>
      </c>
      <c r="N231" s="90">
        <v>53074</v>
      </c>
      <c r="O231" s="197"/>
      <c r="P231" s="196">
        <v>45044.581944444442</v>
      </c>
      <c r="Q231" s="90">
        <v>53149</v>
      </c>
      <c r="R231" s="193"/>
      <c r="S231" s="196">
        <v>45044.248611111114</v>
      </c>
      <c r="T231" s="90">
        <v>53078</v>
      </c>
      <c r="U231" s="197" t="s">
        <v>1763</v>
      </c>
      <c r="V231" s="196">
        <v>45044.399305555555</v>
      </c>
      <c r="W231" s="90">
        <v>53114</v>
      </c>
      <c r="X231" s="193" t="s">
        <v>1723</v>
      </c>
      <c r="Y231" s="196">
        <v>45044.479166666664</v>
      </c>
      <c r="Z231" s="90">
        <v>53129</v>
      </c>
      <c r="AA231" s="193" t="s">
        <v>1378</v>
      </c>
      <c r="AB231" s="196">
        <v>45044.558333333334</v>
      </c>
      <c r="AC231" s="90">
        <v>53139</v>
      </c>
      <c r="AD231" s="193" t="s">
        <v>1724</v>
      </c>
      <c r="AE231" s="196"/>
      <c r="AF231" s="90"/>
      <c r="AG231" s="193"/>
      <c r="AH231" s="196"/>
      <c r="AI231" s="90"/>
      <c r="AJ231" s="198"/>
      <c r="AK231" s="196"/>
      <c r="AL231" s="90"/>
      <c r="AM231" s="198"/>
      <c r="AN231" s="196"/>
      <c r="AO231" s="90"/>
      <c r="AP231" s="198"/>
      <c r="AQ231" s="196">
        <v>45044.412499999999</v>
      </c>
      <c r="AR231" s="197">
        <v>53118</v>
      </c>
      <c r="AS231" s="197">
        <v>19748</v>
      </c>
      <c r="AT231" s="199">
        <v>21050</v>
      </c>
      <c r="AU231" s="199">
        <v>12010</v>
      </c>
      <c r="AV231" s="200">
        <v>9040</v>
      </c>
      <c r="AW231" s="196">
        <v>45044.419444444444</v>
      </c>
      <c r="AX231" s="193">
        <v>53119</v>
      </c>
      <c r="AY231" s="196">
        <v>45044.571527777778</v>
      </c>
      <c r="AZ231" s="197">
        <v>53146</v>
      </c>
      <c r="BA231" s="197">
        <v>19754</v>
      </c>
      <c r="BB231" s="199">
        <v>18100</v>
      </c>
      <c r="BC231" s="199">
        <v>12130</v>
      </c>
      <c r="BD231" s="200">
        <v>5970</v>
      </c>
      <c r="BE231" s="196">
        <v>45044.577777777777</v>
      </c>
      <c r="BF231" s="193">
        <v>53147</v>
      </c>
      <c r="BG231" s="196"/>
      <c r="BH231" s="197"/>
      <c r="BI231" s="197"/>
      <c r="BJ231" s="199"/>
      <c r="BK231" s="199"/>
      <c r="BL231" s="200"/>
      <c r="BM231" s="196"/>
      <c r="BN231" s="193"/>
      <c r="BO231" s="196"/>
      <c r="BP231" s="197"/>
      <c r="BQ231" s="197"/>
      <c r="BR231" s="199"/>
      <c r="BS231" s="199"/>
      <c r="BT231" s="200"/>
      <c r="BU231" s="201"/>
      <c r="BV231" s="193"/>
      <c r="BW231" s="202">
        <v>53127</v>
      </c>
      <c r="BX231" s="90">
        <v>181.441</v>
      </c>
      <c r="BY231" s="461">
        <v>1086.83</v>
      </c>
      <c r="BZ231" s="198"/>
      <c r="CA231" s="241" t="s">
        <v>1932</v>
      </c>
      <c r="CB231" s="221"/>
      <c r="CC231" s="267" t="s">
        <v>1744</v>
      </c>
      <c r="CD231" s="222">
        <f t="shared" si="124"/>
        <v>0.1</v>
      </c>
      <c r="CE231" s="223">
        <f t="shared" si="125"/>
        <v>4</v>
      </c>
      <c r="CF231" s="224">
        <f t="shared" si="126"/>
        <v>2.1666666666666674</v>
      </c>
      <c r="CG231" s="193">
        <f t="shared" si="127"/>
        <v>23</v>
      </c>
      <c r="CH231" s="224">
        <f t="shared" si="128"/>
        <v>3.6166666666666663</v>
      </c>
      <c r="CI231" s="193">
        <f t="shared" si="129"/>
        <v>36</v>
      </c>
      <c r="CJ231" s="224">
        <f t="shared" si="130"/>
        <v>1.9</v>
      </c>
      <c r="CK231" s="193">
        <f t="shared" si="131"/>
        <v>10</v>
      </c>
      <c r="CL231" s="224">
        <f t="shared" si="132"/>
        <v>0</v>
      </c>
      <c r="CM231" s="193">
        <f t="shared" si="133"/>
        <v>0</v>
      </c>
      <c r="CN231" s="224">
        <f t="shared" si="134"/>
        <v>0</v>
      </c>
      <c r="CO231" s="193">
        <f t="shared" si="135"/>
        <v>0</v>
      </c>
      <c r="CP231" s="225">
        <f t="shared" si="136"/>
        <v>0.16666666666666666</v>
      </c>
      <c r="CQ231" s="198">
        <f t="shared" si="137"/>
        <v>1</v>
      </c>
      <c r="CR231" s="225">
        <f t="shared" si="138"/>
        <v>0.15</v>
      </c>
      <c r="CS231" s="198">
        <f t="shared" si="139"/>
        <v>1</v>
      </c>
      <c r="CT231" s="225">
        <f t="shared" si="140"/>
        <v>0</v>
      </c>
      <c r="CU231" s="198">
        <f t="shared" si="141"/>
        <v>0</v>
      </c>
      <c r="CV231" s="225">
        <f t="shared" si="142"/>
        <v>0</v>
      </c>
      <c r="CW231" s="226">
        <f t="shared" si="143"/>
        <v>0</v>
      </c>
      <c r="CX231" s="224">
        <f t="shared" si="144"/>
        <v>8.1</v>
      </c>
      <c r="CY231" s="227">
        <f t="shared" si="145"/>
        <v>75</v>
      </c>
      <c r="CZ231" s="224">
        <f t="shared" si="160"/>
        <v>5.5166666666666657</v>
      </c>
      <c r="DA231" s="228">
        <f t="shared" si="159"/>
        <v>46</v>
      </c>
      <c r="DB231" s="225">
        <f t="shared" si="146"/>
        <v>2.5833333333333339</v>
      </c>
      <c r="DC231" s="229">
        <f t="shared" si="147"/>
        <v>29</v>
      </c>
      <c r="DD231" s="224">
        <f t="shared" si="148"/>
        <v>0.31666666666666665</v>
      </c>
      <c r="DE231" s="90">
        <f t="shared" si="149"/>
        <v>2</v>
      </c>
      <c r="DF231" s="230">
        <f t="shared" si="150"/>
        <v>9.5</v>
      </c>
      <c r="DG231" s="251">
        <f t="shared" si="151"/>
        <v>15010</v>
      </c>
      <c r="DH231" s="231">
        <f t="shared" si="152"/>
        <v>59.148824379351119</v>
      </c>
      <c r="DI231" s="232">
        <f t="shared" si="153"/>
        <v>680.21148036253783</v>
      </c>
      <c r="DJ231" s="233">
        <f t="shared" si="154"/>
        <v>40</v>
      </c>
      <c r="DK231" s="234">
        <f t="shared" si="155"/>
        <v>8.3383685800604237</v>
      </c>
      <c r="DL231" s="235">
        <f t="shared" si="156"/>
        <v>10.615384615384611</v>
      </c>
      <c r="DM231" s="236"/>
      <c r="DN231" s="237"/>
      <c r="DO231" s="238">
        <f t="shared" si="157"/>
        <v>0.83019911504424782</v>
      </c>
      <c r="DP231" s="239">
        <f t="shared" si="158"/>
        <v>2</v>
      </c>
    </row>
    <row r="232" spans="1:120" ht="24.75" customHeight="1">
      <c r="A232" s="537" t="s">
        <v>1933</v>
      </c>
      <c r="B232" s="191" t="s">
        <v>1150</v>
      </c>
      <c r="C232" s="192">
        <v>45044</v>
      </c>
      <c r="D232" s="193" t="s">
        <v>163</v>
      </c>
      <c r="E232" s="194" t="s">
        <v>1403</v>
      </c>
      <c r="F232" s="90" t="s">
        <v>165</v>
      </c>
      <c r="G232" s="193" t="s">
        <v>1241</v>
      </c>
      <c r="H232" s="191" t="s">
        <v>145</v>
      </c>
      <c r="I232" s="90" t="s">
        <v>1750</v>
      </c>
      <c r="J232" s="194" t="s">
        <v>1374</v>
      </c>
      <c r="K232" s="90">
        <v>4</v>
      </c>
      <c r="L232" s="195" t="s">
        <v>1381</v>
      </c>
      <c r="M232" s="196">
        <v>45044.625</v>
      </c>
      <c r="N232" s="90">
        <v>67390</v>
      </c>
      <c r="O232" s="197"/>
      <c r="P232" s="196">
        <v>45044.850694444445</v>
      </c>
      <c r="Q232" s="90">
        <v>67437</v>
      </c>
      <c r="R232" s="193"/>
      <c r="S232" s="196">
        <v>45044.628472222219</v>
      </c>
      <c r="T232" s="90">
        <v>67393</v>
      </c>
      <c r="U232" s="197" t="s">
        <v>1934</v>
      </c>
      <c r="V232" s="196">
        <v>45044.756944444445</v>
      </c>
      <c r="W232" s="90">
        <v>67413</v>
      </c>
      <c r="X232" s="193" t="s">
        <v>1935</v>
      </c>
      <c r="Y232" s="196">
        <v>45044.777777777781</v>
      </c>
      <c r="Z232" s="90">
        <v>67422</v>
      </c>
      <c r="AA232" s="193" t="s">
        <v>1628</v>
      </c>
      <c r="AB232" s="196">
        <v>45044.833333333336</v>
      </c>
      <c r="AC232" s="90">
        <v>67430</v>
      </c>
      <c r="AD232" s="193" t="s">
        <v>1629</v>
      </c>
      <c r="AE232" s="196"/>
      <c r="AF232" s="90"/>
      <c r="AG232" s="193"/>
      <c r="AH232" s="196"/>
      <c r="AI232" s="90"/>
      <c r="AJ232" s="198"/>
      <c r="AK232" s="196"/>
      <c r="AL232" s="90"/>
      <c r="AM232" s="198"/>
      <c r="AN232" s="196"/>
      <c r="AO232" s="90"/>
      <c r="AP232" s="198"/>
      <c r="AQ232" s="196">
        <v>45044.765972222223</v>
      </c>
      <c r="AR232" s="197">
        <v>67418</v>
      </c>
      <c r="AS232" s="197">
        <v>19759</v>
      </c>
      <c r="AT232" s="199">
        <v>19140</v>
      </c>
      <c r="AU232" s="199">
        <v>12240</v>
      </c>
      <c r="AV232" s="200">
        <v>6900</v>
      </c>
      <c r="AW232" s="196">
        <v>45044.769444444442</v>
      </c>
      <c r="AX232" s="193">
        <v>67419</v>
      </c>
      <c r="AY232" s="196">
        <v>45044.840277777781</v>
      </c>
      <c r="AZ232" s="197">
        <v>67433</v>
      </c>
      <c r="BA232" s="197">
        <v>19761</v>
      </c>
      <c r="BB232" s="199">
        <v>15940</v>
      </c>
      <c r="BC232" s="199">
        <v>12210</v>
      </c>
      <c r="BD232" s="200">
        <v>3730</v>
      </c>
      <c r="BE232" s="196">
        <v>45044.84375</v>
      </c>
      <c r="BF232" s="193">
        <v>67433</v>
      </c>
      <c r="BG232" s="196"/>
      <c r="BH232" s="197"/>
      <c r="BI232" s="197"/>
      <c r="BJ232" s="199"/>
      <c r="BK232" s="199"/>
      <c r="BL232" s="200"/>
      <c r="BM232" s="196"/>
      <c r="BN232" s="193"/>
      <c r="BO232" s="196"/>
      <c r="BP232" s="197"/>
      <c r="BQ232" s="197"/>
      <c r="BR232" s="199"/>
      <c r="BS232" s="199"/>
      <c r="BT232" s="200"/>
      <c r="BU232" s="201"/>
      <c r="BV232" s="193"/>
      <c r="BW232" s="202">
        <v>67400</v>
      </c>
      <c r="BX232" s="90">
        <v>220.88</v>
      </c>
      <c r="BY232" s="461">
        <v>1323.07</v>
      </c>
      <c r="BZ232" s="198"/>
      <c r="CA232" s="241" t="s">
        <v>1936</v>
      </c>
      <c r="CB232" s="221"/>
      <c r="CC232" s="267" t="s">
        <v>1744</v>
      </c>
      <c r="CD232" s="222">
        <f t="shared" si="124"/>
        <v>8.3333333333333329E-2</v>
      </c>
      <c r="CE232" s="223">
        <f t="shared" si="125"/>
        <v>3</v>
      </c>
      <c r="CF232" s="224">
        <f t="shared" si="126"/>
        <v>0.75</v>
      </c>
      <c r="CG232" s="193">
        <f t="shared" si="127"/>
        <v>15</v>
      </c>
      <c r="CH232" s="224">
        <f t="shared" si="128"/>
        <v>3.0833333333333339</v>
      </c>
      <c r="CI232" s="193">
        <f t="shared" si="129"/>
        <v>20</v>
      </c>
      <c r="CJ232" s="224">
        <f t="shared" si="130"/>
        <v>1.3333333333333333</v>
      </c>
      <c r="CK232" s="193">
        <f t="shared" si="131"/>
        <v>8</v>
      </c>
      <c r="CL232" s="224">
        <f t="shared" si="132"/>
        <v>0</v>
      </c>
      <c r="CM232" s="193">
        <f t="shared" si="133"/>
        <v>0</v>
      </c>
      <c r="CN232" s="224">
        <f t="shared" si="134"/>
        <v>0</v>
      </c>
      <c r="CO232" s="193">
        <f t="shared" si="135"/>
        <v>0</v>
      </c>
      <c r="CP232" s="225">
        <f t="shared" si="136"/>
        <v>8.3333333333333329E-2</v>
      </c>
      <c r="CQ232" s="198">
        <f t="shared" si="137"/>
        <v>1</v>
      </c>
      <c r="CR232" s="225">
        <f t="shared" si="138"/>
        <v>8.3333333333333329E-2</v>
      </c>
      <c r="CS232" s="198">
        <f t="shared" si="139"/>
        <v>0</v>
      </c>
      <c r="CT232" s="225">
        <f t="shared" si="140"/>
        <v>0</v>
      </c>
      <c r="CU232" s="198">
        <f t="shared" si="141"/>
        <v>0</v>
      </c>
      <c r="CV232" s="225">
        <f t="shared" si="142"/>
        <v>0</v>
      </c>
      <c r="CW232" s="226">
        <f t="shared" si="143"/>
        <v>0</v>
      </c>
      <c r="CX232" s="224">
        <f t="shared" si="144"/>
        <v>5.416666666666667</v>
      </c>
      <c r="CY232" s="227">
        <f t="shared" si="145"/>
        <v>47</v>
      </c>
      <c r="CZ232" s="224">
        <f t="shared" si="160"/>
        <v>4.416666666666667</v>
      </c>
      <c r="DA232" s="228">
        <f t="shared" si="159"/>
        <v>28</v>
      </c>
      <c r="DB232" s="225">
        <f t="shared" si="146"/>
        <v>1</v>
      </c>
      <c r="DC232" s="229">
        <f t="shared" si="147"/>
        <v>19</v>
      </c>
      <c r="DD232" s="224">
        <f t="shared" si="148"/>
        <v>0.16666666666666666</v>
      </c>
      <c r="DE232" s="90">
        <f t="shared" si="149"/>
        <v>1</v>
      </c>
      <c r="DF232" s="230">
        <f t="shared" si="150"/>
        <v>5</v>
      </c>
      <c r="DG232" s="251">
        <f t="shared" si="151"/>
        <v>10630</v>
      </c>
      <c r="DH232" s="231">
        <f t="shared" si="152"/>
        <v>85.956873315363879</v>
      </c>
      <c r="DI232" s="232">
        <f t="shared" si="153"/>
        <v>601.69811320754718</v>
      </c>
      <c r="DJ232" s="233">
        <f t="shared" si="154"/>
        <v>36</v>
      </c>
      <c r="DK232" s="234">
        <f t="shared" si="155"/>
        <v>6.3396226415094334</v>
      </c>
      <c r="DL232" s="235">
        <f t="shared" si="156"/>
        <v>20</v>
      </c>
      <c r="DM232" s="236"/>
      <c r="DN232" s="237"/>
      <c r="DO232" s="238">
        <f t="shared" si="157"/>
        <v>0.77028985507246372</v>
      </c>
      <c r="DP232" s="239">
        <f t="shared" si="158"/>
        <v>2</v>
      </c>
    </row>
    <row r="233" spans="1:120" ht="24.75" customHeight="1">
      <c r="A233" s="537" t="s">
        <v>1937</v>
      </c>
      <c r="B233" s="191" t="s">
        <v>1150</v>
      </c>
      <c r="C233" s="192">
        <v>45045</v>
      </c>
      <c r="D233" s="193" t="s">
        <v>173</v>
      </c>
      <c r="E233" s="194" t="s">
        <v>1404</v>
      </c>
      <c r="F233" s="90" t="s">
        <v>143</v>
      </c>
      <c r="G233" s="193" t="s">
        <v>1244</v>
      </c>
      <c r="H233" s="191" t="s">
        <v>145</v>
      </c>
      <c r="I233" s="90" t="s">
        <v>1750</v>
      </c>
      <c r="J233" s="194" t="s">
        <v>1374</v>
      </c>
      <c r="K233" s="90">
        <v>4</v>
      </c>
      <c r="L233" s="195" t="s">
        <v>1376</v>
      </c>
      <c r="M233" s="196">
        <v>45045.243055555555</v>
      </c>
      <c r="N233" s="90">
        <v>67437</v>
      </c>
      <c r="O233" s="197"/>
      <c r="P233" s="196">
        <v>45045.436111111114</v>
      </c>
      <c r="Q233" s="90">
        <v>67481</v>
      </c>
      <c r="R233" s="193"/>
      <c r="S233" s="196">
        <v>45045.25</v>
      </c>
      <c r="T233" s="90">
        <v>67437</v>
      </c>
      <c r="U233" s="197" t="s">
        <v>1637</v>
      </c>
      <c r="V233" s="196">
        <v>45045.333333333336</v>
      </c>
      <c r="W233" s="90">
        <v>67458</v>
      </c>
      <c r="X233" s="193" t="s">
        <v>1386</v>
      </c>
      <c r="Y233" s="196">
        <v>45045.350694444445</v>
      </c>
      <c r="Z233" s="90">
        <v>67463</v>
      </c>
      <c r="AA233" s="193" t="s">
        <v>1711</v>
      </c>
      <c r="AB233" s="196">
        <v>45045.416666666664</v>
      </c>
      <c r="AC233" s="90">
        <v>67476</v>
      </c>
      <c r="AD233" s="193" t="s">
        <v>1567</v>
      </c>
      <c r="AE233" s="196"/>
      <c r="AF233" s="90"/>
      <c r="AG233" s="193"/>
      <c r="AH233" s="196"/>
      <c r="AI233" s="90"/>
      <c r="AJ233" s="198"/>
      <c r="AK233" s="196"/>
      <c r="AL233" s="90"/>
      <c r="AM233" s="198"/>
      <c r="AN233" s="196"/>
      <c r="AO233" s="90"/>
      <c r="AP233" s="198"/>
      <c r="AQ233" s="196">
        <v>45045.340277777781</v>
      </c>
      <c r="AR233" s="197">
        <v>67460</v>
      </c>
      <c r="AS233" s="197">
        <v>19762</v>
      </c>
      <c r="AT233" s="199">
        <v>17490</v>
      </c>
      <c r="AU233" s="199">
        <v>12210</v>
      </c>
      <c r="AV233" s="200">
        <v>5280</v>
      </c>
      <c r="AW233" s="196">
        <v>45045.347222222219</v>
      </c>
      <c r="AX233" s="193">
        <v>67460</v>
      </c>
      <c r="AY233" s="196">
        <v>45045.421527777777</v>
      </c>
      <c r="AZ233" s="197">
        <v>67478</v>
      </c>
      <c r="BA233" s="197">
        <v>19767</v>
      </c>
      <c r="BB233" s="199">
        <v>16350</v>
      </c>
      <c r="BC233" s="199">
        <v>12330</v>
      </c>
      <c r="BD233" s="200">
        <v>4020</v>
      </c>
      <c r="BE233" s="196">
        <v>45045.428472222222</v>
      </c>
      <c r="BF233" s="193">
        <v>67478</v>
      </c>
      <c r="BG233" s="196"/>
      <c r="BH233" s="197"/>
      <c r="BI233" s="197"/>
      <c r="BJ233" s="199"/>
      <c r="BK233" s="199"/>
      <c r="BL233" s="200"/>
      <c r="BM233" s="196"/>
      <c r="BN233" s="193"/>
      <c r="BO233" s="196"/>
      <c r="BP233" s="197"/>
      <c r="BQ233" s="197"/>
      <c r="BR233" s="199"/>
      <c r="BS233" s="199"/>
      <c r="BT233" s="200"/>
      <c r="BU233" s="201"/>
      <c r="BV233" s="193"/>
      <c r="BW233" s="202"/>
      <c r="BX233" s="90"/>
      <c r="BY233" s="198"/>
      <c r="BZ233" s="198"/>
      <c r="CA233" s="241" t="s">
        <v>1938</v>
      </c>
      <c r="CB233" s="221"/>
      <c r="CC233" s="267" t="s">
        <v>1744</v>
      </c>
      <c r="CD233" s="222">
        <f t="shared" si="124"/>
        <v>0.16666666666666666</v>
      </c>
      <c r="CE233" s="223">
        <f t="shared" si="125"/>
        <v>0</v>
      </c>
      <c r="CF233" s="224">
        <f t="shared" si="126"/>
        <v>0.54999999999999949</v>
      </c>
      <c r="CG233" s="193">
        <f t="shared" si="127"/>
        <v>10</v>
      </c>
      <c r="CH233" s="224">
        <f t="shared" si="128"/>
        <v>2</v>
      </c>
      <c r="CI233" s="193">
        <f t="shared" si="129"/>
        <v>21</v>
      </c>
      <c r="CJ233" s="224">
        <f t="shared" si="130"/>
        <v>1.5833333333333335</v>
      </c>
      <c r="CK233" s="193">
        <f t="shared" si="131"/>
        <v>13</v>
      </c>
      <c r="CL233" s="224">
        <f t="shared" si="132"/>
        <v>0</v>
      </c>
      <c r="CM233" s="193">
        <f t="shared" si="133"/>
        <v>0</v>
      </c>
      <c r="CN233" s="224">
        <f t="shared" si="134"/>
        <v>0</v>
      </c>
      <c r="CO233" s="193">
        <f t="shared" si="135"/>
        <v>0</v>
      </c>
      <c r="CP233" s="225">
        <f t="shared" si="136"/>
        <v>0.16666666666666666</v>
      </c>
      <c r="CQ233" s="198">
        <f t="shared" si="137"/>
        <v>0</v>
      </c>
      <c r="CR233" s="225">
        <f t="shared" si="138"/>
        <v>0.16666666666666666</v>
      </c>
      <c r="CS233" s="198">
        <f t="shared" si="139"/>
        <v>0</v>
      </c>
      <c r="CT233" s="225">
        <f t="shared" si="140"/>
        <v>0</v>
      </c>
      <c r="CU233" s="198">
        <f t="shared" si="141"/>
        <v>0</v>
      </c>
      <c r="CV233" s="225">
        <f t="shared" si="142"/>
        <v>0</v>
      </c>
      <c r="CW233" s="226">
        <f t="shared" si="143"/>
        <v>0</v>
      </c>
      <c r="CX233" s="224">
        <f t="shared" si="144"/>
        <v>4.6333333333333329</v>
      </c>
      <c r="CY233" s="227">
        <f t="shared" si="145"/>
        <v>44</v>
      </c>
      <c r="CZ233" s="224">
        <f t="shared" si="160"/>
        <v>3.5833333333333335</v>
      </c>
      <c r="DA233" s="228">
        <f t="shared" si="159"/>
        <v>34</v>
      </c>
      <c r="DB233" s="225">
        <f t="shared" si="146"/>
        <v>1.0499999999999994</v>
      </c>
      <c r="DC233" s="229">
        <f t="shared" si="147"/>
        <v>10</v>
      </c>
      <c r="DD233" s="224">
        <f t="shared" si="148"/>
        <v>0.33333333333333331</v>
      </c>
      <c r="DE233" s="90">
        <f t="shared" si="149"/>
        <v>0</v>
      </c>
      <c r="DF233" s="230">
        <f t="shared" si="150"/>
        <v>10</v>
      </c>
      <c r="DG233" s="251">
        <f t="shared" si="151"/>
        <v>9300</v>
      </c>
      <c r="DH233" s="231">
        <f t="shared" si="152"/>
        <v>76.333789329685345</v>
      </c>
      <c r="DI233" s="232">
        <f t="shared" si="153"/>
        <v>648.8372093023255</v>
      </c>
      <c r="DJ233" s="233">
        <f t="shared" si="154"/>
        <v>0</v>
      </c>
      <c r="DK233" s="234">
        <f t="shared" si="155"/>
        <v>9.4883720930232549</v>
      </c>
      <c r="DL233" s="235">
        <f t="shared" si="156"/>
        <v>18.181818181818198</v>
      </c>
      <c r="DM233" s="236"/>
      <c r="DN233" s="237"/>
      <c r="DO233" s="238">
        <f t="shared" si="157"/>
        <v>0.88068181818181823</v>
      </c>
      <c r="DP233" s="239">
        <f t="shared" si="158"/>
        <v>2</v>
      </c>
    </row>
    <row r="234" spans="1:120" ht="24.75" customHeight="1">
      <c r="A234" s="537" t="s">
        <v>1943</v>
      </c>
      <c r="B234" s="191" t="s">
        <v>1150</v>
      </c>
      <c r="C234" s="192">
        <v>45045</v>
      </c>
      <c r="D234" s="193" t="s">
        <v>173</v>
      </c>
      <c r="E234" s="194" t="s">
        <v>1405</v>
      </c>
      <c r="F234" s="90" t="s">
        <v>143</v>
      </c>
      <c r="G234" s="193" t="s">
        <v>1241</v>
      </c>
      <c r="H234" s="191" t="s">
        <v>145</v>
      </c>
      <c r="I234" s="90" t="s">
        <v>1750</v>
      </c>
      <c r="J234" s="194" t="s">
        <v>147</v>
      </c>
      <c r="K234" s="90">
        <v>4</v>
      </c>
      <c r="L234" s="195" t="s">
        <v>1153</v>
      </c>
      <c r="M234" s="196">
        <v>45045.541666666664</v>
      </c>
      <c r="N234" s="90">
        <v>53237</v>
      </c>
      <c r="O234" s="197"/>
      <c r="P234" s="196">
        <v>45045.65625</v>
      </c>
      <c r="Q234" s="90">
        <v>53260</v>
      </c>
      <c r="R234" s="193"/>
      <c r="S234" s="196">
        <v>45045.545138888891</v>
      </c>
      <c r="T234" s="90">
        <v>53239</v>
      </c>
      <c r="U234" s="197" t="s">
        <v>1382</v>
      </c>
      <c r="V234" s="196">
        <v>45045.638888888891</v>
      </c>
      <c r="W234" s="90">
        <v>53253</v>
      </c>
      <c r="X234" s="193" t="s">
        <v>1384</v>
      </c>
      <c r="Y234" s="196"/>
      <c r="Z234" s="90"/>
      <c r="AA234" s="193"/>
      <c r="AB234" s="196"/>
      <c r="AC234" s="90"/>
      <c r="AD234" s="193"/>
      <c r="AE234" s="196"/>
      <c r="AF234" s="90"/>
      <c r="AG234" s="193"/>
      <c r="AH234" s="196"/>
      <c r="AI234" s="90"/>
      <c r="AJ234" s="198"/>
      <c r="AK234" s="196"/>
      <c r="AL234" s="90"/>
      <c r="AM234" s="198"/>
      <c r="AN234" s="196"/>
      <c r="AO234" s="90"/>
      <c r="AP234" s="198"/>
      <c r="AQ234" s="196">
        <v>45045.645833333336</v>
      </c>
      <c r="AR234" s="197">
        <v>53257</v>
      </c>
      <c r="AS234" s="197">
        <v>19768</v>
      </c>
      <c r="AT234" s="199">
        <v>20690</v>
      </c>
      <c r="AU234" s="199">
        <v>12090</v>
      </c>
      <c r="AV234" s="200">
        <v>8600</v>
      </c>
      <c r="AW234" s="196">
        <v>45045.650694444441</v>
      </c>
      <c r="AX234" s="193">
        <v>53257</v>
      </c>
      <c r="AY234" s="196"/>
      <c r="AZ234" s="197"/>
      <c r="BA234" s="197"/>
      <c r="BB234" s="199"/>
      <c r="BC234" s="199"/>
      <c r="BD234" s="200"/>
      <c r="BE234" s="196"/>
      <c r="BF234" s="193"/>
      <c r="BG234" s="196"/>
      <c r="BH234" s="197"/>
      <c r="BI234" s="197"/>
      <c r="BJ234" s="199"/>
      <c r="BK234" s="199"/>
      <c r="BL234" s="200"/>
      <c r="BM234" s="196"/>
      <c r="BN234" s="193"/>
      <c r="BO234" s="196"/>
      <c r="BP234" s="197"/>
      <c r="BQ234" s="197"/>
      <c r="BR234" s="199"/>
      <c r="BS234" s="199"/>
      <c r="BT234" s="200"/>
      <c r="BU234" s="201"/>
      <c r="BV234" s="193"/>
      <c r="BW234" s="202"/>
      <c r="BX234" s="90"/>
      <c r="BY234" s="198"/>
      <c r="BZ234" s="198"/>
      <c r="CA234" s="241" t="s">
        <v>1944</v>
      </c>
      <c r="CB234" s="221"/>
      <c r="CC234" s="267" t="s">
        <v>1744</v>
      </c>
      <c r="CD234" s="222">
        <f t="shared" si="124"/>
        <v>8.3333333333333329E-2</v>
      </c>
      <c r="CE234" s="223">
        <f t="shared" si="125"/>
        <v>2</v>
      </c>
      <c r="CF234" s="224">
        <f t="shared" si="126"/>
        <v>0.3</v>
      </c>
      <c r="CG234" s="193">
        <f t="shared" si="127"/>
        <v>7</v>
      </c>
      <c r="CH234" s="224">
        <f t="shared" si="128"/>
        <v>2.25</v>
      </c>
      <c r="CI234" s="193">
        <f t="shared" si="129"/>
        <v>14</v>
      </c>
      <c r="CJ234" s="224">
        <f t="shared" si="130"/>
        <v>0</v>
      </c>
      <c r="CK234" s="193">
        <f t="shared" si="131"/>
        <v>0</v>
      </c>
      <c r="CL234" s="224">
        <f t="shared" si="132"/>
        <v>0</v>
      </c>
      <c r="CM234" s="193">
        <f t="shared" si="133"/>
        <v>0</v>
      </c>
      <c r="CN234" s="224">
        <f t="shared" si="134"/>
        <v>0</v>
      </c>
      <c r="CO234" s="193">
        <f t="shared" si="135"/>
        <v>0</v>
      </c>
      <c r="CP234" s="225">
        <f t="shared" si="136"/>
        <v>0.11666666666666667</v>
      </c>
      <c r="CQ234" s="198">
        <f t="shared" si="137"/>
        <v>0</v>
      </c>
      <c r="CR234" s="225">
        <f t="shared" si="138"/>
        <v>0</v>
      </c>
      <c r="CS234" s="198">
        <f t="shared" si="139"/>
        <v>0</v>
      </c>
      <c r="CT234" s="225">
        <f t="shared" si="140"/>
        <v>0</v>
      </c>
      <c r="CU234" s="198">
        <f t="shared" si="141"/>
        <v>0</v>
      </c>
      <c r="CV234" s="225">
        <f t="shared" si="142"/>
        <v>0</v>
      </c>
      <c r="CW234" s="226">
        <f t="shared" si="143"/>
        <v>0</v>
      </c>
      <c r="CX234" s="224">
        <f t="shared" si="144"/>
        <v>2.75</v>
      </c>
      <c r="CY234" s="227">
        <f t="shared" si="145"/>
        <v>23</v>
      </c>
      <c r="CZ234" s="224">
        <f t="shared" si="160"/>
        <v>2.25</v>
      </c>
      <c r="DA234" s="228">
        <f t="shared" si="159"/>
        <v>14</v>
      </c>
      <c r="DB234" s="225">
        <f t="shared" si="146"/>
        <v>0.5</v>
      </c>
      <c r="DC234" s="229">
        <f t="shared" si="147"/>
        <v>9</v>
      </c>
      <c r="DD234" s="224">
        <f t="shared" si="148"/>
        <v>0.11666666666666667</v>
      </c>
      <c r="DE234" s="90">
        <f t="shared" si="149"/>
        <v>0</v>
      </c>
      <c r="DF234" s="230">
        <f t="shared" si="150"/>
        <v>7</v>
      </c>
      <c r="DG234" s="251">
        <f t="shared" si="151"/>
        <v>8600</v>
      </c>
      <c r="DH234" s="231">
        <f t="shared" si="152"/>
        <v>273.01587301587301</v>
      </c>
      <c r="DI234" s="232">
        <f t="shared" si="153"/>
        <v>955.55555555555554</v>
      </c>
      <c r="DJ234" s="233">
        <f t="shared" si="154"/>
        <v>24</v>
      </c>
      <c r="DK234" s="234">
        <f t="shared" si="155"/>
        <v>6.2222222222222223</v>
      </c>
      <c r="DL234" s="235">
        <f t="shared" si="156"/>
        <v>23.333333333333336</v>
      </c>
      <c r="DM234" s="236"/>
      <c r="DN234" s="237"/>
      <c r="DO234" s="238">
        <f t="shared" si="157"/>
        <v>1</v>
      </c>
      <c r="DP234" s="239">
        <f t="shared" si="158"/>
        <v>1</v>
      </c>
    </row>
    <row r="235" spans="1:120" ht="24.75" customHeight="1">
      <c r="A235" s="537" t="s">
        <v>1939</v>
      </c>
      <c r="B235" s="191" t="s">
        <v>1150</v>
      </c>
      <c r="C235" s="192">
        <v>45045</v>
      </c>
      <c r="D235" s="193" t="s">
        <v>173</v>
      </c>
      <c r="E235" s="194" t="s">
        <v>1406</v>
      </c>
      <c r="F235" s="90" t="s">
        <v>143</v>
      </c>
      <c r="G235" s="193" t="s">
        <v>1244</v>
      </c>
      <c r="H235" s="191" t="s">
        <v>145</v>
      </c>
      <c r="I235" s="90" t="s">
        <v>1750</v>
      </c>
      <c r="J235" s="194" t="s">
        <v>147</v>
      </c>
      <c r="K235" s="90">
        <v>4</v>
      </c>
      <c r="L235" s="195" t="s">
        <v>1377</v>
      </c>
      <c r="M235" s="196">
        <v>45045.243055555555</v>
      </c>
      <c r="N235" s="90">
        <v>53188</v>
      </c>
      <c r="O235" s="197"/>
      <c r="P235" s="196">
        <v>45045.416666666664</v>
      </c>
      <c r="Q235" s="90">
        <v>53237</v>
      </c>
      <c r="R235" s="193"/>
      <c r="S235" s="196">
        <v>45045.248611111114</v>
      </c>
      <c r="T235" s="90">
        <v>53192</v>
      </c>
      <c r="U235" s="197" t="s">
        <v>1714</v>
      </c>
      <c r="V235" s="196">
        <v>45045.388888888891</v>
      </c>
      <c r="W235" s="90">
        <v>53220</v>
      </c>
      <c r="X235" s="193" t="s">
        <v>1715</v>
      </c>
      <c r="Y235" s="196"/>
      <c r="Z235" s="90"/>
      <c r="AA235" s="193"/>
      <c r="AB235" s="196"/>
      <c r="AC235" s="90"/>
      <c r="AD235" s="193"/>
      <c r="AE235" s="196"/>
      <c r="AF235" s="90"/>
      <c r="AG235" s="193"/>
      <c r="AH235" s="196"/>
      <c r="AI235" s="90"/>
      <c r="AJ235" s="198"/>
      <c r="AK235" s="196"/>
      <c r="AL235" s="90"/>
      <c r="AM235" s="198"/>
      <c r="AN235" s="196"/>
      <c r="AO235" s="90"/>
      <c r="AP235" s="198"/>
      <c r="AQ235" s="196">
        <v>45045.404861111114</v>
      </c>
      <c r="AR235" s="197">
        <v>53234</v>
      </c>
      <c r="AS235" s="197">
        <v>19766</v>
      </c>
      <c r="AT235" s="199">
        <v>20340</v>
      </c>
      <c r="AU235" s="199">
        <v>12170</v>
      </c>
      <c r="AV235" s="200">
        <v>8170</v>
      </c>
      <c r="AW235" s="196">
        <v>45045.411805555559</v>
      </c>
      <c r="AX235" s="193">
        <v>53234</v>
      </c>
      <c r="AY235" s="196"/>
      <c r="AZ235" s="197"/>
      <c r="BA235" s="197"/>
      <c r="BB235" s="199"/>
      <c r="BC235" s="199"/>
      <c r="BD235" s="200"/>
      <c r="BE235" s="196"/>
      <c r="BF235" s="193"/>
      <c r="BG235" s="196"/>
      <c r="BH235" s="197"/>
      <c r="BI235" s="197"/>
      <c r="BJ235" s="199"/>
      <c r="BK235" s="199"/>
      <c r="BL235" s="200"/>
      <c r="BM235" s="196"/>
      <c r="BN235" s="193"/>
      <c r="BO235" s="196"/>
      <c r="BP235" s="197"/>
      <c r="BQ235" s="197"/>
      <c r="BR235" s="199"/>
      <c r="BS235" s="199"/>
      <c r="BT235" s="200"/>
      <c r="BU235" s="201"/>
      <c r="BV235" s="193"/>
      <c r="BW235" s="202"/>
      <c r="BX235" s="90"/>
      <c r="BY235" s="198"/>
      <c r="BZ235" s="198"/>
      <c r="CA235" s="241" t="s">
        <v>1940</v>
      </c>
      <c r="CB235" s="221"/>
      <c r="CC235" s="267" t="s">
        <v>1744</v>
      </c>
      <c r="CD235" s="222">
        <f t="shared" si="124"/>
        <v>0.13333333333333333</v>
      </c>
      <c r="CE235" s="223">
        <f t="shared" si="125"/>
        <v>4</v>
      </c>
      <c r="CF235" s="224">
        <f t="shared" si="126"/>
        <v>0.50000000000000033</v>
      </c>
      <c r="CG235" s="193">
        <f t="shared" si="127"/>
        <v>17</v>
      </c>
      <c r="CH235" s="224">
        <f t="shared" si="128"/>
        <v>3.3666666666666667</v>
      </c>
      <c r="CI235" s="193">
        <f t="shared" si="129"/>
        <v>28</v>
      </c>
      <c r="CJ235" s="224">
        <f t="shared" si="130"/>
        <v>0</v>
      </c>
      <c r="CK235" s="193">
        <f t="shared" si="131"/>
        <v>0</v>
      </c>
      <c r="CL235" s="224">
        <f t="shared" si="132"/>
        <v>0</v>
      </c>
      <c r="CM235" s="193">
        <f t="shared" si="133"/>
        <v>0</v>
      </c>
      <c r="CN235" s="224">
        <f t="shared" si="134"/>
        <v>0</v>
      </c>
      <c r="CO235" s="193">
        <f t="shared" si="135"/>
        <v>0</v>
      </c>
      <c r="CP235" s="225">
        <f t="shared" si="136"/>
        <v>0.16666666666666666</v>
      </c>
      <c r="CQ235" s="198">
        <f t="shared" si="137"/>
        <v>0</v>
      </c>
      <c r="CR235" s="225">
        <f t="shared" si="138"/>
        <v>0</v>
      </c>
      <c r="CS235" s="198">
        <f t="shared" si="139"/>
        <v>0</v>
      </c>
      <c r="CT235" s="225">
        <f t="shared" si="140"/>
        <v>0</v>
      </c>
      <c r="CU235" s="198">
        <f t="shared" si="141"/>
        <v>0</v>
      </c>
      <c r="CV235" s="225">
        <f t="shared" si="142"/>
        <v>0</v>
      </c>
      <c r="CW235" s="226">
        <f t="shared" si="143"/>
        <v>0</v>
      </c>
      <c r="CX235" s="224">
        <f t="shared" si="144"/>
        <v>4.166666666666667</v>
      </c>
      <c r="CY235" s="227">
        <f t="shared" si="145"/>
        <v>49</v>
      </c>
      <c r="CZ235" s="224">
        <f t="shared" si="160"/>
        <v>3.3666666666666667</v>
      </c>
      <c r="DA235" s="228">
        <f t="shared" si="159"/>
        <v>28</v>
      </c>
      <c r="DB235" s="225">
        <f t="shared" si="146"/>
        <v>0.80000000000000027</v>
      </c>
      <c r="DC235" s="229">
        <f t="shared" si="147"/>
        <v>21</v>
      </c>
      <c r="DD235" s="224">
        <f t="shared" si="148"/>
        <v>0.16666666666666666</v>
      </c>
      <c r="DE235" s="90">
        <f t="shared" si="149"/>
        <v>0</v>
      </c>
      <c r="DF235" s="230">
        <f t="shared" si="150"/>
        <v>10</v>
      </c>
      <c r="DG235" s="251">
        <f t="shared" si="151"/>
        <v>8170</v>
      </c>
      <c r="DH235" s="231">
        <f t="shared" si="152"/>
        <v>86.669024045261665</v>
      </c>
      <c r="DI235" s="232">
        <f t="shared" si="153"/>
        <v>606.68316831683171</v>
      </c>
      <c r="DJ235" s="233">
        <f t="shared" si="154"/>
        <v>30</v>
      </c>
      <c r="DK235" s="234">
        <f t="shared" si="155"/>
        <v>8.3168316831683171</v>
      </c>
      <c r="DL235" s="235">
        <f t="shared" si="156"/>
        <v>33.999999999999979</v>
      </c>
      <c r="DM235" s="236"/>
      <c r="DN235" s="237"/>
      <c r="DO235" s="238">
        <f t="shared" si="157"/>
        <v>1</v>
      </c>
      <c r="DP235" s="239">
        <f t="shared" si="158"/>
        <v>1</v>
      </c>
    </row>
    <row r="236" spans="1:120" ht="24.75" customHeight="1">
      <c r="A236" s="537" t="s">
        <v>1945</v>
      </c>
      <c r="B236" s="191" t="s">
        <v>1150</v>
      </c>
      <c r="C236" s="192">
        <v>45045</v>
      </c>
      <c r="D236" s="193" t="s">
        <v>173</v>
      </c>
      <c r="E236" s="194" t="s">
        <v>1407</v>
      </c>
      <c r="F236" s="90" t="s">
        <v>143</v>
      </c>
      <c r="G236" s="193" t="s">
        <v>1241</v>
      </c>
      <c r="H236" s="191" t="s">
        <v>145</v>
      </c>
      <c r="I236" s="90" t="s">
        <v>1750</v>
      </c>
      <c r="J236" s="194" t="s">
        <v>1374</v>
      </c>
      <c r="K236" s="90">
        <v>4</v>
      </c>
      <c r="L236" s="195" t="s">
        <v>1381</v>
      </c>
      <c r="M236" s="196">
        <v>45045.541666666664</v>
      </c>
      <c r="N236" s="90">
        <v>67481</v>
      </c>
      <c r="O236" s="197"/>
      <c r="P236" s="196">
        <v>45045.681944444441</v>
      </c>
      <c r="Q236" s="90">
        <v>67514</v>
      </c>
      <c r="R236" s="193"/>
      <c r="S236" s="196">
        <v>45045.628472222219</v>
      </c>
      <c r="T236" s="90">
        <v>67484</v>
      </c>
      <c r="U236" s="197" t="s">
        <v>1606</v>
      </c>
      <c r="V236" s="196">
        <v>45045.666666666664</v>
      </c>
      <c r="W236" s="90">
        <v>67506</v>
      </c>
      <c r="X236" s="193" t="s">
        <v>1629</v>
      </c>
      <c r="Y236" s="196"/>
      <c r="Z236" s="90"/>
      <c r="AA236" s="193"/>
      <c r="AB236" s="196"/>
      <c r="AC236" s="90"/>
      <c r="AD236" s="193"/>
      <c r="AE236" s="196"/>
      <c r="AF236" s="90"/>
      <c r="AG236" s="193"/>
      <c r="AH236" s="196"/>
      <c r="AI236" s="90"/>
      <c r="AJ236" s="198"/>
      <c r="AK236" s="196"/>
      <c r="AL236" s="90"/>
      <c r="AM236" s="198"/>
      <c r="AN236" s="196"/>
      <c r="AO236" s="90"/>
      <c r="AP236" s="198"/>
      <c r="AQ236" s="196">
        <v>45045.67083333333</v>
      </c>
      <c r="AR236" s="197">
        <v>67511</v>
      </c>
      <c r="AS236" s="197">
        <v>19769</v>
      </c>
      <c r="AT236" s="199">
        <v>18280</v>
      </c>
      <c r="AU236" s="199">
        <v>12170</v>
      </c>
      <c r="AV236" s="200">
        <v>6110</v>
      </c>
      <c r="AW236" s="196">
        <v>45045.675000000003</v>
      </c>
      <c r="AX236" s="193">
        <v>67511</v>
      </c>
      <c r="AY236" s="196"/>
      <c r="AZ236" s="197"/>
      <c r="BA236" s="197"/>
      <c r="BB236" s="199"/>
      <c r="BC236" s="199"/>
      <c r="BD236" s="200"/>
      <c r="BE236" s="196"/>
      <c r="BF236" s="193"/>
      <c r="BG236" s="196"/>
      <c r="BH236" s="197"/>
      <c r="BI236" s="197"/>
      <c r="BJ236" s="199"/>
      <c r="BK236" s="199"/>
      <c r="BL236" s="200"/>
      <c r="BM236" s="196"/>
      <c r="BN236" s="193"/>
      <c r="BO236" s="196"/>
      <c r="BP236" s="197"/>
      <c r="BQ236" s="197"/>
      <c r="BR236" s="199"/>
      <c r="BS236" s="199"/>
      <c r="BT236" s="200"/>
      <c r="BU236" s="201"/>
      <c r="BV236" s="193"/>
      <c r="BW236" s="202"/>
      <c r="BX236" s="90"/>
      <c r="BY236" s="198"/>
      <c r="BZ236" s="198"/>
      <c r="CA236" s="241" t="s">
        <v>1946</v>
      </c>
      <c r="CB236" s="221"/>
      <c r="CC236" s="267" t="s">
        <v>1744</v>
      </c>
      <c r="CD236" s="222">
        <f t="shared" si="124"/>
        <v>2.0833333333333335</v>
      </c>
      <c r="CE236" s="223">
        <f t="shared" si="125"/>
        <v>3</v>
      </c>
      <c r="CF236" s="224">
        <f t="shared" si="126"/>
        <v>0.26666666666666661</v>
      </c>
      <c r="CG236" s="193">
        <f t="shared" si="127"/>
        <v>8</v>
      </c>
      <c r="CH236" s="224">
        <f t="shared" si="128"/>
        <v>0.91666666666666652</v>
      </c>
      <c r="CI236" s="193">
        <f t="shared" si="129"/>
        <v>22</v>
      </c>
      <c r="CJ236" s="224">
        <f t="shared" si="130"/>
        <v>0</v>
      </c>
      <c r="CK236" s="193">
        <f t="shared" si="131"/>
        <v>0</v>
      </c>
      <c r="CL236" s="224">
        <f t="shared" si="132"/>
        <v>0</v>
      </c>
      <c r="CM236" s="193">
        <f t="shared" si="133"/>
        <v>0</v>
      </c>
      <c r="CN236" s="224">
        <f t="shared" si="134"/>
        <v>0</v>
      </c>
      <c r="CO236" s="193">
        <f t="shared" si="135"/>
        <v>0</v>
      </c>
      <c r="CP236" s="225">
        <f t="shared" si="136"/>
        <v>0.1</v>
      </c>
      <c r="CQ236" s="198">
        <f t="shared" si="137"/>
        <v>0</v>
      </c>
      <c r="CR236" s="225">
        <f t="shared" si="138"/>
        <v>0</v>
      </c>
      <c r="CS236" s="198">
        <f t="shared" si="139"/>
        <v>0</v>
      </c>
      <c r="CT236" s="225">
        <f t="shared" si="140"/>
        <v>0</v>
      </c>
      <c r="CU236" s="198">
        <f t="shared" si="141"/>
        <v>0</v>
      </c>
      <c r="CV236" s="225">
        <f t="shared" si="142"/>
        <v>0</v>
      </c>
      <c r="CW236" s="226">
        <f t="shared" si="143"/>
        <v>0</v>
      </c>
      <c r="CX236" s="224">
        <f t="shared" si="144"/>
        <v>3.3666666666666667</v>
      </c>
      <c r="CY236" s="227">
        <f t="shared" si="145"/>
        <v>33</v>
      </c>
      <c r="CZ236" s="224">
        <f t="shared" si="160"/>
        <v>0.91666666666666652</v>
      </c>
      <c r="DA236" s="228">
        <f t="shared" si="159"/>
        <v>22</v>
      </c>
      <c r="DB236" s="225">
        <f t="shared" si="146"/>
        <v>2.4500000000000002</v>
      </c>
      <c r="DC236" s="229">
        <f t="shared" si="147"/>
        <v>11</v>
      </c>
      <c r="DD236" s="224">
        <f t="shared" si="148"/>
        <v>0.1</v>
      </c>
      <c r="DE236" s="90">
        <f t="shared" si="149"/>
        <v>0</v>
      </c>
      <c r="DF236" s="230">
        <f t="shared" si="150"/>
        <v>6</v>
      </c>
      <c r="DG236" s="251">
        <f t="shared" si="151"/>
        <v>6110</v>
      </c>
      <c r="DH236" s="231">
        <f t="shared" si="152"/>
        <v>302.97520661157034</v>
      </c>
      <c r="DI236" s="232">
        <f t="shared" si="153"/>
        <v>1666.3636363636367</v>
      </c>
      <c r="DJ236" s="233">
        <f t="shared" si="154"/>
        <v>1.44</v>
      </c>
      <c r="DK236" s="234">
        <f t="shared" si="155"/>
        <v>24.000000000000004</v>
      </c>
      <c r="DL236" s="235">
        <f t="shared" si="156"/>
        <v>30.000000000000007</v>
      </c>
      <c r="DM236" s="236"/>
      <c r="DN236" s="237"/>
      <c r="DO236" s="238">
        <f t="shared" si="157"/>
        <v>1</v>
      </c>
      <c r="DP236" s="239">
        <f t="shared" si="158"/>
        <v>1</v>
      </c>
    </row>
    <row r="237" spans="1:120" ht="24.75" customHeight="1">
      <c r="A237" s="537" t="s">
        <v>1947</v>
      </c>
      <c r="B237" s="191" t="s">
        <v>1150</v>
      </c>
      <c r="C237" s="192">
        <v>45047</v>
      </c>
      <c r="D237" s="193" t="s">
        <v>176</v>
      </c>
      <c r="E237" s="194" t="s">
        <v>1401</v>
      </c>
      <c r="F237" s="90" t="s">
        <v>165</v>
      </c>
      <c r="G237" s="193" t="s">
        <v>1244</v>
      </c>
      <c r="H237" s="191" t="s">
        <v>145</v>
      </c>
      <c r="I237" s="90" t="s">
        <v>1750</v>
      </c>
      <c r="J237" s="194" t="s">
        <v>1374</v>
      </c>
      <c r="K237" s="90">
        <v>4</v>
      </c>
      <c r="L237" s="195" t="s">
        <v>1376</v>
      </c>
      <c r="M237" s="196">
        <v>45047.243055555555</v>
      </c>
      <c r="N237" s="90">
        <v>67514</v>
      </c>
      <c r="O237" s="197"/>
      <c r="P237" s="196">
        <v>45047.46875</v>
      </c>
      <c r="Q237" s="90">
        <v>67565</v>
      </c>
      <c r="R237" s="193"/>
      <c r="S237" s="196">
        <v>45047.25</v>
      </c>
      <c r="T237" s="90">
        <v>67517</v>
      </c>
      <c r="U237" s="197" t="s">
        <v>1534</v>
      </c>
      <c r="V237" s="196">
        <v>45047.350694444445</v>
      </c>
      <c r="W237" s="90">
        <v>67534</v>
      </c>
      <c r="X237" s="193" t="s">
        <v>1466</v>
      </c>
      <c r="Y237" s="196">
        <v>45047.371527777781</v>
      </c>
      <c r="Z237" s="90">
        <v>67544</v>
      </c>
      <c r="AA237" s="193" t="s">
        <v>1467</v>
      </c>
      <c r="AB237" s="196">
        <v>45047.451388888891</v>
      </c>
      <c r="AC237" s="90">
        <v>67558</v>
      </c>
      <c r="AD237" s="193" t="s">
        <v>1850</v>
      </c>
      <c r="AE237" s="196"/>
      <c r="AF237" s="90"/>
      <c r="AG237" s="193"/>
      <c r="AH237" s="196"/>
      <c r="AI237" s="90"/>
      <c r="AJ237" s="198"/>
      <c r="AK237" s="196"/>
      <c r="AL237" s="90"/>
      <c r="AM237" s="198"/>
      <c r="AN237" s="196"/>
      <c r="AO237" s="90"/>
      <c r="AP237" s="198"/>
      <c r="AQ237" s="196">
        <v>45047.357638888891</v>
      </c>
      <c r="AR237" s="197">
        <v>67539</v>
      </c>
      <c r="AS237" s="197">
        <v>19770</v>
      </c>
      <c r="AT237" s="199">
        <v>18630</v>
      </c>
      <c r="AU237" s="199">
        <v>12180</v>
      </c>
      <c r="AV237" s="200">
        <v>6450</v>
      </c>
      <c r="AW237" s="196">
        <v>45047.362500000003</v>
      </c>
      <c r="AX237" s="193">
        <v>67540</v>
      </c>
      <c r="AY237" s="196">
        <v>45047.458333333336</v>
      </c>
      <c r="AZ237" s="197">
        <v>67562</v>
      </c>
      <c r="BA237" s="197">
        <v>19772</v>
      </c>
      <c r="BB237" s="199">
        <v>18760</v>
      </c>
      <c r="BC237" s="199">
        <v>12150</v>
      </c>
      <c r="BD237" s="200">
        <v>6610</v>
      </c>
      <c r="BE237" s="196">
        <v>45047.461805555555</v>
      </c>
      <c r="BF237" s="193">
        <v>67562</v>
      </c>
      <c r="BG237" s="196"/>
      <c r="BH237" s="197"/>
      <c r="BI237" s="197"/>
      <c r="BJ237" s="199"/>
      <c r="BK237" s="199"/>
      <c r="BL237" s="200"/>
      <c r="BM237" s="196"/>
      <c r="BN237" s="193"/>
      <c r="BO237" s="196"/>
      <c r="BP237" s="197"/>
      <c r="BQ237" s="197"/>
      <c r="BR237" s="199"/>
      <c r="BS237" s="199"/>
      <c r="BT237" s="200"/>
      <c r="BU237" s="201"/>
      <c r="BV237" s="193"/>
      <c r="BW237" s="202"/>
      <c r="BX237" s="90"/>
      <c r="BY237" s="198"/>
      <c r="BZ237" s="198"/>
      <c r="CA237" s="241">
        <v>44931.474305555559</v>
      </c>
      <c r="CB237" s="221"/>
      <c r="CC237" s="267" t="s">
        <v>1744</v>
      </c>
      <c r="CD237" s="222">
        <f t="shared" si="124"/>
        <v>0.16666666666666666</v>
      </c>
      <c r="CE237" s="223">
        <f t="shared" si="125"/>
        <v>3</v>
      </c>
      <c r="CF237" s="224">
        <f t="shared" si="126"/>
        <v>0.71666666666666734</v>
      </c>
      <c r="CG237" s="193">
        <f t="shared" si="127"/>
        <v>16</v>
      </c>
      <c r="CH237" s="224">
        <f t="shared" si="128"/>
        <v>2.4166666666666665</v>
      </c>
      <c r="CI237" s="193">
        <f t="shared" si="129"/>
        <v>17</v>
      </c>
      <c r="CJ237" s="224">
        <f t="shared" si="130"/>
        <v>1.9166666666666665</v>
      </c>
      <c r="CK237" s="193">
        <f t="shared" si="131"/>
        <v>14</v>
      </c>
      <c r="CL237" s="224">
        <f t="shared" si="132"/>
        <v>0</v>
      </c>
      <c r="CM237" s="193">
        <f t="shared" si="133"/>
        <v>0</v>
      </c>
      <c r="CN237" s="224">
        <f t="shared" si="134"/>
        <v>0</v>
      </c>
      <c r="CO237" s="193">
        <f t="shared" si="135"/>
        <v>0</v>
      </c>
      <c r="CP237" s="225">
        <f t="shared" si="136"/>
        <v>0.11666666666666667</v>
      </c>
      <c r="CQ237" s="198">
        <f t="shared" si="137"/>
        <v>1</v>
      </c>
      <c r="CR237" s="225">
        <f t="shared" si="138"/>
        <v>8.3333333333333329E-2</v>
      </c>
      <c r="CS237" s="198">
        <f t="shared" si="139"/>
        <v>0</v>
      </c>
      <c r="CT237" s="225">
        <f t="shared" si="140"/>
        <v>0</v>
      </c>
      <c r="CU237" s="198">
        <f t="shared" si="141"/>
        <v>0</v>
      </c>
      <c r="CV237" s="225">
        <f t="shared" si="142"/>
        <v>0</v>
      </c>
      <c r="CW237" s="226">
        <f t="shared" si="143"/>
        <v>0</v>
      </c>
      <c r="CX237" s="224">
        <f t="shared" si="144"/>
        <v>5.416666666666667</v>
      </c>
      <c r="CY237" s="227">
        <f t="shared" si="145"/>
        <v>51</v>
      </c>
      <c r="CZ237" s="224">
        <f t="shared" si="160"/>
        <v>4.333333333333333</v>
      </c>
      <c r="DA237" s="228">
        <f t="shared" si="159"/>
        <v>31</v>
      </c>
      <c r="DB237" s="225">
        <f t="shared" si="146"/>
        <v>1.0833333333333339</v>
      </c>
      <c r="DC237" s="229">
        <f t="shared" si="147"/>
        <v>20</v>
      </c>
      <c r="DD237" s="224">
        <f t="shared" si="148"/>
        <v>0.2</v>
      </c>
      <c r="DE237" s="90">
        <f t="shared" si="149"/>
        <v>1</v>
      </c>
      <c r="DF237" s="230">
        <f t="shared" si="150"/>
        <v>6</v>
      </c>
      <c r="DG237" s="251">
        <f t="shared" si="151"/>
        <v>13060</v>
      </c>
      <c r="DH237" s="231">
        <f t="shared" si="152"/>
        <v>97.220843672456581</v>
      </c>
      <c r="DI237" s="232">
        <f t="shared" si="153"/>
        <v>753.46153846153857</v>
      </c>
      <c r="DJ237" s="233">
        <f t="shared" si="154"/>
        <v>18</v>
      </c>
      <c r="DK237" s="234">
        <f t="shared" si="155"/>
        <v>7.1538461538461542</v>
      </c>
      <c r="DL237" s="235">
        <f t="shared" si="156"/>
        <v>22.325581395348816</v>
      </c>
      <c r="DM237" s="236"/>
      <c r="DN237" s="237"/>
      <c r="DO237" s="238">
        <f t="shared" si="157"/>
        <v>0.98789712556732223</v>
      </c>
      <c r="DP237" s="239">
        <f t="shared" si="158"/>
        <v>2</v>
      </c>
    </row>
    <row r="238" spans="1:120" ht="24.75" customHeight="1">
      <c r="A238" s="537" t="s">
        <v>1951</v>
      </c>
      <c r="B238" s="191" t="s">
        <v>1150</v>
      </c>
      <c r="C238" s="192">
        <v>45047</v>
      </c>
      <c r="D238" s="193" t="s">
        <v>176</v>
      </c>
      <c r="E238" s="194" t="s">
        <v>1399</v>
      </c>
      <c r="F238" s="90" t="s">
        <v>165</v>
      </c>
      <c r="G238" s="193" t="s">
        <v>1241</v>
      </c>
      <c r="H238" s="191" t="s">
        <v>145</v>
      </c>
      <c r="I238" s="90" t="s">
        <v>1750</v>
      </c>
      <c r="J238" s="194" t="s">
        <v>147</v>
      </c>
      <c r="K238" s="90">
        <v>3</v>
      </c>
      <c r="L238" s="195" t="s">
        <v>1153</v>
      </c>
      <c r="M238" s="196">
        <v>45047.541666666664</v>
      </c>
      <c r="N238" s="90">
        <v>53347</v>
      </c>
      <c r="O238" s="197"/>
      <c r="P238" s="196">
        <v>45047.701388888891</v>
      </c>
      <c r="Q238" s="90">
        <v>53386</v>
      </c>
      <c r="R238" s="193"/>
      <c r="S238" s="196">
        <v>45047.545138888891</v>
      </c>
      <c r="T238" s="90">
        <v>53349</v>
      </c>
      <c r="U238" s="197" t="s">
        <v>1809</v>
      </c>
      <c r="V238" s="196">
        <v>45047.614583333336</v>
      </c>
      <c r="W238" s="90">
        <v>53359</v>
      </c>
      <c r="X238" s="193" t="s">
        <v>1451</v>
      </c>
      <c r="Y238" s="196">
        <v>45047.628472222219</v>
      </c>
      <c r="Z238" s="90">
        <v>53368</v>
      </c>
      <c r="AA238" s="193" t="s">
        <v>1450</v>
      </c>
      <c r="AB238" s="196">
        <v>45047.684027777781</v>
      </c>
      <c r="AC238" s="90">
        <v>53377</v>
      </c>
      <c r="AD238" s="193" t="s">
        <v>1385</v>
      </c>
      <c r="AE238" s="196"/>
      <c r="AF238" s="90"/>
      <c r="AG238" s="193"/>
      <c r="AH238" s="196"/>
      <c r="AI238" s="90"/>
      <c r="AJ238" s="198"/>
      <c r="AK238" s="196"/>
      <c r="AL238" s="90"/>
      <c r="AM238" s="198"/>
      <c r="AN238" s="196"/>
      <c r="AO238" s="90"/>
      <c r="AP238" s="198"/>
      <c r="AQ238" s="196">
        <v>45047.618750000001</v>
      </c>
      <c r="AR238" s="197">
        <v>53363</v>
      </c>
      <c r="AS238" s="197">
        <v>19774</v>
      </c>
      <c r="AT238" s="199">
        <v>19310</v>
      </c>
      <c r="AU238" s="199">
        <v>12020</v>
      </c>
      <c r="AV238" s="200">
        <v>7290</v>
      </c>
      <c r="AW238" s="196">
        <v>45047.623611111114</v>
      </c>
      <c r="AX238" s="193">
        <v>53363</v>
      </c>
      <c r="AY238" s="196">
        <v>45047.691666666666</v>
      </c>
      <c r="AZ238" s="197">
        <v>53382</v>
      </c>
      <c r="BA238" s="197">
        <v>19776</v>
      </c>
      <c r="BB238" s="199">
        <v>17020</v>
      </c>
      <c r="BC238" s="199">
        <v>12020</v>
      </c>
      <c r="BD238" s="200">
        <v>5000</v>
      </c>
      <c r="BE238" s="196">
        <v>45047.695833333331</v>
      </c>
      <c r="BF238" s="193">
        <v>53382</v>
      </c>
      <c r="BG238" s="196"/>
      <c r="BH238" s="197"/>
      <c r="BI238" s="197"/>
      <c r="BJ238" s="199"/>
      <c r="BK238" s="199"/>
      <c r="BL238" s="200"/>
      <c r="BM238" s="196"/>
      <c r="BN238" s="193"/>
      <c r="BO238" s="196"/>
      <c r="BP238" s="197"/>
      <c r="BQ238" s="197"/>
      <c r="BR238" s="199"/>
      <c r="BS238" s="199"/>
      <c r="BT238" s="200"/>
      <c r="BU238" s="201"/>
      <c r="BV238" s="193"/>
      <c r="BW238" s="202"/>
      <c r="BX238" s="90"/>
      <c r="BY238" s="198"/>
      <c r="BZ238" s="198"/>
      <c r="CA238" s="241">
        <v>44931.72152777778</v>
      </c>
      <c r="CB238" s="221"/>
      <c r="CC238" s="267" t="s">
        <v>1744</v>
      </c>
      <c r="CD238" s="222">
        <f t="shared" si="124"/>
        <v>8.3333333333333329E-2</v>
      </c>
      <c r="CE238" s="223">
        <f t="shared" si="125"/>
        <v>2</v>
      </c>
      <c r="CF238" s="224">
        <f t="shared" si="126"/>
        <v>0.53333333333333388</v>
      </c>
      <c r="CG238" s="193">
        <f t="shared" si="127"/>
        <v>18</v>
      </c>
      <c r="CH238" s="224">
        <f t="shared" si="128"/>
        <v>1.6666666666666665</v>
      </c>
      <c r="CI238" s="193">
        <f t="shared" si="129"/>
        <v>10</v>
      </c>
      <c r="CJ238" s="224">
        <f t="shared" si="130"/>
        <v>1.3333333333333333</v>
      </c>
      <c r="CK238" s="193">
        <f t="shared" si="131"/>
        <v>9</v>
      </c>
      <c r="CL238" s="224">
        <f t="shared" si="132"/>
        <v>0</v>
      </c>
      <c r="CM238" s="193">
        <f t="shared" si="133"/>
        <v>0</v>
      </c>
      <c r="CN238" s="224">
        <f t="shared" si="134"/>
        <v>0</v>
      </c>
      <c r="CO238" s="193">
        <f t="shared" si="135"/>
        <v>0</v>
      </c>
      <c r="CP238" s="225">
        <f t="shared" si="136"/>
        <v>0.11666666666666667</v>
      </c>
      <c r="CQ238" s="198">
        <f t="shared" si="137"/>
        <v>0</v>
      </c>
      <c r="CR238" s="225">
        <f t="shared" si="138"/>
        <v>0.1</v>
      </c>
      <c r="CS238" s="198">
        <f t="shared" si="139"/>
        <v>0</v>
      </c>
      <c r="CT238" s="225">
        <f t="shared" si="140"/>
        <v>0</v>
      </c>
      <c r="CU238" s="198">
        <f t="shared" si="141"/>
        <v>0</v>
      </c>
      <c r="CV238" s="225">
        <f t="shared" si="142"/>
        <v>0</v>
      </c>
      <c r="CW238" s="226">
        <f t="shared" si="143"/>
        <v>0</v>
      </c>
      <c r="CX238" s="224">
        <f t="shared" si="144"/>
        <v>3.8333333333333339</v>
      </c>
      <c r="CY238" s="227">
        <f t="shared" si="145"/>
        <v>39</v>
      </c>
      <c r="CZ238" s="224">
        <f t="shared" si="160"/>
        <v>3</v>
      </c>
      <c r="DA238" s="228">
        <f t="shared" si="159"/>
        <v>19</v>
      </c>
      <c r="DB238" s="225">
        <f t="shared" si="146"/>
        <v>0.83333333333333393</v>
      </c>
      <c r="DC238" s="229">
        <f t="shared" si="147"/>
        <v>20</v>
      </c>
      <c r="DD238" s="224">
        <f t="shared" si="148"/>
        <v>0.21666666666666667</v>
      </c>
      <c r="DE238" s="90">
        <f t="shared" si="149"/>
        <v>0</v>
      </c>
      <c r="DF238" s="230">
        <f t="shared" si="150"/>
        <v>6.5</v>
      </c>
      <c r="DG238" s="251">
        <f t="shared" si="151"/>
        <v>12290</v>
      </c>
      <c r="DH238" s="231">
        <f t="shared" si="152"/>
        <v>215.61403508771932</v>
      </c>
      <c r="DI238" s="232">
        <f t="shared" si="153"/>
        <v>1365.5555555555557</v>
      </c>
      <c r="DJ238" s="233">
        <f t="shared" si="154"/>
        <v>24</v>
      </c>
      <c r="DK238" s="234">
        <f t="shared" si="155"/>
        <v>6.333333333333333</v>
      </c>
      <c r="DL238" s="235">
        <f t="shared" si="156"/>
        <v>33.749999999999964</v>
      </c>
      <c r="DM238" s="236"/>
      <c r="DN238" s="237"/>
      <c r="DO238" s="238">
        <f t="shared" si="157"/>
        <v>0.84293552812071326</v>
      </c>
      <c r="DP238" s="239">
        <f t="shared" si="158"/>
        <v>2</v>
      </c>
    </row>
    <row r="239" spans="1:120" ht="24.75" customHeight="1">
      <c r="A239" s="537" t="s">
        <v>1948</v>
      </c>
      <c r="B239" s="191" t="s">
        <v>1150</v>
      </c>
      <c r="C239" s="192">
        <v>45047</v>
      </c>
      <c r="D239" s="193" t="s">
        <v>176</v>
      </c>
      <c r="E239" s="194" t="s">
        <v>1402</v>
      </c>
      <c r="F239" s="90" t="s">
        <v>165</v>
      </c>
      <c r="G239" s="193" t="s">
        <v>1244</v>
      </c>
      <c r="H239" s="191" t="s">
        <v>145</v>
      </c>
      <c r="I239" s="90" t="s">
        <v>1750</v>
      </c>
      <c r="J239" s="194" t="s">
        <v>147</v>
      </c>
      <c r="K239" s="90">
        <v>4</v>
      </c>
      <c r="L239" s="195" t="s">
        <v>1377</v>
      </c>
      <c r="M239" s="196">
        <v>45047.244444444441</v>
      </c>
      <c r="N239" s="90">
        <v>53260</v>
      </c>
      <c r="O239" s="197"/>
      <c r="P239" s="196">
        <v>45047.484027777777</v>
      </c>
      <c r="Q239" s="90">
        <v>53346</v>
      </c>
      <c r="R239" s="193"/>
      <c r="S239" s="196">
        <v>45047.247916666667</v>
      </c>
      <c r="T239" s="90">
        <v>53264</v>
      </c>
      <c r="U239" s="197" t="s">
        <v>1763</v>
      </c>
      <c r="V239" s="196">
        <v>45047.379166666666</v>
      </c>
      <c r="W239" s="90">
        <v>53290</v>
      </c>
      <c r="X239" s="193" t="s">
        <v>1723</v>
      </c>
      <c r="Y239" s="196">
        <v>45047.407638888886</v>
      </c>
      <c r="Z239" s="90">
        <v>53320</v>
      </c>
      <c r="AA239" s="193" t="s">
        <v>1378</v>
      </c>
      <c r="AB239" s="196">
        <v>45047.463888888888</v>
      </c>
      <c r="AC239" s="90">
        <v>53329</v>
      </c>
      <c r="AD239" s="193" t="s">
        <v>1724</v>
      </c>
      <c r="AE239" s="196"/>
      <c r="AF239" s="90"/>
      <c r="AG239" s="193"/>
      <c r="AH239" s="196"/>
      <c r="AI239" s="90"/>
      <c r="AJ239" s="198"/>
      <c r="AK239" s="196"/>
      <c r="AL239" s="90"/>
      <c r="AM239" s="198"/>
      <c r="AN239" s="196"/>
      <c r="AO239" s="90"/>
      <c r="AP239" s="198"/>
      <c r="AQ239" s="196">
        <v>45047.392361111109</v>
      </c>
      <c r="AR239" s="197">
        <v>53305</v>
      </c>
      <c r="AS239" s="197">
        <v>19771</v>
      </c>
      <c r="AT239" s="199">
        <v>20310</v>
      </c>
      <c r="AU239" s="199">
        <v>12040</v>
      </c>
      <c r="AV239" s="200">
        <v>8270</v>
      </c>
      <c r="AW239" s="196">
        <v>45047.396527777775</v>
      </c>
      <c r="AX239" s="193">
        <v>53305</v>
      </c>
      <c r="AY239" s="196">
        <v>45047.474999999999</v>
      </c>
      <c r="AZ239" s="197">
        <v>53343</v>
      </c>
      <c r="BA239" s="197">
        <v>19773</v>
      </c>
      <c r="BB239" s="199">
        <v>17190</v>
      </c>
      <c r="BC239" s="199">
        <v>12020</v>
      </c>
      <c r="BD239" s="200">
        <v>5170</v>
      </c>
      <c r="BE239" s="196">
        <v>45047.479166666664</v>
      </c>
      <c r="BF239" s="193">
        <v>53344</v>
      </c>
      <c r="BG239" s="196"/>
      <c r="BH239" s="197"/>
      <c r="BI239" s="197"/>
      <c r="BJ239" s="199"/>
      <c r="BK239" s="199"/>
      <c r="BL239" s="200"/>
      <c r="BM239" s="196"/>
      <c r="BN239" s="193"/>
      <c r="BO239" s="196"/>
      <c r="BP239" s="197"/>
      <c r="BQ239" s="197"/>
      <c r="BR239" s="199"/>
      <c r="BS239" s="199"/>
      <c r="BT239" s="200"/>
      <c r="BU239" s="201"/>
      <c r="BV239" s="193"/>
      <c r="BW239" s="202"/>
      <c r="BX239" s="90"/>
      <c r="BY239" s="198"/>
      <c r="BZ239" s="198"/>
      <c r="CA239" s="241">
        <v>44931.654166666667</v>
      </c>
      <c r="CB239" s="221"/>
      <c r="CC239" s="267" t="s">
        <v>1744</v>
      </c>
      <c r="CD239" s="222">
        <f t="shared" si="124"/>
        <v>8.3333333333333329E-2</v>
      </c>
      <c r="CE239" s="223">
        <f t="shared" si="125"/>
        <v>4</v>
      </c>
      <c r="CF239" s="224">
        <f t="shared" si="126"/>
        <v>0.96666666666666667</v>
      </c>
      <c r="CG239" s="193">
        <f t="shared" si="127"/>
        <v>46</v>
      </c>
      <c r="CH239" s="224">
        <f t="shared" si="128"/>
        <v>3.1500000000000004</v>
      </c>
      <c r="CI239" s="193">
        <f t="shared" si="129"/>
        <v>26</v>
      </c>
      <c r="CJ239" s="224">
        <f t="shared" si="130"/>
        <v>1.35</v>
      </c>
      <c r="CK239" s="193">
        <f t="shared" si="131"/>
        <v>9</v>
      </c>
      <c r="CL239" s="224">
        <f t="shared" si="132"/>
        <v>0</v>
      </c>
      <c r="CM239" s="193">
        <f t="shared" si="133"/>
        <v>0</v>
      </c>
      <c r="CN239" s="224">
        <f t="shared" si="134"/>
        <v>0</v>
      </c>
      <c r="CO239" s="193">
        <f t="shared" si="135"/>
        <v>0</v>
      </c>
      <c r="CP239" s="225">
        <f t="shared" si="136"/>
        <v>0.1</v>
      </c>
      <c r="CQ239" s="198">
        <f t="shared" si="137"/>
        <v>0</v>
      </c>
      <c r="CR239" s="225">
        <f t="shared" si="138"/>
        <v>0.1</v>
      </c>
      <c r="CS239" s="198">
        <f t="shared" si="139"/>
        <v>1</v>
      </c>
      <c r="CT239" s="225">
        <f t="shared" si="140"/>
        <v>0</v>
      </c>
      <c r="CU239" s="198">
        <f t="shared" si="141"/>
        <v>0</v>
      </c>
      <c r="CV239" s="225">
        <f t="shared" si="142"/>
        <v>0</v>
      </c>
      <c r="CW239" s="226">
        <f t="shared" si="143"/>
        <v>0</v>
      </c>
      <c r="CX239" s="224">
        <f t="shared" si="144"/>
        <v>5.75</v>
      </c>
      <c r="CY239" s="227">
        <f t="shared" si="145"/>
        <v>86</v>
      </c>
      <c r="CZ239" s="224">
        <f t="shared" si="160"/>
        <v>4.5</v>
      </c>
      <c r="DA239" s="228">
        <f t="shared" si="159"/>
        <v>35</v>
      </c>
      <c r="DB239" s="225">
        <f t="shared" si="146"/>
        <v>1.25</v>
      </c>
      <c r="DC239" s="229">
        <f t="shared" si="147"/>
        <v>51</v>
      </c>
      <c r="DD239" s="224">
        <f t="shared" si="148"/>
        <v>0.2</v>
      </c>
      <c r="DE239" s="90">
        <f t="shared" si="149"/>
        <v>1</v>
      </c>
      <c r="DF239" s="230">
        <f t="shared" si="150"/>
        <v>6</v>
      </c>
      <c r="DG239" s="251">
        <f t="shared" si="151"/>
        <v>13440</v>
      </c>
      <c r="DH239" s="231">
        <f t="shared" si="152"/>
        <v>85.333333333333329</v>
      </c>
      <c r="DI239" s="232">
        <f t="shared" si="153"/>
        <v>746.66666666666663</v>
      </c>
      <c r="DJ239" s="233">
        <f t="shared" si="154"/>
        <v>48</v>
      </c>
      <c r="DK239" s="234">
        <f t="shared" si="155"/>
        <v>7.7777777777777777</v>
      </c>
      <c r="DL239" s="235">
        <f t="shared" si="156"/>
        <v>47.586206896551722</v>
      </c>
      <c r="DM239" s="236"/>
      <c r="DN239" s="237"/>
      <c r="DO239" s="238">
        <f t="shared" si="157"/>
        <v>0.81257557436517536</v>
      </c>
      <c r="DP239" s="239">
        <f t="shared" si="158"/>
        <v>2</v>
      </c>
    </row>
    <row r="240" spans="1:120" ht="24.75" customHeight="1">
      <c r="A240" s="537" t="s">
        <v>1949</v>
      </c>
      <c r="B240" s="191" t="s">
        <v>1150</v>
      </c>
      <c r="C240" s="192">
        <v>45047</v>
      </c>
      <c r="D240" s="193" t="s">
        <v>176</v>
      </c>
      <c r="E240" s="194" t="s">
        <v>1403</v>
      </c>
      <c r="F240" s="90" t="s">
        <v>165</v>
      </c>
      <c r="G240" s="193" t="s">
        <v>1241</v>
      </c>
      <c r="H240" s="191" t="s">
        <v>145</v>
      </c>
      <c r="I240" s="90" t="s">
        <v>1750</v>
      </c>
      <c r="J240" s="194" t="s">
        <v>1374</v>
      </c>
      <c r="K240" s="90">
        <v>4</v>
      </c>
      <c r="L240" s="195" t="s">
        <v>1381</v>
      </c>
      <c r="M240" s="196">
        <v>45047.534722222219</v>
      </c>
      <c r="N240" s="90">
        <v>67565</v>
      </c>
      <c r="O240" s="197"/>
      <c r="P240" s="196">
        <v>45047.677083333336</v>
      </c>
      <c r="Q240" s="90">
        <v>67598</v>
      </c>
      <c r="R240" s="193"/>
      <c r="S240" s="196">
        <v>45047.538194444445</v>
      </c>
      <c r="T240" s="90">
        <v>67568</v>
      </c>
      <c r="U240" s="197" t="s">
        <v>1950</v>
      </c>
      <c r="V240" s="196">
        <v>45047.663194444445</v>
      </c>
      <c r="W240" s="90">
        <v>67590</v>
      </c>
      <c r="X240" s="193" t="s">
        <v>1629</v>
      </c>
      <c r="Y240" s="196"/>
      <c r="Z240" s="90"/>
      <c r="AA240" s="193"/>
      <c r="AB240" s="196"/>
      <c r="AC240" s="90"/>
      <c r="AD240" s="193"/>
      <c r="AE240" s="196"/>
      <c r="AF240" s="90"/>
      <c r="AG240" s="193"/>
      <c r="AH240" s="196"/>
      <c r="AI240" s="90"/>
      <c r="AJ240" s="198"/>
      <c r="AK240" s="196"/>
      <c r="AL240" s="90"/>
      <c r="AM240" s="198"/>
      <c r="AN240" s="196"/>
      <c r="AO240" s="90"/>
      <c r="AP240" s="198"/>
      <c r="AQ240" s="196">
        <v>45047.666666666664</v>
      </c>
      <c r="AR240" s="197">
        <v>67595</v>
      </c>
      <c r="AS240" s="197">
        <v>19775</v>
      </c>
      <c r="AT240" s="199">
        <v>18410</v>
      </c>
      <c r="AU240" s="199">
        <v>12120</v>
      </c>
      <c r="AV240" s="200">
        <v>6290</v>
      </c>
      <c r="AW240" s="196">
        <v>45047.670138888891</v>
      </c>
      <c r="AX240" s="193">
        <v>67595</v>
      </c>
      <c r="AY240" s="196"/>
      <c r="AZ240" s="197"/>
      <c r="BA240" s="197"/>
      <c r="BB240" s="199"/>
      <c r="BC240" s="199"/>
      <c r="BD240" s="200"/>
      <c r="BE240" s="196"/>
      <c r="BF240" s="193"/>
      <c r="BG240" s="196"/>
      <c r="BH240" s="197"/>
      <c r="BI240" s="197"/>
      <c r="BJ240" s="199"/>
      <c r="BK240" s="199"/>
      <c r="BL240" s="200"/>
      <c r="BM240" s="196"/>
      <c r="BN240" s="193"/>
      <c r="BO240" s="196"/>
      <c r="BP240" s="197"/>
      <c r="BQ240" s="197"/>
      <c r="BR240" s="199"/>
      <c r="BS240" s="199"/>
      <c r="BT240" s="200"/>
      <c r="BU240" s="201"/>
      <c r="BV240" s="193"/>
      <c r="BW240" s="202"/>
      <c r="BX240" s="90"/>
      <c r="BY240" s="198"/>
      <c r="BZ240" s="198"/>
      <c r="CA240" s="241">
        <v>44931.679861111108</v>
      </c>
      <c r="CB240" s="221"/>
      <c r="CC240" s="267" t="s">
        <v>1744</v>
      </c>
      <c r="CD240" s="222">
        <f t="shared" ref="CD240" si="161">IF(OR(S240="",M240=""),0,TIMEVALUE(TEXT(S240-M240,"[HH]:MM"))*24)</f>
        <v>8.3333333333333329E-2</v>
      </c>
      <c r="CE240" s="223">
        <f t="shared" ref="CE240" si="162">IF(OR(T240="",N240=""),0,T240-N240)</f>
        <v>3</v>
      </c>
      <c r="CF240" s="224">
        <f t="shared" ref="CF240" si="163">IF(CD240="",0,DB240-DD240-CD240)</f>
        <v>0.24999999999999989</v>
      </c>
      <c r="CG240" s="193">
        <f t="shared" ref="CG240" si="164">IF(OR(CD240="",DC240-DE240-CE240=0),0,DC240-DE240-CE240)</f>
        <v>8</v>
      </c>
      <c r="CH240" s="224">
        <f t="shared" ref="CH240" si="165">IF(OR(V240="",S240=""),"",TIMEVALUE(TEXT(V240-S240,"[HH]:MM"))*24)</f>
        <v>3</v>
      </c>
      <c r="CI240" s="193">
        <f t="shared" ref="CI240" si="166">IF(OR(W240="",T240=""),0,W240-T240)</f>
        <v>22</v>
      </c>
      <c r="CJ240" s="224">
        <f t="shared" ref="CJ240" si="167">IF(OR(AB240="",Y240=""),0,TIMEVALUE(TEXT(AB240-Y240,"[HH]:MM"))*24)</f>
        <v>0</v>
      </c>
      <c r="CK240" s="193">
        <f t="shared" ref="CK240" si="168">IF(OR(AC240="",Z240=""),0,AC240-Z240)</f>
        <v>0</v>
      </c>
      <c r="CL240" s="224">
        <f t="shared" ref="CL240" si="169">IF(OR(AH240="",AE240=""),0,TIMEVALUE(TEXT(AH240-AE240,"[HH]:MM"))*24)</f>
        <v>0</v>
      </c>
      <c r="CM240" s="193">
        <f t="shared" ref="CM240" si="170">IF(OR(AI240="",AF240=""),0,AI240-AF240)</f>
        <v>0</v>
      </c>
      <c r="CN240" s="224">
        <f t="shared" ref="CN240" si="171">IF(OR(AN240="",AK240=""),0,TIMEVALUE(TEXT(AN240-AK240,"[HH]:MM"))*24)</f>
        <v>0</v>
      </c>
      <c r="CO240" s="193">
        <f t="shared" ref="CO240" si="172">IF(OR(AO240="",AL240=""),0,AO240-AL240)</f>
        <v>0</v>
      </c>
      <c r="CP240" s="225">
        <f t="shared" ref="CP240" si="173">IF(OR(AW240="",AQ240=""),0,TIMEVALUE(TEXT(AW240-AQ240,"[HH]:MM"))*24)</f>
        <v>8.3333333333333329E-2</v>
      </c>
      <c r="CQ240" s="198">
        <f t="shared" ref="CQ240" si="174">IF(OR(AX240="",AR240=""),0,AX240-AR240)</f>
        <v>0</v>
      </c>
      <c r="CR240" s="225">
        <f t="shared" ref="CR240" si="175">IF(OR(BE240="",AY240=""),0,TIMEVALUE(TEXT(BE240-AY240,"[HH]:MM"))*24)</f>
        <v>0</v>
      </c>
      <c r="CS240" s="198">
        <f t="shared" ref="CS240" si="176">IF(OR(BF240="",AZ240=""),0,BF240-AZ240)</f>
        <v>0</v>
      </c>
      <c r="CT240" s="225">
        <f t="shared" ref="CT240" si="177">IF(OR(BM240="",BG240=""),0,TIMEVALUE(TEXT(BM240-BG240,"[HH]:MM"))*24)</f>
        <v>0</v>
      </c>
      <c r="CU240" s="198">
        <f t="shared" ref="CU240" si="178">IF(OR(BN240="",BH240=""),0,BN240-BH240)</f>
        <v>0</v>
      </c>
      <c r="CV240" s="225">
        <f t="shared" ref="CV240" si="179">IF(OR(BU240="",BO240=""),0,TIMEVALUE(TEXT(BU240-BO240,"[HH]:MM"))*24)</f>
        <v>0</v>
      </c>
      <c r="CW240" s="226">
        <f t="shared" ref="CW240" si="180">IF(OR(BV240="",BP240=""),0,BV240-BP240)</f>
        <v>0</v>
      </c>
      <c r="CX240" s="224">
        <f t="shared" ref="CX240" si="181">IF(OR(P240="",M240=""),0,TIMEVALUE(TEXT(P240-M240,"[HH]:MM"))*24)</f>
        <v>3.4166666666666665</v>
      </c>
      <c r="CY240" s="227">
        <f t="shared" ref="CY240" si="182">IF(OR(Q240="",N240=""),0,Q240-N240)</f>
        <v>33</v>
      </c>
      <c r="CZ240" s="224">
        <f t="shared" ref="CZ240" si="183">IF(CH240+CJ240+CL240+CN240=0,0,CH240+CJ240+CL240+CN240)</f>
        <v>3</v>
      </c>
      <c r="DA240" s="228">
        <f t="shared" ref="DA240" si="184">IF(CI240+CK240+CM240+CO240=0,0,CI240+CK240+CM240+CO240)</f>
        <v>22</v>
      </c>
      <c r="DB240" s="225">
        <f t="shared" ref="DB240" si="185">IF(CX240-CZ240=0,0,CX240-CZ240)</f>
        <v>0.41666666666666652</v>
      </c>
      <c r="DC240" s="229">
        <f t="shared" ref="DC240" si="186">IF(CY240-DA240=0,0,CY240-DA240)</f>
        <v>11</v>
      </c>
      <c r="DD240" s="224">
        <f t="shared" ref="DD240" si="187">IF(CP240+CR240+CT240+CV240="",0,CP240+CR240+CT240+CV240)</f>
        <v>8.3333333333333329E-2</v>
      </c>
      <c r="DE240" s="90">
        <f t="shared" ref="DE240" si="188">IF(CQ240+CS240+CU240+CW240="",0,CQ240+CS240+CU240+CW240)</f>
        <v>0</v>
      </c>
      <c r="DF240" s="230">
        <f t="shared" ref="DF240" si="189">(IF(CP240&gt;0,CP240,0)+IF(CR240&gt;0,CR240,0)+IF(CT240&gt;0,CT240,0)+IF(CV240&gt;0,CV240,0))/(COUNTIF(CP240,"&gt;0")+COUNTIF(CR240,"&gt;0")+COUNTIF(CT240,"&gt;0")+COUNTIF(CV240,"&gt;0"))*60</f>
        <v>5</v>
      </c>
      <c r="DG240" s="251">
        <f t="shared" ref="DG240" si="190">IF(AV240+BL240+BD240+BT240=0,0,AV240+BL240+BD240+BT240)</f>
        <v>6290</v>
      </c>
      <c r="DH240" s="231">
        <f t="shared" ref="DH240" si="191">IF(E240="SETOR 00 - REJEITO",0,IF(ISERR(DG240/DA240/CZ240),"",DG240/DA240/CZ240))</f>
        <v>95.303030303030312</v>
      </c>
      <c r="DI240" s="232">
        <f t="shared" ref="DI240" si="192">IF(E240="SETOR 00 - REJEITO",0,IF(ISERR(DG240/K240/CZ240),"",DG240/K240/CZ240))</f>
        <v>524.16666666666663</v>
      </c>
      <c r="DJ240" s="233">
        <f t="shared" ref="DJ240" si="193">IF(E240="SETOR 00 - REJEITO",0,IF(ISERR(CE240/CD240),"",CE240/CD240))</f>
        <v>36</v>
      </c>
      <c r="DK240" s="234">
        <f t="shared" ref="DK240" si="194">IF(E240="SETOR 00 - REJEITO",0,IF(ISERR(DA240/CZ240),"",DA240/CZ240))</f>
        <v>7.333333333333333</v>
      </c>
      <c r="DL240" s="235">
        <f t="shared" ref="DL240" si="195">IF(E240="SETOR 00 - REJEITO",0,IF(ISERR(CG240/CF240),"",CG240/CF240))</f>
        <v>32.000000000000014</v>
      </c>
      <c r="DM240" s="236"/>
      <c r="DN240" s="237"/>
      <c r="DO240" s="238">
        <f t="shared" ref="DO240" si="196">IF(MAX(AV240,BL240,BD240,BT240)&gt;0,AVERAGE(AV240,BL240,BD240,BT240)/MAX(AV240,BL240,BD240,BT240),0)</f>
        <v>1</v>
      </c>
      <c r="DP240" s="239">
        <f t="shared" ref="DP240" si="197">COUNT(AV240,BL240,BD240,BT240)</f>
        <v>1</v>
      </c>
    </row>
    <row r="241" spans="1:120" ht="24.75" customHeight="1">
      <c r="A241" s="537" t="s">
        <v>1954</v>
      </c>
      <c r="B241" s="191" t="s">
        <v>1150</v>
      </c>
      <c r="C241" s="192">
        <v>45048</v>
      </c>
      <c r="D241" s="193" t="s">
        <v>178</v>
      </c>
      <c r="E241" s="194" t="s">
        <v>1404</v>
      </c>
      <c r="F241" s="90" t="s">
        <v>196</v>
      </c>
      <c r="G241" s="193" t="s">
        <v>144</v>
      </c>
      <c r="H241" s="191" t="s">
        <v>145</v>
      </c>
      <c r="I241" s="90" t="s">
        <v>1750</v>
      </c>
      <c r="J241" s="194" t="s">
        <v>1374</v>
      </c>
      <c r="K241" s="90">
        <v>4</v>
      </c>
      <c r="L241" s="195" t="s">
        <v>1376</v>
      </c>
      <c r="M241" s="196">
        <v>45048.243055555555</v>
      </c>
      <c r="N241" s="90">
        <v>67598</v>
      </c>
      <c r="O241" s="197"/>
      <c r="P241" s="196">
        <v>45048.486111111109</v>
      </c>
      <c r="Q241" s="90">
        <v>67646</v>
      </c>
      <c r="R241" s="193"/>
      <c r="S241" s="196">
        <v>45048.246527777781</v>
      </c>
      <c r="T241" s="90">
        <v>67599</v>
      </c>
      <c r="U241" s="197" t="s">
        <v>1517</v>
      </c>
      <c r="V241" s="196">
        <v>45048.368055555555</v>
      </c>
      <c r="W241" s="90">
        <v>67621</v>
      </c>
      <c r="X241" s="193" t="s">
        <v>1386</v>
      </c>
      <c r="Y241" s="196">
        <v>45048.384027777778</v>
      </c>
      <c r="Z241" s="90">
        <v>67626</v>
      </c>
      <c r="AA241" s="193" t="s">
        <v>1711</v>
      </c>
      <c r="AB241" s="196">
        <v>45048.46875</v>
      </c>
      <c r="AC241" s="90">
        <v>67641</v>
      </c>
      <c r="AD241" s="193" t="s">
        <v>1567</v>
      </c>
      <c r="AE241" s="196"/>
      <c r="AF241" s="90"/>
      <c r="AG241" s="193"/>
      <c r="AH241" s="196"/>
      <c r="AI241" s="90"/>
      <c r="AJ241" s="198"/>
      <c r="AK241" s="196"/>
      <c r="AL241" s="90"/>
      <c r="AM241" s="198"/>
      <c r="AN241" s="196"/>
      <c r="AO241" s="90"/>
      <c r="AP241" s="198"/>
      <c r="AQ241" s="196">
        <v>45048.371527777781</v>
      </c>
      <c r="AR241" s="197">
        <v>67623</v>
      </c>
      <c r="AS241" s="197">
        <v>19778</v>
      </c>
      <c r="AT241" s="199">
        <v>19200</v>
      </c>
      <c r="AU241" s="199">
        <v>12100</v>
      </c>
      <c r="AV241" s="200">
        <v>7100</v>
      </c>
      <c r="AW241" s="196">
        <v>45048.378472222219</v>
      </c>
      <c r="AX241" s="193">
        <v>67623</v>
      </c>
      <c r="AY241" s="196">
        <v>45048.472222222219</v>
      </c>
      <c r="AZ241" s="197">
        <v>67643</v>
      </c>
      <c r="BA241" s="197">
        <v>19783</v>
      </c>
      <c r="BB241" s="199">
        <v>18310</v>
      </c>
      <c r="BC241" s="199">
        <v>12100</v>
      </c>
      <c r="BD241" s="200">
        <v>6210</v>
      </c>
      <c r="BE241" s="196">
        <v>45048.479166666664</v>
      </c>
      <c r="BF241" s="193">
        <v>67643</v>
      </c>
      <c r="BG241" s="196"/>
      <c r="BH241" s="197"/>
      <c r="BI241" s="197"/>
      <c r="BJ241" s="199"/>
      <c r="BK241" s="199"/>
      <c r="BL241" s="200"/>
      <c r="BM241" s="196"/>
      <c r="BN241" s="193"/>
      <c r="BO241" s="196"/>
      <c r="BP241" s="197"/>
      <c r="BQ241" s="197"/>
      <c r="BR241" s="199"/>
      <c r="BS241" s="199"/>
      <c r="BT241" s="200"/>
      <c r="BU241" s="201"/>
      <c r="BV241" s="193"/>
      <c r="BW241" s="202"/>
      <c r="BX241" s="90"/>
      <c r="BY241" s="198"/>
      <c r="BZ241" s="198"/>
      <c r="CA241" s="241">
        <v>44962.489583333336</v>
      </c>
      <c r="CB241" s="221"/>
      <c r="CC241" s="267" t="s">
        <v>1744</v>
      </c>
      <c r="CD241" s="222">
        <f t="shared" ref="CD241:CD248" si="198">IF(OR(S241="",M241=""),0,TIMEVALUE(TEXT(S241-M241,"[HH]:MM"))*24)</f>
        <v>8.3333333333333329E-2</v>
      </c>
      <c r="CE241" s="223">
        <f t="shared" ref="CE241:CE248" si="199">IF(OR(T241="",N241=""),0,T241-N241)</f>
        <v>1</v>
      </c>
      <c r="CF241" s="224">
        <f t="shared" ref="CF241:CF248" si="200">IF(CD241="",0,DB241-DD241-CD241)</f>
        <v>0.46666666666666717</v>
      </c>
      <c r="CG241" s="193">
        <f t="shared" ref="CG241:CG248" si="201">IF(OR(CD241="",DC241-DE241-CE241=0),0,DC241-DE241-CE241)</f>
        <v>10</v>
      </c>
      <c r="CH241" s="224">
        <f t="shared" ref="CH241:CH248" si="202">IF(OR(V241="",S241=""),"",TIMEVALUE(TEXT(V241-S241,"[HH]:MM"))*24)</f>
        <v>2.9166666666666665</v>
      </c>
      <c r="CI241" s="193">
        <f t="shared" ref="CI241:CI248" si="203">IF(OR(W241="",T241=""),0,W241-T241)</f>
        <v>22</v>
      </c>
      <c r="CJ241" s="224">
        <f t="shared" ref="CJ241:CJ248" si="204">IF(OR(AB241="",Y241=""),0,TIMEVALUE(TEXT(AB241-Y241,"[HH]:MM"))*24)</f>
        <v>2.0333333333333332</v>
      </c>
      <c r="CK241" s="193">
        <f t="shared" ref="CK241:CK248" si="205">IF(OR(AC241="",Z241=""),0,AC241-Z241)</f>
        <v>15</v>
      </c>
      <c r="CL241" s="224">
        <f t="shared" ref="CL241:CL248" si="206">IF(OR(AH241="",AE241=""),0,TIMEVALUE(TEXT(AH241-AE241,"[HH]:MM"))*24)</f>
        <v>0</v>
      </c>
      <c r="CM241" s="193">
        <f t="shared" ref="CM241:CM248" si="207">IF(OR(AI241="",AF241=""),0,AI241-AF241)</f>
        <v>0</v>
      </c>
      <c r="CN241" s="224">
        <f t="shared" ref="CN241:CN248" si="208">IF(OR(AN241="",AK241=""),0,TIMEVALUE(TEXT(AN241-AK241,"[HH]:MM"))*24)</f>
        <v>0</v>
      </c>
      <c r="CO241" s="193">
        <f t="shared" ref="CO241:CO248" si="209">IF(OR(AO241="",AL241=""),0,AO241-AL241)</f>
        <v>0</v>
      </c>
      <c r="CP241" s="225">
        <f t="shared" ref="CP241:CP248" si="210">IF(OR(AW241="",AQ241=""),0,TIMEVALUE(TEXT(AW241-AQ241,"[HH]:MM"))*24)</f>
        <v>0.16666666666666666</v>
      </c>
      <c r="CQ241" s="198">
        <f t="shared" ref="CQ241:CQ248" si="211">IF(OR(AX241="",AR241=""),0,AX241-AR241)</f>
        <v>0</v>
      </c>
      <c r="CR241" s="225">
        <f t="shared" ref="CR241:CR248" si="212">IF(OR(BE241="",AY241=""),0,TIMEVALUE(TEXT(BE241-AY241,"[HH]:MM"))*24)</f>
        <v>0.16666666666666666</v>
      </c>
      <c r="CS241" s="198">
        <f t="shared" ref="CS241:CS248" si="213">IF(OR(BF241="",AZ241=""),0,BF241-AZ241)</f>
        <v>0</v>
      </c>
      <c r="CT241" s="225">
        <f t="shared" ref="CT241:CT248" si="214">IF(OR(BM241="",BG241=""),0,TIMEVALUE(TEXT(BM241-BG241,"[HH]:MM"))*24)</f>
        <v>0</v>
      </c>
      <c r="CU241" s="198">
        <f t="shared" ref="CU241:CU248" si="215">IF(OR(BN241="",BH241=""),0,BN241-BH241)</f>
        <v>0</v>
      </c>
      <c r="CV241" s="225">
        <f t="shared" ref="CV241:CV248" si="216">IF(OR(BU241="",BO241=""),0,TIMEVALUE(TEXT(BU241-BO241,"[HH]:MM"))*24)</f>
        <v>0</v>
      </c>
      <c r="CW241" s="226">
        <f t="shared" ref="CW241:CW248" si="217">IF(OR(BV241="",BP241=""),0,BV241-BP241)</f>
        <v>0</v>
      </c>
      <c r="CX241" s="224">
        <f t="shared" ref="CX241:CX248" si="218">IF(OR(P241="",M241=""),0,TIMEVALUE(TEXT(P241-M241,"[HH]:MM"))*24)</f>
        <v>5.833333333333333</v>
      </c>
      <c r="CY241" s="227">
        <f t="shared" ref="CY241:CY248" si="219">IF(OR(Q241="",N241=""),0,Q241-N241)</f>
        <v>48</v>
      </c>
      <c r="CZ241" s="224">
        <f t="shared" ref="CZ241:CZ248" si="220">IF(CH241+CJ241+CL241+CN241=0,0,CH241+CJ241+CL241+CN241)</f>
        <v>4.9499999999999993</v>
      </c>
      <c r="DA241" s="228">
        <f t="shared" ref="DA241:DA248" si="221">IF(CI241+CK241+CM241+CO241=0,0,CI241+CK241+CM241+CO241)</f>
        <v>37</v>
      </c>
      <c r="DB241" s="225">
        <f t="shared" ref="DB241:DB248" si="222">IF(CX241-CZ241=0,0,CX241-CZ241)</f>
        <v>0.88333333333333375</v>
      </c>
      <c r="DC241" s="229">
        <f t="shared" ref="DC241:DC248" si="223">IF(CY241-DA241=0,0,CY241-DA241)</f>
        <v>11</v>
      </c>
      <c r="DD241" s="224">
        <f t="shared" ref="DD241:DD248" si="224">IF(CP241+CR241+CT241+CV241="",0,CP241+CR241+CT241+CV241)</f>
        <v>0.33333333333333331</v>
      </c>
      <c r="DE241" s="90">
        <f t="shared" ref="DE241:DE248" si="225">IF(CQ241+CS241+CU241+CW241="",0,CQ241+CS241+CU241+CW241)</f>
        <v>0</v>
      </c>
      <c r="DF241" s="230">
        <f t="shared" ref="DF241:DF248" si="226">(IF(CP241&gt;0,CP241,0)+IF(CR241&gt;0,CR241,0)+IF(CT241&gt;0,CT241,0)+IF(CV241&gt;0,CV241,0))/(COUNTIF(CP241,"&gt;0")+COUNTIF(CR241,"&gt;0")+COUNTIF(CT241,"&gt;0")+COUNTIF(CV241,"&gt;0"))*60</f>
        <v>10</v>
      </c>
      <c r="DG241" s="251">
        <f t="shared" ref="DG241:DG248" si="227">IF(AV241+BL241+BD241+BT241=0,0,AV241+BL241+BD241+BT241)</f>
        <v>13310</v>
      </c>
      <c r="DH241" s="231">
        <f t="shared" ref="DH241:DH248" si="228">IF(E241="SETOR 00 - REJEITO",0,IF(ISERR(DG241/DA241/CZ241),"",DG241/DA241/CZ241))</f>
        <v>72.672672672672689</v>
      </c>
      <c r="DI241" s="232">
        <f t="shared" ref="DI241:DI248" si="229">IF(E241="SETOR 00 - REJEITO",0,IF(ISERR(DG241/K241/CZ241),"",DG241/K241/CZ241))</f>
        <v>672.22222222222229</v>
      </c>
      <c r="DJ241" s="233">
        <f t="shared" ref="DJ241:DJ248" si="230">IF(E241="SETOR 00 - REJEITO",0,IF(ISERR(CE241/CD241),"",CE241/CD241))</f>
        <v>12</v>
      </c>
      <c r="DK241" s="234">
        <f t="shared" ref="DK241:DK248" si="231">IF(E241="SETOR 00 - REJEITO",0,IF(ISERR(DA241/CZ241),"",DA241/CZ241))</f>
        <v>7.4747474747474758</v>
      </c>
      <c r="DL241" s="235">
        <f t="shared" ref="DL241:DL248" si="232">IF(E241="SETOR 00 - REJEITO",0,IF(ISERR(CG241/CF241),"",CG241/CF241))</f>
        <v>21.428571428571406</v>
      </c>
      <c r="DM241" s="236"/>
      <c r="DN241" s="237"/>
      <c r="DO241" s="238"/>
      <c r="DP241" s="239"/>
    </row>
    <row r="242" spans="1:120" ht="24.75" customHeight="1">
      <c r="A242" s="537" t="s">
        <v>1957</v>
      </c>
      <c r="B242" s="191" t="s">
        <v>1150</v>
      </c>
      <c r="C242" s="192">
        <v>45048</v>
      </c>
      <c r="D242" s="193" t="s">
        <v>178</v>
      </c>
      <c r="E242" s="194" t="s">
        <v>1406</v>
      </c>
      <c r="F242" s="90" t="s">
        <v>165</v>
      </c>
      <c r="G242" s="193" t="s">
        <v>156</v>
      </c>
      <c r="H242" s="191" t="s">
        <v>145</v>
      </c>
      <c r="I242" s="90" t="s">
        <v>1750</v>
      </c>
      <c r="J242" s="194" t="s">
        <v>147</v>
      </c>
      <c r="K242" s="90">
        <v>4</v>
      </c>
      <c r="L242" s="195" t="s">
        <v>1377</v>
      </c>
      <c r="M242" s="196">
        <v>45048.243055555555</v>
      </c>
      <c r="N242" s="90">
        <v>53386</v>
      </c>
      <c r="O242" s="197"/>
      <c r="P242" s="196">
        <v>45048.493055555555</v>
      </c>
      <c r="Q242" s="90">
        <v>53462</v>
      </c>
      <c r="R242" s="193"/>
      <c r="S242" s="196">
        <v>45048.252083333333</v>
      </c>
      <c r="T242" s="90">
        <v>53390</v>
      </c>
      <c r="U242" s="197" t="s">
        <v>1714</v>
      </c>
      <c r="V242" s="196">
        <v>45048.361805555556</v>
      </c>
      <c r="W242" s="90">
        <v>53407</v>
      </c>
      <c r="X242" s="193" t="s">
        <v>1714</v>
      </c>
      <c r="Y242" s="196">
        <v>45048.385416666664</v>
      </c>
      <c r="Z242" s="90">
        <v>53440</v>
      </c>
      <c r="AA242" s="193" t="s">
        <v>1714</v>
      </c>
      <c r="AB242" s="196">
        <v>45048.447222222225</v>
      </c>
      <c r="AC242" s="90">
        <v>53448</v>
      </c>
      <c r="AD242" s="193" t="s">
        <v>1715</v>
      </c>
      <c r="AE242" s="196"/>
      <c r="AF242" s="90"/>
      <c r="AG242" s="193"/>
      <c r="AH242" s="196"/>
      <c r="AI242" s="90"/>
      <c r="AJ242" s="198"/>
      <c r="AK242" s="196"/>
      <c r="AL242" s="90"/>
      <c r="AM242" s="198"/>
      <c r="AN242" s="196"/>
      <c r="AO242" s="90"/>
      <c r="AP242" s="198"/>
      <c r="AQ242" s="196">
        <v>45048.369444444441</v>
      </c>
      <c r="AR242" s="197">
        <v>53427</v>
      </c>
      <c r="AS242" s="197">
        <v>19777</v>
      </c>
      <c r="AT242" s="199">
        <v>17140</v>
      </c>
      <c r="AU242" s="199">
        <v>11980</v>
      </c>
      <c r="AV242" s="200">
        <v>5160</v>
      </c>
      <c r="AW242" s="196">
        <v>45048.374305555553</v>
      </c>
      <c r="AX242" s="193">
        <v>53427</v>
      </c>
      <c r="AY242" s="196">
        <v>45048.477083333331</v>
      </c>
      <c r="AZ242" s="197">
        <v>53459</v>
      </c>
      <c r="BA242" s="197">
        <v>19784</v>
      </c>
      <c r="BB242" s="199">
        <v>16380</v>
      </c>
      <c r="BC242" s="199">
        <v>12140</v>
      </c>
      <c r="BD242" s="200">
        <v>4240</v>
      </c>
      <c r="BE242" s="196">
        <v>45048.486111111109</v>
      </c>
      <c r="BF242" s="193">
        <v>53459</v>
      </c>
      <c r="BG242" s="196"/>
      <c r="BH242" s="197"/>
      <c r="BI242" s="197"/>
      <c r="BJ242" s="199"/>
      <c r="BK242" s="199"/>
      <c r="BL242" s="200"/>
      <c r="BM242" s="196"/>
      <c r="BN242" s="193"/>
      <c r="BO242" s="196"/>
      <c r="BP242" s="197"/>
      <c r="BQ242" s="197"/>
      <c r="BR242" s="199"/>
      <c r="BS242" s="199"/>
      <c r="BT242" s="200"/>
      <c r="BU242" s="201"/>
      <c r="BV242" s="193"/>
      <c r="BW242" s="202">
        <v>53415</v>
      </c>
      <c r="BX242" s="90">
        <v>211.93</v>
      </c>
      <c r="BY242" s="198">
        <v>1269.46</v>
      </c>
      <c r="BZ242" s="198"/>
      <c r="CA242" s="241">
        <v>44962.598611111112</v>
      </c>
      <c r="CB242" s="221"/>
      <c r="CC242" s="267" t="s">
        <v>1744</v>
      </c>
      <c r="CD242" s="222">
        <f t="shared" si="198"/>
        <v>0.21666666666666667</v>
      </c>
      <c r="CE242" s="223">
        <f t="shared" si="199"/>
        <v>4</v>
      </c>
      <c r="CF242" s="224">
        <f t="shared" si="200"/>
        <v>1.3333333333333326</v>
      </c>
      <c r="CG242" s="193">
        <f t="shared" si="201"/>
        <v>47</v>
      </c>
      <c r="CH242" s="224">
        <f t="shared" si="202"/>
        <v>2.6333333333333333</v>
      </c>
      <c r="CI242" s="193">
        <f t="shared" si="203"/>
        <v>17</v>
      </c>
      <c r="CJ242" s="224">
        <f t="shared" si="204"/>
        <v>1.4833333333333334</v>
      </c>
      <c r="CK242" s="193">
        <f t="shared" si="205"/>
        <v>8</v>
      </c>
      <c r="CL242" s="224">
        <f t="shared" si="206"/>
        <v>0</v>
      </c>
      <c r="CM242" s="193">
        <f t="shared" si="207"/>
        <v>0</v>
      </c>
      <c r="CN242" s="224">
        <f t="shared" si="208"/>
        <v>0</v>
      </c>
      <c r="CO242" s="193">
        <f t="shared" si="209"/>
        <v>0</v>
      </c>
      <c r="CP242" s="225">
        <f t="shared" si="210"/>
        <v>0.11666666666666667</v>
      </c>
      <c r="CQ242" s="198">
        <f t="shared" si="211"/>
        <v>0</v>
      </c>
      <c r="CR242" s="225">
        <f t="shared" si="212"/>
        <v>0.21666666666666667</v>
      </c>
      <c r="CS242" s="198">
        <f t="shared" si="213"/>
        <v>0</v>
      </c>
      <c r="CT242" s="225">
        <f t="shared" si="214"/>
        <v>0</v>
      </c>
      <c r="CU242" s="198">
        <f t="shared" si="215"/>
        <v>0</v>
      </c>
      <c r="CV242" s="225">
        <f t="shared" si="216"/>
        <v>0</v>
      </c>
      <c r="CW242" s="226">
        <f t="shared" si="217"/>
        <v>0</v>
      </c>
      <c r="CX242" s="224">
        <f t="shared" si="218"/>
        <v>6</v>
      </c>
      <c r="CY242" s="227">
        <f t="shared" si="219"/>
        <v>76</v>
      </c>
      <c r="CZ242" s="224">
        <f t="shared" si="220"/>
        <v>4.1166666666666671</v>
      </c>
      <c r="DA242" s="228">
        <f t="shared" si="221"/>
        <v>25</v>
      </c>
      <c r="DB242" s="225">
        <f t="shared" si="222"/>
        <v>1.8833333333333329</v>
      </c>
      <c r="DC242" s="229">
        <f t="shared" si="223"/>
        <v>51</v>
      </c>
      <c r="DD242" s="224">
        <f t="shared" si="224"/>
        <v>0.33333333333333337</v>
      </c>
      <c r="DE242" s="90">
        <f t="shared" si="225"/>
        <v>0</v>
      </c>
      <c r="DF242" s="230">
        <f t="shared" si="226"/>
        <v>10.000000000000002</v>
      </c>
      <c r="DG242" s="251">
        <f t="shared" si="227"/>
        <v>9400</v>
      </c>
      <c r="DH242" s="231">
        <f t="shared" si="228"/>
        <v>91.336032388663952</v>
      </c>
      <c r="DI242" s="232">
        <f t="shared" si="229"/>
        <v>570.8502024291497</v>
      </c>
      <c r="DJ242" s="233">
        <f t="shared" si="230"/>
        <v>18.46153846153846</v>
      </c>
      <c r="DK242" s="234">
        <f t="shared" si="231"/>
        <v>6.0728744939271246</v>
      </c>
      <c r="DL242" s="235">
        <f t="shared" si="232"/>
        <v>35.250000000000021</v>
      </c>
      <c r="DM242" s="236"/>
      <c r="DN242" s="237"/>
      <c r="DO242" s="238"/>
      <c r="DP242" s="239"/>
    </row>
    <row r="243" spans="1:120" ht="24.75" customHeight="1">
      <c r="A243" s="537" t="s">
        <v>1958</v>
      </c>
      <c r="B243" s="191" t="s">
        <v>1150</v>
      </c>
      <c r="C243" s="192">
        <v>45048</v>
      </c>
      <c r="D243" s="193" t="s">
        <v>178</v>
      </c>
      <c r="E243" s="194" t="s">
        <v>1405</v>
      </c>
      <c r="F243" s="90" t="s">
        <v>165</v>
      </c>
      <c r="G243" s="193" t="s">
        <v>144</v>
      </c>
      <c r="H243" s="191" t="s">
        <v>145</v>
      </c>
      <c r="I243" s="90" t="s">
        <v>1750</v>
      </c>
      <c r="J243" s="194" t="s">
        <v>147</v>
      </c>
      <c r="K243" s="90">
        <v>3</v>
      </c>
      <c r="L243" s="195" t="s">
        <v>1153</v>
      </c>
      <c r="M243" s="196">
        <v>45048.625</v>
      </c>
      <c r="N243" s="90">
        <v>53462</v>
      </c>
      <c r="O243" s="197"/>
      <c r="P243" s="196">
        <v>45048.767361111109</v>
      </c>
      <c r="Q243" s="90">
        <v>53494</v>
      </c>
      <c r="R243" s="193"/>
      <c r="S243" s="196">
        <v>45048.628472222219</v>
      </c>
      <c r="T243" s="90">
        <v>53464</v>
      </c>
      <c r="U243" s="197" t="s">
        <v>1382</v>
      </c>
      <c r="V243" s="196">
        <v>45048.6875</v>
      </c>
      <c r="W243" s="90">
        <v>53471</v>
      </c>
      <c r="X243" s="193" t="s">
        <v>1383</v>
      </c>
      <c r="Y243" s="196">
        <v>45048.701388888891</v>
      </c>
      <c r="Z243" s="90">
        <v>53480</v>
      </c>
      <c r="AA243" s="193" t="s">
        <v>1460</v>
      </c>
      <c r="AB243" s="196">
        <v>45048.75</v>
      </c>
      <c r="AC243" s="90">
        <v>53487</v>
      </c>
      <c r="AD243" s="193" t="s">
        <v>1384</v>
      </c>
      <c r="AE243" s="196"/>
      <c r="AF243" s="90"/>
      <c r="AG243" s="193"/>
      <c r="AH243" s="196"/>
      <c r="AI243" s="90"/>
      <c r="AJ243" s="198"/>
      <c r="AK243" s="196"/>
      <c r="AL243" s="90"/>
      <c r="AM243" s="198"/>
      <c r="AN243" s="196"/>
      <c r="AO243" s="90"/>
      <c r="AP243" s="198"/>
      <c r="AQ243" s="196">
        <v>45048.692361111112</v>
      </c>
      <c r="AR243" s="197">
        <v>53475</v>
      </c>
      <c r="AS243" s="197">
        <v>19788</v>
      </c>
      <c r="AT243" s="199">
        <v>18450</v>
      </c>
      <c r="AU243" s="199">
        <v>12030</v>
      </c>
      <c r="AV243" s="200">
        <v>6420</v>
      </c>
      <c r="AW243" s="196">
        <v>45048.695833333331</v>
      </c>
      <c r="AX243" s="193">
        <v>53475</v>
      </c>
      <c r="AY243" s="196">
        <v>45048.755555555559</v>
      </c>
      <c r="AZ243" s="197">
        <v>53491</v>
      </c>
      <c r="BA243" s="197">
        <v>19790</v>
      </c>
      <c r="BB243" s="199">
        <v>17690</v>
      </c>
      <c r="BC243" s="199">
        <v>12010</v>
      </c>
      <c r="BD243" s="200">
        <v>5680</v>
      </c>
      <c r="BE243" s="196">
        <v>45048.759722222225</v>
      </c>
      <c r="BF243" s="193">
        <v>53491</v>
      </c>
      <c r="BG243" s="196"/>
      <c r="BH243" s="197"/>
      <c r="BI243" s="197"/>
      <c r="BJ243" s="199"/>
      <c r="BK243" s="199"/>
      <c r="BL243" s="200"/>
      <c r="BM243" s="196"/>
      <c r="BN243" s="193"/>
      <c r="BO243" s="196"/>
      <c r="BP243" s="197"/>
      <c r="BQ243" s="197"/>
      <c r="BR243" s="199"/>
      <c r="BS243" s="199"/>
      <c r="BT243" s="200"/>
      <c r="BU243" s="201"/>
      <c r="BV243" s="193"/>
      <c r="BW243" s="202"/>
      <c r="BX243" s="90"/>
      <c r="BY243" s="198"/>
      <c r="BZ243" s="198"/>
      <c r="CA243" s="241">
        <v>44962.770833333336</v>
      </c>
      <c r="CB243" s="221"/>
      <c r="CC243" s="267" t="s">
        <v>1744</v>
      </c>
      <c r="CD243" s="222">
        <f t="shared" si="198"/>
        <v>8.3333333333333329E-2</v>
      </c>
      <c r="CE243" s="223">
        <f t="shared" si="199"/>
        <v>2</v>
      </c>
      <c r="CF243" s="224">
        <f t="shared" si="200"/>
        <v>0.56666666666666632</v>
      </c>
      <c r="CG243" s="193">
        <f t="shared" si="201"/>
        <v>16</v>
      </c>
      <c r="CH243" s="224">
        <f t="shared" si="202"/>
        <v>1.4166666666666667</v>
      </c>
      <c r="CI243" s="193">
        <f t="shared" si="203"/>
        <v>7</v>
      </c>
      <c r="CJ243" s="224">
        <f t="shared" si="204"/>
        <v>1.1666666666666667</v>
      </c>
      <c r="CK243" s="193">
        <f t="shared" si="205"/>
        <v>7</v>
      </c>
      <c r="CL243" s="224">
        <f t="shared" si="206"/>
        <v>0</v>
      </c>
      <c r="CM243" s="193">
        <f t="shared" si="207"/>
        <v>0</v>
      </c>
      <c r="CN243" s="224">
        <f t="shared" si="208"/>
        <v>0</v>
      </c>
      <c r="CO243" s="193">
        <f t="shared" si="209"/>
        <v>0</v>
      </c>
      <c r="CP243" s="225">
        <f t="shared" si="210"/>
        <v>8.3333333333333329E-2</v>
      </c>
      <c r="CQ243" s="198">
        <f t="shared" si="211"/>
        <v>0</v>
      </c>
      <c r="CR243" s="225">
        <f t="shared" si="212"/>
        <v>0.1</v>
      </c>
      <c r="CS243" s="198">
        <f t="shared" si="213"/>
        <v>0</v>
      </c>
      <c r="CT243" s="225">
        <f t="shared" si="214"/>
        <v>0</v>
      </c>
      <c r="CU243" s="198">
        <f t="shared" si="215"/>
        <v>0</v>
      </c>
      <c r="CV243" s="225">
        <f t="shared" si="216"/>
        <v>0</v>
      </c>
      <c r="CW243" s="226">
        <f t="shared" si="217"/>
        <v>0</v>
      </c>
      <c r="CX243" s="224">
        <f t="shared" si="218"/>
        <v>3.4166666666666665</v>
      </c>
      <c r="CY243" s="227">
        <f t="shared" si="219"/>
        <v>32</v>
      </c>
      <c r="CZ243" s="224">
        <f t="shared" si="220"/>
        <v>2.5833333333333335</v>
      </c>
      <c r="DA243" s="228">
        <f t="shared" si="221"/>
        <v>14</v>
      </c>
      <c r="DB243" s="225">
        <f t="shared" si="222"/>
        <v>0.83333333333333304</v>
      </c>
      <c r="DC243" s="229">
        <f t="shared" si="223"/>
        <v>18</v>
      </c>
      <c r="DD243" s="224">
        <f t="shared" si="224"/>
        <v>0.18333333333333335</v>
      </c>
      <c r="DE243" s="90">
        <f t="shared" si="225"/>
        <v>0</v>
      </c>
      <c r="DF243" s="230">
        <f t="shared" si="226"/>
        <v>5.5</v>
      </c>
      <c r="DG243" s="251">
        <f t="shared" si="227"/>
        <v>12100</v>
      </c>
      <c r="DH243" s="231">
        <f t="shared" si="228"/>
        <v>334.5622119815668</v>
      </c>
      <c r="DI243" s="232">
        <f t="shared" si="229"/>
        <v>1561.2903225806451</v>
      </c>
      <c r="DJ243" s="233">
        <f t="shared" si="230"/>
        <v>24</v>
      </c>
      <c r="DK243" s="234">
        <f t="shared" si="231"/>
        <v>5.419354838709677</v>
      </c>
      <c r="DL243" s="235">
        <f t="shared" si="232"/>
        <v>28.235294117647076</v>
      </c>
      <c r="DM243" s="236"/>
      <c r="DN243" s="237"/>
      <c r="DO243" s="238"/>
      <c r="DP243" s="239"/>
    </row>
    <row r="244" spans="1:120" ht="24.75" customHeight="1">
      <c r="A244" s="537" t="s">
        <v>1959</v>
      </c>
      <c r="B244" s="191" t="s">
        <v>1150</v>
      </c>
      <c r="C244" s="192">
        <v>45048</v>
      </c>
      <c r="D244" s="193" t="s">
        <v>178</v>
      </c>
      <c r="E244" s="194" t="s">
        <v>1407</v>
      </c>
      <c r="F244" s="90" t="s">
        <v>143</v>
      </c>
      <c r="G244" s="193" t="s">
        <v>144</v>
      </c>
      <c r="H244" s="191" t="s">
        <v>145</v>
      </c>
      <c r="I244" s="90" t="s">
        <v>1750</v>
      </c>
      <c r="J244" s="194" t="s">
        <v>1374</v>
      </c>
      <c r="K244" s="90">
        <v>4</v>
      </c>
      <c r="L244" s="195" t="s">
        <v>1381</v>
      </c>
      <c r="M244" s="196">
        <v>45048.625</v>
      </c>
      <c r="N244" s="90">
        <v>67646</v>
      </c>
      <c r="O244" s="197"/>
      <c r="P244" s="196">
        <v>45048.86041666667</v>
      </c>
      <c r="Q244" s="90">
        <v>67691</v>
      </c>
      <c r="R244" s="193"/>
      <c r="S244" s="196">
        <v>45048.628472222219</v>
      </c>
      <c r="T244" s="90">
        <v>67650</v>
      </c>
      <c r="U244" s="197" t="s">
        <v>1606</v>
      </c>
      <c r="V244" s="196">
        <v>45048.770833333336</v>
      </c>
      <c r="W244" s="90">
        <v>67669</v>
      </c>
      <c r="X244" s="193" t="s">
        <v>1627</v>
      </c>
      <c r="Y244" s="196">
        <v>45048.788194444445</v>
      </c>
      <c r="Z244" s="90">
        <v>67678</v>
      </c>
      <c r="AA244" s="193" t="s">
        <v>1628</v>
      </c>
      <c r="AB244" s="196">
        <v>45048.84375</v>
      </c>
      <c r="AC244" s="90">
        <v>67683</v>
      </c>
      <c r="AD244" s="193" t="s">
        <v>1629</v>
      </c>
      <c r="AE244" s="196"/>
      <c r="AF244" s="90"/>
      <c r="AG244" s="193"/>
      <c r="AH244" s="196"/>
      <c r="AI244" s="90"/>
      <c r="AJ244" s="198"/>
      <c r="AK244" s="196"/>
      <c r="AL244" s="90"/>
      <c r="AM244" s="198"/>
      <c r="AN244" s="196"/>
      <c r="AO244" s="90"/>
      <c r="AP244" s="198"/>
      <c r="AQ244" s="196">
        <v>45048.775694444441</v>
      </c>
      <c r="AR244" s="197">
        <v>67673</v>
      </c>
      <c r="AS244" s="197">
        <v>19791</v>
      </c>
      <c r="AT244" s="199">
        <v>19910</v>
      </c>
      <c r="AU244" s="199">
        <v>12310</v>
      </c>
      <c r="AV244" s="200">
        <v>7600</v>
      </c>
      <c r="AW244" s="196">
        <v>45048.779861111114</v>
      </c>
      <c r="AX244" s="193">
        <v>67674</v>
      </c>
      <c r="AY244" s="196">
        <v>45048.85</v>
      </c>
      <c r="AZ244" s="197">
        <v>67688</v>
      </c>
      <c r="BA244" s="197">
        <v>19792</v>
      </c>
      <c r="BB244" s="199">
        <v>15610</v>
      </c>
      <c r="BC244" s="199">
        <v>12270</v>
      </c>
      <c r="BD244" s="200">
        <v>3340</v>
      </c>
      <c r="BE244" s="196">
        <v>45048.853472222225</v>
      </c>
      <c r="BF244" s="193">
        <v>67688</v>
      </c>
      <c r="BG244" s="196"/>
      <c r="BH244" s="197"/>
      <c r="BI244" s="197"/>
      <c r="BJ244" s="199"/>
      <c r="BK244" s="199"/>
      <c r="BL244" s="200"/>
      <c r="BM244" s="196"/>
      <c r="BN244" s="193"/>
      <c r="BO244" s="196"/>
      <c r="BP244" s="197"/>
      <c r="BQ244" s="197"/>
      <c r="BR244" s="199"/>
      <c r="BS244" s="199"/>
      <c r="BT244" s="200"/>
      <c r="BU244" s="201"/>
      <c r="BV244" s="193"/>
      <c r="BW244" s="202">
        <v>67655</v>
      </c>
      <c r="BX244" s="90">
        <v>198.66</v>
      </c>
      <c r="BY244" s="198">
        <v>1188.97</v>
      </c>
      <c r="BZ244" s="198"/>
      <c r="CA244" s="241">
        <v>44962.870138888888</v>
      </c>
      <c r="CB244" s="221"/>
      <c r="CC244" s="267" t="s">
        <v>1744</v>
      </c>
      <c r="CD244" s="222">
        <f t="shared" si="198"/>
        <v>8.3333333333333329E-2</v>
      </c>
      <c r="CE244" s="223">
        <f t="shared" si="199"/>
        <v>4</v>
      </c>
      <c r="CF244" s="224">
        <f t="shared" si="200"/>
        <v>0.63333333333333364</v>
      </c>
      <c r="CG244" s="193">
        <f t="shared" si="201"/>
        <v>16</v>
      </c>
      <c r="CH244" s="224">
        <f t="shared" si="202"/>
        <v>3.4166666666666665</v>
      </c>
      <c r="CI244" s="193">
        <f t="shared" si="203"/>
        <v>19</v>
      </c>
      <c r="CJ244" s="224">
        <f t="shared" si="204"/>
        <v>1.3333333333333333</v>
      </c>
      <c r="CK244" s="193">
        <f t="shared" si="205"/>
        <v>5</v>
      </c>
      <c r="CL244" s="224">
        <f t="shared" si="206"/>
        <v>0</v>
      </c>
      <c r="CM244" s="193">
        <f t="shared" si="207"/>
        <v>0</v>
      </c>
      <c r="CN244" s="224">
        <f t="shared" si="208"/>
        <v>0</v>
      </c>
      <c r="CO244" s="193">
        <f t="shared" si="209"/>
        <v>0</v>
      </c>
      <c r="CP244" s="225">
        <f t="shared" si="210"/>
        <v>0.1</v>
      </c>
      <c r="CQ244" s="198">
        <f t="shared" si="211"/>
        <v>1</v>
      </c>
      <c r="CR244" s="225">
        <f t="shared" si="212"/>
        <v>8.3333333333333329E-2</v>
      </c>
      <c r="CS244" s="198">
        <f t="shared" si="213"/>
        <v>0</v>
      </c>
      <c r="CT244" s="225">
        <f t="shared" si="214"/>
        <v>0</v>
      </c>
      <c r="CU244" s="198">
        <f t="shared" si="215"/>
        <v>0</v>
      </c>
      <c r="CV244" s="225">
        <f t="shared" si="216"/>
        <v>0</v>
      </c>
      <c r="CW244" s="226">
        <f t="shared" si="217"/>
        <v>0</v>
      </c>
      <c r="CX244" s="224">
        <f t="shared" si="218"/>
        <v>5.65</v>
      </c>
      <c r="CY244" s="227">
        <f t="shared" si="219"/>
        <v>45</v>
      </c>
      <c r="CZ244" s="224">
        <f t="shared" si="220"/>
        <v>4.75</v>
      </c>
      <c r="DA244" s="228">
        <f t="shared" si="221"/>
        <v>24</v>
      </c>
      <c r="DB244" s="225">
        <f t="shared" si="222"/>
        <v>0.90000000000000036</v>
      </c>
      <c r="DC244" s="229">
        <f t="shared" si="223"/>
        <v>21</v>
      </c>
      <c r="DD244" s="224">
        <f t="shared" si="224"/>
        <v>0.18333333333333335</v>
      </c>
      <c r="DE244" s="90">
        <f t="shared" si="225"/>
        <v>1</v>
      </c>
      <c r="DF244" s="230">
        <f t="shared" si="226"/>
        <v>5.5</v>
      </c>
      <c r="DG244" s="251">
        <f t="shared" si="227"/>
        <v>10940</v>
      </c>
      <c r="DH244" s="231">
        <f t="shared" si="228"/>
        <v>95.964912280701753</v>
      </c>
      <c r="DI244" s="232">
        <f t="shared" si="229"/>
        <v>575.78947368421052</v>
      </c>
      <c r="DJ244" s="233">
        <f t="shared" si="230"/>
        <v>48</v>
      </c>
      <c r="DK244" s="234">
        <f t="shared" si="231"/>
        <v>5.0526315789473681</v>
      </c>
      <c r="DL244" s="235">
        <f t="shared" si="232"/>
        <v>25.263157894736828</v>
      </c>
      <c r="DM244" s="236"/>
      <c r="DN244" s="237"/>
      <c r="DO244" s="238"/>
      <c r="DP244" s="239"/>
    </row>
    <row r="245" spans="1:120" ht="24.75" customHeight="1">
      <c r="A245" s="537" t="s">
        <v>1961</v>
      </c>
      <c r="B245" s="191" t="s">
        <v>1150</v>
      </c>
      <c r="C245" s="192">
        <v>45049</v>
      </c>
      <c r="D245" s="193" t="s">
        <v>180</v>
      </c>
      <c r="E245" s="194" t="s">
        <v>1401</v>
      </c>
      <c r="F245" s="90" t="s">
        <v>203</v>
      </c>
      <c r="G245" s="193" t="s">
        <v>144</v>
      </c>
      <c r="H245" s="191" t="s">
        <v>145</v>
      </c>
      <c r="I245" s="90" t="s">
        <v>1750</v>
      </c>
      <c r="J245" s="194" t="s">
        <v>1374</v>
      </c>
      <c r="K245" s="90">
        <v>4</v>
      </c>
      <c r="L245" s="195" t="s">
        <v>1376</v>
      </c>
      <c r="M245" s="196">
        <v>45049.243055555555</v>
      </c>
      <c r="N245" s="90">
        <v>67691</v>
      </c>
      <c r="O245" s="197"/>
      <c r="P245" s="196">
        <v>45049.482638888891</v>
      </c>
      <c r="Q245" s="90">
        <v>67742</v>
      </c>
      <c r="R245" s="193"/>
      <c r="S245" s="196">
        <v>45049.25</v>
      </c>
      <c r="T245" s="90">
        <v>67694</v>
      </c>
      <c r="U245" s="197" t="s">
        <v>1534</v>
      </c>
      <c r="V245" s="196">
        <v>45049.354166666664</v>
      </c>
      <c r="W245" s="90">
        <v>67712</v>
      </c>
      <c r="X245" s="193" t="s">
        <v>1466</v>
      </c>
      <c r="Y245" s="196">
        <v>45049.387499999997</v>
      </c>
      <c r="Z245" s="90">
        <v>67722</v>
      </c>
      <c r="AA245" s="193" t="s">
        <v>1962</v>
      </c>
      <c r="AB245" s="196">
        <v>45049.465277777781</v>
      </c>
      <c r="AC245" s="90">
        <v>67735</v>
      </c>
      <c r="AD245" s="193" t="s">
        <v>1963</v>
      </c>
      <c r="AE245" s="196"/>
      <c r="AF245" s="90"/>
      <c r="AG245" s="193"/>
      <c r="AH245" s="196"/>
      <c r="AI245" s="90"/>
      <c r="AJ245" s="198"/>
      <c r="AK245" s="196"/>
      <c r="AL245" s="90"/>
      <c r="AM245" s="198"/>
      <c r="AN245" s="196"/>
      <c r="AO245" s="90"/>
      <c r="AP245" s="198"/>
      <c r="AQ245" s="196">
        <v>45049.364583333336</v>
      </c>
      <c r="AR245" s="197">
        <v>67716</v>
      </c>
      <c r="AS245" s="197">
        <v>19794</v>
      </c>
      <c r="AT245" s="199">
        <v>19190</v>
      </c>
      <c r="AU245" s="199">
        <v>12230</v>
      </c>
      <c r="AV245" s="200">
        <v>6960</v>
      </c>
      <c r="AW245" s="196">
        <v>45049.371527777781</v>
      </c>
      <c r="AX245" s="193">
        <v>67717</v>
      </c>
      <c r="AY245" s="196">
        <v>45049.472222222219</v>
      </c>
      <c r="AZ245" s="197">
        <v>67739</v>
      </c>
      <c r="BA245" s="197">
        <v>19798</v>
      </c>
      <c r="BB245" s="199">
        <v>18300</v>
      </c>
      <c r="BC245" s="199">
        <v>12220</v>
      </c>
      <c r="BD245" s="200">
        <v>6080</v>
      </c>
      <c r="BE245" s="196">
        <v>45049.475694444445</v>
      </c>
      <c r="BF245" s="193">
        <v>67740</v>
      </c>
      <c r="BG245" s="196"/>
      <c r="BH245" s="197"/>
      <c r="BI245" s="197"/>
      <c r="BJ245" s="199"/>
      <c r="BK245" s="199"/>
      <c r="BL245" s="200"/>
      <c r="BM245" s="196"/>
      <c r="BN245" s="193"/>
      <c r="BO245" s="196"/>
      <c r="BP245" s="197"/>
      <c r="BQ245" s="197"/>
      <c r="BR245" s="199"/>
      <c r="BS245" s="199"/>
      <c r="BT245" s="200"/>
      <c r="BU245" s="201"/>
      <c r="BV245" s="193"/>
      <c r="BW245" s="202"/>
      <c r="BX245" s="90"/>
      <c r="BY245" s="198"/>
      <c r="BZ245" s="198"/>
      <c r="CA245" s="241">
        <v>44990.486805555556</v>
      </c>
      <c r="CB245" s="221"/>
      <c r="CC245" s="267" t="s">
        <v>1744</v>
      </c>
      <c r="CD245" s="222">
        <f t="shared" si="198"/>
        <v>0.16666666666666666</v>
      </c>
      <c r="CE245" s="223">
        <f t="shared" si="199"/>
        <v>3</v>
      </c>
      <c r="CF245" s="224">
        <f t="shared" si="200"/>
        <v>0.96666666666666623</v>
      </c>
      <c r="CG245" s="193">
        <f t="shared" si="201"/>
        <v>15</v>
      </c>
      <c r="CH245" s="224">
        <f t="shared" si="202"/>
        <v>2.5</v>
      </c>
      <c r="CI245" s="193">
        <f t="shared" si="203"/>
        <v>18</v>
      </c>
      <c r="CJ245" s="224">
        <f t="shared" si="204"/>
        <v>1.8666666666666667</v>
      </c>
      <c r="CK245" s="193">
        <f t="shared" si="205"/>
        <v>13</v>
      </c>
      <c r="CL245" s="224">
        <f t="shared" si="206"/>
        <v>0</v>
      </c>
      <c r="CM245" s="193">
        <f t="shared" si="207"/>
        <v>0</v>
      </c>
      <c r="CN245" s="224">
        <f t="shared" si="208"/>
        <v>0</v>
      </c>
      <c r="CO245" s="193">
        <f t="shared" si="209"/>
        <v>0</v>
      </c>
      <c r="CP245" s="225">
        <f t="shared" si="210"/>
        <v>0.16666666666666666</v>
      </c>
      <c r="CQ245" s="198">
        <f t="shared" si="211"/>
        <v>1</v>
      </c>
      <c r="CR245" s="225">
        <f t="shared" si="212"/>
        <v>8.3333333333333329E-2</v>
      </c>
      <c r="CS245" s="198">
        <f t="shared" si="213"/>
        <v>1</v>
      </c>
      <c r="CT245" s="225">
        <f t="shared" si="214"/>
        <v>0</v>
      </c>
      <c r="CU245" s="198">
        <f t="shared" si="215"/>
        <v>0</v>
      </c>
      <c r="CV245" s="225">
        <f t="shared" si="216"/>
        <v>0</v>
      </c>
      <c r="CW245" s="226">
        <f t="shared" si="217"/>
        <v>0</v>
      </c>
      <c r="CX245" s="224">
        <f t="shared" si="218"/>
        <v>5.75</v>
      </c>
      <c r="CY245" s="227">
        <f t="shared" si="219"/>
        <v>51</v>
      </c>
      <c r="CZ245" s="224">
        <f t="shared" si="220"/>
        <v>4.3666666666666671</v>
      </c>
      <c r="DA245" s="228">
        <f t="shared" si="221"/>
        <v>31</v>
      </c>
      <c r="DB245" s="225">
        <f t="shared" si="222"/>
        <v>1.3833333333333329</v>
      </c>
      <c r="DC245" s="229">
        <f t="shared" si="223"/>
        <v>20</v>
      </c>
      <c r="DD245" s="224">
        <f t="shared" si="224"/>
        <v>0.25</v>
      </c>
      <c r="DE245" s="90">
        <f t="shared" si="225"/>
        <v>2</v>
      </c>
      <c r="DF245" s="230">
        <f t="shared" si="226"/>
        <v>7.5</v>
      </c>
      <c r="DG245" s="251">
        <f t="shared" si="227"/>
        <v>13040</v>
      </c>
      <c r="DH245" s="231">
        <f t="shared" si="228"/>
        <v>96.330952967249431</v>
      </c>
      <c r="DI245" s="232">
        <f t="shared" si="229"/>
        <v>746.56488549618314</v>
      </c>
      <c r="DJ245" s="233">
        <f t="shared" si="230"/>
        <v>18</v>
      </c>
      <c r="DK245" s="234">
        <f t="shared" si="231"/>
        <v>7.0992366412213732</v>
      </c>
      <c r="DL245" s="235">
        <f t="shared" si="232"/>
        <v>15.517241379310352</v>
      </c>
      <c r="DM245" s="236"/>
      <c r="DN245" s="237"/>
      <c r="DO245" s="238"/>
      <c r="DP245" s="239"/>
    </row>
    <row r="246" spans="1:120" ht="24.75" customHeight="1">
      <c r="A246" s="537" t="s">
        <v>1964</v>
      </c>
      <c r="B246" s="191" t="s">
        <v>1150</v>
      </c>
      <c r="C246" s="192">
        <v>45049</v>
      </c>
      <c r="D246" s="193" t="s">
        <v>180</v>
      </c>
      <c r="E246" s="194" t="s">
        <v>1402</v>
      </c>
      <c r="F246" s="90" t="s">
        <v>165</v>
      </c>
      <c r="G246" s="193" t="s">
        <v>1244</v>
      </c>
      <c r="H246" s="191" t="s">
        <v>145</v>
      </c>
      <c r="I246" s="90" t="s">
        <v>1750</v>
      </c>
      <c r="J246" s="194" t="s">
        <v>147</v>
      </c>
      <c r="K246" s="90">
        <v>4</v>
      </c>
      <c r="L246" s="195" t="s">
        <v>1377</v>
      </c>
      <c r="M246" s="196">
        <v>45049.243055555555</v>
      </c>
      <c r="N246" s="90">
        <v>53494</v>
      </c>
      <c r="O246" s="197"/>
      <c r="P246" s="196">
        <v>45049.511805555558</v>
      </c>
      <c r="Q246" s="90">
        <v>53585</v>
      </c>
      <c r="R246" s="193"/>
      <c r="S246" s="196">
        <v>45049.248611111114</v>
      </c>
      <c r="T246" s="90">
        <v>53498</v>
      </c>
      <c r="U246" s="197" t="s">
        <v>1763</v>
      </c>
      <c r="V246" s="196">
        <v>45049.359027777777</v>
      </c>
      <c r="W246" s="90">
        <v>53517</v>
      </c>
      <c r="X246" s="193" t="s">
        <v>1965</v>
      </c>
      <c r="Y246" s="196">
        <v>45049.390277777777</v>
      </c>
      <c r="Z246" s="90">
        <v>53549</v>
      </c>
      <c r="AA246" s="193" t="s">
        <v>1378</v>
      </c>
      <c r="AB246" s="196">
        <v>45049.486111111109</v>
      </c>
      <c r="AC246" s="90">
        <v>53566</v>
      </c>
      <c r="AD246" s="193" t="s">
        <v>1724</v>
      </c>
      <c r="AE246" s="196"/>
      <c r="AF246" s="90"/>
      <c r="AG246" s="193"/>
      <c r="AH246" s="196"/>
      <c r="AI246" s="90"/>
      <c r="AJ246" s="198"/>
      <c r="AK246" s="196"/>
      <c r="AL246" s="90"/>
      <c r="AM246" s="198"/>
      <c r="AN246" s="196"/>
      <c r="AO246" s="90"/>
      <c r="AP246" s="198"/>
      <c r="AQ246" s="196">
        <v>45049.373611111114</v>
      </c>
      <c r="AR246" s="197">
        <v>53531</v>
      </c>
      <c r="AS246" s="197">
        <v>19795</v>
      </c>
      <c r="AT246" s="199">
        <v>19450</v>
      </c>
      <c r="AU246" s="199">
        <v>11970</v>
      </c>
      <c r="AV246" s="200">
        <v>7480</v>
      </c>
      <c r="AW246" s="196">
        <v>45049.379166666666</v>
      </c>
      <c r="AX246" s="193">
        <v>53531</v>
      </c>
      <c r="AY246" s="196">
        <v>45049.500694444447</v>
      </c>
      <c r="AZ246" s="197">
        <v>53580</v>
      </c>
      <c r="BA246" s="197">
        <v>19799</v>
      </c>
      <c r="BB246" s="199">
        <v>18770</v>
      </c>
      <c r="BC246" s="199">
        <v>11950</v>
      </c>
      <c r="BD246" s="200">
        <v>6820</v>
      </c>
      <c r="BE246" s="196">
        <v>45049.505555555559</v>
      </c>
      <c r="BF246" s="193">
        <v>53580</v>
      </c>
      <c r="BG246" s="196"/>
      <c r="BH246" s="197"/>
      <c r="BI246" s="197"/>
      <c r="BJ246" s="199"/>
      <c r="BK246" s="199"/>
      <c r="BL246" s="200"/>
      <c r="BM246" s="196"/>
      <c r="BN246" s="193"/>
      <c r="BO246" s="196"/>
      <c r="BP246" s="197"/>
      <c r="BQ246" s="197"/>
      <c r="BR246" s="199"/>
      <c r="BS246" s="199"/>
      <c r="BT246" s="200"/>
      <c r="BU246" s="201"/>
      <c r="BV246" s="193"/>
      <c r="BW246" s="202"/>
      <c r="BX246" s="90"/>
      <c r="BY246" s="198"/>
      <c r="BZ246" s="198"/>
      <c r="CA246" s="241">
        <v>44990.659722222219</v>
      </c>
      <c r="CB246" s="221"/>
      <c r="CC246" s="267" t="s">
        <v>1744</v>
      </c>
      <c r="CD246" s="222">
        <f t="shared" si="198"/>
        <v>0.13333333333333333</v>
      </c>
      <c r="CE246" s="223">
        <f t="shared" si="199"/>
        <v>4</v>
      </c>
      <c r="CF246" s="224">
        <f t="shared" si="200"/>
        <v>1.1166666666666667</v>
      </c>
      <c r="CG246" s="193">
        <f t="shared" si="201"/>
        <v>51</v>
      </c>
      <c r="CH246" s="224">
        <f t="shared" si="202"/>
        <v>2.65</v>
      </c>
      <c r="CI246" s="193">
        <f t="shared" si="203"/>
        <v>19</v>
      </c>
      <c r="CJ246" s="224">
        <f t="shared" si="204"/>
        <v>2.2999999999999998</v>
      </c>
      <c r="CK246" s="193">
        <f t="shared" si="205"/>
        <v>17</v>
      </c>
      <c r="CL246" s="224">
        <f t="shared" si="206"/>
        <v>0</v>
      </c>
      <c r="CM246" s="193">
        <f t="shared" si="207"/>
        <v>0</v>
      </c>
      <c r="CN246" s="224">
        <f t="shared" si="208"/>
        <v>0</v>
      </c>
      <c r="CO246" s="193">
        <f t="shared" si="209"/>
        <v>0</v>
      </c>
      <c r="CP246" s="225">
        <f t="shared" si="210"/>
        <v>0.13333333333333333</v>
      </c>
      <c r="CQ246" s="198">
        <f t="shared" si="211"/>
        <v>0</v>
      </c>
      <c r="CR246" s="225">
        <f t="shared" si="212"/>
        <v>0.11666666666666667</v>
      </c>
      <c r="CS246" s="198">
        <f t="shared" si="213"/>
        <v>0</v>
      </c>
      <c r="CT246" s="225">
        <f t="shared" si="214"/>
        <v>0</v>
      </c>
      <c r="CU246" s="198">
        <f t="shared" si="215"/>
        <v>0</v>
      </c>
      <c r="CV246" s="225">
        <f t="shared" si="216"/>
        <v>0</v>
      </c>
      <c r="CW246" s="226">
        <f t="shared" si="217"/>
        <v>0</v>
      </c>
      <c r="CX246" s="224">
        <f t="shared" si="218"/>
        <v>6.4499999999999993</v>
      </c>
      <c r="CY246" s="227">
        <f t="shared" si="219"/>
        <v>91</v>
      </c>
      <c r="CZ246" s="224">
        <f t="shared" si="220"/>
        <v>4.9499999999999993</v>
      </c>
      <c r="DA246" s="228">
        <f t="shared" si="221"/>
        <v>36</v>
      </c>
      <c r="DB246" s="225">
        <f t="shared" si="222"/>
        <v>1.5</v>
      </c>
      <c r="DC246" s="229">
        <f t="shared" si="223"/>
        <v>55</v>
      </c>
      <c r="DD246" s="224">
        <f t="shared" si="224"/>
        <v>0.25</v>
      </c>
      <c r="DE246" s="90">
        <f t="shared" si="225"/>
        <v>0</v>
      </c>
      <c r="DF246" s="230">
        <f t="shared" si="226"/>
        <v>7.5</v>
      </c>
      <c r="DG246" s="251">
        <f t="shared" si="227"/>
        <v>14300</v>
      </c>
      <c r="DH246" s="231">
        <f t="shared" si="228"/>
        <v>80.246913580246925</v>
      </c>
      <c r="DI246" s="232">
        <f t="shared" si="229"/>
        <v>722.22222222222229</v>
      </c>
      <c r="DJ246" s="233">
        <f t="shared" si="230"/>
        <v>30</v>
      </c>
      <c r="DK246" s="234">
        <f t="shared" si="231"/>
        <v>7.2727272727272734</v>
      </c>
      <c r="DL246" s="235">
        <f t="shared" si="232"/>
        <v>45.671641791044777</v>
      </c>
      <c r="DM246" s="236"/>
      <c r="DN246" s="237"/>
      <c r="DO246" s="238"/>
      <c r="DP246" s="239"/>
    </row>
    <row r="247" spans="1:120" ht="24.75" customHeight="1">
      <c r="A247" s="537" t="s">
        <v>1966</v>
      </c>
      <c r="B247" s="191" t="s">
        <v>1150</v>
      </c>
      <c r="C247" s="192">
        <v>45049</v>
      </c>
      <c r="D247" s="193" t="s">
        <v>180</v>
      </c>
      <c r="E247" s="194" t="s">
        <v>1399</v>
      </c>
      <c r="F247" s="90" t="s">
        <v>165</v>
      </c>
      <c r="G247" s="193" t="s">
        <v>144</v>
      </c>
      <c r="H247" s="191" t="s">
        <v>145</v>
      </c>
      <c r="I247" s="90" t="s">
        <v>1750</v>
      </c>
      <c r="J247" s="194" t="s">
        <v>147</v>
      </c>
      <c r="K247" s="90">
        <v>4</v>
      </c>
      <c r="L247" s="195" t="s">
        <v>1153</v>
      </c>
      <c r="M247" s="196">
        <v>45049.625</v>
      </c>
      <c r="N247" s="90">
        <v>53583</v>
      </c>
      <c r="O247" s="197"/>
      <c r="P247" s="196">
        <v>45049.78125</v>
      </c>
      <c r="Q247" s="90">
        <v>53622</v>
      </c>
      <c r="R247" s="193"/>
      <c r="S247" s="196">
        <v>45049.628472222219</v>
      </c>
      <c r="T247" s="90">
        <v>53585</v>
      </c>
      <c r="U247" s="197" t="s">
        <v>1809</v>
      </c>
      <c r="V247" s="196">
        <v>45049.690972222219</v>
      </c>
      <c r="W247" s="90">
        <v>53596</v>
      </c>
      <c r="X247" s="193" t="s">
        <v>1451</v>
      </c>
      <c r="Y247" s="196">
        <v>45049.708333333336</v>
      </c>
      <c r="Z247" s="90">
        <v>53605</v>
      </c>
      <c r="AA247" s="193" t="s">
        <v>1898</v>
      </c>
      <c r="AB247" s="196">
        <v>45049.763888888891</v>
      </c>
      <c r="AC247" s="90">
        <v>53614</v>
      </c>
      <c r="AD247" s="193" t="s">
        <v>1385</v>
      </c>
      <c r="AE247" s="196"/>
      <c r="AF247" s="90"/>
      <c r="AG247" s="193"/>
      <c r="AH247" s="196"/>
      <c r="AI247" s="90"/>
      <c r="AJ247" s="198"/>
      <c r="AK247" s="196"/>
      <c r="AL247" s="90"/>
      <c r="AM247" s="198"/>
      <c r="AN247" s="196"/>
      <c r="AO247" s="90"/>
      <c r="AP247" s="198"/>
      <c r="AQ247" s="196">
        <v>45049.697222222225</v>
      </c>
      <c r="AR247" s="197">
        <v>53600</v>
      </c>
      <c r="AS247" s="197">
        <v>19805</v>
      </c>
      <c r="AT247" s="199">
        <v>18680</v>
      </c>
      <c r="AU247" s="199">
        <v>11950</v>
      </c>
      <c r="AV247" s="200">
        <v>6730</v>
      </c>
      <c r="AW247" s="196">
        <v>45049.700694444444</v>
      </c>
      <c r="AX247" s="193">
        <v>53600</v>
      </c>
      <c r="AY247" s="196">
        <v>45049.770138888889</v>
      </c>
      <c r="AZ247" s="197">
        <v>53619</v>
      </c>
      <c r="BA247" s="197">
        <v>19806</v>
      </c>
      <c r="BB247" s="199">
        <v>16940</v>
      </c>
      <c r="BC247" s="199">
        <v>11950</v>
      </c>
      <c r="BD247" s="200">
        <v>4990</v>
      </c>
      <c r="BE247" s="196">
        <v>45049.774305555555</v>
      </c>
      <c r="BF247" s="193">
        <v>53619</v>
      </c>
      <c r="BG247" s="196"/>
      <c r="BH247" s="197"/>
      <c r="BI247" s="197"/>
      <c r="BJ247" s="199"/>
      <c r="BK247" s="199"/>
      <c r="BL247" s="200"/>
      <c r="BM247" s="196"/>
      <c r="BN247" s="193"/>
      <c r="BO247" s="196"/>
      <c r="BP247" s="197"/>
      <c r="BQ247" s="197"/>
      <c r="BR247" s="199"/>
      <c r="BS247" s="199"/>
      <c r="BT247" s="200"/>
      <c r="BU247" s="201"/>
      <c r="BV247" s="193"/>
      <c r="BW247" s="202"/>
      <c r="BX247" s="90"/>
      <c r="BY247" s="198"/>
      <c r="BZ247" s="198"/>
      <c r="CA247" s="241">
        <v>44990.807638888888</v>
      </c>
      <c r="CB247" s="221"/>
      <c r="CC247" s="267" t="s">
        <v>1744</v>
      </c>
      <c r="CD247" s="222">
        <f t="shared" si="198"/>
        <v>8.3333333333333329E-2</v>
      </c>
      <c r="CE247" s="223">
        <f t="shared" si="199"/>
        <v>2</v>
      </c>
      <c r="CF247" s="224">
        <f t="shared" si="200"/>
        <v>0.65000000000000024</v>
      </c>
      <c r="CG247" s="193">
        <f t="shared" si="201"/>
        <v>17</v>
      </c>
      <c r="CH247" s="224">
        <f t="shared" si="202"/>
        <v>1.5</v>
      </c>
      <c r="CI247" s="193">
        <f t="shared" si="203"/>
        <v>11</v>
      </c>
      <c r="CJ247" s="224">
        <f t="shared" si="204"/>
        <v>1.3333333333333333</v>
      </c>
      <c r="CK247" s="193">
        <f t="shared" si="205"/>
        <v>9</v>
      </c>
      <c r="CL247" s="224">
        <f t="shared" si="206"/>
        <v>0</v>
      </c>
      <c r="CM247" s="193">
        <f t="shared" si="207"/>
        <v>0</v>
      </c>
      <c r="CN247" s="224">
        <f t="shared" si="208"/>
        <v>0</v>
      </c>
      <c r="CO247" s="193">
        <f t="shared" si="209"/>
        <v>0</v>
      </c>
      <c r="CP247" s="225">
        <f t="shared" si="210"/>
        <v>8.3333333333333329E-2</v>
      </c>
      <c r="CQ247" s="198">
        <f t="shared" si="211"/>
        <v>0</v>
      </c>
      <c r="CR247" s="225">
        <f t="shared" si="212"/>
        <v>0.1</v>
      </c>
      <c r="CS247" s="198">
        <f t="shared" si="213"/>
        <v>0</v>
      </c>
      <c r="CT247" s="225">
        <f t="shared" si="214"/>
        <v>0</v>
      </c>
      <c r="CU247" s="198">
        <f t="shared" si="215"/>
        <v>0</v>
      </c>
      <c r="CV247" s="225">
        <f t="shared" si="216"/>
        <v>0</v>
      </c>
      <c r="CW247" s="226">
        <f t="shared" si="217"/>
        <v>0</v>
      </c>
      <c r="CX247" s="224">
        <f t="shared" si="218"/>
        <v>3.75</v>
      </c>
      <c r="CY247" s="227">
        <f t="shared" si="219"/>
        <v>39</v>
      </c>
      <c r="CZ247" s="224">
        <f t="shared" si="220"/>
        <v>2.833333333333333</v>
      </c>
      <c r="DA247" s="228">
        <f t="shared" si="221"/>
        <v>20</v>
      </c>
      <c r="DB247" s="225">
        <f t="shared" si="222"/>
        <v>0.91666666666666696</v>
      </c>
      <c r="DC247" s="229">
        <f t="shared" si="223"/>
        <v>19</v>
      </c>
      <c r="DD247" s="224">
        <f t="shared" si="224"/>
        <v>0.18333333333333335</v>
      </c>
      <c r="DE247" s="90">
        <f t="shared" si="225"/>
        <v>0</v>
      </c>
      <c r="DF247" s="230">
        <f t="shared" si="226"/>
        <v>5.5</v>
      </c>
      <c r="DG247" s="251">
        <f t="shared" si="227"/>
        <v>11720</v>
      </c>
      <c r="DH247" s="231">
        <f t="shared" si="228"/>
        <v>206.82352941176472</v>
      </c>
      <c r="DI247" s="232">
        <f t="shared" si="229"/>
        <v>1034.1176470588236</v>
      </c>
      <c r="DJ247" s="233">
        <f t="shared" si="230"/>
        <v>24</v>
      </c>
      <c r="DK247" s="234">
        <f t="shared" si="231"/>
        <v>7.0588235294117654</v>
      </c>
      <c r="DL247" s="235">
        <f t="shared" si="232"/>
        <v>26.153846153846143</v>
      </c>
      <c r="DM247" s="236"/>
      <c r="DN247" s="237"/>
      <c r="DO247" s="238"/>
      <c r="DP247" s="239"/>
    </row>
    <row r="248" spans="1:120" ht="24.75" customHeight="1">
      <c r="A248" s="537" t="s">
        <v>1967</v>
      </c>
      <c r="B248" s="191" t="s">
        <v>1150</v>
      </c>
      <c r="C248" s="192">
        <v>45049</v>
      </c>
      <c r="D248" s="193" t="s">
        <v>180</v>
      </c>
      <c r="E248" s="194" t="s">
        <v>1403</v>
      </c>
      <c r="F248" s="90" t="s">
        <v>143</v>
      </c>
      <c r="G248" s="193" t="s">
        <v>144</v>
      </c>
      <c r="H248" s="191" t="s">
        <v>145</v>
      </c>
      <c r="I248" s="90" t="s">
        <v>1750</v>
      </c>
      <c r="J248" s="194" t="s">
        <v>1374</v>
      </c>
      <c r="K248" s="90">
        <v>4</v>
      </c>
      <c r="L248" s="195" t="s">
        <v>1381</v>
      </c>
      <c r="M248" s="196">
        <v>45049.625</v>
      </c>
      <c r="N248" s="90">
        <v>67742</v>
      </c>
      <c r="O248" s="197"/>
      <c r="P248" s="196">
        <v>45049.879861111112</v>
      </c>
      <c r="Q248" s="90">
        <v>67779</v>
      </c>
      <c r="R248" s="193"/>
      <c r="S248" s="196">
        <v>45049.628472222219</v>
      </c>
      <c r="T248" s="90">
        <v>67745</v>
      </c>
      <c r="U248" s="197" t="s">
        <v>1606</v>
      </c>
      <c r="V248" s="196">
        <v>45049.864583333336</v>
      </c>
      <c r="W248" s="90">
        <v>67771</v>
      </c>
      <c r="X248" s="193" t="s">
        <v>1629</v>
      </c>
      <c r="Y248" s="196"/>
      <c r="Z248" s="90"/>
      <c r="AA248" s="193"/>
      <c r="AB248" s="196"/>
      <c r="AC248" s="90"/>
      <c r="AD248" s="193"/>
      <c r="AE248" s="196"/>
      <c r="AF248" s="90"/>
      <c r="AG248" s="193"/>
      <c r="AH248" s="196"/>
      <c r="AI248" s="90"/>
      <c r="AJ248" s="198"/>
      <c r="AK248" s="196"/>
      <c r="AL248" s="90"/>
      <c r="AM248" s="198"/>
      <c r="AN248" s="196"/>
      <c r="AO248" s="90"/>
      <c r="AP248" s="198"/>
      <c r="AQ248" s="196">
        <v>45049.868750000001</v>
      </c>
      <c r="AR248" s="197">
        <v>67776</v>
      </c>
      <c r="AS248" s="197">
        <v>19807</v>
      </c>
      <c r="AT248" s="199">
        <v>20620</v>
      </c>
      <c r="AU248" s="199">
        <v>12210</v>
      </c>
      <c r="AV248" s="200">
        <v>8410</v>
      </c>
      <c r="AW248" s="196">
        <v>45049.872916666667</v>
      </c>
      <c r="AX248" s="193">
        <v>67776</v>
      </c>
      <c r="AY248" s="196"/>
      <c r="AZ248" s="197"/>
      <c r="BA248" s="197"/>
      <c r="BB248" s="199"/>
      <c r="BC248" s="199"/>
      <c r="BD248" s="200"/>
      <c r="BE248" s="196"/>
      <c r="BF248" s="193"/>
      <c r="BG248" s="196"/>
      <c r="BH248" s="197"/>
      <c r="BI248" s="197"/>
      <c r="BJ248" s="199"/>
      <c r="BK248" s="199"/>
      <c r="BL248" s="200"/>
      <c r="BM248" s="196"/>
      <c r="BN248" s="193"/>
      <c r="BO248" s="196"/>
      <c r="BP248" s="197"/>
      <c r="BQ248" s="197"/>
      <c r="BR248" s="199"/>
      <c r="BS248" s="199"/>
      <c r="BT248" s="200"/>
      <c r="BU248" s="201"/>
      <c r="BV248" s="193"/>
      <c r="BW248" s="202"/>
      <c r="BX248" s="90"/>
      <c r="BY248" s="198"/>
      <c r="BZ248" s="198"/>
      <c r="CA248" s="241">
        <v>44990.888888888891</v>
      </c>
      <c r="CB248" s="221"/>
      <c r="CC248" s="267" t="s">
        <v>1744</v>
      </c>
      <c r="CD248" s="222">
        <f t="shared" si="198"/>
        <v>8.3333333333333329E-2</v>
      </c>
      <c r="CE248" s="223">
        <f t="shared" si="199"/>
        <v>3</v>
      </c>
      <c r="CF248" s="224">
        <f t="shared" si="200"/>
        <v>0.266666666666666</v>
      </c>
      <c r="CG248" s="193">
        <f t="shared" si="201"/>
        <v>8</v>
      </c>
      <c r="CH248" s="224">
        <f t="shared" si="202"/>
        <v>5.666666666666667</v>
      </c>
      <c r="CI248" s="193">
        <f t="shared" si="203"/>
        <v>26</v>
      </c>
      <c r="CJ248" s="224">
        <f t="shared" si="204"/>
        <v>0</v>
      </c>
      <c r="CK248" s="193">
        <f t="shared" si="205"/>
        <v>0</v>
      </c>
      <c r="CL248" s="224">
        <f t="shared" si="206"/>
        <v>0</v>
      </c>
      <c r="CM248" s="193">
        <f t="shared" si="207"/>
        <v>0</v>
      </c>
      <c r="CN248" s="224">
        <f t="shared" si="208"/>
        <v>0</v>
      </c>
      <c r="CO248" s="193">
        <f t="shared" si="209"/>
        <v>0</v>
      </c>
      <c r="CP248" s="225">
        <f t="shared" si="210"/>
        <v>0.1</v>
      </c>
      <c r="CQ248" s="198">
        <f t="shared" si="211"/>
        <v>0</v>
      </c>
      <c r="CR248" s="225">
        <f t="shared" si="212"/>
        <v>0</v>
      </c>
      <c r="CS248" s="198">
        <f t="shared" si="213"/>
        <v>0</v>
      </c>
      <c r="CT248" s="225">
        <f t="shared" si="214"/>
        <v>0</v>
      </c>
      <c r="CU248" s="198">
        <f t="shared" si="215"/>
        <v>0</v>
      </c>
      <c r="CV248" s="225">
        <f t="shared" si="216"/>
        <v>0</v>
      </c>
      <c r="CW248" s="226">
        <f t="shared" si="217"/>
        <v>0</v>
      </c>
      <c r="CX248" s="224">
        <f t="shared" si="218"/>
        <v>6.1166666666666663</v>
      </c>
      <c r="CY248" s="227">
        <f t="shared" si="219"/>
        <v>37</v>
      </c>
      <c r="CZ248" s="224">
        <f t="shared" si="220"/>
        <v>5.666666666666667</v>
      </c>
      <c r="DA248" s="228">
        <f t="shared" si="221"/>
        <v>26</v>
      </c>
      <c r="DB248" s="225">
        <f t="shared" si="222"/>
        <v>0.44999999999999929</v>
      </c>
      <c r="DC248" s="229">
        <f t="shared" si="223"/>
        <v>11</v>
      </c>
      <c r="DD248" s="224">
        <f t="shared" si="224"/>
        <v>0.1</v>
      </c>
      <c r="DE248" s="90">
        <f t="shared" si="225"/>
        <v>0</v>
      </c>
      <c r="DF248" s="230">
        <f t="shared" si="226"/>
        <v>6</v>
      </c>
      <c r="DG248" s="251">
        <f t="shared" si="227"/>
        <v>8410</v>
      </c>
      <c r="DH248" s="231">
        <f t="shared" si="228"/>
        <v>57.081447963800898</v>
      </c>
      <c r="DI248" s="232">
        <f t="shared" si="229"/>
        <v>371.02941176470586</v>
      </c>
      <c r="DJ248" s="233">
        <f t="shared" si="230"/>
        <v>36</v>
      </c>
      <c r="DK248" s="234">
        <f t="shared" si="231"/>
        <v>4.5882352941176467</v>
      </c>
      <c r="DL248" s="235">
        <f t="shared" si="232"/>
        <v>30.000000000000075</v>
      </c>
      <c r="DM248" s="236"/>
      <c r="DN248" s="237"/>
      <c r="DO248" s="238"/>
      <c r="DP248" s="239"/>
    </row>
  </sheetData>
  <autoFilter ref="A10:DP248"/>
  <sortState ref="A11:DP99">
    <sortCondition ref="C11:C99"/>
    <sortCondition ref="E11:E99"/>
    <sortCondition ref="M11:M99"/>
  </sortState>
  <mergeCells count="17">
    <mergeCell ref="CN9:CO9"/>
    <mergeCell ref="CP9:CQ9"/>
    <mergeCell ref="DH9:DI9"/>
    <mergeCell ref="DJ9:DL9"/>
    <mergeCell ref="DM9:DN9"/>
    <mergeCell ref="CR9:CS9"/>
    <mergeCell ref="CT9:CU9"/>
    <mergeCell ref="CV9:CW9"/>
    <mergeCell ref="CX9:CY9"/>
    <mergeCell ref="CZ9:DA9"/>
    <mergeCell ref="DB9:DC9"/>
    <mergeCell ref="DD9:DF9"/>
    <mergeCell ref="CD9:CE9"/>
    <mergeCell ref="CF9:CG9"/>
    <mergeCell ref="CH9:CI9"/>
    <mergeCell ref="CJ9:CK9"/>
    <mergeCell ref="CL9:CM9"/>
  </mergeCells>
  <conditionalFormatting sqref="K4">
    <cfRule type="colorScale" priority="9">
      <colorScale>
        <cfvo type="num" val="0"/>
        <cfvo type="num" val="0.15"/>
        <cfvo type="num" val="0.3"/>
        <color rgb="FF66FF99"/>
        <color rgb="FFFFEB84"/>
        <color rgb="FFFF6965"/>
      </colorScale>
    </cfRule>
  </conditionalFormatting>
  <conditionalFormatting sqref="CD4">
    <cfRule type="colorScale" priority="8">
      <colorScale>
        <cfvo type="num" val="0"/>
        <cfvo type="num" val="0.15"/>
        <cfvo type="num" val="0.3"/>
        <color rgb="FF66FF99"/>
        <color rgb="FFFFEB84"/>
        <color rgb="FFFF6965"/>
      </colorScale>
    </cfRule>
  </conditionalFormatting>
  <conditionalFormatting sqref="CE4">
    <cfRule type="colorScale" priority="7">
      <colorScale>
        <cfvo type="num" val="0"/>
        <cfvo type="num" val="0.15"/>
        <cfvo type="num" val="0.3"/>
        <color rgb="FF66FF99"/>
        <color rgb="FFFFEB84"/>
        <color rgb="FFFF6965"/>
      </colorScale>
    </cfRule>
  </conditionalFormatting>
  <conditionalFormatting sqref="CF4">
    <cfRule type="colorScale" priority="6">
      <colorScale>
        <cfvo type="num" val="0"/>
        <cfvo type="num" val="0.15"/>
        <cfvo type="num" val="0.3"/>
        <color rgb="FF66FF99"/>
        <color rgb="FFFFEB84"/>
        <color rgb="FFFF6965"/>
      </colorScale>
    </cfRule>
  </conditionalFormatting>
  <conditionalFormatting sqref="CG4">
    <cfRule type="colorScale" priority="5">
      <colorScale>
        <cfvo type="num" val="0"/>
        <cfvo type="num" val="0.15"/>
        <cfvo type="num" val="0.3"/>
        <color rgb="FF66FF99"/>
        <color rgb="FFFFEB84"/>
        <color rgb="FFFF6965"/>
      </colorScale>
    </cfRule>
  </conditionalFormatting>
  <conditionalFormatting sqref="CH4">
    <cfRule type="colorScale" priority="4">
      <colorScale>
        <cfvo type="num" val="0"/>
        <cfvo type="num" val="0.15"/>
        <cfvo type="num" val="0.3"/>
        <color rgb="FF66FF99"/>
        <color rgb="FFFFEB84"/>
        <color rgb="FFFF6965"/>
      </colorScale>
    </cfRule>
  </conditionalFormatting>
  <conditionalFormatting sqref="CI4">
    <cfRule type="colorScale" priority="3">
      <colorScale>
        <cfvo type="num" val="0"/>
        <cfvo type="num" val="0.15"/>
        <cfvo type="num" val="0.3"/>
        <color rgb="FF66FF99"/>
        <color rgb="FFFFEB84"/>
        <color rgb="FFFF6965"/>
      </colorScale>
    </cfRule>
  </conditionalFormatting>
  <conditionalFormatting sqref="CJ4:DL4">
    <cfRule type="colorScale" priority="2">
      <colorScale>
        <cfvo type="num" val="0"/>
        <cfvo type="num" val="0.15"/>
        <cfvo type="num" val="0.3"/>
        <color rgb="FF66FF99"/>
        <color rgb="FFFFEB84"/>
        <color rgb="FFFF6965"/>
      </colorScale>
    </cfRule>
  </conditionalFormatting>
  <conditionalFormatting sqref="DO4:DP4">
    <cfRule type="colorScale" priority="1">
      <colorScale>
        <cfvo type="num" val="0"/>
        <cfvo type="num" val="0.15"/>
        <cfvo type="num" val="0.3"/>
        <color rgb="FF66FF99"/>
        <color rgb="FFFFEB84"/>
        <color rgb="FFFF6965"/>
      </colorScale>
    </cfRule>
  </conditionalFormatting>
  <conditionalFormatting sqref="DH11:DH248">
    <cfRule type="dataBar" priority="56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{8C6291B7-F39E-473E-B1BA-DA83D3FC6523}</x14:id>
        </ext>
      </extLst>
    </cfRule>
  </conditionalFormatting>
  <conditionalFormatting sqref="DI11:DI248">
    <cfRule type="dataBar" priority="56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{B65C73A2-6BB0-4DF8-B4B1-55CECC64256C}</x14:id>
        </ext>
      </extLst>
    </cfRule>
  </conditionalFormatting>
  <conditionalFormatting sqref="DO11:DO248">
    <cfRule type="dataBar" priority="5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{EDA7546B-73ED-4C8B-B51C-FC49C337FD5B}</x14:id>
        </ext>
      </extLst>
    </cfRule>
  </conditionalFormatting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C6291B7-F39E-473E-B1BA-DA83D3FC652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DH11:DH248</xm:sqref>
        </x14:conditionalFormatting>
        <x14:conditionalFormatting xmlns:xm="http://schemas.microsoft.com/office/excel/2006/main">
          <x14:cfRule type="dataBar" id="{B65C73A2-6BB0-4DF8-B4B1-55CECC64256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DI11:DI248</xm:sqref>
        </x14:conditionalFormatting>
        <x14:conditionalFormatting xmlns:xm="http://schemas.microsoft.com/office/excel/2006/main">
          <x14:cfRule type="dataBar" id="{EDA7546B-73ED-4C8B-B51C-FC49C337FD5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DO11:DO248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6"/>
  <sheetViews>
    <sheetView zoomScale="90" zoomScaleNormal="90" workbookViewId="0">
      <selection activeCell="E14" sqref="E14"/>
    </sheetView>
  </sheetViews>
  <sheetFormatPr defaultRowHeight="12.75"/>
  <cols>
    <col min="1" max="1" width="6.85546875" style="120" customWidth="1"/>
    <col min="2" max="2" width="6.7109375" style="204" customWidth="1"/>
    <col min="3" max="3" width="9.28515625" style="204" customWidth="1"/>
    <col min="4" max="4" width="5.7109375" style="204" customWidth="1"/>
    <col min="5" max="5" width="19.42578125" style="204" customWidth="1"/>
    <col min="6" max="6" width="15.85546875" style="204" customWidth="1"/>
    <col min="7" max="7" width="10.42578125" style="204" customWidth="1"/>
    <col min="8" max="8" width="14.42578125" style="204" customWidth="1"/>
    <col min="9" max="9" width="7.42578125" style="204" customWidth="1"/>
    <col min="10" max="10" width="11.85546875" style="204" customWidth="1"/>
    <col min="11" max="11" width="8.5703125" style="204" customWidth="1"/>
    <col min="12" max="12" width="24.85546875" style="204" customWidth="1"/>
    <col min="13" max="13" width="12.5703125" style="204" customWidth="1"/>
    <col min="14" max="14" width="7.85546875" style="204" customWidth="1"/>
    <col min="15" max="15" width="7.7109375" style="204" customWidth="1"/>
    <col min="16" max="16" width="12.5703125" style="204"/>
    <col min="17" max="17" width="7.85546875" style="204" customWidth="1"/>
    <col min="18" max="18" width="7.7109375" style="204" customWidth="1"/>
    <col min="19" max="19" width="12.5703125" style="204"/>
    <col min="20" max="20" width="7.85546875" style="204" customWidth="1"/>
    <col min="21" max="21" width="14.7109375" style="204" customWidth="1"/>
    <col min="22" max="22" width="12.5703125" style="204"/>
    <col min="23" max="23" width="7.85546875" style="204" customWidth="1"/>
    <col min="24" max="24" width="15.42578125" style="204" customWidth="1"/>
    <col min="25" max="25" width="12.5703125" style="204"/>
    <col min="26" max="26" width="7.85546875" style="204" customWidth="1"/>
    <col min="27" max="27" width="18.42578125" style="204" customWidth="1"/>
    <col min="28" max="28" width="12.5703125" style="204"/>
    <col min="29" max="29" width="8.42578125" style="204" customWidth="1"/>
    <col min="30" max="30" width="18.28515625" style="204" customWidth="1"/>
    <col min="31" max="42" width="12.140625" style="204" customWidth="1"/>
    <col min="43" max="43" width="13.42578125" style="204" customWidth="1"/>
    <col min="44" max="45" width="8.42578125" style="204" customWidth="1"/>
    <col min="46" max="47" width="8" style="204" customWidth="1"/>
    <col min="48" max="48" width="9.140625" style="204"/>
    <col min="49" max="49" width="12.5703125" style="204"/>
    <col min="50" max="50" width="8.42578125" style="204" customWidth="1"/>
    <col min="51" max="51" width="12.5703125" style="204"/>
    <col min="52" max="53" width="8.42578125" style="204" customWidth="1"/>
    <col min="54" max="55" width="9.28515625" style="204" customWidth="1"/>
    <col min="56" max="56" width="9.140625" style="204"/>
    <col min="57" max="59" width="12.5703125" style="204"/>
    <col min="60" max="61" width="8.42578125" style="204" customWidth="1"/>
    <col min="62" max="62" width="12.42578125" style="204" customWidth="1"/>
    <col min="63" max="63" width="11.42578125" style="204" customWidth="1"/>
    <col min="64" max="64" width="9.140625" style="204"/>
    <col min="65" max="65" width="12.5703125" style="204"/>
    <col min="66" max="66" width="8.42578125" style="204" customWidth="1"/>
    <col min="67" max="67" width="12.5703125" style="204"/>
    <col min="68" max="69" width="8.42578125" style="204" customWidth="1"/>
    <col min="70" max="70" width="12.42578125" style="204" customWidth="1"/>
    <col min="71" max="71" width="11.42578125" style="204" customWidth="1"/>
    <col min="72" max="72" width="9.28515625" style="204" customWidth="1"/>
    <col min="73" max="73" width="12.5703125" style="204"/>
    <col min="74" max="75" width="8.42578125" style="204" customWidth="1"/>
    <col min="76" max="77" width="12.5703125" style="204"/>
    <col min="78" max="78" width="56.140625" style="204" customWidth="1"/>
    <col min="79" max="79" width="12.5703125" style="120"/>
    <col min="80" max="80" width="2.42578125" style="204" customWidth="1"/>
    <col min="81" max="81" width="2" style="204" customWidth="1"/>
    <col min="82" max="101" width="12.5703125" style="204"/>
    <col min="102" max="110" width="10.5703125" style="204" customWidth="1"/>
    <col min="111" max="111" width="12.5703125" style="169"/>
    <col min="112" max="116" width="10.140625" style="204" customWidth="1"/>
    <col min="117" max="118" width="12.5703125" style="204"/>
    <col min="119" max="119" width="15.5703125" style="204" customWidth="1"/>
    <col min="120" max="120" width="8.28515625" style="204" customWidth="1"/>
  </cols>
  <sheetData>
    <row r="1" spans="1:120">
      <c r="A1" s="98"/>
      <c r="B1" s="98"/>
      <c r="C1" s="332">
        <f>K1</f>
        <v>29</v>
      </c>
      <c r="D1" s="98"/>
      <c r="E1" s="2" t="s">
        <v>0</v>
      </c>
      <c r="F1" s="2"/>
      <c r="G1" s="203"/>
      <c r="H1" s="203"/>
      <c r="I1" s="203"/>
      <c r="J1" s="203"/>
      <c r="K1" s="252">
        <f>SUBTOTAL(109,K11:K36)</f>
        <v>29</v>
      </c>
      <c r="L1" s="268"/>
      <c r="M1" s="269"/>
      <c r="N1" s="268"/>
      <c r="O1" s="268"/>
      <c r="P1" s="268"/>
      <c r="Q1" s="268"/>
      <c r="R1" s="268"/>
      <c r="S1" s="269"/>
      <c r="T1" s="268"/>
      <c r="U1" s="268"/>
      <c r="V1" s="268"/>
      <c r="W1" s="268"/>
      <c r="X1" s="268"/>
      <c r="Y1" s="270"/>
      <c r="Z1" s="270"/>
      <c r="AA1" s="268"/>
      <c r="AB1" s="270"/>
      <c r="AC1" s="270"/>
      <c r="AD1" s="268"/>
      <c r="AE1" s="268"/>
      <c r="AF1" s="268"/>
      <c r="AG1" s="268"/>
      <c r="AH1" s="268"/>
      <c r="AI1" s="268"/>
      <c r="AJ1" s="268"/>
      <c r="AK1" s="271"/>
      <c r="AL1" s="268"/>
      <c r="AM1" s="268"/>
      <c r="AN1" s="272"/>
      <c r="AO1" s="268"/>
      <c r="AP1" s="268"/>
      <c r="AQ1" s="273"/>
      <c r="AR1" s="268"/>
      <c r="AS1" s="268"/>
      <c r="AT1" s="268"/>
      <c r="AU1" s="268"/>
      <c r="AV1" s="268"/>
      <c r="AW1" s="268"/>
      <c r="AX1" s="268"/>
      <c r="AY1" s="268"/>
      <c r="AZ1" s="268"/>
      <c r="BA1" s="268"/>
      <c r="BB1" s="268"/>
      <c r="BC1" s="268"/>
      <c r="BD1" s="268"/>
      <c r="BE1" s="268"/>
      <c r="BF1" s="268"/>
      <c r="BG1" s="268"/>
      <c r="BH1" s="268"/>
      <c r="BI1" s="268"/>
      <c r="BJ1" s="268"/>
      <c r="BK1" s="268"/>
      <c r="BL1" s="268"/>
      <c r="BM1" s="268"/>
      <c r="BN1" s="268"/>
      <c r="BO1" s="269"/>
      <c r="BP1" s="268"/>
      <c r="BQ1" s="268"/>
      <c r="BR1" s="268"/>
      <c r="BS1" s="268"/>
      <c r="BT1" s="268"/>
      <c r="BU1" s="269"/>
      <c r="BV1" s="268"/>
      <c r="BW1" s="268"/>
      <c r="BX1" s="268"/>
      <c r="BY1" s="268"/>
      <c r="BZ1" s="268"/>
      <c r="CA1" s="272"/>
      <c r="CB1" s="274"/>
      <c r="CC1" s="275"/>
      <c r="CD1" s="276">
        <f t="shared" ref="CD1:DL1" si="0">SUBTOTAL(109,CD11:CD36)</f>
        <v>5.1166666666666663</v>
      </c>
      <c r="CE1" s="308">
        <f t="shared" si="0"/>
        <v>120</v>
      </c>
      <c r="CF1" s="276">
        <f t="shared" si="0"/>
        <v>11.4</v>
      </c>
      <c r="CG1" s="309">
        <f t="shared" si="0"/>
        <v>120</v>
      </c>
      <c r="CH1" s="276">
        <f t="shared" si="0"/>
        <v>80.38333333333334</v>
      </c>
      <c r="CI1" s="309">
        <f t="shared" si="0"/>
        <v>743</v>
      </c>
      <c r="CJ1" s="276">
        <f t="shared" si="0"/>
        <v>1.6333333333333333</v>
      </c>
      <c r="CK1" s="309">
        <f t="shared" si="0"/>
        <v>2</v>
      </c>
      <c r="CL1" s="310">
        <f t="shared" si="0"/>
        <v>1.05</v>
      </c>
      <c r="CM1" s="309">
        <f t="shared" si="0"/>
        <v>1</v>
      </c>
      <c r="CN1" s="311">
        <f t="shared" si="0"/>
        <v>0</v>
      </c>
      <c r="CO1" s="309">
        <f t="shared" si="0"/>
        <v>0</v>
      </c>
      <c r="CP1" s="308">
        <f t="shared" si="0"/>
        <v>6.166666666666667</v>
      </c>
      <c r="CQ1" s="309">
        <f t="shared" si="0"/>
        <v>1</v>
      </c>
      <c r="CR1" s="308">
        <f t="shared" si="0"/>
        <v>0.3666666666666667</v>
      </c>
      <c r="CS1" s="309">
        <f t="shared" si="0"/>
        <v>1</v>
      </c>
      <c r="CT1" s="308">
        <f t="shared" si="0"/>
        <v>0.36666666666666664</v>
      </c>
      <c r="CU1" s="309">
        <f t="shared" si="0"/>
        <v>0</v>
      </c>
      <c r="CV1" s="308">
        <f t="shared" si="0"/>
        <v>0</v>
      </c>
      <c r="CW1" s="309">
        <f t="shared" si="0"/>
        <v>0</v>
      </c>
      <c r="CX1" s="328">
        <f t="shared" si="0"/>
        <v>106.48333333333332</v>
      </c>
      <c r="CY1" s="329">
        <f t="shared" si="0"/>
        <v>988</v>
      </c>
      <c r="CZ1" s="328">
        <f t="shared" si="0"/>
        <v>83.066666666666677</v>
      </c>
      <c r="DA1" s="329">
        <f t="shared" si="0"/>
        <v>746</v>
      </c>
      <c r="DB1" s="328">
        <f t="shared" si="0"/>
        <v>23.416666666666664</v>
      </c>
      <c r="DC1" s="329">
        <f t="shared" si="0"/>
        <v>242</v>
      </c>
      <c r="DD1" s="328">
        <f t="shared" si="0"/>
        <v>6.9</v>
      </c>
      <c r="DE1" s="328">
        <f t="shared" si="0"/>
        <v>2</v>
      </c>
      <c r="DF1" s="330">
        <f t="shared" si="0"/>
        <v>370.66666666666663</v>
      </c>
      <c r="DG1" s="329">
        <f t="shared" si="0"/>
        <v>133810</v>
      </c>
      <c r="DH1" s="331">
        <f t="shared" si="0"/>
        <v>8772.7279970223462</v>
      </c>
      <c r="DI1" s="331">
        <f t="shared" si="0"/>
        <v>54356.687938244941</v>
      </c>
      <c r="DJ1" s="331">
        <f t="shared" si="0"/>
        <v>627.85714285714289</v>
      </c>
      <c r="DK1" s="331">
        <f t="shared" si="0"/>
        <v>237.57744898316284</v>
      </c>
      <c r="DL1" s="331">
        <f t="shared" si="0"/>
        <v>444.16785902411686</v>
      </c>
      <c r="DM1" s="313"/>
      <c r="DN1" s="312"/>
      <c r="DO1" s="331">
        <f>SUBTOTAL(109,DO11:DO36)</f>
        <v>23.751274654031576</v>
      </c>
      <c r="DP1" s="331">
        <f>SUBTOTAL(109,DP11:DP36)</f>
        <v>27</v>
      </c>
    </row>
    <row r="2" spans="1:120">
      <c r="A2" s="98"/>
      <c r="B2" s="98"/>
      <c r="C2" s="212" t="e">
        <f t="shared" ref="C2:C7" ca="1" si="1">K2</f>
        <v>#DIV/0!</v>
      </c>
      <c r="D2" s="98"/>
      <c r="E2" s="3" t="s">
        <v>1</v>
      </c>
      <c r="F2" s="3"/>
      <c r="G2" s="205"/>
      <c r="H2" s="205"/>
      <c r="I2" s="205"/>
      <c r="J2" s="205"/>
      <c r="K2" s="206" t="e">
        <f t="shared" ref="K2" ca="1" si="2">K1/K7</f>
        <v>#DIV/0!</v>
      </c>
      <c r="L2" s="277"/>
      <c r="M2" s="278"/>
      <c r="N2" s="277"/>
      <c r="O2" s="277"/>
      <c r="P2" s="277"/>
      <c r="Q2" s="277"/>
      <c r="R2" s="277"/>
      <c r="S2" s="278"/>
      <c r="T2" s="277"/>
      <c r="U2" s="277"/>
      <c r="V2" s="277"/>
      <c r="W2" s="277"/>
      <c r="X2" s="277"/>
      <c r="Y2" s="277"/>
      <c r="Z2" s="277"/>
      <c r="AA2" s="277"/>
      <c r="AB2" s="277"/>
      <c r="AC2" s="277"/>
      <c r="AD2" s="277"/>
      <c r="AE2" s="277"/>
      <c r="AF2" s="277"/>
      <c r="AG2" s="277"/>
      <c r="AH2" s="277"/>
      <c r="AI2" s="277"/>
      <c r="AJ2" s="277"/>
      <c r="AK2" s="279"/>
      <c r="AL2" s="277"/>
      <c r="AM2" s="277"/>
      <c r="AN2" s="280"/>
      <c r="AO2" s="277"/>
      <c r="AP2" s="277"/>
      <c r="AQ2" s="281"/>
      <c r="AR2" s="277"/>
      <c r="AS2" s="277"/>
      <c r="AT2" s="277"/>
      <c r="AU2" s="277"/>
      <c r="AV2" s="277"/>
      <c r="AW2" s="277"/>
      <c r="AX2" s="277"/>
      <c r="AY2" s="277"/>
      <c r="AZ2" s="277"/>
      <c r="BA2" s="277"/>
      <c r="BB2" s="277"/>
      <c r="BC2" s="277"/>
      <c r="BD2" s="277"/>
      <c r="BE2" s="277"/>
      <c r="BF2" s="277"/>
      <c r="BG2" s="277"/>
      <c r="BH2" s="277"/>
      <c r="BI2" s="277"/>
      <c r="BJ2" s="277"/>
      <c r="BK2" s="277"/>
      <c r="BL2" s="277"/>
      <c r="BM2" s="277"/>
      <c r="BN2" s="277"/>
      <c r="BO2" s="278"/>
      <c r="BP2" s="277"/>
      <c r="BQ2" s="277"/>
      <c r="BR2" s="277"/>
      <c r="BS2" s="277"/>
      <c r="BT2" s="277"/>
      <c r="BU2" s="278"/>
      <c r="BV2" s="277"/>
      <c r="BW2" s="277"/>
      <c r="BX2" s="277"/>
      <c r="BY2" s="277"/>
      <c r="BZ2" s="277"/>
      <c r="CA2" s="280"/>
      <c r="CB2" s="282"/>
      <c r="CC2" s="283"/>
      <c r="CD2" s="206" t="e">
        <f t="shared" ref="CD2:CW2" ca="1" si="3">CD1/CD7</f>
        <v>#DIV/0!</v>
      </c>
      <c r="CE2" s="206" t="e">
        <f t="shared" ca="1" si="3"/>
        <v>#DIV/0!</v>
      </c>
      <c r="CF2" s="206" t="e">
        <f t="shared" ca="1" si="3"/>
        <v>#DIV/0!</v>
      </c>
      <c r="CG2" s="207" t="e">
        <f t="shared" ca="1" si="3"/>
        <v>#DIV/0!</v>
      </c>
      <c r="CH2" s="206" t="e">
        <f t="shared" ca="1" si="3"/>
        <v>#DIV/0!</v>
      </c>
      <c r="CI2" s="207" t="e">
        <f t="shared" ca="1" si="3"/>
        <v>#DIV/0!</v>
      </c>
      <c r="CJ2" s="206" t="e">
        <f t="shared" ca="1" si="3"/>
        <v>#DIV/0!</v>
      </c>
      <c r="CK2" s="207" t="e">
        <f t="shared" ca="1" si="3"/>
        <v>#DIV/0!</v>
      </c>
      <c r="CL2" s="206" t="e">
        <f t="shared" ca="1" si="3"/>
        <v>#DIV/0!</v>
      </c>
      <c r="CM2" s="207" t="e">
        <f t="shared" ca="1" si="3"/>
        <v>#DIV/0!</v>
      </c>
      <c r="CN2" s="206" t="e">
        <f t="shared" ca="1" si="3"/>
        <v>#DIV/0!</v>
      </c>
      <c r="CO2" s="207" t="e">
        <f t="shared" ca="1" si="3"/>
        <v>#DIV/0!</v>
      </c>
      <c r="CP2" s="206" t="e">
        <f t="shared" ca="1" si="3"/>
        <v>#DIV/0!</v>
      </c>
      <c r="CQ2" s="207" t="e">
        <f t="shared" ca="1" si="3"/>
        <v>#DIV/0!</v>
      </c>
      <c r="CR2" s="206" t="e">
        <f t="shared" ca="1" si="3"/>
        <v>#DIV/0!</v>
      </c>
      <c r="CS2" s="207" t="e">
        <f t="shared" ca="1" si="3"/>
        <v>#DIV/0!</v>
      </c>
      <c r="CT2" s="206" t="e">
        <f t="shared" ca="1" si="3"/>
        <v>#DIV/0!</v>
      </c>
      <c r="CU2" s="207" t="e">
        <f t="shared" ca="1" si="3"/>
        <v>#DIV/0!</v>
      </c>
      <c r="CV2" s="206" t="e">
        <f t="shared" ca="1" si="3"/>
        <v>#DIV/0!</v>
      </c>
      <c r="CW2" s="207" t="e">
        <f t="shared" ca="1" si="3"/>
        <v>#DIV/0!</v>
      </c>
      <c r="CX2" s="206" t="e">
        <f ca="1">CX1/CX7</f>
        <v>#DIV/0!</v>
      </c>
      <c r="CY2" s="207" t="e">
        <f t="shared" ref="CY2:DL2" ca="1" si="4">CY1/CY7</f>
        <v>#DIV/0!</v>
      </c>
      <c r="CZ2" s="206" t="e">
        <f t="shared" ca="1" si="4"/>
        <v>#DIV/0!</v>
      </c>
      <c r="DA2" s="207" t="e">
        <f t="shared" ca="1" si="4"/>
        <v>#DIV/0!</v>
      </c>
      <c r="DB2" s="206" t="e">
        <f t="shared" ca="1" si="4"/>
        <v>#DIV/0!</v>
      </c>
      <c r="DC2" s="207" t="e">
        <f t="shared" ca="1" si="4"/>
        <v>#DIV/0!</v>
      </c>
      <c r="DD2" s="206" t="e">
        <f t="shared" ca="1" si="4"/>
        <v>#DIV/0!</v>
      </c>
      <c r="DE2" s="206" t="e">
        <f t="shared" ca="1" si="4"/>
        <v>#DIV/0!</v>
      </c>
      <c r="DF2" s="207" t="e">
        <f t="shared" ca="1" si="4"/>
        <v>#DIV/0!</v>
      </c>
      <c r="DG2" s="208" t="e">
        <f t="shared" ca="1" si="4"/>
        <v>#DIV/0!</v>
      </c>
      <c r="DH2" s="4" t="e">
        <f t="shared" ca="1" si="4"/>
        <v>#DIV/0!</v>
      </c>
      <c r="DI2" s="5" t="e">
        <f t="shared" ca="1" si="4"/>
        <v>#DIV/0!</v>
      </c>
      <c r="DJ2" s="4" t="e">
        <f t="shared" ca="1" si="4"/>
        <v>#DIV/0!</v>
      </c>
      <c r="DK2" s="4" t="e">
        <f t="shared" ca="1" si="4"/>
        <v>#DIV/0!</v>
      </c>
      <c r="DL2" s="141" t="e">
        <f t="shared" ca="1" si="4"/>
        <v>#DIV/0!</v>
      </c>
      <c r="DM2" s="314"/>
      <c r="DN2" s="315"/>
      <c r="DO2" s="141" t="e">
        <f t="shared" ref="DO2:DP2" ca="1" si="5">DO1/DO7</f>
        <v>#DIV/0!</v>
      </c>
      <c r="DP2" s="141" t="e">
        <f t="shared" ca="1" si="5"/>
        <v>#DIV/0!</v>
      </c>
    </row>
    <row r="3" spans="1:120">
      <c r="A3" s="98"/>
      <c r="B3" s="98"/>
      <c r="C3" s="332" t="e">
        <f t="shared" ca="1" si="1"/>
        <v>#REF!</v>
      </c>
      <c r="D3" s="98"/>
      <c r="E3" s="256" t="s">
        <v>2</v>
      </c>
      <c r="F3" s="256"/>
      <c r="G3" s="98"/>
      <c r="H3" s="98"/>
      <c r="I3" s="98"/>
      <c r="J3" s="98"/>
      <c r="K3" s="257" t="e" cm="1">
        <f t="array" aca="1" ref="K3" ca="1">STDEV(IF(K11:K36&lt;&gt;0, IF(SUBTOTAL(3, OFFSET(#REF!, ROW(K11:K36)-ROW(#REF!), 0)), K11:K36)))</f>
        <v>#REF!</v>
      </c>
      <c r="L3" s="284"/>
      <c r="M3" s="285"/>
      <c r="N3" s="284"/>
      <c r="O3" s="284"/>
      <c r="P3" s="284"/>
      <c r="Q3" s="284"/>
      <c r="R3" s="284"/>
      <c r="S3" s="285"/>
      <c r="T3" s="284"/>
      <c r="U3" s="284"/>
      <c r="V3" s="284"/>
      <c r="W3" s="284"/>
      <c r="X3" s="284"/>
      <c r="Y3" s="286"/>
      <c r="Z3" s="286"/>
      <c r="AA3" s="284"/>
      <c r="AB3" s="286"/>
      <c r="AC3" s="286"/>
      <c r="AD3" s="284"/>
      <c r="AE3" s="284"/>
      <c r="AF3" s="284"/>
      <c r="AG3" s="284"/>
      <c r="AH3" s="284"/>
      <c r="AI3" s="284"/>
      <c r="AJ3" s="284"/>
      <c r="AK3" s="287"/>
      <c r="AL3" s="284"/>
      <c r="AM3" s="284"/>
      <c r="AN3" s="288"/>
      <c r="AO3" s="284"/>
      <c r="AP3" s="284"/>
      <c r="AQ3" s="289"/>
      <c r="AR3" s="284"/>
      <c r="AS3" s="284"/>
      <c r="AT3" s="284"/>
      <c r="AU3" s="284"/>
      <c r="AV3" s="284"/>
      <c r="AW3" s="284"/>
      <c r="AX3" s="284"/>
      <c r="AY3" s="284"/>
      <c r="AZ3" s="284"/>
      <c r="BA3" s="284"/>
      <c r="BB3" s="284"/>
      <c r="BC3" s="284"/>
      <c r="BD3" s="284"/>
      <c r="BE3" s="284"/>
      <c r="BF3" s="284"/>
      <c r="BG3" s="284"/>
      <c r="BH3" s="284"/>
      <c r="BI3" s="284"/>
      <c r="BJ3" s="284"/>
      <c r="BK3" s="284"/>
      <c r="BL3" s="284"/>
      <c r="BM3" s="284"/>
      <c r="BN3" s="284"/>
      <c r="BO3" s="285"/>
      <c r="BP3" s="284"/>
      <c r="BQ3" s="284"/>
      <c r="BR3" s="284"/>
      <c r="BS3" s="284"/>
      <c r="BT3" s="284"/>
      <c r="BU3" s="285"/>
      <c r="BV3" s="284"/>
      <c r="BW3" s="284"/>
      <c r="BX3" s="284"/>
      <c r="BY3" s="284"/>
      <c r="BZ3" s="284"/>
      <c r="CA3" s="288"/>
      <c r="CB3" s="290"/>
      <c r="CC3" s="291"/>
      <c r="CD3" s="257" t="e" cm="1">
        <f t="array" aca="1" ref="CD3" ca="1">STDEV(IF(CD11:CD36&lt;&gt;0, IF(SUBTOTAL(3, OFFSET(#REF!, ROW(CD11:CD36)-ROW(#REF!), 0)), CD11:CD36)))</f>
        <v>#REF!</v>
      </c>
      <c r="CE3" s="257" t="e" cm="1">
        <f t="array" aca="1" ref="CE3" ca="1">STDEV(IF(CE11:CE36&lt;&gt;0, IF(SUBTOTAL(3, OFFSET(#REF!, ROW(CE11:CE36)-ROW(#REF!), 0)), CE11:CE36)))</f>
        <v>#REF!</v>
      </c>
      <c r="CF3" s="257" t="e" cm="1">
        <f t="array" aca="1" ref="CF3" ca="1">STDEV(IF(CF11:CF36&lt;&gt;0, IF(SUBTOTAL(3, OFFSET(#REF!, ROW(CF11:CF36)-ROW(#REF!), 0)), CF11:CF36)))</f>
        <v>#REF!</v>
      </c>
      <c r="CG3" s="258" t="e" cm="1">
        <f t="array" aca="1" ref="CG3" ca="1">STDEV(IF(CG11:CG36&lt;&gt;0, IF(SUBTOTAL(3, OFFSET(#REF!, ROW(CG11:CG36)-ROW(#REF!), 0)), CG11:CG36)))</f>
        <v>#REF!</v>
      </c>
      <c r="CH3" s="257" t="e" cm="1">
        <f t="array" aca="1" ref="CH3" ca="1">STDEV(IF(CH11:CH36&lt;&gt;0, IF(SUBTOTAL(3, OFFSET(#REF!, ROW(CH11:CH36)-ROW(#REF!), 0)), CH11:CH36)))</f>
        <v>#REF!</v>
      </c>
      <c r="CI3" s="258" t="e" cm="1">
        <f t="array" aca="1" ref="CI3" ca="1">STDEV(IF(CI11:CI36&lt;&gt;0, IF(SUBTOTAL(3, OFFSET(#REF!, ROW(CI11:CI36)-ROW(#REF!), 0)), CI11:CI36)))</f>
        <v>#REF!</v>
      </c>
      <c r="CJ3" s="262" t="e" cm="1">
        <f t="array" aca="1" ref="CJ3" ca="1">STDEV(IF(CJ11:CJ36&lt;&gt;0, IF(SUBTOTAL(3, OFFSET(#REF!, ROW(CJ11:CJ36)-ROW(#REF!), 0)), CJ11:CJ36)))</f>
        <v>#REF!</v>
      </c>
      <c r="CK3" s="258" t="e" cm="1">
        <f t="array" aca="1" ref="CK3" ca="1">STDEV(IF(CK11:CK36&lt;&gt;0, IF(SUBTOTAL(3, OFFSET(#REF!, ROW(CK11:CK36)-ROW(#REF!), 0)), CK11:CK36)))</f>
        <v>#REF!</v>
      </c>
      <c r="CL3" s="257" t="e" cm="1">
        <f t="array" aca="1" ref="CL3" ca="1">STDEV(IF(CL11:CL36&lt;&gt;0, IF(SUBTOTAL(3, OFFSET(#REF!, ROW(CL11:CL36)-ROW(#REF!), 0)), CL11:CL36)))</f>
        <v>#REF!</v>
      </c>
      <c r="CM3" s="258" t="e" cm="1">
        <f t="array" aca="1" ref="CM3" ca="1">STDEV(IF(CM11:CM36&lt;&gt;0, IF(SUBTOTAL(3, OFFSET(#REF!, ROW(CM11:CM36)-ROW(#REF!), 0)), CM11:CM36)))</f>
        <v>#REF!</v>
      </c>
      <c r="CN3" s="257" t="e" cm="1">
        <f t="array" aca="1" ref="CN3" ca="1">STDEV(IF(CN11:CN36&lt;&gt;0, IF(SUBTOTAL(3, OFFSET(#REF!, ROW(CN11:CN36)-ROW(#REF!), 0)), CN11:CN36)))</f>
        <v>#DIV/0!</v>
      </c>
      <c r="CO3" s="258" t="e" cm="1">
        <f t="array" aca="1" ref="CO3" ca="1">STDEV(IF(CO11:CO36&lt;&gt;0, IF(SUBTOTAL(3, OFFSET(#REF!, ROW(CO11:CO36)-ROW(#REF!), 0)), CO11:CO36)))</f>
        <v>#DIV/0!</v>
      </c>
      <c r="CP3" s="257" t="e" cm="1">
        <f t="array" aca="1" ref="CP3" ca="1">STDEV(IF(CP11:CP36&lt;&gt;0, IF(SUBTOTAL(3, OFFSET(#REF!, ROW(CP11:CP36)-ROW(#REF!), 0)), CP11:CP36)))</f>
        <v>#REF!</v>
      </c>
      <c r="CQ3" s="258" t="e" cm="1">
        <f t="array" aca="1" ref="CQ3" ca="1">STDEV(IF(CQ11:CQ36&lt;&gt;0, IF(SUBTOTAL(3, OFFSET(#REF!, ROW(CQ11:CQ36)-ROW(#REF!), 0)), CQ11:CQ36)))</f>
        <v>#REF!</v>
      </c>
      <c r="CR3" s="257" t="e" cm="1">
        <f t="array" aca="1" ref="CR3" ca="1">STDEV(IF(CR11:CR36&lt;&gt;0, IF(SUBTOTAL(3, OFFSET(#REF!, ROW(CR11:CR36)-ROW(#REF!), 0)), CR11:CR36)))</f>
        <v>#REF!</v>
      </c>
      <c r="CS3" s="258" t="e" cm="1">
        <f t="array" aca="1" ref="CS3" ca="1">STDEV(IF(CS11:CS36&lt;&gt;0, IF(SUBTOTAL(3, OFFSET(#REF!, ROW(CS11:CS36)-ROW(#REF!), 0)), CS11:CS36)))</f>
        <v>#REF!</v>
      </c>
      <c r="CT3" s="257" t="e" cm="1">
        <f t="array" aca="1" ref="CT3" ca="1">STDEV(IF(CT11:CT36&lt;&gt;0, IF(SUBTOTAL(3, OFFSET(#REF!, ROW(CT11:CT36)-ROW(#REF!), 0)), CT11:CT36)))</f>
        <v>#REF!</v>
      </c>
      <c r="CU3" s="258" t="e" cm="1">
        <f t="array" aca="1" ref="CU3" ca="1">STDEV(IF(CU11:CU36&lt;&gt;0, IF(SUBTOTAL(3, OFFSET(#REF!, ROW(CU11:CU36)-ROW(#REF!), 0)), CU11:CU36)))</f>
        <v>#DIV/0!</v>
      </c>
      <c r="CV3" s="257" t="e" cm="1">
        <f t="array" aca="1" ref="CV3" ca="1">STDEV(IF(CV11:CV36&lt;&gt;0, IF(SUBTOTAL(3, OFFSET(#REF!, ROW(CV11:CV36)-ROW(#REF!), 0)), CV11:CV36)))</f>
        <v>#DIV/0!</v>
      </c>
      <c r="CW3" s="258" t="e" cm="1">
        <f t="array" aca="1" ref="CW3" ca="1">STDEV(IF(CW11:CW36&lt;&gt;0, IF(SUBTOTAL(3, OFFSET(#REF!, ROW(CW11:CW36)-ROW(#REF!), 0)), CW11:CW36)))</f>
        <v>#DIV/0!</v>
      </c>
      <c r="CX3" s="257" t="e" cm="1">
        <f t="array" aca="1" ref="CX3" ca="1">STDEV(IF(CX11:CX36&lt;&gt;0, IF(SUBTOTAL(3, OFFSET(#REF!, ROW(CX11:CX36)-ROW(#REF!), 0)), CX11:CX36)))</f>
        <v>#REF!</v>
      </c>
      <c r="CY3" s="258" t="e" cm="1">
        <f t="array" aca="1" ref="CY3" ca="1">STDEV(IF(CY11:CY36&lt;&gt;0, IF(SUBTOTAL(3, OFFSET(#REF!, ROW(CY11:CY36)-ROW(#REF!), 0)), CY11:CY36)))</f>
        <v>#REF!</v>
      </c>
      <c r="CZ3" s="257" t="e" cm="1">
        <f t="array" aca="1" ref="CZ3" ca="1">STDEV(IF(CZ11:CZ36&lt;&gt;0, IF(SUBTOTAL(3, OFFSET(#REF!, ROW(CZ11:CZ36)-ROW(#REF!), 0)), CZ11:CZ36)))</f>
        <v>#REF!</v>
      </c>
      <c r="DA3" s="258" t="e" cm="1">
        <f t="array" aca="1" ref="DA3" ca="1">STDEV(IF(DA11:DA36&lt;&gt;0, IF(SUBTOTAL(3, OFFSET(#REF!, ROW(DA11:DA36)-ROW(#REF!), 0)), DA11:DA36)))</f>
        <v>#REF!</v>
      </c>
      <c r="DB3" s="257" t="e" cm="1">
        <f t="array" aca="1" ref="DB3" ca="1">STDEV(IF(DB11:DB36&lt;&gt;0, IF(SUBTOTAL(3, OFFSET(#REF!, ROW(DB11:DB36)-ROW(#REF!), 0)), DB11:DB36)))</f>
        <v>#REF!</v>
      </c>
      <c r="DC3" s="258" t="e" cm="1">
        <f t="array" aca="1" ref="DC3" ca="1">STDEV(IF(DC11:DC36&lt;&gt;0, IF(SUBTOTAL(3, OFFSET(#REF!, ROW(DC11:DC36)-ROW(#REF!), 0)), DC11:DC36)))</f>
        <v>#REF!</v>
      </c>
      <c r="DD3" s="257" t="e" cm="1">
        <f t="array" aca="1" ref="DD3" ca="1">STDEV(IF(DD11:DD36&lt;&gt;0, IF(SUBTOTAL(3, OFFSET(#REF!, ROW(DD11:DD36)-ROW(#REF!), 0)), DD11:DD36)))</f>
        <v>#REF!</v>
      </c>
      <c r="DE3" s="257" t="e" cm="1">
        <f t="array" aca="1" ref="DE3" ca="1">STDEV(IF(DE11:DE36&lt;&gt;0, IF(SUBTOTAL(3, OFFSET(#REF!, ROW(DE11:DE36)-ROW(#REF!), 0)), DE11:DE36)))</f>
        <v>#REF!</v>
      </c>
      <c r="DF3" s="258" t="e" cm="1">
        <f t="array" aca="1" ref="DF3" ca="1">STDEV(IF(DF11:DF36&lt;&gt;0, IF(SUBTOTAL(3, OFFSET(#REF!, ROW(DF11:DF36)-ROW(#REF!), 0)), DF11:DF36)))</f>
        <v>#REF!</v>
      </c>
      <c r="DG3" s="259" t="e" cm="1">
        <f t="array" aca="1" ref="DG3" ca="1">STDEV(IF(DG11:DG36&lt;&gt;0, IF(SUBTOTAL(3, OFFSET(#REF!, ROW(DG11:DG36)-ROW(#REF!), 0)), DG11:DG36)))</f>
        <v>#REF!</v>
      </c>
      <c r="DH3" s="260" t="e" cm="1">
        <f t="array" aca="1" ref="DH3" ca="1">STDEV(IF(DH11:DH36&lt;&gt;0, IF(SUBTOTAL(3, OFFSET(#REF!, ROW(DH11:DH36)-ROW(#REF!), 0)), DH11:DH36)))</f>
        <v>#REF!</v>
      </c>
      <c r="DI3" s="261" t="e" cm="1">
        <f t="array" aca="1" ref="DI3" ca="1">STDEV(IF(DI11:DI36&lt;&gt;0, IF(SUBTOTAL(3, OFFSET(#REF!, ROW(DI11:DI36)-ROW(#REF!), 0)), DI11:DI36)))</f>
        <v>#REF!</v>
      </c>
      <c r="DJ3" s="260" t="e" cm="1">
        <f t="array" aca="1" ref="DJ3" ca="1">STDEV(IF(DJ11:DJ36&lt;&gt;0, IF(SUBTOTAL(3, OFFSET(#REF!, ROW(DJ11:DJ36)-ROW(#REF!), 0)), DJ11:DJ36)))</f>
        <v>#REF!</v>
      </c>
      <c r="DK3" s="260" t="e" cm="1">
        <f t="array" aca="1" ref="DK3" ca="1">STDEV(IF(DK11:DK36&lt;&gt;0, IF(SUBTOTAL(3, OFFSET(#REF!, ROW(DK11:DK36)-ROW(#REF!), 0)), DK11:DK36)))</f>
        <v>#REF!</v>
      </c>
      <c r="DL3" s="260" t="e" cm="1">
        <f t="array" aca="1" ref="DL3" ca="1">STDEV(IF(DL11:DL36&lt;&gt;0, IF(SUBTOTAL(3, OFFSET(#REF!, ROW(DL11:DL36)-ROW(#REF!), 0)), DL11:DL36)))</f>
        <v>#REF!</v>
      </c>
      <c r="DM3" s="316"/>
      <c r="DN3" s="317"/>
      <c r="DO3" s="260" t="e" cm="1">
        <f t="array" aca="1" ref="DO3" ca="1">STDEV(IF(DO11:DO36&lt;&gt;0, IF(SUBTOTAL(3, OFFSET(#REF!, ROW(DO11:DO36)-ROW(#REF!), 0)), DO11:DO36)))</f>
        <v>#REF!</v>
      </c>
      <c r="DP3" s="260" t="e" cm="1">
        <f t="array" aca="1" ref="DP3" ca="1">STDEV(IF(DP11:DP36&lt;&gt;0, IF(SUBTOTAL(3, OFFSET(#REF!, ROW(DP11:DP36)-ROW(#REF!), 0)), DP11:DP36)))</f>
        <v>#REF!</v>
      </c>
    </row>
    <row r="4" spans="1:120">
      <c r="A4" s="98"/>
      <c r="B4" s="98"/>
      <c r="C4" s="332" t="e">
        <f t="shared" ca="1" si="1"/>
        <v>#DIV/0!</v>
      </c>
      <c r="D4" s="98"/>
      <c r="E4" s="263" t="s">
        <v>1709</v>
      </c>
      <c r="F4" s="263"/>
      <c r="G4" s="264"/>
      <c r="H4" s="264"/>
      <c r="I4" s="264"/>
      <c r="J4" s="264"/>
      <c r="K4" s="265" t="e">
        <f t="shared" ref="K4" ca="1" si="6">IF(OR(K2=0,K2=""),0,K3/K2)</f>
        <v>#DIV/0!</v>
      </c>
      <c r="L4" s="292"/>
      <c r="M4" s="293"/>
      <c r="N4" s="292"/>
      <c r="O4" s="292"/>
      <c r="P4" s="292"/>
      <c r="Q4" s="292"/>
      <c r="R4" s="292"/>
      <c r="S4" s="293"/>
      <c r="T4" s="292"/>
      <c r="U4" s="292"/>
      <c r="V4" s="292"/>
      <c r="W4" s="292"/>
      <c r="X4" s="292"/>
      <c r="Y4" s="294"/>
      <c r="Z4" s="294"/>
      <c r="AA4" s="292"/>
      <c r="AB4" s="294"/>
      <c r="AC4" s="294"/>
      <c r="AD4" s="292"/>
      <c r="AE4" s="292"/>
      <c r="AF4" s="292"/>
      <c r="AG4" s="292"/>
      <c r="AH4" s="292"/>
      <c r="AI4" s="292"/>
      <c r="AJ4" s="292"/>
      <c r="AK4" s="295"/>
      <c r="AL4" s="292"/>
      <c r="AM4" s="292"/>
      <c r="AN4" s="296"/>
      <c r="AO4" s="292"/>
      <c r="AP4" s="292"/>
      <c r="AQ4" s="297"/>
      <c r="AR4" s="292"/>
      <c r="AS4" s="292"/>
      <c r="AT4" s="292"/>
      <c r="AU4" s="292"/>
      <c r="AV4" s="292"/>
      <c r="AW4" s="292"/>
      <c r="AX4" s="292"/>
      <c r="AY4" s="292"/>
      <c r="AZ4" s="292"/>
      <c r="BA4" s="292"/>
      <c r="BB4" s="292"/>
      <c r="BC4" s="292"/>
      <c r="BD4" s="292"/>
      <c r="BE4" s="292"/>
      <c r="BF4" s="292"/>
      <c r="BG4" s="292"/>
      <c r="BH4" s="292"/>
      <c r="BI4" s="292"/>
      <c r="BJ4" s="292"/>
      <c r="BK4" s="292"/>
      <c r="BL4" s="292"/>
      <c r="BM4" s="292"/>
      <c r="BN4" s="292"/>
      <c r="BO4" s="293"/>
      <c r="BP4" s="292"/>
      <c r="BQ4" s="292"/>
      <c r="BR4" s="292"/>
      <c r="BS4" s="292"/>
      <c r="BT4" s="292"/>
      <c r="BU4" s="293"/>
      <c r="BV4" s="292"/>
      <c r="BW4" s="292"/>
      <c r="BX4" s="292"/>
      <c r="BY4" s="292"/>
      <c r="BZ4" s="292"/>
      <c r="CA4" s="296"/>
      <c r="CB4" s="298"/>
      <c r="CC4" s="299"/>
      <c r="CD4" s="265" t="e">
        <f t="shared" ref="CD4:CM4" ca="1" si="7">IF(OR(CD2=0,CD2=""),0,CD3/CD2)</f>
        <v>#DIV/0!</v>
      </c>
      <c r="CE4" s="265" t="e">
        <f t="shared" ca="1" si="7"/>
        <v>#DIV/0!</v>
      </c>
      <c r="CF4" s="265" t="e">
        <f t="shared" ca="1" si="7"/>
        <v>#DIV/0!</v>
      </c>
      <c r="CG4" s="265" t="e">
        <f t="shared" ca="1" si="7"/>
        <v>#DIV/0!</v>
      </c>
      <c r="CH4" s="265" t="e">
        <f t="shared" ca="1" si="7"/>
        <v>#DIV/0!</v>
      </c>
      <c r="CI4" s="265" t="e">
        <f t="shared" ca="1" si="7"/>
        <v>#DIV/0!</v>
      </c>
      <c r="CJ4" s="265" t="e">
        <f t="shared" ca="1" si="7"/>
        <v>#DIV/0!</v>
      </c>
      <c r="CK4" s="265" t="e">
        <f t="shared" ca="1" si="7"/>
        <v>#DIV/0!</v>
      </c>
      <c r="CL4" s="265" t="e">
        <f t="shared" ca="1" si="7"/>
        <v>#DIV/0!</v>
      </c>
      <c r="CM4" s="265" t="e">
        <f t="shared" ca="1" si="7"/>
        <v>#DIV/0!</v>
      </c>
      <c r="CN4" s="265" t="e">
        <f ca="1">IF(OR(CN2=0,CN2=""),0,CN3/CN2)</f>
        <v>#DIV/0!</v>
      </c>
      <c r="CO4" s="265" t="e">
        <f t="shared" ref="CO4:DL4" ca="1" si="8">IF(OR(CO2=0,CO2=""),0,CO3/CO2)</f>
        <v>#DIV/0!</v>
      </c>
      <c r="CP4" s="265" t="e">
        <f t="shared" ca="1" si="8"/>
        <v>#DIV/0!</v>
      </c>
      <c r="CQ4" s="265" t="e">
        <f t="shared" ca="1" si="8"/>
        <v>#DIV/0!</v>
      </c>
      <c r="CR4" s="265" t="e">
        <f t="shared" ca="1" si="8"/>
        <v>#DIV/0!</v>
      </c>
      <c r="CS4" s="265" t="e">
        <f t="shared" ca="1" si="8"/>
        <v>#DIV/0!</v>
      </c>
      <c r="CT4" s="265" t="e">
        <f t="shared" ca="1" si="8"/>
        <v>#DIV/0!</v>
      </c>
      <c r="CU4" s="265" t="e">
        <f t="shared" ca="1" si="8"/>
        <v>#DIV/0!</v>
      </c>
      <c r="CV4" s="265" t="e">
        <f t="shared" ca="1" si="8"/>
        <v>#DIV/0!</v>
      </c>
      <c r="CW4" s="265" t="e">
        <f t="shared" ca="1" si="8"/>
        <v>#DIV/0!</v>
      </c>
      <c r="CX4" s="265" t="e">
        <f t="shared" ca="1" si="8"/>
        <v>#DIV/0!</v>
      </c>
      <c r="CY4" s="265" t="e">
        <f t="shared" ca="1" si="8"/>
        <v>#DIV/0!</v>
      </c>
      <c r="CZ4" s="265" t="e">
        <f t="shared" ca="1" si="8"/>
        <v>#DIV/0!</v>
      </c>
      <c r="DA4" s="265" t="e">
        <f t="shared" ca="1" si="8"/>
        <v>#DIV/0!</v>
      </c>
      <c r="DB4" s="265" t="e">
        <f t="shared" ca="1" si="8"/>
        <v>#DIV/0!</v>
      </c>
      <c r="DC4" s="265" t="e">
        <f t="shared" ca="1" si="8"/>
        <v>#DIV/0!</v>
      </c>
      <c r="DD4" s="265" t="e">
        <f t="shared" ca="1" si="8"/>
        <v>#DIV/0!</v>
      </c>
      <c r="DE4" s="265" t="e">
        <f t="shared" ca="1" si="8"/>
        <v>#DIV/0!</v>
      </c>
      <c r="DF4" s="265" t="e">
        <f t="shared" ca="1" si="8"/>
        <v>#DIV/0!</v>
      </c>
      <c r="DG4" s="265" t="e">
        <f t="shared" ca="1" si="8"/>
        <v>#DIV/0!</v>
      </c>
      <c r="DH4" s="265" t="e">
        <f t="shared" ca="1" si="8"/>
        <v>#DIV/0!</v>
      </c>
      <c r="DI4" s="265" t="e">
        <f t="shared" ca="1" si="8"/>
        <v>#DIV/0!</v>
      </c>
      <c r="DJ4" s="265" t="e">
        <f t="shared" ca="1" si="8"/>
        <v>#DIV/0!</v>
      </c>
      <c r="DK4" s="265" t="e">
        <f t="shared" ca="1" si="8"/>
        <v>#DIV/0!</v>
      </c>
      <c r="DL4" s="265" t="e">
        <f t="shared" ca="1" si="8"/>
        <v>#DIV/0!</v>
      </c>
      <c r="DM4" s="318"/>
      <c r="DN4" s="319"/>
      <c r="DO4" s="265" t="e">
        <f t="shared" ref="DO4:DP4" ca="1" si="9">IF(OR(DO2=0,DO2=""),0,DO3/DO2)</f>
        <v>#DIV/0!</v>
      </c>
      <c r="DP4" s="265" t="e">
        <f t="shared" ca="1" si="9"/>
        <v>#DIV/0!</v>
      </c>
    </row>
    <row r="5" spans="1:120">
      <c r="A5" s="98"/>
      <c r="B5" s="98"/>
      <c r="C5" s="332">
        <f t="shared" si="1"/>
        <v>4</v>
      </c>
      <c r="D5" s="98"/>
      <c r="E5" s="7" t="s">
        <v>3</v>
      </c>
      <c r="F5" s="7"/>
      <c r="G5" s="205"/>
      <c r="H5" s="205"/>
      <c r="I5" s="205"/>
      <c r="J5" s="205"/>
      <c r="K5" s="10">
        <f>SUBTOTAL(104,K11:K36)</f>
        <v>4</v>
      </c>
      <c r="L5" s="277"/>
      <c r="M5" s="278"/>
      <c r="N5" s="277"/>
      <c r="O5" s="277"/>
      <c r="P5" s="277"/>
      <c r="Q5" s="277"/>
      <c r="R5" s="277"/>
      <c r="S5" s="278"/>
      <c r="T5" s="277"/>
      <c r="U5" s="277"/>
      <c r="V5" s="277"/>
      <c r="W5" s="277"/>
      <c r="X5" s="277"/>
      <c r="Y5" s="277"/>
      <c r="Z5" s="277"/>
      <c r="AA5" s="277"/>
      <c r="AB5" s="277"/>
      <c r="AC5" s="277"/>
      <c r="AD5" s="277"/>
      <c r="AE5" s="277"/>
      <c r="AF5" s="277"/>
      <c r="AG5" s="277"/>
      <c r="AH5" s="277"/>
      <c r="AI5" s="277"/>
      <c r="AJ5" s="277"/>
      <c r="AK5" s="300"/>
      <c r="AL5" s="277"/>
      <c r="AM5" s="277"/>
      <c r="AN5" s="301"/>
      <c r="AO5" s="277"/>
      <c r="AP5" s="277"/>
      <c r="AQ5" s="302"/>
      <c r="AR5" s="277"/>
      <c r="AS5" s="277"/>
      <c r="AT5" s="277"/>
      <c r="AU5" s="277"/>
      <c r="AV5" s="277"/>
      <c r="AW5" s="277"/>
      <c r="AX5" s="277"/>
      <c r="AY5" s="277"/>
      <c r="AZ5" s="277"/>
      <c r="BA5" s="277"/>
      <c r="BB5" s="277"/>
      <c r="BC5" s="277"/>
      <c r="BD5" s="277"/>
      <c r="BE5" s="277"/>
      <c r="BF5" s="277"/>
      <c r="BG5" s="277"/>
      <c r="BH5" s="277"/>
      <c r="BI5" s="277"/>
      <c r="BJ5" s="277"/>
      <c r="BK5" s="277"/>
      <c r="BL5" s="277"/>
      <c r="BM5" s="277"/>
      <c r="BN5" s="277"/>
      <c r="BO5" s="278"/>
      <c r="BP5" s="277"/>
      <c r="BQ5" s="277"/>
      <c r="BR5" s="277"/>
      <c r="BS5" s="277"/>
      <c r="BT5" s="277"/>
      <c r="BU5" s="278"/>
      <c r="BV5" s="277"/>
      <c r="BW5" s="277"/>
      <c r="BX5" s="277"/>
      <c r="BY5" s="277"/>
      <c r="BZ5" s="277"/>
      <c r="CA5" s="301"/>
      <c r="CB5" s="282"/>
      <c r="CC5" s="283"/>
      <c r="CD5" s="8">
        <f t="shared" ref="CD5:DL5" si="10">SUBTOTAL(104,CD11:CD36)</f>
        <v>0.46666666666666667</v>
      </c>
      <c r="CE5" s="9">
        <f t="shared" si="10"/>
        <v>14</v>
      </c>
      <c r="CF5" s="10">
        <f t="shared" si="10"/>
        <v>3.9166666666666674</v>
      </c>
      <c r="CG5" s="11">
        <f t="shared" si="10"/>
        <v>11</v>
      </c>
      <c r="CH5" s="457">
        <f t="shared" si="10"/>
        <v>7</v>
      </c>
      <c r="CI5" s="458">
        <f t="shared" si="10"/>
        <v>70</v>
      </c>
      <c r="CJ5" s="457">
        <f t="shared" si="10"/>
        <v>0.83333333333333337</v>
      </c>
      <c r="CK5" s="458">
        <f t="shared" si="10"/>
        <v>2</v>
      </c>
      <c r="CL5" s="459">
        <f t="shared" si="10"/>
        <v>1.05</v>
      </c>
      <c r="CM5" s="458">
        <f t="shared" si="10"/>
        <v>1</v>
      </c>
      <c r="CN5" s="459">
        <f t="shared" si="10"/>
        <v>0</v>
      </c>
      <c r="CO5" s="458">
        <f t="shared" si="10"/>
        <v>0</v>
      </c>
      <c r="CP5" s="459">
        <f t="shared" si="10"/>
        <v>0.41666666666666669</v>
      </c>
      <c r="CQ5" s="458">
        <f t="shared" si="10"/>
        <v>1</v>
      </c>
      <c r="CR5" s="459">
        <f t="shared" si="10"/>
        <v>0.2</v>
      </c>
      <c r="CS5" s="458">
        <f t="shared" si="10"/>
        <v>1</v>
      </c>
      <c r="CT5" s="459">
        <f t="shared" si="10"/>
        <v>0.36666666666666664</v>
      </c>
      <c r="CU5" s="458">
        <f t="shared" si="10"/>
        <v>0</v>
      </c>
      <c r="CV5" s="459">
        <f t="shared" si="10"/>
        <v>0</v>
      </c>
      <c r="CW5" s="458">
        <f t="shared" si="10"/>
        <v>0</v>
      </c>
      <c r="CX5" s="12">
        <f t="shared" si="10"/>
        <v>9.3000000000000007</v>
      </c>
      <c r="CY5" s="11">
        <f t="shared" si="10"/>
        <v>77</v>
      </c>
      <c r="CZ5" s="9">
        <f t="shared" si="10"/>
        <v>7</v>
      </c>
      <c r="DA5" s="11">
        <f t="shared" si="10"/>
        <v>70</v>
      </c>
      <c r="DB5" s="9">
        <f t="shared" si="10"/>
        <v>4.916666666666667</v>
      </c>
      <c r="DC5" s="11">
        <f t="shared" si="10"/>
        <v>19</v>
      </c>
      <c r="DD5" s="9">
        <f t="shared" si="10"/>
        <v>0.83333333333333326</v>
      </c>
      <c r="DE5" s="9">
        <f t="shared" si="10"/>
        <v>1</v>
      </c>
      <c r="DF5" s="11">
        <f t="shared" si="10"/>
        <v>25</v>
      </c>
      <c r="DG5" s="208">
        <f t="shared" si="10"/>
        <v>17810</v>
      </c>
      <c r="DH5" s="13">
        <f t="shared" si="10"/>
        <v>4160</v>
      </c>
      <c r="DI5" s="14">
        <f t="shared" si="10"/>
        <v>8300</v>
      </c>
      <c r="DJ5" s="13">
        <f t="shared" si="10"/>
        <v>84</v>
      </c>
      <c r="DK5" s="13">
        <f t="shared" si="10"/>
        <v>19.5</v>
      </c>
      <c r="DL5" s="13">
        <f t="shared" si="10"/>
        <v>40</v>
      </c>
      <c r="DM5" s="320"/>
      <c r="DN5" s="321"/>
      <c r="DO5" s="13">
        <f>SUBTOTAL(104,DO11:DO36)</f>
        <v>1</v>
      </c>
      <c r="DP5" s="13">
        <f>SUBTOTAL(104,DP11:DP36)</f>
        <v>3</v>
      </c>
    </row>
    <row r="6" spans="1:120">
      <c r="A6" s="98"/>
      <c r="B6" s="98"/>
      <c r="C6" s="332">
        <f t="shared" si="1"/>
        <v>1</v>
      </c>
      <c r="D6" s="98"/>
      <c r="E6" s="15" t="s">
        <v>4</v>
      </c>
      <c r="F6" s="15"/>
      <c r="G6" s="209"/>
      <c r="H6" s="209"/>
      <c r="I6" s="209"/>
      <c r="J6" s="209"/>
      <c r="K6" s="255">
        <f>SUBTOTAL(105,K11:K36)</f>
        <v>1</v>
      </c>
      <c r="L6" s="303"/>
      <c r="M6" s="303"/>
      <c r="N6" s="303"/>
      <c r="O6" s="303"/>
      <c r="P6" s="303"/>
      <c r="Q6" s="303"/>
      <c r="R6" s="303"/>
      <c r="S6" s="303"/>
      <c r="T6" s="303"/>
      <c r="U6" s="303"/>
      <c r="V6" s="303"/>
      <c r="W6" s="303"/>
      <c r="X6" s="303"/>
      <c r="Y6" s="304"/>
      <c r="Z6" s="304"/>
      <c r="AA6" s="303"/>
      <c r="AB6" s="304"/>
      <c r="AC6" s="304"/>
      <c r="AD6" s="303"/>
      <c r="AE6" s="303"/>
      <c r="AF6" s="303"/>
      <c r="AG6" s="303"/>
      <c r="AH6" s="303"/>
      <c r="AI6" s="303"/>
      <c r="AJ6" s="303"/>
      <c r="AK6" s="305"/>
      <c r="AL6" s="303"/>
      <c r="AM6" s="303"/>
      <c r="AN6" s="305"/>
      <c r="AO6" s="303"/>
      <c r="AP6" s="303"/>
      <c r="AQ6" s="305"/>
      <c r="AR6" s="303"/>
      <c r="AS6" s="303"/>
      <c r="AT6" s="303"/>
      <c r="AU6" s="303"/>
      <c r="AV6" s="303"/>
      <c r="AW6" s="303"/>
      <c r="AX6" s="303"/>
      <c r="AY6" s="303"/>
      <c r="AZ6" s="303"/>
      <c r="BA6" s="303"/>
      <c r="BB6" s="303"/>
      <c r="BC6" s="303"/>
      <c r="BD6" s="303"/>
      <c r="BE6" s="303"/>
      <c r="BF6" s="303"/>
      <c r="BG6" s="303"/>
      <c r="BH6" s="303"/>
      <c r="BI6" s="303"/>
      <c r="BJ6" s="303"/>
      <c r="BK6" s="303"/>
      <c r="BL6" s="303"/>
      <c r="BM6" s="303"/>
      <c r="BN6" s="303"/>
      <c r="BO6" s="303"/>
      <c r="BP6" s="303"/>
      <c r="BQ6" s="303"/>
      <c r="BR6" s="303"/>
      <c r="BS6" s="303"/>
      <c r="BT6" s="303"/>
      <c r="BU6" s="303"/>
      <c r="BV6" s="303"/>
      <c r="BW6" s="303"/>
      <c r="BX6" s="303"/>
      <c r="BY6" s="303"/>
      <c r="BZ6" s="303"/>
      <c r="CA6" s="305"/>
      <c r="CB6" s="306"/>
      <c r="CC6" s="307"/>
      <c r="CD6" s="6">
        <f t="shared" ref="CD6:DL6" si="11">SUBTOTAL(105,CD11:CD36)</f>
        <v>6.6666666666666666E-2</v>
      </c>
      <c r="CE6" s="210">
        <f t="shared" si="11"/>
        <v>1</v>
      </c>
      <c r="CF6" s="6">
        <f t="shared" si="11"/>
        <v>0.1</v>
      </c>
      <c r="CG6" s="211">
        <f t="shared" si="11"/>
        <v>3</v>
      </c>
      <c r="CH6" s="6">
        <f t="shared" si="11"/>
        <v>0.5</v>
      </c>
      <c r="CI6" s="211">
        <f t="shared" si="11"/>
        <v>1</v>
      </c>
      <c r="CJ6" s="6">
        <f t="shared" si="11"/>
        <v>0</v>
      </c>
      <c r="CK6" s="211">
        <f t="shared" si="11"/>
        <v>0</v>
      </c>
      <c r="CL6" s="16">
        <f t="shared" si="11"/>
        <v>0</v>
      </c>
      <c r="CM6" s="211">
        <f t="shared" si="11"/>
        <v>0</v>
      </c>
      <c r="CN6" s="16">
        <f t="shared" si="11"/>
        <v>0</v>
      </c>
      <c r="CO6" s="211">
        <f t="shared" si="11"/>
        <v>0</v>
      </c>
      <c r="CP6" s="16">
        <f t="shared" si="11"/>
        <v>8.3333333333333329E-2</v>
      </c>
      <c r="CQ6" s="211">
        <f t="shared" si="11"/>
        <v>0</v>
      </c>
      <c r="CR6" s="16">
        <f t="shared" si="11"/>
        <v>0</v>
      </c>
      <c r="CS6" s="211">
        <f t="shared" si="11"/>
        <v>0</v>
      </c>
      <c r="CT6" s="16">
        <f t="shared" si="11"/>
        <v>0</v>
      </c>
      <c r="CU6" s="211">
        <f t="shared" si="11"/>
        <v>0</v>
      </c>
      <c r="CV6" s="16">
        <f t="shared" si="11"/>
        <v>0</v>
      </c>
      <c r="CW6" s="211">
        <f t="shared" si="11"/>
        <v>0</v>
      </c>
      <c r="CX6" s="16">
        <f t="shared" si="11"/>
        <v>1</v>
      </c>
      <c r="CY6" s="211">
        <f t="shared" si="11"/>
        <v>7</v>
      </c>
      <c r="CZ6" s="16">
        <f t="shared" si="11"/>
        <v>0.5</v>
      </c>
      <c r="DA6" s="211">
        <f t="shared" si="11"/>
        <v>1</v>
      </c>
      <c r="DB6" s="16">
        <f t="shared" si="11"/>
        <v>0.5</v>
      </c>
      <c r="DC6" s="211">
        <f t="shared" si="11"/>
        <v>5</v>
      </c>
      <c r="DD6" s="16">
        <f t="shared" si="11"/>
        <v>8.3333333333333329E-2</v>
      </c>
      <c r="DE6" s="210">
        <f t="shared" si="11"/>
        <v>0</v>
      </c>
      <c r="DF6" s="211">
        <f t="shared" si="11"/>
        <v>5</v>
      </c>
      <c r="DG6" s="460">
        <f t="shared" si="11"/>
        <v>2050</v>
      </c>
      <c r="DH6" s="16">
        <f t="shared" si="11"/>
        <v>8.7272727272727284</v>
      </c>
      <c r="DI6" s="211">
        <f t="shared" si="11"/>
        <v>447.27272727272731</v>
      </c>
      <c r="DJ6" s="16">
        <f t="shared" si="11"/>
        <v>6</v>
      </c>
      <c r="DK6" s="210">
        <f t="shared" si="11"/>
        <v>1.3333333333333333</v>
      </c>
      <c r="DL6" s="210">
        <f t="shared" si="11"/>
        <v>2.808510638297872</v>
      </c>
      <c r="DM6" s="322"/>
      <c r="DN6" s="323"/>
      <c r="DO6" s="210">
        <f>SUBTOTAL(105,DO11:DO36)</f>
        <v>0.82798698279869831</v>
      </c>
      <c r="DP6" s="210">
        <f>SUBTOTAL(105,DP11:DP36)</f>
        <v>1</v>
      </c>
    </row>
    <row r="7" spans="1:120">
      <c r="A7" s="98"/>
      <c r="B7" s="98"/>
      <c r="C7" s="332">
        <f t="shared" ca="1" si="1"/>
        <v>0</v>
      </c>
      <c r="D7" s="98"/>
      <c r="E7" s="7" t="s">
        <v>5</v>
      </c>
      <c r="F7" s="7"/>
      <c r="G7" s="205"/>
      <c r="H7" s="205"/>
      <c r="I7" s="205"/>
      <c r="J7" s="205"/>
      <c r="K7" s="17" cm="1">
        <f t="array" aca="1" ref="K7" ca="1">COUNT(IF(K11:K36&lt;&gt;0, IF(SUBTOTAL(3, OFFSET(#REF!, ROW(K11:K36)-ROW(#REF!), 0)), K11:K36)))</f>
        <v>0</v>
      </c>
      <c r="L7" s="277"/>
      <c r="M7" s="278"/>
      <c r="N7" s="277"/>
      <c r="O7" s="277"/>
      <c r="P7" s="277"/>
      <c r="Q7" s="277"/>
      <c r="R7" s="277"/>
      <c r="S7" s="278"/>
      <c r="T7" s="277"/>
      <c r="U7" s="277"/>
      <c r="V7" s="277"/>
      <c r="W7" s="277"/>
      <c r="X7" s="277"/>
      <c r="Y7" s="277"/>
      <c r="Z7" s="277"/>
      <c r="AA7" s="277"/>
      <c r="AB7" s="277"/>
      <c r="AC7" s="277"/>
      <c r="AD7" s="277"/>
      <c r="AE7" s="277"/>
      <c r="AF7" s="277"/>
      <c r="AG7" s="277"/>
      <c r="AH7" s="277"/>
      <c r="AI7" s="277"/>
      <c r="AJ7" s="277"/>
      <c r="AK7" s="300"/>
      <c r="AL7" s="277"/>
      <c r="AM7" s="277"/>
      <c r="AN7" s="301"/>
      <c r="AO7" s="277"/>
      <c r="AP7" s="277"/>
      <c r="AQ7" s="302"/>
      <c r="AR7" s="277"/>
      <c r="AS7" s="277"/>
      <c r="AT7" s="277"/>
      <c r="AU7" s="277"/>
      <c r="AV7" s="277"/>
      <c r="AW7" s="277"/>
      <c r="AX7" s="277"/>
      <c r="AY7" s="277"/>
      <c r="AZ7" s="277"/>
      <c r="BA7" s="277"/>
      <c r="BB7" s="277"/>
      <c r="BC7" s="277"/>
      <c r="BD7" s="277"/>
      <c r="BE7" s="277"/>
      <c r="BF7" s="277"/>
      <c r="BG7" s="277"/>
      <c r="BH7" s="277"/>
      <c r="BI7" s="277"/>
      <c r="BJ7" s="277"/>
      <c r="BK7" s="277"/>
      <c r="BL7" s="277"/>
      <c r="BM7" s="277"/>
      <c r="BN7" s="277"/>
      <c r="BO7" s="278"/>
      <c r="BP7" s="277"/>
      <c r="BQ7" s="277"/>
      <c r="BR7" s="277"/>
      <c r="BS7" s="277"/>
      <c r="BT7" s="277"/>
      <c r="BU7" s="278"/>
      <c r="BV7" s="277"/>
      <c r="BW7" s="277"/>
      <c r="BX7" s="277"/>
      <c r="BY7" s="277"/>
      <c r="BZ7" s="277"/>
      <c r="CA7" s="301"/>
      <c r="CB7" s="282"/>
      <c r="CC7" s="283"/>
      <c r="CD7" s="17" cm="1">
        <f t="array" aca="1" ref="CD7" ca="1">COUNT(IF(CD11:CD36&lt;&gt;0, IF(SUBTOTAL(3, OFFSET(#REF!, ROW(CD11:CD36)-ROW(#REF!), 0)), CD11:CD36)))</f>
        <v>0</v>
      </c>
      <c r="CE7" s="18" cm="1">
        <f t="array" aca="1" ref="CE7" ca="1">COUNT(IF(CE11:CE36&lt;&gt;0, IF(SUBTOTAL(3, OFFSET(#REF!, ROW(CE11:CE36)-ROW(#REF!), 0)), CE11:CE36)))</f>
        <v>0</v>
      </c>
      <c r="CF7" s="17" cm="1">
        <f t="array" aca="1" ref="CF7" ca="1">COUNT(IF(CF11:CF36&lt;&gt;0, IF(SUBTOTAL(3, OFFSET(#REF!, ROW(CF11:CF36)-ROW(#REF!), 0)), CF11:CF36)))</f>
        <v>0</v>
      </c>
      <c r="CG7" s="19" cm="1">
        <f t="array" aca="1" ref="CG7" ca="1">COUNT(IF(CG11:CG36&lt;&gt;0, IF(SUBTOTAL(3, OFFSET(#REF!, ROW(CG11:CG36)-ROW(#REF!), 0)), CG11:CG36)))</f>
        <v>0</v>
      </c>
      <c r="CH7" s="17" cm="1">
        <f t="array" aca="1" ref="CH7" ca="1">COUNT(IF(CH11:CH36&lt;&gt;0, IF(SUBTOTAL(3, OFFSET(#REF!, ROW(CH11:CH36)-ROW(#REF!), 0)), CH11:CH36)))</f>
        <v>0</v>
      </c>
      <c r="CI7" s="19" cm="1">
        <f t="array" aca="1" ref="CI7" ca="1">COUNT(IF(CI11:CI36&lt;&gt;0, IF(SUBTOTAL(3, OFFSET(#REF!, ROW(CI11:CI36)-ROW(#REF!), 0)), CI11:CI36)))</f>
        <v>0</v>
      </c>
      <c r="CJ7" s="17" cm="1">
        <f t="array" aca="1" ref="CJ7" ca="1">COUNT(IF(CJ11:CJ36&lt;&gt;0, IF(SUBTOTAL(3, OFFSET(#REF!, ROW(CJ11:CJ36)-ROW(#REF!), 0)), CJ11:CJ36)))</f>
        <v>0</v>
      </c>
      <c r="CK7" s="19" cm="1">
        <f t="array" aca="1" ref="CK7" ca="1">COUNT(IF(CK11:CK36&lt;&gt;0, IF(SUBTOTAL(3, OFFSET(#REF!, ROW(CK11:CK36)-ROW(#REF!), 0)), CK11:CK36)))</f>
        <v>0</v>
      </c>
      <c r="CL7" s="17" cm="1">
        <f t="array" aca="1" ref="CL7" ca="1">COUNT(IF(CL11:CL36&lt;&gt;0, IF(SUBTOTAL(3, OFFSET(#REF!, ROW(CL11:CL36)-ROW(#REF!), 0)), CL11:CL36)))</f>
        <v>0</v>
      </c>
      <c r="CM7" s="19" cm="1">
        <f t="array" aca="1" ref="CM7" ca="1">COUNT(IF(CM11:CM36&lt;&gt;0, IF(SUBTOTAL(3, OFFSET(#REF!, ROW(CM11:CM36)-ROW(#REF!), 0)), CM11:CM36)))</f>
        <v>0</v>
      </c>
      <c r="CN7" s="18" cm="1">
        <f t="array" aca="1" ref="CN7" ca="1">COUNT(IF(CN11:CN36&lt;&gt;0, IF(SUBTOTAL(3, OFFSET(#REF!, ROW(CN11:CN36)-ROW(#REF!), 0)), CN11:CN36)))</f>
        <v>0</v>
      </c>
      <c r="CO7" s="19" cm="1">
        <f t="array" aca="1" ref="CO7" ca="1">COUNT(IF(CO11:CO36&lt;&gt;0, IF(SUBTOTAL(3, OFFSET(#REF!, ROW(CO11:CO36)-ROW(#REF!), 0)), CO11:CO36)))</f>
        <v>0</v>
      </c>
      <c r="CP7" s="18" cm="1">
        <f t="array" aca="1" ref="CP7" ca="1">COUNT(IF(CP11:CP36&lt;&gt;0, IF(SUBTOTAL(3, OFFSET(#REF!, ROW(CP11:CP36)-ROW(#REF!), 0)), CP11:CP36)))</f>
        <v>0</v>
      </c>
      <c r="CQ7" s="19" cm="1">
        <f t="array" aca="1" ref="CQ7" ca="1">COUNT(IF(CQ11:CQ36&lt;&gt;0, IF(SUBTOTAL(3, OFFSET(#REF!, ROW(CQ11:CQ36)-ROW(#REF!), 0)), CQ11:CQ36)))</f>
        <v>0</v>
      </c>
      <c r="CR7" s="18" cm="1">
        <f t="array" aca="1" ref="CR7" ca="1">COUNT(IF(CR11:CR36&lt;&gt;0, IF(SUBTOTAL(3, OFFSET(#REF!, ROW(CR11:CR36)-ROW(#REF!), 0)), CR11:CR36)))</f>
        <v>0</v>
      </c>
      <c r="CS7" s="19" cm="1">
        <f t="array" aca="1" ref="CS7" ca="1">COUNT(IF(CS11:CS36&lt;&gt;0, IF(SUBTOTAL(3, OFFSET(#REF!, ROW(CS11:CS36)-ROW(#REF!), 0)), CS11:CS36)))</f>
        <v>0</v>
      </c>
      <c r="CT7" s="18" cm="1">
        <f t="array" aca="1" ref="CT7" ca="1">COUNT(IF(CT11:CT36&lt;&gt;0, IF(SUBTOTAL(3, OFFSET(#REF!, ROW(CT11:CT36)-ROW(#REF!), 0)), CT11:CT36)))</f>
        <v>0</v>
      </c>
      <c r="CU7" s="19" cm="1">
        <f t="array" aca="1" ref="CU7" ca="1">COUNT(IF(CU11:CU36&lt;&gt;0, IF(SUBTOTAL(3, OFFSET(#REF!, ROW(CU11:CU36)-ROW(#REF!), 0)), CU11:CU36)))</f>
        <v>0</v>
      </c>
      <c r="CV7" s="18" cm="1">
        <f t="array" aca="1" ref="CV7" ca="1">COUNT(IF(CV11:CV36&lt;&gt;0, IF(SUBTOTAL(3, OFFSET(#REF!, ROW(CV11:CV36)-ROW(#REF!), 0)), CV11:CV36)))</f>
        <v>0</v>
      </c>
      <c r="CW7" s="19" cm="1">
        <f t="array" aca="1" ref="CW7" ca="1">COUNT(IF(CW11:CW36&lt;&gt;0, IF(SUBTOTAL(3, OFFSET(#REF!, ROW(CW11:CW36)-ROW(#REF!), 0)), CW11:CW36)))</f>
        <v>0</v>
      </c>
      <c r="CX7" s="18" cm="1">
        <f t="array" aca="1" ref="CX7" ca="1">COUNT(IF(CX11:CX36&lt;&gt;0, IF(SUBTOTAL(3, OFFSET(#REF!, ROW(CX11:CX36)-ROW(#REF!), 0)), CX11:CX36)))</f>
        <v>0</v>
      </c>
      <c r="CY7" s="19" cm="1">
        <f t="array" aca="1" ref="CY7" ca="1">COUNT(IF(CY11:CY36&lt;&gt;0, IF(SUBTOTAL(3, OFFSET(#REF!, ROW(CY11:CY36)-ROW(#REF!), 0)), CY11:CY36)))</f>
        <v>0</v>
      </c>
      <c r="CZ7" s="18" cm="1">
        <f t="array" aca="1" ref="CZ7" ca="1">COUNT(IF(CZ11:CZ36&lt;&gt;0, IF(SUBTOTAL(3, OFFSET(#REF!, ROW(CZ11:CZ36)-ROW(#REF!), 0)), CZ11:CZ36)))</f>
        <v>0</v>
      </c>
      <c r="DA7" s="19" cm="1">
        <f t="array" aca="1" ref="DA7" ca="1">COUNT(IF(DA11:DA36&lt;&gt;0, IF(SUBTOTAL(3, OFFSET(#REF!, ROW(DA11:DA36)-ROW(#REF!), 0)), DA11:DA36)))</f>
        <v>0</v>
      </c>
      <c r="DB7" s="18" cm="1">
        <f t="array" aca="1" ref="DB7" ca="1">COUNT(IF(DB11:DB36&lt;&gt;0, IF(SUBTOTAL(3, OFFSET(#REF!, ROW(DB11:DB36)-ROW(#REF!), 0)), DB11:DB36)))</f>
        <v>0</v>
      </c>
      <c r="DC7" s="19" cm="1">
        <f t="array" aca="1" ref="DC7" ca="1">COUNT(IF(DC11:DC36&lt;&gt;0, IF(SUBTOTAL(3, OFFSET(#REF!, ROW(DC11:DC36)-ROW(#REF!), 0)), DC11:DC36)))</f>
        <v>0</v>
      </c>
      <c r="DD7" s="18" cm="1">
        <f t="array" aca="1" ref="DD7" ca="1">COUNT(IF(DD11:DD36&lt;&gt;0, IF(SUBTOTAL(3, OFFSET(#REF!, ROW(DD11:DD36)-ROW(#REF!), 0)), DD11:DD36)))</f>
        <v>0</v>
      </c>
      <c r="DE7" s="18" cm="1">
        <f t="array" aca="1" ref="DE7" ca="1">COUNT(IF(DE11:DE36&lt;&gt;0, IF(SUBTOTAL(3, OFFSET(#REF!, ROW(DE11:DE36)-ROW(#REF!), 0)), DE11:DE36)))</f>
        <v>0</v>
      </c>
      <c r="DF7" s="19" cm="1">
        <f t="array" aca="1" ref="DF7" ca="1">COUNT(IF(DF11:DF36&lt;&gt;0, IF(SUBTOTAL(3, OFFSET(#REF!, ROW(DF11:DF36)-ROW(#REF!), 0)), DF11:DF36)))</f>
        <v>0</v>
      </c>
      <c r="DG7" s="213" cm="1">
        <f t="array" aca="1" ref="DG7" ca="1">COUNT(IF(DG11:DG36&lt;&gt;0, IF(SUBTOTAL(3, OFFSET(#REF!, ROW(DG11:DG36)-ROW(#REF!), 0)), DG11:DG36)))</f>
        <v>0</v>
      </c>
      <c r="DH7" s="18" cm="1">
        <f t="array" aca="1" ref="DH7" ca="1">COUNT(IF(DH11:DH36&lt;&gt;0, IF(SUBTOTAL(3, OFFSET(#REF!, ROW(DH11:DH36)-ROW(#REF!), 0)), DH11:DH36)))</f>
        <v>0</v>
      </c>
      <c r="DI7" s="19" cm="1">
        <f t="array" aca="1" ref="DI7" ca="1">COUNT(IF(DI11:DI36&lt;&gt;0, IF(SUBTOTAL(3, OFFSET(#REF!, ROW(DI11:DI36)-ROW(#REF!), 0)), DI11:DI36)))</f>
        <v>0</v>
      </c>
      <c r="DJ7" s="18" cm="1">
        <f t="array" aca="1" ref="DJ7" ca="1">COUNT(IF(DJ11:DJ36&lt;&gt;0, IF(SUBTOTAL(3, OFFSET(#REF!, ROW(DJ11:DJ36)-ROW(#REF!), 0)), DJ11:DJ36)))</f>
        <v>0</v>
      </c>
      <c r="DK7" s="18" cm="1">
        <f t="array" aca="1" ref="DK7" ca="1">COUNT(IF(DK11:DK36&lt;&gt;0, IF(SUBTOTAL(3, OFFSET(#REF!, ROW(DK11:DK36)-ROW(#REF!), 0)), DK11:DK36)))</f>
        <v>0</v>
      </c>
      <c r="DL7" s="18" cm="1">
        <f t="array" aca="1" ref="DL7" ca="1">COUNT(IF(DL11:DL36&lt;&gt;0, IF(SUBTOTAL(3, OFFSET(#REF!, ROW(DL11:DL36)-ROW(#REF!), 0)), DL11:DL36)))</f>
        <v>0</v>
      </c>
      <c r="DM7" s="324"/>
      <c r="DN7" s="325"/>
      <c r="DO7" s="18" cm="1">
        <f t="array" aca="1" ref="DO7" ca="1">COUNT(IF(DO11:DO36&lt;&gt;0, IF(SUBTOTAL(3, OFFSET(#REF!, ROW(DO11:DO36)-ROW(#REF!), 0)), DO11:DO36)))</f>
        <v>0</v>
      </c>
      <c r="DP7" s="18" cm="1">
        <f t="array" aca="1" ref="DP7" ca="1">COUNT(IF(DP11:DP36&lt;&gt;0, IF(SUBTOTAL(3, OFFSET(#REF!, ROW(DP11:DP36)-ROW(#REF!), 0)), DP11:DP36)))</f>
        <v>0</v>
      </c>
    </row>
    <row r="8" spans="1:120" ht="13.5" thickBot="1">
      <c r="A8" s="98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214"/>
      <c r="N8" s="98"/>
      <c r="O8" s="98"/>
      <c r="P8" s="98"/>
      <c r="Q8" s="98"/>
      <c r="R8" s="98"/>
      <c r="S8" s="214"/>
      <c r="T8" s="98"/>
      <c r="U8" s="98"/>
      <c r="V8" s="98"/>
      <c r="W8" s="98"/>
      <c r="X8" s="98"/>
      <c r="Y8" s="215"/>
      <c r="Z8" s="215"/>
      <c r="AA8" s="98"/>
      <c r="AB8" s="215"/>
      <c r="AC8" s="215"/>
      <c r="AD8" s="98"/>
      <c r="AE8" s="98"/>
      <c r="AF8" s="98"/>
      <c r="AG8" s="98"/>
      <c r="AH8" s="98"/>
      <c r="AI8" s="98"/>
      <c r="AJ8" s="98"/>
      <c r="AK8" s="216"/>
      <c r="AL8" s="98"/>
      <c r="AM8" s="98"/>
      <c r="AN8" s="214"/>
      <c r="AO8" s="98"/>
      <c r="AP8" s="98"/>
      <c r="AQ8" s="98"/>
      <c r="AR8" s="98"/>
      <c r="AS8" s="98"/>
      <c r="AT8" s="98"/>
      <c r="AU8" s="98"/>
      <c r="AV8" s="98"/>
      <c r="AW8" s="98"/>
      <c r="AX8" s="98"/>
      <c r="AY8" s="98"/>
      <c r="AZ8" s="98"/>
      <c r="BA8" s="98"/>
      <c r="BB8" s="98"/>
      <c r="BC8" s="98"/>
      <c r="BD8" s="98"/>
      <c r="BE8" s="98"/>
      <c r="BF8" s="98"/>
      <c r="BG8" s="98"/>
      <c r="BH8" s="98"/>
      <c r="BI8" s="98"/>
      <c r="BJ8" s="98"/>
      <c r="BK8" s="98"/>
      <c r="BL8" s="98"/>
      <c r="BM8" s="98"/>
      <c r="BN8" s="98"/>
      <c r="BO8" s="214"/>
      <c r="BP8" s="98"/>
      <c r="BQ8" s="98"/>
      <c r="BR8" s="98"/>
      <c r="BS8" s="98"/>
      <c r="BT8" s="98"/>
      <c r="BU8" s="214"/>
      <c r="BV8" s="98"/>
      <c r="BW8" s="98"/>
      <c r="BX8" s="98"/>
      <c r="BY8" s="98"/>
      <c r="BZ8" s="98"/>
      <c r="CA8" s="214"/>
      <c r="CB8" s="98"/>
      <c r="CC8" s="98"/>
      <c r="CD8" s="217"/>
      <c r="CE8" s="218"/>
      <c r="CF8" s="218"/>
      <c r="CG8" s="218"/>
      <c r="CH8" s="218"/>
      <c r="CI8" s="218"/>
      <c r="CJ8" s="219"/>
      <c r="CK8" s="218"/>
      <c r="CL8" s="218"/>
      <c r="CM8" s="218"/>
      <c r="CN8" s="219"/>
      <c r="CO8" s="218"/>
      <c r="CP8" s="218"/>
      <c r="CQ8" s="218"/>
      <c r="CR8" s="218"/>
      <c r="CS8" s="218"/>
      <c r="CT8" s="218"/>
      <c r="CU8" s="218"/>
      <c r="CV8" s="218"/>
      <c r="CW8" s="218"/>
      <c r="CX8" s="218" t="s">
        <v>1248</v>
      </c>
      <c r="CY8" s="218"/>
      <c r="CZ8" s="218"/>
      <c r="DA8" s="218"/>
      <c r="DB8" s="218"/>
      <c r="DC8" s="218"/>
      <c r="DD8" s="218"/>
      <c r="DE8" s="218"/>
      <c r="DF8" s="218"/>
      <c r="DG8" s="220"/>
      <c r="DH8" s="218"/>
      <c r="DI8" s="218"/>
      <c r="DJ8" s="218"/>
      <c r="DK8" s="218"/>
      <c r="DL8" s="218"/>
      <c r="DM8" s="218"/>
      <c r="DN8" s="218"/>
      <c r="DO8" s="218"/>
      <c r="DP8" s="218"/>
    </row>
    <row r="9" spans="1:120" ht="17.25" thickTop="1" thickBot="1">
      <c r="A9" s="242"/>
      <c r="B9" s="242"/>
      <c r="C9" s="327"/>
      <c r="D9" s="326" t="str">
        <f>LEFT(UPPER(TEXT(C9,"DDD")),3)</f>
        <v>SÁB</v>
      </c>
      <c r="E9" s="528" t="s">
        <v>1969</v>
      </c>
      <c r="F9" s="242"/>
      <c r="G9" s="242"/>
      <c r="H9" s="242"/>
      <c r="I9" s="242"/>
      <c r="J9" s="242"/>
      <c r="K9" s="242"/>
      <c r="L9" s="242"/>
      <c r="M9" s="242">
        <v>1</v>
      </c>
      <c r="N9" s="243"/>
      <c r="O9" s="242"/>
      <c r="P9" s="242">
        <v>18</v>
      </c>
      <c r="Q9" s="243"/>
      <c r="R9" s="242"/>
      <c r="S9" s="242">
        <v>2</v>
      </c>
      <c r="T9" s="244"/>
      <c r="U9" s="242"/>
      <c r="V9" s="242">
        <v>3</v>
      </c>
      <c r="W9" s="244"/>
      <c r="X9" s="242"/>
      <c r="Y9" s="245">
        <v>6</v>
      </c>
      <c r="Z9" s="245"/>
      <c r="AA9" s="242"/>
      <c r="AB9" s="245">
        <v>7</v>
      </c>
      <c r="AC9" s="245"/>
      <c r="AD9" s="242"/>
      <c r="AE9" s="242">
        <v>10</v>
      </c>
      <c r="AF9" s="242"/>
      <c r="AG9" s="242"/>
      <c r="AH9" s="242">
        <v>11</v>
      </c>
      <c r="AI9" s="242"/>
      <c r="AJ9" s="242"/>
      <c r="AK9" s="242">
        <v>14</v>
      </c>
      <c r="AL9" s="242"/>
      <c r="AM9" s="242"/>
      <c r="AN9" s="242">
        <v>15</v>
      </c>
      <c r="AO9" s="242"/>
      <c r="AP9" s="242"/>
      <c r="AQ9" s="242">
        <v>4</v>
      </c>
      <c r="AR9" s="244" t="s">
        <v>6</v>
      </c>
      <c r="AS9" s="242"/>
      <c r="AT9" s="242"/>
      <c r="AU9" s="242"/>
      <c r="AV9" s="242"/>
      <c r="AW9" s="242">
        <v>5</v>
      </c>
      <c r="AX9" s="242"/>
      <c r="AY9" s="242">
        <v>8</v>
      </c>
      <c r="AZ9" s="242"/>
      <c r="BA9" s="242"/>
      <c r="BB9" s="242"/>
      <c r="BC9" s="242"/>
      <c r="BD9" s="242"/>
      <c r="BE9" s="242">
        <v>9</v>
      </c>
      <c r="BF9" s="242"/>
      <c r="BG9" s="242">
        <v>12</v>
      </c>
      <c r="BH9" s="242"/>
      <c r="BI9" s="242"/>
      <c r="BJ9" s="242"/>
      <c r="BK9" s="242"/>
      <c r="BL9" s="242"/>
      <c r="BM9" s="242">
        <v>13</v>
      </c>
      <c r="BN9" s="242"/>
      <c r="BO9" s="242">
        <v>16</v>
      </c>
      <c r="BP9" s="242"/>
      <c r="BQ9" s="242"/>
      <c r="BR9" s="242"/>
      <c r="BS9" s="242"/>
      <c r="BT9" s="242"/>
      <c r="BU9" s="242">
        <v>17</v>
      </c>
      <c r="BV9" s="242"/>
      <c r="BW9" s="242"/>
      <c r="BX9" s="242"/>
      <c r="BY9" s="242"/>
      <c r="BZ9" s="242"/>
      <c r="CA9" s="246"/>
      <c r="CB9" s="247"/>
      <c r="CC9" s="248"/>
      <c r="CD9" s="540" t="s">
        <v>7</v>
      </c>
      <c r="CE9" s="541"/>
      <c r="CF9" s="540" t="s">
        <v>8</v>
      </c>
      <c r="CG9" s="542"/>
      <c r="CH9" s="543" t="s">
        <v>9</v>
      </c>
      <c r="CI9" s="541"/>
      <c r="CJ9" s="543" t="s">
        <v>10</v>
      </c>
      <c r="CK9" s="541"/>
      <c r="CL9" s="543" t="s">
        <v>11</v>
      </c>
      <c r="CM9" s="541"/>
      <c r="CN9" s="543" t="s">
        <v>12</v>
      </c>
      <c r="CO9" s="541"/>
      <c r="CP9" s="544" t="s">
        <v>13</v>
      </c>
      <c r="CQ9" s="545"/>
      <c r="CR9" s="544" t="s">
        <v>14</v>
      </c>
      <c r="CS9" s="541"/>
      <c r="CT9" s="544" t="s">
        <v>15</v>
      </c>
      <c r="CU9" s="541"/>
      <c r="CV9" s="544" t="s">
        <v>16</v>
      </c>
      <c r="CW9" s="541"/>
      <c r="CX9" s="550" t="s">
        <v>1754</v>
      </c>
      <c r="CY9" s="551"/>
      <c r="CZ9" s="552" t="s">
        <v>18</v>
      </c>
      <c r="DA9" s="553"/>
      <c r="DB9" s="554" t="s">
        <v>19</v>
      </c>
      <c r="DC9" s="555"/>
      <c r="DD9" s="556" t="s">
        <v>1706</v>
      </c>
      <c r="DE9" s="547"/>
      <c r="DF9" s="557"/>
      <c r="DG9" s="249"/>
      <c r="DH9" s="546" t="s">
        <v>1705</v>
      </c>
      <c r="DI9" s="547"/>
      <c r="DJ9" s="548" t="s">
        <v>21</v>
      </c>
      <c r="DK9" s="547"/>
      <c r="DL9" s="545"/>
      <c r="DM9" s="549" t="s">
        <v>22</v>
      </c>
      <c r="DN9" s="541"/>
      <c r="DO9" s="250"/>
      <c r="DP9" s="250"/>
    </row>
    <row r="10" spans="1:120" ht="48.75" thickTop="1">
      <c r="A10" s="529" t="s">
        <v>23</v>
      </c>
      <c r="B10" s="530" t="s">
        <v>24</v>
      </c>
      <c r="C10" s="531" t="s">
        <v>25</v>
      </c>
      <c r="D10" s="531" t="s">
        <v>26</v>
      </c>
      <c r="E10" s="532" t="s">
        <v>27</v>
      </c>
      <c r="F10" s="533" t="s">
        <v>28</v>
      </c>
      <c r="G10" s="533" t="s">
        <v>29</v>
      </c>
      <c r="H10" s="25" t="s">
        <v>30</v>
      </c>
      <c r="I10" s="26" t="s">
        <v>31</v>
      </c>
      <c r="J10" s="27" t="s">
        <v>32</v>
      </c>
      <c r="K10" s="28" t="s">
        <v>33</v>
      </c>
      <c r="L10" s="29" t="s">
        <v>34</v>
      </c>
      <c r="M10" s="30" t="s">
        <v>35</v>
      </c>
      <c r="N10" s="31" t="s">
        <v>36</v>
      </c>
      <c r="O10" s="31" t="s">
        <v>37</v>
      </c>
      <c r="P10" s="32" t="s">
        <v>38</v>
      </c>
      <c r="Q10" s="32" t="s">
        <v>39</v>
      </c>
      <c r="R10" s="33" t="s">
        <v>40</v>
      </c>
      <c r="S10" s="34" t="s">
        <v>41</v>
      </c>
      <c r="T10" s="35" t="s">
        <v>42</v>
      </c>
      <c r="U10" s="36" t="s">
        <v>43</v>
      </c>
      <c r="V10" s="35" t="s">
        <v>44</v>
      </c>
      <c r="W10" s="35" t="s">
        <v>45</v>
      </c>
      <c r="X10" s="37" t="s">
        <v>46</v>
      </c>
      <c r="Y10" s="38" t="s">
        <v>47</v>
      </c>
      <c r="Z10" s="38" t="s">
        <v>48</v>
      </c>
      <c r="AA10" s="39" t="s">
        <v>49</v>
      </c>
      <c r="AB10" s="38" t="s">
        <v>50</v>
      </c>
      <c r="AC10" s="38" t="s">
        <v>51</v>
      </c>
      <c r="AD10" s="40" t="s">
        <v>52</v>
      </c>
      <c r="AE10" s="41" t="s">
        <v>53</v>
      </c>
      <c r="AF10" s="42" t="s">
        <v>54</v>
      </c>
      <c r="AG10" s="43" t="s">
        <v>55</v>
      </c>
      <c r="AH10" s="41" t="s">
        <v>56</v>
      </c>
      <c r="AI10" s="42" t="s">
        <v>57</v>
      </c>
      <c r="AJ10" s="44" t="s">
        <v>58</v>
      </c>
      <c r="AK10" s="45" t="s">
        <v>59</v>
      </c>
      <c r="AL10" s="46" t="s">
        <v>60</v>
      </c>
      <c r="AM10" s="47" t="s">
        <v>61</v>
      </c>
      <c r="AN10" s="48" t="s">
        <v>62</v>
      </c>
      <c r="AO10" s="46" t="s">
        <v>63</v>
      </c>
      <c r="AP10" s="49" t="s">
        <v>64</v>
      </c>
      <c r="AQ10" s="50" t="s">
        <v>65</v>
      </c>
      <c r="AR10" s="36" t="s">
        <v>66</v>
      </c>
      <c r="AS10" s="51" t="s">
        <v>67</v>
      </c>
      <c r="AT10" s="52" t="s">
        <v>68</v>
      </c>
      <c r="AU10" s="37" t="s">
        <v>69</v>
      </c>
      <c r="AV10" s="37" t="s">
        <v>70</v>
      </c>
      <c r="AW10" s="53" t="s">
        <v>71</v>
      </c>
      <c r="AX10" s="54" t="s">
        <v>72</v>
      </c>
      <c r="AY10" s="55" t="s">
        <v>73</v>
      </c>
      <c r="AZ10" s="56" t="s">
        <v>74</v>
      </c>
      <c r="BA10" s="57" t="s">
        <v>75</v>
      </c>
      <c r="BB10" s="53" t="s">
        <v>76</v>
      </c>
      <c r="BC10" s="54" t="s">
        <v>77</v>
      </c>
      <c r="BD10" s="54" t="s">
        <v>78</v>
      </c>
      <c r="BE10" s="53" t="s">
        <v>79</v>
      </c>
      <c r="BF10" s="54" t="s">
        <v>80</v>
      </c>
      <c r="BG10" s="55" t="s">
        <v>81</v>
      </c>
      <c r="BH10" s="56" t="s">
        <v>82</v>
      </c>
      <c r="BI10" s="57" t="s">
        <v>83</v>
      </c>
      <c r="BJ10" s="53" t="s">
        <v>84</v>
      </c>
      <c r="BK10" s="54" t="s">
        <v>85</v>
      </c>
      <c r="BL10" s="54" t="s">
        <v>86</v>
      </c>
      <c r="BM10" s="53" t="s">
        <v>87</v>
      </c>
      <c r="BN10" s="54" t="s">
        <v>88</v>
      </c>
      <c r="BO10" s="58" t="s">
        <v>89</v>
      </c>
      <c r="BP10" s="56" t="s">
        <v>90</v>
      </c>
      <c r="BQ10" s="57" t="s">
        <v>91</v>
      </c>
      <c r="BR10" s="53" t="s">
        <v>92</v>
      </c>
      <c r="BS10" s="54" t="s">
        <v>93</v>
      </c>
      <c r="BT10" s="54" t="s">
        <v>94</v>
      </c>
      <c r="BU10" s="59" t="s">
        <v>95</v>
      </c>
      <c r="BV10" s="54" t="s">
        <v>96</v>
      </c>
      <c r="BW10" s="60" t="s">
        <v>97</v>
      </c>
      <c r="BX10" s="61" t="s">
        <v>98</v>
      </c>
      <c r="BY10" s="62" t="s">
        <v>99</v>
      </c>
      <c r="BZ10" s="63" t="s">
        <v>100</v>
      </c>
      <c r="CA10" s="64" t="s">
        <v>101</v>
      </c>
      <c r="CB10" s="65" t="s">
        <v>102</v>
      </c>
      <c r="CC10" s="266" t="s">
        <v>1744</v>
      </c>
      <c r="CD10" s="66" t="s">
        <v>103</v>
      </c>
      <c r="CE10" s="67" t="s">
        <v>104</v>
      </c>
      <c r="CF10" s="68" t="s">
        <v>105</v>
      </c>
      <c r="CG10" s="69" t="s">
        <v>106</v>
      </c>
      <c r="CH10" s="70" t="s">
        <v>107</v>
      </c>
      <c r="CI10" s="71" t="s">
        <v>108</v>
      </c>
      <c r="CJ10" s="70" t="s">
        <v>109</v>
      </c>
      <c r="CK10" s="71" t="s">
        <v>110</v>
      </c>
      <c r="CL10" s="70" t="s">
        <v>111</v>
      </c>
      <c r="CM10" s="71" t="s">
        <v>112</v>
      </c>
      <c r="CN10" s="70" t="s">
        <v>113</v>
      </c>
      <c r="CO10" s="72" t="s">
        <v>114</v>
      </c>
      <c r="CP10" s="73" t="s">
        <v>115</v>
      </c>
      <c r="CQ10" s="74" t="s">
        <v>116</v>
      </c>
      <c r="CR10" s="73" t="s">
        <v>117</v>
      </c>
      <c r="CS10" s="74" t="s">
        <v>118</v>
      </c>
      <c r="CT10" s="73" t="s">
        <v>119</v>
      </c>
      <c r="CU10" s="74" t="s">
        <v>120</v>
      </c>
      <c r="CV10" s="73" t="s">
        <v>121</v>
      </c>
      <c r="CW10" s="75" t="s">
        <v>122</v>
      </c>
      <c r="CX10" s="76" t="s">
        <v>123</v>
      </c>
      <c r="CY10" s="77" t="s">
        <v>124</v>
      </c>
      <c r="CZ10" s="78" t="s">
        <v>125</v>
      </c>
      <c r="DA10" s="79" t="s">
        <v>126</v>
      </c>
      <c r="DB10" s="80" t="s">
        <v>127</v>
      </c>
      <c r="DC10" s="81" t="s">
        <v>128</v>
      </c>
      <c r="DD10" s="253" t="s">
        <v>129</v>
      </c>
      <c r="DE10" s="253" t="s">
        <v>130</v>
      </c>
      <c r="DF10" s="254" t="s">
        <v>1755</v>
      </c>
      <c r="DG10" s="83" t="s">
        <v>132</v>
      </c>
      <c r="DH10" s="84" t="s">
        <v>133</v>
      </c>
      <c r="DI10" s="85" t="s">
        <v>134</v>
      </c>
      <c r="DJ10" s="86" t="s">
        <v>135</v>
      </c>
      <c r="DK10" s="86" t="s">
        <v>136</v>
      </c>
      <c r="DL10" s="87" t="s">
        <v>137</v>
      </c>
      <c r="DM10" s="88" t="s">
        <v>138</v>
      </c>
      <c r="DN10" s="89" t="s">
        <v>139</v>
      </c>
      <c r="DO10" s="139" t="s">
        <v>1372</v>
      </c>
      <c r="DP10" s="240" t="s">
        <v>1373</v>
      </c>
    </row>
    <row r="11" spans="1:120" ht="24">
      <c r="A11" s="121" t="s">
        <v>1411</v>
      </c>
      <c r="B11" s="191" t="s">
        <v>1150</v>
      </c>
      <c r="C11" s="192">
        <v>44977</v>
      </c>
      <c r="D11" s="193" t="s">
        <v>176</v>
      </c>
      <c r="E11" s="194" t="s">
        <v>1400</v>
      </c>
      <c r="F11" s="90" t="s">
        <v>165</v>
      </c>
      <c r="G11" s="193" t="s">
        <v>1244</v>
      </c>
      <c r="H11" s="191" t="s">
        <v>145</v>
      </c>
      <c r="I11" s="90" t="s">
        <v>146</v>
      </c>
      <c r="J11" s="194" t="s">
        <v>1379</v>
      </c>
      <c r="K11" s="90">
        <v>1</v>
      </c>
      <c r="L11" s="195" t="s">
        <v>1380</v>
      </c>
      <c r="M11" s="196">
        <v>44977.5</v>
      </c>
      <c r="N11" s="90">
        <v>312994</v>
      </c>
      <c r="O11" s="197"/>
      <c r="P11" s="196">
        <v>44977.673611111109</v>
      </c>
      <c r="Q11" s="90">
        <v>313033</v>
      </c>
      <c r="R11" s="193"/>
      <c r="S11" s="196">
        <v>44977.510416666664</v>
      </c>
      <c r="T11" s="90">
        <v>313002</v>
      </c>
      <c r="U11" s="197"/>
      <c r="V11" s="196">
        <v>44977.65625</v>
      </c>
      <c r="W11" s="90">
        <v>313030</v>
      </c>
      <c r="X11" s="193"/>
      <c r="Y11" s="196"/>
      <c r="Z11" s="90"/>
      <c r="AA11" s="193"/>
      <c r="AB11" s="196"/>
      <c r="AC11" s="90"/>
      <c r="AD11" s="193"/>
      <c r="AE11" s="196"/>
      <c r="AF11" s="90" t="s">
        <v>1409</v>
      </c>
      <c r="AG11" s="193"/>
      <c r="AH11" s="196"/>
      <c r="AI11" s="90"/>
      <c r="AJ11" s="198"/>
      <c r="AK11" s="196"/>
      <c r="AL11" s="90"/>
      <c r="AM11" s="198"/>
      <c r="AN11" s="196"/>
      <c r="AO11" s="90"/>
      <c r="AP11" s="198"/>
      <c r="AQ11" s="196">
        <v>44977.659722222219</v>
      </c>
      <c r="AR11" s="197">
        <v>313031</v>
      </c>
      <c r="AS11" s="197">
        <v>18794</v>
      </c>
      <c r="AT11" s="199"/>
      <c r="AU11" s="199"/>
      <c r="AV11" s="200">
        <v>3850</v>
      </c>
      <c r="AW11" s="196">
        <v>44977.670138888891</v>
      </c>
      <c r="AX11" s="193">
        <v>313031</v>
      </c>
      <c r="AY11" s="196"/>
      <c r="AZ11" s="197"/>
      <c r="BA11" s="197"/>
      <c r="BB11" s="199"/>
      <c r="BC11" s="199"/>
      <c r="BD11" s="200"/>
      <c r="BE11" s="196"/>
      <c r="BF11" s="193"/>
      <c r="BG11" s="196"/>
      <c r="BH11" s="197"/>
      <c r="BI11" s="197"/>
      <c r="BJ11" s="199"/>
      <c r="BK11" s="199"/>
      <c r="BL11" s="200"/>
      <c r="BM11" s="196"/>
      <c r="BN11" s="193"/>
      <c r="BO11" s="196"/>
      <c r="BP11" s="197"/>
      <c r="BQ11" s="197"/>
      <c r="BR11" s="199"/>
      <c r="BS11" s="199"/>
      <c r="BT11" s="200"/>
      <c r="BU11" s="201"/>
      <c r="BV11" s="193"/>
      <c r="BW11" s="202"/>
      <c r="BX11" s="90"/>
      <c r="BY11" s="198"/>
      <c r="BZ11" s="198"/>
      <c r="CA11" s="241">
        <v>44998.840312499997</v>
      </c>
      <c r="CB11" s="221"/>
      <c r="CC11" s="267" t="s">
        <v>1744</v>
      </c>
      <c r="CD11" s="222">
        <f t="shared" ref="CD11:CD18" si="12">IF(OR(S11="",M11=""),0,TIMEVALUE(TEXT(S11-M11,"[HH]:MM"))*24)</f>
        <v>0.25</v>
      </c>
      <c r="CE11" s="223">
        <f t="shared" ref="CE11:CE18" si="13">IF(OR(T11="",N11=""),0,T11-N11)</f>
        <v>8</v>
      </c>
      <c r="CF11" s="224">
        <f t="shared" ref="CF11:CF18" si="14">IF(CD11="",0,DB11-DD11-CD11)</f>
        <v>0.16666666666666696</v>
      </c>
      <c r="CG11" s="193">
        <f t="shared" ref="CG11:CG18" si="15">IF(OR(CD11="",DC11-DE11-CE11=0),0,DC11-DE11-CE11)</f>
        <v>3</v>
      </c>
      <c r="CH11" s="224">
        <f t="shared" ref="CH11:CH18" si="16">IF(OR(V11="",S11=""),"",TIMEVALUE(TEXT(V11-S11,"[HH]:MM"))*24)</f>
        <v>3.5</v>
      </c>
      <c r="CI11" s="193">
        <f t="shared" ref="CI11:CI18" si="17">IF(OR(W11="",T11=""),0,W11-T11)</f>
        <v>28</v>
      </c>
      <c r="CJ11" s="224">
        <f t="shared" ref="CJ11:CJ18" si="18">IF(OR(AB11="",Y11=""),0,TIMEVALUE(TEXT(AB11-Y11,"[HH]:MM"))*24)</f>
        <v>0</v>
      </c>
      <c r="CK11" s="193">
        <f t="shared" ref="CK11:CK18" si="19">IF(OR(AC11="",Z11=""),0,AC11-Z11)</f>
        <v>0</v>
      </c>
      <c r="CL11" s="224">
        <f t="shared" ref="CL11:CL18" si="20">IF(OR(AH11="",AE11=""),0,TIMEVALUE(TEXT(AH11-AE11,"[HH]:MM"))*24)</f>
        <v>0</v>
      </c>
      <c r="CM11" s="193">
        <f t="shared" ref="CM11:CM18" si="21">IF(OR(AI11="",AF11=""),0,AI11-AF11)</f>
        <v>0</v>
      </c>
      <c r="CN11" s="224">
        <f t="shared" ref="CN11:CN18" si="22">IF(OR(AN11="",AK11=""),0,TIMEVALUE(TEXT(AN11-AK11,"[HH]:MM"))*24)</f>
        <v>0</v>
      </c>
      <c r="CO11" s="193">
        <f t="shared" ref="CO11:CO18" si="23">IF(OR(AO11="",AL11=""),0,AO11-AL11)</f>
        <v>0</v>
      </c>
      <c r="CP11" s="225">
        <f t="shared" ref="CP11:CP18" si="24">IF(OR(AW11="",AQ11=""),0,TIMEVALUE(TEXT(AW11-AQ11,"[HH]:MM"))*24)</f>
        <v>0.25</v>
      </c>
      <c r="CQ11" s="198">
        <f t="shared" ref="CQ11:CQ18" si="25">IF(OR(AX11="",AR11=""),0,AX11-AR11)</f>
        <v>0</v>
      </c>
      <c r="CR11" s="225">
        <f t="shared" ref="CR11:CR18" si="26">IF(OR(BE11="",AY11=""),0,TIMEVALUE(TEXT(BE11-AY11,"[HH]:MM"))*24)</f>
        <v>0</v>
      </c>
      <c r="CS11" s="198">
        <f t="shared" ref="CS11:CS18" si="27">IF(OR(BF11="",AZ11=""),0,BF11-AZ11)</f>
        <v>0</v>
      </c>
      <c r="CT11" s="225">
        <f t="shared" ref="CT11:CT18" si="28">IF(OR(BM11="",BG11=""),0,TIMEVALUE(TEXT(BM11-BG11,"[HH]:MM"))*24)</f>
        <v>0</v>
      </c>
      <c r="CU11" s="198">
        <f t="shared" ref="CU11:CU18" si="29">IF(OR(BN11="",BH11=""),0,BN11-BH11)</f>
        <v>0</v>
      </c>
      <c r="CV11" s="225">
        <f t="shared" ref="CV11:CV18" si="30">IF(OR(BU11="",BO11=""),0,TIMEVALUE(TEXT(BU11-BO11,"[HH]:MM"))*24)</f>
        <v>0</v>
      </c>
      <c r="CW11" s="226">
        <f t="shared" ref="CW11:CW18" si="31">IF(OR(BV11="",BP11=""),0,BV11-BP11)</f>
        <v>0</v>
      </c>
      <c r="CX11" s="224">
        <f t="shared" ref="CX11:CX18" si="32">IF(OR(P11="",M11=""),0,TIMEVALUE(TEXT(P11-M11,"[HH]:MM"))*24)</f>
        <v>4.166666666666667</v>
      </c>
      <c r="CY11" s="227">
        <f t="shared" ref="CY11:CY18" si="33">IF(OR(Q11="",N11=""),0,Q11-N11)</f>
        <v>39</v>
      </c>
      <c r="CZ11" s="224">
        <f>IF(CH11&gt;0,CH11,0)+IF(CJ11&gt;0,CJ11,0)+IF(CL11&gt;0,CL11,0)+IF(CN11&gt;0,CN11,0)</f>
        <v>3.5</v>
      </c>
      <c r="DA11" s="228">
        <f t="shared" ref="DA11:DA12" si="34">IF(CI11+CK11+CM11+CO11=0,0,CI11+CK11+CM11+CO11)</f>
        <v>28</v>
      </c>
      <c r="DB11" s="225">
        <f t="shared" ref="DB11:DC18" si="35">IF(CX11-CZ11=0,0,CX11-CZ11)</f>
        <v>0.66666666666666696</v>
      </c>
      <c r="DC11" s="229">
        <f t="shared" si="35"/>
        <v>11</v>
      </c>
      <c r="DD11" s="224">
        <f t="shared" ref="DD11:DE18" si="36">IF(CP11+CR11+CT11+CV11="",0,CP11+CR11+CT11+CV11)</f>
        <v>0.25</v>
      </c>
      <c r="DE11" s="90">
        <f t="shared" si="36"/>
        <v>0</v>
      </c>
      <c r="DF11" s="230">
        <f t="shared" ref="DF11:DF18" si="37">(IF(CP11&gt;0,CP11,0)+IF(CR11&gt;0,CR11,0)+IF(CT11&gt;0,CT11,0)+IF(CV11&gt;0,CV11,0))/(COUNTIF(CP11,"&gt;0")+COUNTIF(CR11,"&gt;0")+COUNTIF(CT11,"&gt;0")+COUNTIF(CV11,"&gt;0"))*60</f>
        <v>15</v>
      </c>
      <c r="DG11" s="251">
        <f t="shared" ref="DG11:DG18" si="38">IF(AV11+BL11+BD11+BT11=0,0,AV11+BL11+BD11+BT11)</f>
        <v>3850</v>
      </c>
      <c r="DH11" s="231">
        <f t="shared" ref="DH11:DH18" si="39">IF(E11="SETOR 00 - REJEITO",0,IF(ISERR(DG11/DA11/CZ11),"",DG11/DA11/CZ11))</f>
        <v>39.285714285714285</v>
      </c>
      <c r="DI11" s="232">
        <f t="shared" ref="DI11:DI18" si="40">IF(E11="SETOR 00 - REJEITO",0,IF(ISERR(DG11/K11/CZ11),"",DG11/K11/CZ11))</f>
        <v>1100</v>
      </c>
      <c r="DJ11" s="233">
        <f t="shared" ref="DJ11:DJ18" si="41">IF(E11="SETOR 00 - REJEITO",0,IF(ISERR(CE11/CD11),"",CE11/CD11))</f>
        <v>32</v>
      </c>
      <c r="DK11" s="234">
        <f t="shared" ref="DK11:DK18" si="42">IF(E11="SETOR 00 - REJEITO",0,IF(ISERR(DA11/CZ11),"",DA11/CZ11))</f>
        <v>8</v>
      </c>
      <c r="DL11" s="235">
        <f t="shared" ref="DL11:DL18" si="43">IF(E11="SETOR 00 - REJEITO",0,IF(ISERR(CG11/CF11),"",CG11/CF11))</f>
        <v>17.999999999999968</v>
      </c>
      <c r="DM11" s="236"/>
      <c r="DN11" s="237"/>
      <c r="DO11" s="238">
        <f t="shared" ref="DO11:DO18" si="44">IF(MAX(AV11,BL11,BD11,BT11)&gt;0,AVERAGE(AV11,BL11,BD11,BT11)/MAX(AV11,BL11,BD11,BT11),0)</f>
        <v>1</v>
      </c>
      <c r="DP11" s="239">
        <f t="shared" ref="DP11:DP18" si="45">COUNT(AV11,BL11,BD11,BT11)</f>
        <v>1</v>
      </c>
    </row>
    <row r="12" spans="1:120" ht="24">
      <c r="A12" s="121" t="s">
        <v>1418</v>
      </c>
      <c r="B12" s="191" t="s">
        <v>1150</v>
      </c>
      <c r="C12" s="192">
        <v>44979</v>
      </c>
      <c r="D12" s="193" t="s">
        <v>180</v>
      </c>
      <c r="E12" s="194" t="s">
        <v>1400</v>
      </c>
      <c r="F12" s="90" t="s">
        <v>165</v>
      </c>
      <c r="G12" s="193" t="s">
        <v>1244</v>
      </c>
      <c r="H12" s="191" t="s">
        <v>145</v>
      </c>
      <c r="I12" s="90" t="s">
        <v>146</v>
      </c>
      <c r="J12" s="194" t="s">
        <v>1379</v>
      </c>
      <c r="K12" s="90">
        <v>1</v>
      </c>
      <c r="L12" s="195" t="s">
        <v>1380</v>
      </c>
      <c r="M12" s="196">
        <v>44979.293055555558</v>
      </c>
      <c r="N12" s="90">
        <v>313033</v>
      </c>
      <c r="O12" s="197"/>
      <c r="P12" s="196">
        <v>44979.444444444445</v>
      </c>
      <c r="Q12" s="90">
        <v>313062</v>
      </c>
      <c r="R12" s="193"/>
      <c r="S12" s="196">
        <v>44979.3125</v>
      </c>
      <c r="T12" s="90">
        <v>313039</v>
      </c>
      <c r="U12" s="197"/>
      <c r="V12" s="196">
        <v>44979.430555555555</v>
      </c>
      <c r="W12" s="90">
        <v>313059</v>
      </c>
      <c r="X12" s="193"/>
      <c r="Y12" s="196"/>
      <c r="Z12" s="90"/>
      <c r="AA12" s="193"/>
      <c r="AB12" s="196"/>
      <c r="AC12" s="90"/>
      <c r="AD12" s="193"/>
      <c r="AE12" s="196"/>
      <c r="AF12" s="90" t="s">
        <v>1409</v>
      </c>
      <c r="AG12" s="193"/>
      <c r="AH12" s="196"/>
      <c r="AI12" s="90"/>
      <c r="AJ12" s="198"/>
      <c r="AK12" s="196"/>
      <c r="AL12" s="90"/>
      <c r="AM12" s="198"/>
      <c r="AN12" s="196"/>
      <c r="AO12" s="90"/>
      <c r="AP12" s="198"/>
      <c r="AQ12" s="196">
        <v>44979.434027777781</v>
      </c>
      <c r="AR12" s="197">
        <v>313060</v>
      </c>
      <c r="AS12" s="197">
        <v>18798</v>
      </c>
      <c r="AT12" s="199"/>
      <c r="AU12" s="199"/>
      <c r="AV12" s="200">
        <v>4250</v>
      </c>
      <c r="AW12" s="196">
        <v>44979.440972222219</v>
      </c>
      <c r="AX12" s="193">
        <v>313060</v>
      </c>
      <c r="AY12" s="196"/>
      <c r="AZ12" s="197"/>
      <c r="BA12" s="197"/>
      <c r="BB12" s="199"/>
      <c r="BC12" s="199"/>
      <c r="BD12" s="200"/>
      <c r="BE12" s="196"/>
      <c r="BF12" s="193"/>
      <c r="BG12" s="196"/>
      <c r="BH12" s="197"/>
      <c r="BI12" s="197"/>
      <c r="BJ12" s="199"/>
      <c r="BK12" s="199"/>
      <c r="BL12" s="200"/>
      <c r="BM12" s="196"/>
      <c r="BN12" s="193"/>
      <c r="BO12" s="196"/>
      <c r="BP12" s="197"/>
      <c r="BQ12" s="197"/>
      <c r="BR12" s="199"/>
      <c r="BS12" s="199"/>
      <c r="BT12" s="200"/>
      <c r="BU12" s="201"/>
      <c r="BV12" s="193"/>
      <c r="BW12" s="202"/>
      <c r="BX12" s="90"/>
      <c r="BY12" s="198"/>
      <c r="BZ12" s="198"/>
      <c r="CA12" s="241">
        <v>44998.678599537037</v>
      </c>
      <c r="CB12" s="221"/>
      <c r="CC12" s="267" t="s">
        <v>1744</v>
      </c>
      <c r="CD12" s="222">
        <f t="shared" si="12"/>
        <v>0.46666666666666667</v>
      </c>
      <c r="CE12" s="223">
        <f t="shared" si="13"/>
        <v>6</v>
      </c>
      <c r="CF12" s="224">
        <f t="shared" si="14"/>
        <v>0.16666666666666607</v>
      </c>
      <c r="CG12" s="193">
        <f t="shared" si="15"/>
        <v>3</v>
      </c>
      <c r="CH12" s="224">
        <f t="shared" si="16"/>
        <v>2.8333333333333335</v>
      </c>
      <c r="CI12" s="193">
        <f t="shared" si="17"/>
        <v>20</v>
      </c>
      <c r="CJ12" s="224">
        <f t="shared" si="18"/>
        <v>0</v>
      </c>
      <c r="CK12" s="193">
        <f t="shared" si="19"/>
        <v>0</v>
      </c>
      <c r="CL12" s="224">
        <f t="shared" si="20"/>
        <v>0</v>
      </c>
      <c r="CM12" s="193">
        <f t="shared" si="21"/>
        <v>0</v>
      </c>
      <c r="CN12" s="224">
        <f t="shared" si="22"/>
        <v>0</v>
      </c>
      <c r="CO12" s="193">
        <f t="shared" si="23"/>
        <v>0</v>
      </c>
      <c r="CP12" s="225">
        <f t="shared" si="24"/>
        <v>0.16666666666666666</v>
      </c>
      <c r="CQ12" s="198">
        <f t="shared" si="25"/>
        <v>0</v>
      </c>
      <c r="CR12" s="225">
        <f t="shared" si="26"/>
        <v>0</v>
      </c>
      <c r="CS12" s="198">
        <f t="shared" si="27"/>
        <v>0</v>
      </c>
      <c r="CT12" s="225">
        <f t="shared" si="28"/>
        <v>0</v>
      </c>
      <c r="CU12" s="198">
        <f t="shared" si="29"/>
        <v>0</v>
      </c>
      <c r="CV12" s="225">
        <f t="shared" si="30"/>
        <v>0</v>
      </c>
      <c r="CW12" s="226">
        <f t="shared" si="31"/>
        <v>0</v>
      </c>
      <c r="CX12" s="224">
        <f t="shared" si="32"/>
        <v>3.6333333333333329</v>
      </c>
      <c r="CY12" s="227">
        <f t="shared" si="33"/>
        <v>29</v>
      </c>
      <c r="CZ12" s="224">
        <f t="shared" ref="CZ12:DA19" si="46">IF(CH12+CJ12+CL12+CN12=0,0,CH12+CJ12+CL12+CN12)</f>
        <v>2.8333333333333335</v>
      </c>
      <c r="DA12" s="228">
        <f t="shared" si="34"/>
        <v>20</v>
      </c>
      <c r="DB12" s="225">
        <f t="shared" si="35"/>
        <v>0.79999999999999938</v>
      </c>
      <c r="DC12" s="229">
        <f t="shared" si="35"/>
        <v>9</v>
      </c>
      <c r="DD12" s="224">
        <f t="shared" si="36"/>
        <v>0.16666666666666666</v>
      </c>
      <c r="DE12" s="90">
        <f t="shared" si="36"/>
        <v>0</v>
      </c>
      <c r="DF12" s="230">
        <f t="shared" si="37"/>
        <v>10</v>
      </c>
      <c r="DG12" s="251">
        <f t="shared" si="38"/>
        <v>4250</v>
      </c>
      <c r="DH12" s="231">
        <f t="shared" si="39"/>
        <v>75</v>
      </c>
      <c r="DI12" s="232">
        <f t="shared" si="40"/>
        <v>1500</v>
      </c>
      <c r="DJ12" s="233">
        <f t="shared" si="41"/>
        <v>12.857142857142858</v>
      </c>
      <c r="DK12" s="234">
        <f t="shared" si="42"/>
        <v>7.0588235294117645</v>
      </c>
      <c r="DL12" s="235">
        <f t="shared" si="43"/>
        <v>18.000000000000064</v>
      </c>
      <c r="DM12" s="236"/>
      <c r="DN12" s="237"/>
      <c r="DO12" s="238">
        <f t="shared" si="44"/>
        <v>1</v>
      </c>
      <c r="DP12" s="239">
        <f t="shared" si="45"/>
        <v>1</v>
      </c>
    </row>
    <row r="13" spans="1:120" ht="24">
      <c r="A13" s="121" t="s">
        <v>1425</v>
      </c>
      <c r="B13" s="191" t="s">
        <v>1150</v>
      </c>
      <c r="C13" s="192">
        <v>44981</v>
      </c>
      <c r="D13" s="193" t="s">
        <v>163</v>
      </c>
      <c r="E13" s="194" t="s">
        <v>1400</v>
      </c>
      <c r="F13" s="90" t="s">
        <v>165</v>
      </c>
      <c r="G13" s="193" t="s">
        <v>1244</v>
      </c>
      <c r="H13" s="191" t="s">
        <v>145</v>
      </c>
      <c r="I13" s="90" t="s">
        <v>146</v>
      </c>
      <c r="J13" s="194" t="s">
        <v>1379</v>
      </c>
      <c r="K13" s="90">
        <v>1</v>
      </c>
      <c r="L13" s="195" t="s">
        <v>1380</v>
      </c>
      <c r="M13" s="196">
        <v>44981.319444444445</v>
      </c>
      <c r="N13" s="90">
        <v>313091</v>
      </c>
      <c r="O13" s="197"/>
      <c r="P13" s="196">
        <v>44981.524305555555</v>
      </c>
      <c r="Q13" s="90">
        <v>313127</v>
      </c>
      <c r="R13" s="193"/>
      <c r="S13" s="196">
        <v>44981.329861111109</v>
      </c>
      <c r="T13" s="90">
        <v>313098</v>
      </c>
      <c r="U13" s="197"/>
      <c r="V13" s="196">
        <v>44981.461805555555</v>
      </c>
      <c r="W13" s="90">
        <v>313119</v>
      </c>
      <c r="X13" s="193"/>
      <c r="Y13" s="196"/>
      <c r="Z13" s="90"/>
      <c r="AA13" s="193"/>
      <c r="AB13" s="196"/>
      <c r="AC13" s="90"/>
      <c r="AD13" s="193"/>
      <c r="AE13" s="196"/>
      <c r="AF13" s="90" t="s">
        <v>1409</v>
      </c>
      <c r="AG13" s="193"/>
      <c r="AH13" s="196"/>
      <c r="AI13" s="90"/>
      <c r="AJ13" s="198"/>
      <c r="AK13" s="196"/>
      <c r="AL13" s="90"/>
      <c r="AM13" s="198"/>
      <c r="AN13" s="196"/>
      <c r="AO13" s="90"/>
      <c r="AP13" s="198"/>
      <c r="AQ13" s="196">
        <v>44981.510416666664</v>
      </c>
      <c r="AR13" s="197">
        <v>313122</v>
      </c>
      <c r="AS13" s="197">
        <v>18826</v>
      </c>
      <c r="AT13" s="199"/>
      <c r="AU13" s="199"/>
      <c r="AV13" s="200">
        <v>6930</v>
      </c>
      <c r="AW13" s="196">
        <v>44981.51666666667</v>
      </c>
      <c r="AX13" s="193">
        <v>313122</v>
      </c>
      <c r="AY13" s="196"/>
      <c r="AZ13" s="197"/>
      <c r="BA13" s="197"/>
      <c r="BB13" s="199"/>
      <c r="BC13" s="199"/>
      <c r="BD13" s="200"/>
      <c r="BE13" s="196"/>
      <c r="BF13" s="193"/>
      <c r="BG13" s="196"/>
      <c r="BH13" s="197"/>
      <c r="BI13" s="197"/>
      <c r="BJ13" s="199"/>
      <c r="BK13" s="199"/>
      <c r="BL13" s="200"/>
      <c r="BM13" s="196"/>
      <c r="BN13" s="193"/>
      <c r="BO13" s="196"/>
      <c r="BP13" s="197"/>
      <c r="BQ13" s="197"/>
      <c r="BR13" s="199"/>
      <c r="BS13" s="199"/>
      <c r="BT13" s="200"/>
      <c r="BU13" s="201"/>
      <c r="BV13" s="193"/>
      <c r="BW13" s="202"/>
      <c r="BX13" s="90"/>
      <c r="BY13" s="198"/>
      <c r="BZ13" s="198"/>
      <c r="CA13" s="241">
        <v>44997.89</v>
      </c>
      <c r="CB13" s="221"/>
      <c r="CC13" s="267" t="s">
        <v>1744</v>
      </c>
      <c r="CD13" s="222">
        <f t="shared" si="12"/>
        <v>0.25</v>
      </c>
      <c r="CE13" s="223">
        <f t="shared" si="13"/>
        <v>7</v>
      </c>
      <c r="CF13" s="224">
        <f t="shared" si="14"/>
        <v>1.35</v>
      </c>
      <c r="CG13" s="193">
        <f t="shared" si="15"/>
        <v>8</v>
      </c>
      <c r="CH13" s="224">
        <f t="shared" si="16"/>
        <v>3.166666666666667</v>
      </c>
      <c r="CI13" s="193">
        <f t="shared" si="17"/>
        <v>21</v>
      </c>
      <c r="CJ13" s="224">
        <f t="shared" si="18"/>
        <v>0</v>
      </c>
      <c r="CK13" s="193">
        <f t="shared" si="19"/>
        <v>0</v>
      </c>
      <c r="CL13" s="224">
        <f t="shared" si="20"/>
        <v>0</v>
      </c>
      <c r="CM13" s="193">
        <f t="shared" si="21"/>
        <v>0</v>
      </c>
      <c r="CN13" s="224">
        <f t="shared" si="22"/>
        <v>0</v>
      </c>
      <c r="CO13" s="193">
        <f t="shared" si="23"/>
        <v>0</v>
      </c>
      <c r="CP13" s="225">
        <f t="shared" si="24"/>
        <v>0.15</v>
      </c>
      <c r="CQ13" s="198">
        <f t="shared" si="25"/>
        <v>0</v>
      </c>
      <c r="CR13" s="225">
        <f t="shared" si="26"/>
        <v>0</v>
      </c>
      <c r="CS13" s="198">
        <f t="shared" si="27"/>
        <v>0</v>
      </c>
      <c r="CT13" s="225">
        <f t="shared" si="28"/>
        <v>0</v>
      </c>
      <c r="CU13" s="198">
        <f t="shared" si="29"/>
        <v>0</v>
      </c>
      <c r="CV13" s="225">
        <f t="shared" si="30"/>
        <v>0</v>
      </c>
      <c r="CW13" s="226">
        <f t="shared" si="31"/>
        <v>0</v>
      </c>
      <c r="CX13" s="224">
        <f t="shared" si="32"/>
        <v>4.916666666666667</v>
      </c>
      <c r="CY13" s="227">
        <f t="shared" si="33"/>
        <v>36</v>
      </c>
      <c r="CZ13" s="224">
        <f t="shared" si="46"/>
        <v>3.166666666666667</v>
      </c>
      <c r="DA13" s="228">
        <f t="shared" si="46"/>
        <v>21</v>
      </c>
      <c r="DB13" s="225">
        <f t="shared" si="35"/>
        <v>1.75</v>
      </c>
      <c r="DC13" s="229">
        <f t="shared" si="35"/>
        <v>15</v>
      </c>
      <c r="DD13" s="224">
        <f t="shared" si="36"/>
        <v>0.15</v>
      </c>
      <c r="DE13" s="90">
        <f t="shared" si="36"/>
        <v>0</v>
      </c>
      <c r="DF13" s="230">
        <f t="shared" si="37"/>
        <v>9</v>
      </c>
      <c r="DG13" s="251">
        <f t="shared" si="38"/>
        <v>6930</v>
      </c>
      <c r="DH13" s="231">
        <f t="shared" si="39"/>
        <v>104.21052631578947</v>
      </c>
      <c r="DI13" s="232">
        <f t="shared" si="40"/>
        <v>2188.4210526315787</v>
      </c>
      <c r="DJ13" s="233">
        <f t="shared" si="41"/>
        <v>28</v>
      </c>
      <c r="DK13" s="234">
        <f t="shared" si="42"/>
        <v>6.6315789473684204</v>
      </c>
      <c r="DL13" s="235">
        <f t="shared" si="43"/>
        <v>5.9259259259259256</v>
      </c>
      <c r="DM13" s="236"/>
      <c r="DN13" s="237"/>
      <c r="DO13" s="238">
        <f t="shared" si="44"/>
        <v>1</v>
      </c>
      <c r="DP13" s="239">
        <f t="shared" si="45"/>
        <v>1</v>
      </c>
    </row>
    <row r="14" spans="1:120" ht="24">
      <c r="A14" s="121" t="s">
        <v>1431</v>
      </c>
      <c r="B14" s="191" t="s">
        <v>1150</v>
      </c>
      <c r="C14" s="192">
        <v>44984</v>
      </c>
      <c r="D14" s="193" t="s">
        <v>176</v>
      </c>
      <c r="E14" s="194" t="s">
        <v>1400</v>
      </c>
      <c r="F14" s="90" t="s">
        <v>165</v>
      </c>
      <c r="G14" s="193" t="s">
        <v>1244</v>
      </c>
      <c r="H14" s="191" t="s">
        <v>145</v>
      </c>
      <c r="I14" s="90" t="s">
        <v>146</v>
      </c>
      <c r="J14" s="194" t="s">
        <v>1374</v>
      </c>
      <c r="K14" s="90">
        <v>1</v>
      </c>
      <c r="L14" s="195" t="s">
        <v>1380</v>
      </c>
      <c r="M14" s="196">
        <v>44984.541666666664</v>
      </c>
      <c r="N14" s="90">
        <v>62718</v>
      </c>
      <c r="O14" s="197"/>
      <c r="P14" s="196">
        <v>44984.645833333336</v>
      </c>
      <c r="Q14" s="90">
        <v>62771</v>
      </c>
      <c r="R14" s="193"/>
      <c r="S14" s="196">
        <v>44984.548611111109</v>
      </c>
      <c r="T14" s="90">
        <v>62727</v>
      </c>
      <c r="U14" s="197"/>
      <c r="V14" s="196">
        <v>44984.631944444445</v>
      </c>
      <c r="W14" s="90">
        <v>62766</v>
      </c>
      <c r="X14" s="193"/>
      <c r="Y14" s="196"/>
      <c r="Z14" s="90"/>
      <c r="AA14" s="193"/>
      <c r="AB14" s="196"/>
      <c r="AC14" s="90"/>
      <c r="AD14" s="193"/>
      <c r="AE14" s="196"/>
      <c r="AF14" s="90" t="s">
        <v>1409</v>
      </c>
      <c r="AG14" s="193"/>
      <c r="AH14" s="196"/>
      <c r="AI14" s="90"/>
      <c r="AJ14" s="198"/>
      <c r="AK14" s="196"/>
      <c r="AL14" s="90"/>
      <c r="AM14" s="198"/>
      <c r="AN14" s="196"/>
      <c r="AO14" s="90"/>
      <c r="AP14" s="198"/>
      <c r="AQ14" s="196">
        <v>44984.638888888891</v>
      </c>
      <c r="AR14" s="197">
        <v>62767</v>
      </c>
      <c r="AS14" s="197">
        <v>18855</v>
      </c>
      <c r="AT14" s="199"/>
      <c r="AU14" s="199"/>
      <c r="AV14" s="200">
        <v>3240</v>
      </c>
      <c r="AW14" s="196">
        <v>44984.642361111109</v>
      </c>
      <c r="AX14" s="193">
        <v>62767</v>
      </c>
      <c r="AY14" s="196"/>
      <c r="AZ14" s="197"/>
      <c r="BA14" s="197"/>
      <c r="BB14" s="199"/>
      <c r="BC14" s="199"/>
      <c r="BD14" s="200"/>
      <c r="BE14" s="196"/>
      <c r="BF14" s="193"/>
      <c r="BG14" s="196"/>
      <c r="BH14" s="197"/>
      <c r="BI14" s="197"/>
      <c r="BJ14" s="199"/>
      <c r="BK14" s="199"/>
      <c r="BL14" s="200"/>
      <c r="BM14" s="196"/>
      <c r="BN14" s="193"/>
      <c r="BO14" s="196"/>
      <c r="BP14" s="197"/>
      <c r="BQ14" s="197"/>
      <c r="BR14" s="199"/>
      <c r="BS14" s="199"/>
      <c r="BT14" s="200"/>
      <c r="BU14" s="201"/>
      <c r="BV14" s="193"/>
      <c r="BW14" s="202"/>
      <c r="BX14" s="90"/>
      <c r="BY14" s="198"/>
      <c r="BZ14" s="198"/>
      <c r="CA14" s="241">
        <v>44997.872164351851</v>
      </c>
      <c r="CB14" s="221"/>
      <c r="CC14" s="267" t="s">
        <v>1744</v>
      </c>
      <c r="CD14" s="222">
        <f t="shared" si="12"/>
        <v>0.16666666666666666</v>
      </c>
      <c r="CE14" s="223">
        <f t="shared" si="13"/>
        <v>9</v>
      </c>
      <c r="CF14" s="224">
        <f t="shared" si="14"/>
        <v>0.25</v>
      </c>
      <c r="CG14" s="193">
        <f t="shared" si="15"/>
        <v>5</v>
      </c>
      <c r="CH14" s="224">
        <f t="shared" si="16"/>
        <v>2</v>
      </c>
      <c r="CI14" s="193">
        <f t="shared" si="17"/>
        <v>39</v>
      </c>
      <c r="CJ14" s="224">
        <f t="shared" si="18"/>
        <v>0</v>
      </c>
      <c r="CK14" s="193">
        <f t="shared" si="19"/>
        <v>0</v>
      </c>
      <c r="CL14" s="224">
        <f t="shared" si="20"/>
        <v>0</v>
      </c>
      <c r="CM14" s="193">
        <f t="shared" si="21"/>
        <v>0</v>
      </c>
      <c r="CN14" s="224">
        <f t="shared" si="22"/>
        <v>0</v>
      </c>
      <c r="CO14" s="193">
        <f t="shared" si="23"/>
        <v>0</v>
      </c>
      <c r="CP14" s="225">
        <f t="shared" si="24"/>
        <v>8.3333333333333329E-2</v>
      </c>
      <c r="CQ14" s="198">
        <f t="shared" si="25"/>
        <v>0</v>
      </c>
      <c r="CR14" s="225">
        <f t="shared" si="26"/>
        <v>0</v>
      </c>
      <c r="CS14" s="198">
        <f t="shared" si="27"/>
        <v>0</v>
      </c>
      <c r="CT14" s="225">
        <f t="shared" si="28"/>
        <v>0</v>
      </c>
      <c r="CU14" s="198">
        <f t="shared" si="29"/>
        <v>0</v>
      </c>
      <c r="CV14" s="225">
        <f t="shared" si="30"/>
        <v>0</v>
      </c>
      <c r="CW14" s="226">
        <f t="shared" si="31"/>
        <v>0</v>
      </c>
      <c r="CX14" s="224">
        <f t="shared" si="32"/>
        <v>2.5</v>
      </c>
      <c r="CY14" s="227">
        <f t="shared" si="33"/>
        <v>53</v>
      </c>
      <c r="CZ14" s="224">
        <f t="shared" si="46"/>
        <v>2</v>
      </c>
      <c r="DA14" s="228">
        <f t="shared" si="46"/>
        <v>39</v>
      </c>
      <c r="DB14" s="225">
        <f t="shared" si="35"/>
        <v>0.5</v>
      </c>
      <c r="DC14" s="229">
        <f t="shared" si="35"/>
        <v>14</v>
      </c>
      <c r="DD14" s="224">
        <f t="shared" si="36"/>
        <v>8.3333333333333329E-2</v>
      </c>
      <c r="DE14" s="90">
        <f t="shared" si="36"/>
        <v>0</v>
      </c>
      <c r="DF14" s="230">
        <f t="shared" si="37"/>
        <v>5</v>
      </c>
      <c r="DG14" s="251">
        <f t="shared" si="38"/>
        <v>3240</v>
      </c>
      <c r="DH14" s="231">
        <f t="shared" si="39"/>
        <v>41.53846153846154</v>
      </c>
      <c r="DI14" s="232">
        <f t="shared" si="40"/>
        <v>1620</v>
      </c>
      <c r="DJ14" s="233">
        <f t="shared" si="41"/>
        <v>54</v>
      </c>
      <c r="DK14" s="234">
        <f t="shared" si="42"/>
        <v>19.5</v>
      </c>
      <c r="DL14" s="235">
        <f t="shared" si="43"/>
        <v>20</v>
      </c>
      <c r="DM14" s="236"/>
      <c r="DN14" s="237"/>
      <c r="DO14" s="238">
        <f t="shared" si="44"/>
        <v>1</v>
      </c>
      <c r="DP14" s="239">
        <f t="shared" si="45"/>
        <v>1</v>
      </c>
    </row>
    <row r="15" spans="1:120" ht="24">
      <c r="A15" s="121" t="s">
        <v>1440</v>
      </c>
      <c r="B15" s="191" t="s">
        <v>1150</v>
      </c>
      <c r="C15" s="192">
        <v>44986</v>
      </c>
      <c r="D15" s="193" t="s">
        <v>180</v>
      </c>
      <c r="E15" s="194" t="s">
        <v>1400</v>
      </c>
      <c r="F15" s="90" t="s">
        <v>165</v>
      </c>
      <c r="G15" s="193" t="s">
        <v>1244</v>
      </c>
      <c r="H15" s="191" t="s">
        <v>145</v>
      </c>
      <c r="I15" s="90" t="s">
        <v>146</v>
      </c>
      <c r="J15" s="194" t="s">
        <v>1374</v>
      </c>
      <c r="K15" s="90">
        <v>1</v>
      </c>
      <c r="L15" s="195" t="s">
        <v>1380</v>
      </c>
      <c r="M15" s="196">
        <v>44986.541666666664</v>
      </c>
      <c r="N15" s="90">
        <v>63012</v>
      </c>
      <c r="O15" s="197"/>
      <c r="P15" s="196">
        <v>44986.621527777781</v>
      </c>
      <c r="Q15" s="90">
        <v>63023</v>
      </c>
      <c r="R15" s="193"/>
      <c r="S15" s="196">
        <v>44986.548611111109</v>
      </c>
      <c r="T15" s="90">
        <v>63015</v>
      </c>
      <c r="U15" s="197"/>
      <c r="V15" s="196">
        <v>44986.59375</v>
      </c>
      <c r="W15" s="90">
        <v>63018</v>
      </c>
      <c r="X15" s="193"/>
      <c r="Y15" s="196"/>
      <c r="Z15" s="90"/>
      <c r="AA15" s="193"/>
      <c r="AB15" s="196"/>
      <c r="AC15" s="90"/>
      <c r="AD15" s="193"/>
      <c r="AE15" s="196"/>
      <c r="AF15" s="90" t="s">
        <v>1409</v>
      </c>
      <c r="AG15" s="193"/>
      <c r="AH15" s="196"/>
      <c r="AI15" s="90"/>
      <c r="AJ15" s="198"/>
      <c r="AK15" s="196"/>
      <c r="AL15" s="90"/>
      <c r="AM15" s="198"/>
      <c r="AN15" s="196"/>
      <c r="AO15" s="90"/>
      <c r="AP15" s="198"/>
      <c r="AQ15" s="196">
        <v>44986.598611111112</v>
      </c>
      <c r="AR15" s="197">
        <v>63020</v>
      </c>
      <c r="AS15" s="197">
        <v>18887</v>
      </c>
      <c r="AT15" s="199"/>
      <c r="AU15" s="199"/>
      <c r="AV15" s="200">
        <v>6250</v>
      </c>
      <c r="AW15" s="196">
        <v>44986.611111111109</v>
      </c>
      <c r="AX15" s="193">
        <v>63020</v>
      </c>
      <c r="AY15" s="196"/>
      <c r="AZ15" s="197"/>
      <c r="BA15" s="197"/>
      <c r="BB15" s="199"/>
      <c r="BC15" s="199"/>
      <c r="BD15" s="200"/>
      <c r="BE15" s="196"/>
      <c r="BF15" s="193"/>
      <c r="BG15" s="196"/>
      <c r="BH15" s="197"/>
      <c r="BI15" s="197"/>
      <c r="BJ15" s="199"/>
      <c r="BK15" s="199"/>
      <c r="BL15" s="200"/>
      <c r="BM15" s="196"/>
      <c r="BN15" s="193"/>
      <c r="BO15" s="196"/>
      <c r="BP15" s="197"/>
      <c r="BQ15" s="197"/>
      <c r="BR15" s="199"/>
      <c r="BS15" s="199"/>
      <c r="BT15" s="200"/>
      <c r="BU15" s="201"/>
      <c r="BV15" s="193"/>
      <c r="BW15" s="202"/>
      <c r="BX15" s="90"/>
      <c r="BY15" s="198"/>
      <c r="BZ15" s="198"/>
      <c r="CA15" s="241">
        <v>44996.279675925929</v>
      </c>
      <c r="CB15" s="221"/>
      <c r="CC15" s="267" t="s">
        <v>1744</v>
      </c>
      <c r="CD15" s="222">
        <f t="shared" si="12"/>
        <v>0.16666666666666666</v>
      </c>
      <c r="CE15" s="223">
        <f t="shared" si="13"/>
        <v>3</v>
      </c>
      <c r="CF15" s="224">
        <f t="shared" si="14"/>
        <v>0.36666666666666659</v>
      </c>
      <c r="CG15" s="193">
        <f t="shared" si="15"/>
        <v>5</v>
      </c>
      <c r="CH15" s="224">
        <f t="shared" si="16"/>
        <v>1.0833333333333333</v>
      </c>
      <c r="CI15" s="193">
        <f t="shared" si="17"/>
        <v>3</v>
      </c>
      <c r="CJ15" s="224">
        <f t="shared" si="18"/>
        <v>0</v>
      </c>
      <c r="CK15" s="193">
        <f t="shared" si="19"/>
        <v>0</v>
      </c>
      <c r="CL15" s="224">
        <f t="shared" si="20"/>
        <v>0</v>
      </c>
      <c r="CM15" s="193">
        <f t="shared" si="21"/>
        <v>0</v>
      </c>
      <c r="CN15" s="224">
        <f t="shared" si="22"/>
        <v>0</v>
      </c>
      <c r="CO15" s="193">
        <f t="shared" si="23"/>
        <v>0</v>
      </c>
      <c r="CP15" s="225">
        <f t="shared" si="24"/>
        <v>0.3</v>
      </c>
      <c r="CQ15" s="198">
        <f t="shared" si="25"/>
        <v>0</v>
      </c>
      <c r="CR15" s="225">
        <f t="shared" si="26"/>
        <v>0</v>
      </c>
      <c r="CS15" s="198">
        <f t="shared" si="27"/>
        <v>0</v>
      </c>
      <c r="CT15" s="225">
        <f t="shared" si="28"/>
        <v>0</v>
      </c>
      <c r="CU15" s="198">
        <f t="shared" si="29"/>
        <v>0</v>
      </c>
      <c r="CV15" s="225">
        <f t="shared" si="30"/>
        <v>0</v>
      </c>
      <c r="CW15" s="226">
        <f t="shared" si="31"/>
        <v>0</v>
      </c>
      <c r="CX15" s="224">
        <f t="shared" si="32"/>
        <v>1.9166666666666665</v>
      </c>
      <c r="CY15" s="227">
        <f t="shared" si="33"/>
        <v>11</v>
      </c>
      <c r="CZ15" s="224">
        <f t="shared" si="46"/>
        <v>1.0833333333333333</v>
      </c>
      <c r="DA15" s="228">
        <f t="shared" si="46"/>
        <v>3</v>
      </c>
      <c r="DB15" s="225">
        <f t="shared" si="35"/>
        <v>0.83333333333333326</v>
      </c>
      <c r="DC15" s="229">
        <f t="shared" si="35"/>
        <v>8</v>
      </c>
      <c r="DD15" s="224">
        <f t="shared" si="36"/>
        <v>0.3</v>
      </c>
      <c r="DE15" s="90">
        <f t="shared" si="36"/>
        <v>0</v>
      </c>
      <c r="DF15" s="230">
        <f t="shared" si="37"/>
        <v>18</v>
      </c>
      <c r="DG15" s="251">
        <f t="shared" si="38"/>
        <v>6250</v>
      </c>
      <c r="DH15" s="231">
        <f t="shared" si="39"/>
        <v>1923.0769230769233</v>
      </c>
      <c r="DI15" s="232">
        <f t="shared" si="40"/>
        <v>5769.2307692307695</v>
      </c>
      <c r="DJ15" s="233">
        <f t="shared" si="41"/>
        <v>18</v>
      </c>
      <c r="DK15" s="234">
        <f t="shared" si="42"/>
        <v>2.7692307692307696</v>
      </c>
      <c r="DL15" s="235">
        <f t="shared" si="43"/>
        <v>13.63636363636364</v>
      </c>
      <c r="DM15" s="236"/>
      <c r="DN15" s="237"/>
      <c r="DO15" s="238">
        <f t="shared" si="44"/>
        <v>1</v>
      </c>
      <c r="DP15" s="239">
        <f t="shared" si="45"/>
        <v>1</v>
      </c>
    </row>
    <row r="16" spans="1:120" ht="24">
      <c r="A16" s="121" t="s">
        <v>1445</v>
      </c>
      <c r="B16" s="191" t="s">
        <v>1150</v>
      </c>
      <c r="C16" s="192">
        <v>44988</v>
      </c>
      <c r="D16" s="193" t="s">
        <v>163</v>
      </c>
      <c r="E16" s="194" t="s">
        <v>1400</v>
      </c>
      <c r="F16" s="90" t="s">
        <v>165</v>
      </c>
      <c r="G16" s="193" t="s">
        <v>1244</v>
      </c>
      <c r="H16" s="191" t="s">
        <v>145</v>
      </c>
      <c r="I16" s="90" t="s">
        <v>146</v>
      </c>
      <c r="J16" s="194" t="s">
        <v>1379</v>
      </c>
      <c r="K16" s="90">
        <v>1</v>
      </c>
      <c r="L16" s="195" t="s">
        <v>1380</v>
      </c>
      <c r="M16" s="196">
        <v>44988.5625</v>
      </c>
      <c r="N16" s="90">
        <v>313786</v>
      </c>
      <c r="O16" s="197"/>
      <c r="P16" s="196">
        <v>44988.78125</v>
      </c>
      <c r="Q16" s="90">
        <v>313839</v>
      </c>
      <c r="R16" s="193"/>
      <c r="S16" s="196">
        <v>44988.569444444445</v>
      </c>
      <c r="T16" s="90">
        <v>313790</v>
      </c>
      <c r="U16" s="197"/>
      <c r="V16" s="196">
        <v>44988.760416666664</v>
      </c>
      <c r="W16" s="90">
        <v>313834</v>
      </c>
      <c r="X16" s="193"/>
      <c r="Y16" s="196"/>
      <c r="Z16" s="90"/>
      <c r="AA16" s="193"/>
      <c r="AB16" s="196"/>
      <c r="AC16" s="90"/>
      <c r="AD16" s="193"/>
      <c r="AE16" s="196"/>
      <c r="AF16" s="90" t="s">
        <v>1409</v>
      </c>
      <c r="AG16" s="193"/>
      <c r="AH16" s="196"/>
      <c r="AI16" s="90"/>
      <c r="AJ16" s="198"/>
      <c r="AK16" s="196"/>
      <c r="AL16" s="90"/>
      <c r="AM16" s="198"/>
      <c r="AN16" s="196"/>
      <c r="AO16" s="90"/>
      <c r="AP16" s="198"/>
      <c r="AQ16" s="196">
        <v>44988.767361111109</v>
      </c>
      <c r="AR16" s="197">
        <v>313837</v>
      </c>
      <c r="AS16" s="197">
        <v>18918</v>
      </c>
      <c r="AT16" s="199"/>
      <c r="AU16" s="199"/>
      <c r="AV16" s="200">
        <v>2050</v>
      </c>
      <c r="AW16" s="196">
        <v>44988.776388888888</v>
      </c>
      <c r="AX16" s="193">
        <v>313837</v>
      </c>
      <c r="AY16" s="196"/>
      <c r="AZ16" s="197"/>
      <c r="BA16" s="197"/>
      <c r="BB16" s="199"/>
      <c r="BC16" s="199"/>
      <c r="BD16" s="200"/>
      <c r="BE16" s="196"/>
      <c r="BF16" s="193"/>
      <c r="BG16" s="196"/>
      <c r="BH16" s="197"/>
      <c r="BI16" s="197"/>
      <c r="BJ16" s="199"/>
      <c r="BK16" s="199"/>
      <c r="BL16" s="200"/>
      <c r="BM16" s="196"/>
      <c r="BN16" s="193"/>
      <c r="BO16" s="196"/>
      <c r="BP16" s="197"/>
      <c r="BQ16" s="197"/>
      <c r="BR16" s="199"/>
      <c r="BS16" s="199"/>
      <c r="BT16" s="200"/>
      <c r="BU16" s="201"/>
      <c r="BV16" s="193"/>
      <c r="BW16" s="202"/>
      <c r="BX16" s="90"/>
      <c r="BY16" s="198"/>
      <c r="BZ16" s="198"/>
      <c r="CA16" s="241">
        <v>45000.762800925928</v>
      </c>
      <c r="CB16" s="221"/>
      <c r="CC16" s="267" t="s">
        <v>1744</v>
      </c>
      <c r="CD16" s="222">
        <f t="shared" si="12"/>
        <v>0.16666666666666666</v>
      </c>
      <c r="CE16" s="223">
        <f t="shared" si="13"/>
        <v>4</v>
      </c>
      <c r="CF16" s="224">
        <f t="shared" si="14"/>
        <v>0.28333333333333366</v>
      </c>
      <c r="CG16" s="193">
        <f t="shared" si="15"/>
        <v>5</v>
      </c>
      <c r="CH16" s="224">
        <f t="shared" si="16"/>
        <v>4.583333333333333</v>
      </c>
      <c r="CI16" s="193">
        <f t="shared" si="17"/>
        <v>44</v>
      </c>
      <c r="CJ16" s="224">
        <f t="shared" si="18"/>
        <v>0</v>
      </c>
      <c r="CK16" s="193">
        <f t="shared" si="19"/>
        <v>0</v>
      </c>
      <c r="CL16" s="224">
        <f t="shared" si="20"/>
        <v>0</v>
      </c>
      <c r="CM16" s="193">
        <f t="shared" si="21"/>
        <v>0</v>
      </c>
      <c r="CN16" s="224">
        <f t="shared" si="22"/>
        <v>0</v>
      </c>
      <c r="CO16" s="193">
        <f t="shared" si="23"/>
        <v>0</v>
      </c>
      <c r="CP16" s="225">
        <f t="shared" si="24"/>
        <v>0.21666666666666667</v>
      </c>
      <c r="CQ16" s="198">
        <f t="shared" si="25"/>
        <v>0</v>
      </c>
      <c r="CR16" s="225">
        <f t="shared" si="26"/>
        <v>0</v>
      </c>
      <c r="CS16" s="198">
        <f t="shared" si="27"/>
        <v>0</v>
      </c>
      <c r="CT16" s="225">
        <f t="shared" si="28"/>
        <v>0</v>
      </c>
      <c r="CU16" s="198">
        <f t="shared" si="29"/>
        <v>0</v>
      </c>
      <c r="CV16" s="225">
        <f t="shared" si="30"/>
        <v>0</v>
      </c>
      <c r="CW16" s="226">
        <f t="shared" si="31"/>
        <v>0</v>
      </c>
      <c r="CX16" s="224">
        <f t="shared" si="32"/>
        <v>5.25</v>
      </c>
      <c r="CY16" s="227">
        <f t="shared" si="33"/>
        <v>53</v>
      </c>
      <c r="CZ16" s="224">
        <f t="shared" si="46"/>
        <v>4.583333333333333</v>
      </c>
      <c r="DA16" s="228">
        <f t="shared" si="46"/>
        <v>44</v>
      </c>
      <c r="DB16" s="225">
        <f t="shared" si="35"/>
        <v>0.66666666666666696</v>
      </c>
      <c r="DC16" s="229">
        <f t="shared" si="35"/>
        <v>9</v>
      </c>
      <c r="DD16" s="224">
        <f t="shared" si="36"/>
        <v>0.21666666666666667</v>
      </c>
      <c r="DE16" s="90">
        <f t="shared" si="36"/>
        <v>0</v>
      </c>
      <c r="DF16" s="230">
        <f t="shared" si="37"/>
        <v>13</v>
      </c>
      <c r="DG16" s="251">
        <f t="shared" si="38"/>
        <v>2050</v>
      </c>
      <c r="DH16" s="231">
        <f t="shared" si="39"/>
        <v>10.165289256198347</v>
      </c>
      <c r="DI16" s="232">
        <f t="shared" si="40"/>
        <v>447.27272727272731</v>
      </c>
      <c r="DJ16" s="233">
        <f t="shared" si="41"/>
        <v>24</v>
      </c>
      <c r="DK16" s="234">
        <f t="shared" si="42"/>
        <v>9.6000000000000014</v>
      </c>
      <c r="DL16" s="235">
        <f t="shared" si="43"/>
        <v>17.647058823529392</v>
      </c>
      <c r="DM16" s="236"/>
      <c r="DN16" s="237"/>
      <c r="DO16" s="238">
        <f t="shared" si="44"/>
        <v>1</v>
      </c>
      <c r="DP16" s="239">
        <f t="shared" si="45"/>
        <v>1</v>
      </c>
    </row>
    <row r="17" spans="1:120" ht="24">
      <c r="A17" s="121" t="s">
        <v>1448</v>
      </c>
      <c r="B17" s="191" t="s">
        <v>1150</v>
      </c>
      <c r="C17" s="192">
        <v>44989</v>
      </c>
      <c r="D17" s="193" t="s">
        <v>173</v>
      </c>
      <c r="E17" s="194" t="s">
        <v>1400</v>
      </c>
      <c r="F17" s="90" t="s">
        <v>165</v>
      </c>
      <c r="G17" s="193" t="s">
        <v>1244</v>
      </c>
      <c r="H17" s="191" t="s">
        <v>145</v>
      </c>
      <c r="I17" s="90" t="s">
        <v>146</v>
      </c>
      <c r="J17" s="194" t="s">
        <v>1375</v>
      </c>
      <c r="K17" s="90">
        <v>1</v>
      </c>
      <c r="L17" s="195" t="s">
        <v>1380</v>
      </c>
      <c r="M17" s="196">
        <v>44989.402777777781</v>
      </c>
      <c r="N17" s="90">
        <v>30888</v>
      </c>
      <c r="O17" s="197"/>
      <c r="P17" s="196">
        <v>44989.621527777781</v>
      </c>
      <c r="Q17" s="90">
        <v>30944</v>
      </c>
      <c r="R17" s="193"/>
      <c r="S17" s="196">
        <v>44989.409722222219</v>
      </c>
      <c r="T17" s="90">
        <v>30902</v>
      </c>
      <c r="U17" s="197"/>
      <c r="V17" s="196">
        <v>44989.597222222219</v>
      </c>
      <c r="W17" s="90">
        <v>30939</v>
      </c>
      <c r="X17" s="193"/>
      <c r="Y17" s="196"/>
      <c r="Z17" s="90"/>
      <c r="AA17" s="193"/>
      <c r="AB17" s="196"/>
      <c r="AC17" s="90"/>
      <c r="AD17" s="193"/>
      <c r="AE17" s="196"/>
      <c r="AF17" s="90" t="s">
        <v>1409</v>
      </c>
      <c r="AG17" s="193"/>
      <c r="AH17" s="196"/>
      <c r="AI17" s="90"/>
      <c r="AJ17" s="198"/>
      <c r="AK17" s="196"/>
      <c r="AL17" s="90"/>
      <c r="AM17" s="198"/>
      <c r="AN17" s="196"/>
      <c r="AO17" s="90"/>
      <c r="AP17" s="198"/>
      <c r="AQ17" s="196">
        <v>44989.600694444445</v>
      </c>
      <c r="AR17" s="197">
        <v>30940</v>
      </c>
      <c r="AS17" s="197">
        <v>18938</v>
      </c>
      <c r="AT17" s="199"/>
      <c r="AU17" s="199"/>
      <c r="AV17" s="200">
        <v>3970</v>
      </c>
      <c r="AW17" s="196">
        <v>44989.618055555555</v>
      </c>
      <c r="AX17" s="193">
        <v>30940</v>
      </c>
      <c r="AY17" s="196"/>
      <c r="AZ17" s="197"/>
      <c r="BA17" s="197"/>
      <c r="BB17" s="199"/>
      <c r="BC17" s="199"/>
      <c r="BD17" s="200"/>
      <c r="BE17" s="196"/>
      <c r="BF17" s="193"/>
      <c r="BG17" s="196"/>
      <c r="BH17" s="197"/>
      <c r="BI17" s="197"/>
      <c r="BJ17" s="199"/>
      <c r="BK17" s="199"/>
      <c r="BL17" s="200"/>
      <c r="BM17" s="196"/>
      <c r="BN17" s="193"/>
      <c r="BO17" s="196"/>
      <c r="BP17" s="197"/>
      <c r="BQ17" s="197"/>
      <c r="BR17" s="199"/>
      <c r="BS17" s="199"/>
      <c r="BT17" s="200"/>
      <c r="BU17" s="201"/>
      <c r="BV17" s="193"/>
      <c r="BW17" s="202"/>
      <c r="BX17" s="90"/>
      <c r="BY17" s="198"/>
      <c r="BZ17" s="198"/>
      <c r="CA17" s="241">
        <v>45000.790185185186</v>
      </c>
      <c r="CB17" s="221"/>
      <c r="CC17" s="267" t="s">
        <v>1744</v>
      </c>
      <c r="CD17" s="222">
        <f t="shared" si="12"/>
        <v>0.16666666666666666</v>
      </c>
      <c r="CE17" s="223">
        <f t="shared" si="13"/>
        <v>14</v>
      </c>
      <c r="CF17" s="224">
        <f t="shared" si="14"/>
        <v>0.16666666666666666</v>
      </c>
      <c r="CG17" s="193">
        <f t="shared" si="15"/>
        <v>5</v>
      </c>
      <c r="CH17" s="224">
        <f t="shared" si="16"/>
        <v>4.5</v>
      </c>
      <c r="CI17" s="193">
        <f t="shared" si="17"/>
        <v>37</v>
      </c>
      <c r="CJ17" s="224">
        <f t="shared" si="18"/>
        <v>0</v>
      </c>
      <c r="CK17" s="193">
        <f t="shared" si="19"/>
        <v>0</v>
      </c>
      <c r="CL17" s="224">
        <f t="shared" si="20"/>
        <v>0</v>
      </c>
      <c r="CM17" s="193">
        <f t="shared" si="21"/>
        <v>0</v>
      </c>
      <c r="CN17" s="224">
        <f t="shared" si="22"/>
        <v>0</v>
      </c>
      <c r="CO17" s="193">
        <f t="shared" si="23"/>
        <v>0</v>
      </c>
      <c r="CP17" s="225">
        <f t="shared" si="24"/>
        <v>0.41666666666666669</v>
      </c>
      <c r="CQ17" s="198">
        <f t="shared" si="25"/>
        <v>0</v>
      </c>
      <c r="CR17" s="225">
        <f t="shared" si="26"/>
        <v>0</v>
      </c>
      <c r="CS17" s="198">
        <f t="shared" si="27"/>
        <v>0</v>
      </c>
      <c r="CT17" s="225">
        <f t="shared" si="28"/>
        <v>0</v>
      </c>
      <c r="CU17" s="198">
        <f t="shared" si="29"/>
        <v>0</v>
      </c>
      <c r="CV17" s="225">
        <f t="shared" si="30"/>
        <v>0</v>
      </c>
      <c r="CW17" s="226">
        <f t="shared" si="31"/>
        <v>0</v>
      </c>
      <c r="CX17" s="224">
        <f t="shared" si="32"/>
        <v>5.25</v>
      </c>
      <c r="CY17" s="227">
        <f t="shared" si="33"/>
        <v>56</v>
      </c>
      <c r="CZ17" s="224">
        <f t="shared" si="46"/>
        <v>4.5</v>
      </c>
      <c r="DA17" s="228">
        <f t="shared" si="46"/>
        <v>37</v>
      </c>
      <c r="DB17" s="225">
        <f t="shared" si="35"/>
        <v>0.75</v>
      </c>
      <c r="DC17" s="229">
        <f t="shared" si="35"/>
        <v>19</v>
      </c>
      <c r="DD17" s="224">
        <f t="shared" si="36"/>
        <v>0.41666666666666669</v>
      </c>
      <c r="DE17" s="90">
        <f t="shared" si="36"/>
        <v>0</v>
      </c>
      <c r="DF17" s="230">
        <f t="shared" si="37"/>
        <v>25</v>
      </c>
      <c r="DG17" s="251">
        <f t="shared" si="38"/>
        <v>3970</v>
      </c>
      <c r="DH17" s="231">
        <f t="shared" si="39"/>
        <v>23.843843843843842</v>
      </c>
      <c r="DI17" s="232">
        <f t="shared" si="40"/>
        <v>882.22222222222217</v>
      </c>
      <c r="DJ17" s="233">
        <f t="shared" si="41"/>
        <v>84</v>
      </c>
      <c r="DK17" s="234">
        <f t="shared" si="42"/>
        <v>8.2222222222222214</v>
      </c>
      <c r="DL17" s="235">
        <f t="shared" si="43"/>
        <v>30</v>
      </c>
      <c r="DM17" s="236"/>
      <c r="DN17" s="237"/>
      <c r="DO17" s="238">
        <f t="shared" si="44"/>
        <v>1</v>
      </c>
      <c r="DP17" s="239">
        <f t="shared" si="45"/>
        <v>1</v>
      </c>
    </row>
    <row r="18" spans="1:120" ht="24">
      <c r="A18" s="121" t="s">
        <v>1456</v>
      </c>
      <c r="B18" s="191" t="s">
        <v>1150</v>
      </c>
      <c r="C18" s="192">
        <v>44991</v>
      </c>
      <c r="D18" s="193" t="s">
        <v>176</v>
      </c>
      <c r="E18" s="194" t="s">
        <v>1400</v>
      </c>
      <c r="F18" s="90" t="s">
        <v>165</v>
      </c>
      <c r="G18" s="193" t="s">
        <v>1244</v>
      </c>
      <c r="H18" s="191" t="s">
        <v>145</v>
      </c>
      <c r="I18" s="90" t="s">
        <v>146</v>
      </c>
      <c r="J18" s="194" t="s">
        <v>1375</v>
      </c>
      <c r="K18" s="90">
        <v>1</v>
      </c>
      <c r="L18" s="195" t="s">
        <v>1380</v>
      </c>
      <c r="M18" s="196">
        <v>44991.402777777781</v>
      </c>
      <c r="N18" s="90">
        <v>30888</v>
      </c>
      <c r="O18" s="197"/>
      <c r="P18" s="196">
        <v>44991.621527777781</v>
      </c>
      <c r="Q18" s="90">
        <v>30944</v>
      </c>
      <c r="R18" s="193"/>
      <c r="S18" s="196">
        <v>44991.409722222219</v>
      </c>
      <c r="T18" s="90">
        <v>30902</v>
      </c>
      <c r="U18" s="197" t="s">
        <v>1457</v>
      </c>
      <c r="V18" s="196">
        <v>44991.597222222219</v>
      </c>
      <c r="W18" s="90">
        <v>30939</v>
      </c>
      <c r="X18" s="193" t="s">
        <v>1390</v>
      </c>
      <c r="Y18" s="196"/>
      <c r="Z18" s="90"/>
      <c r="AA18" s="193"/>
      <c r="AB18" s="196"/>
      <c r="AC18" s="90"/>
      <c r="AD18" s="193"/>
      <c r="AE18" s="196"/>
      <c r="AF18" s="90"/>
      <c r="AG18" s="193"/>
      <c r="AH18" s="196"/>
      <c r="AI18" s="90"/>
      <c r="AJ18" s="198"/>
      <c r="AK18" s="196"/>
      <c r="AL18" s="90"/>
      <c r="AM18" s="198"/>
      <c r="AN18" s="196"/>
      <c r="AO18" s="90"/>
      <c r="AP18" s="198"/>
      <c r="AQ18" s="196">
        <v>44991.600694444445</v>
      </c>
      <c r="AR18" s="197">
        <v>30940</v>
      </c>
      <c r="AS18" s="197">
        <v>18938</v>
      </c>
      <c r="AT18" s="199">
        <v>15950</v>
      </c>
      <c r="AU18" s="199">
        <v>11980</v>
      </c>
      <c r="AV18" s="200">
        <v>3970</v>
      </c>
      <c r="AW18" s="196">
        <v>44991.618055555555</v>
      </c>
      <c r="AX18" s="193">
        <v>30940</v>
      </c>
      <c r="AY18" s="196"/>
      <c r="AZ18" s="197"/>
      <c r="BA18" s="197"/>
      <c r="BB18" s="199"/>
      <c r="BC18" s="199"/>
      <c r="BD18" s="200"/>
      <c r="BE18" s="196"/>
      <c r="BF18" s="193"/>
      <c r="BG18" s="196"/>
      <c r="BH18" s="197"/>
      <c r="BI18" s="197"/>
      <c r="BJ18" s="199"/>
      <c r="BK18" s="199"/>
      <c r="BL18" s="200"/>
      <c r="BM18" s="196"/>
      <c r="BN18" s="193"/>
      <c r="BO18" s="196"/>
      <c r="BP18" s="197"/>
      <c r="BQ18" s="197"/>
      <c r="BR18" s="199"/>
      <c r="BS18" s="199"/>
      <c r="BT18" s="200"/>
      <c r="BU18" s="201"/>
      <c r="BV18" s="193"/>
      <c r="BW18" s="202"/>
      <c r="BX18" s="90"/>
      <c r="BY18" s="198"/>
      <c r="BZ18" s="198"/>
      <c r="CA18" s="241">
        <v>45080.658333333333</v>
      </c>
      <c r="CB18" s="221"/>
      <c r="CC18" s="267" t="s">
        <v>1744</v>
      </c>
      <c r="CD18" s="222">
        <f t="shared" si="12"/>
        <v>0.16666666666666666</v>
      </c>
      <c r="CE18" s="223">
        <f t="shared" si="13"/>
        <v>14</v>
      </c>
      <c r="CF18" s="224">
        <f t="shared" si="14"/>
        <v>0.16666666666666666</v>
      </c>
      <c r="CG18" s="193">
        <f t="shared" si="15"/>
        <v>5</v>
      </c>
      <c r="CH18" s="224">
        <f t="shared" si="16"/>
        <v>4.5</v>
      </c>
      <c r="CI18" s="193">
        <f t="shared" si="17"/>
        <v>37</v>
      </c>
      <c r="CJ18" s="224">
        <f t="shared" si="18"/>
        <v>0</v>
      </c>
      <c r="CK18" s="193">
        <f t="shared" si="19"/>
        <v>0</v>
      </c>
      <c r="CL18" s="224">
        <f t="shared" si="20"/>
        <v>0</v>
      </c>
      <c r="CM18" s="193">
        <f t="shared" si="21"/>
        <v>0</v>
      </c>
      <c r="CN18" s="224">
        <f t="shared" si="22"/>
        <v>0</v>
      </c>
      <c r="CO18" s="193">
        <f t="shared" si="23"/>
        <v>0</v>
      </c>
      <c r="CP18" s="225">
        <f t="shared" si="24"/>
        <v>0.41666666666666669</v>
      </c>
      <c r="CQ18" s="198">
        <f t="shared" si="25"/>
        <v>0</v>
      </c>
      <c r="CR18" s="225">
        <f t="shared" si="26"/>
        <v>0</v>
      </c>
      <c r="CS18" s="198">
        <f t="shared" si="27"/>
        <v>0</v>
      </c>
      <c r="CT18" s="225">
        <f t="shared" si="28"/>
        <v>0</v>
      </c>
      <c r="CU18" s="198">
        <f t="shared" si="29"/>
        <v>0</v>
      </c>
      <c r="CV18" s="225">
        <f t="shared" si="30"/>
        <v>0</v>
      </c>
      <c r="CW18" s="226">
        <f t="shared" si="31"/>
        <v>0</v>
      </c>
      <c r="CX18" s="224">
        <f t="shared" si="32"/>
        <v>5.25</v>
      </c>
      <c r="CY18" s="227">
        <f t="shared" si="33"/>
        <v>56</v>
      </c>
      <c r="CZ18" s="224">
        <f t="shared" si="46"/>
        <v>4.5</v>
      </c>
      <c r="DA18" s="228">
        <f t="shared" si="46"/>
        <v>37</v>
      </c>
      <c r="DB18" s="225">
        <f t="shared" si="35"/>
        <v>0.75</v>
      </c>
      <c r="DC18" s="229">
        <f t="shared" si="35"/>
        <v>19</v>
      </c>
      <c r="DD18" s="224">
        <f t="shared" si="36"/>
        <v>0.41666666666666669</v>
      </c>
      <c r="DE18" s="90">
        <f t="shared" si="36"/>
        <v>0</v>
      </c>
      <c r="DF18" s="230">
        <f t="shared" si="37"/>
        <v>25</v>
      </c>
      <c r="DG18" s="251">
        <f t="shared" si="38"/>
        <v>3970</v>
      </c>
      <c r="DH18" s="231">
        <f t="shared" si="39"/>
        <v>23.843843843843842</v>
      </c>
      <c r="DI18" s="232">
        <f t="shared" si="40"/>
        <v>882.22222222222217</v>
      </c>
      <c r="DJ18" s="233">
        <f t="shared" si="41"/>
        <v>84</v>
      </c>
      <c r="DK18" s="234">
        <f t="shared" si="42"/>
        <v>8.2222222222222214</v>
      </c>
      <c r="DL18" s="235">
        <f t="shared" si="43"/>
        <v>30</v>
      </c>
      <c r="DM18" s="236"/>
      <c r="DN18" s="237"/>
      <c r="DO18" s="238">
        <f t="shared" si="44"/>
        <v>1</v>
      </c>
      <c r="DP18" s="239">
        <f t="shared" si="45"/>
        <v>1</v>
      </c>
    </row>
    <row r="19" spans="1:120" ht="24">
      <c r="A19" s="121" t="s">
        <v>1478</v>
      </c>
      <c r="B19" s="191" t="s">
        <v>1150</v>
      </c>
      <c r="C19" s="192">
        <v>44993</v>
      </c>
      <c r="D19" s="193" t="s">
        <v>180</v>
      </c>
      <c r="E19" s="194" t="s">
        <v>1400</v>
      </c>
      <c r="F19" s="90" t="s">
        <v>165</v>
      </c>
      <c r="G19" s="193" t="s">
        <v>1244</v>
      </c>
      <c r="H19" s="191" t="s">
        <v>145</v>
      </c>
      <c r="I19" s="90" t="s">
        <v>146</v>
      </c>
      <c r="J19" s="194" t="s">
        <v>1379</v>
      </c>
      <c r="K19" s="90">
        <v>1</v>
      </c>
      <c r="L19" s="195" t="s">
        <v>1380</v>
      </c>
      <c r="M19" s="196">
        <v>44993.3125</v>
      </c>
      <c r="N19" s="90">
        <v>314059</v>
      </c>
      <c r="O19" s="197"/>
      <c r="P19" s="196">
        <v>44993.7</v>
      </c>
      <c r="Q19" s="90">
        <v>314096</v>
      </c>
      <c r="R19" s="193"/>
      <c r="S19" s="196">
        <v>44993.319444444445</v>
      </c>
      <c r="T19" s="90">
        <v>314062</v>
      </c>
      <c r="U19" s="197" t="s">
        <v>1479</v>
      </c>
      <c r="V19" s="196">
        <v>44993.423611111109</v>
      </c>
      <c r="W19" s="90">
        <v>314083</v>
      </c>
      <c r="X19" s="193" t="s">
        <v>1480</v>
      </c>
      <c r="Y19" s="196">
        <v>44993.440972222219</v>
      </c>
      <c r="Z19" s="90">
        <v>314086</v>
      </c>
      <c r="AA19" s="193" t="s">
        <v>1481</v>
      </c>
      <c r="AB19" s="196">
        <v>44993.475694444445</v>
      </c>
      <c r="AC19" s="90">
        <v>314086</v>
      </c>
      <c r="AD19" s="193" t="s">
        <v>1482</v>
      </c>
      <c r="AE19" s="196">
        <v>44993.631944444445</v>
      </c>
      <c r="AF19" s="90">
        <v>314091</v>
      </c>
      <c r="AG19" s="193" t="s">
        <v>1483</v>
      </c>
      <c r="AH19" s="196">
        <v>44993.675694444442</v>
      </c>
      <c r="AI19" s="90">
        <v>314092</v>
      </c>
      <c r="AJ19" s="198" t="s">
        <v>1484</v>
      </c>
      <c r="AK19" s="196"/>
      <c r="AL19" s="90"/>
      <c r="AM19" s="198"/>
      <c r="AN19" s="196"/>
      <c r="AO19" s="90"/>
      <c r="AP19" s="198"/>
      <c r="AQ19" s="196">
        <v>44993.428472222222</v>
      </c>
      <c r="AR19" s="197">
        <v>314085</v>
      </c>
      <c r="AS19" s="197">
        <v>18959</v>
      </c>
      <c r="AT19" s="199"/>
      <c r="AU19" s="199"/>
      <c r="AV19" s="200">
        <v>7170</v>
      </c>
      <c r="AW19" s="196">
        <v>44993.439583333333</v>
      </c>
      <c r="AX19" s="193">
        <v>314086</v>
      </c>
      <c r="AY19" s="196">
        <v>44993.479166666664</v>
      </c>
      <c r="AZ19" s="197">
        <v>314087</v>
      </c>
      <c r="BA19" s="197">
        <v>18962</v>
      </c>
      <c r="BB19" s="199"/>
      <c r="BC19" s="199"/>
      <c r="BD19" s="200">
        <v>3640</v>
      </c>
      <c r="BE19" s="196">
        <v>44993.487500000003</v>
      </c>
      <c r="BF19" s="193">
        <v>314087</v>
      </c>
      <c r="BG19" s="196">
        <v>44993.679166666669</v>
      </c>
      <c r="BH19" s="197">
        <v>314094</v>
      </c>
      <c r="BI19" s="197">
        <v>18973</v>
      </c>
      <c r="BJ19" s="199"/>
      <c r="BK19" s="199"/>
      <c r="BL19" s="200">
        <v>7000</v>
      </c>
      <c r="BM19" s="196">
        <v>44993.694444444445</v>
      </c>
      <c r="BN19" s="193">
        <v>314094</v>
      </c>
      <c r="BO19" s="196"/>
      <c r="BP19" s="197"/>
      <c r="BQ19" s="197"/>
      <c r="BR19" s="199"/>
      <c r="BS19" s="199"/>
      <c r="BT19" s="200"/>
      <c r="BU19" s="201"/>
      <c r="BV19" s="193"/>
      <c r="BW19" s="202"/>
      <c r="BX19" s="90"/>
      <c r="BY19" s="198"/>
      <c r="BZ19" s="198"/>
      <c r="CA19" s="241">
        <v>44997.626631944448</v>
      </c>
      <c r="CB19" s="221"/>
      <c r="CC19" s="267" t="s">
        <v>1744</v>
      </c>
      <c r="CD19" s="222">
        <f t="shared" ref="CD19:CD24" si="47">IF(OR(S19="",M19=""),0,TIMEVALUE(TEXT(S19-M19,"[HH]:MM"))*24)</f>
        <v>0.16666666666666666</v>
      </c>
      <c r="CE19" s="223">
        <f t="shared" ref="CE19:CE24" si="48">IF(OR(T19="",N19=""),0,T19-N19)</f>
        <v>3</v>
      </c>
      <c r="CF19" s="224">
        <f t="shared" ref="CF19:CF24" si="49">IF(CD19="",0,DB19-DD19-CD19)</f>
        <v>3.9166666666666674</v>
      </c>
      <c r="CG19" s="193">
        <f t="shared" ref="CG19:CG24" si="50">IF(OR(CD19="",DC19-DE19-CE19=0),0,DC19-DE19-CE19)</f>
        <v>11</v>
      </c>
      <c r="CH19" s="224">
        <f t="shared" ref="CH19:CH24" si="51">IF(OR(V19="",S19=""),"",TIMEVALUE(TEXT(V19-S19,"[HH]:MM"))*24)</f>
        <v>2.5</v>
      </c>
      <c r="CI19" s="193">
        <f t="shared" ref="CI19:CI24" si="52">IF(OR(W19="",T19=""),0,W19-T19)</f>
        <v>21</v>
      </c>
      <c r="CJ19" s="224">
        <f t="shared" ref="CJ19:CJ24" si="53">IF(OR(AB19="",Y19=""),0,TIMEVALUE(TEXT(AB19-Y19,"[HH]:MM"))*24)</f>
        <v>0.83333333333333337</v>
      </c>
      <c r="CK19" s="193">
        <f t="shared" ref="CK19:CK24" si="54">IF(OR(AC19="",Z19=""),0,AC19-Z19)</f>
        <v>0</v>
      </c>
      <c r="CL19" s="224">
        <f t="shared" ref="CL19:CL24" si="55">IF(OR(AH19="",AE19=""),0,TIMEVALUE(TEXT(AH19-AE19,"[HH]:MM"))*24)</f>
        <v>1.05</v>
      </c>
      <c r="CM19" s="193">
        <f t="shared" ref="CM19:CM24" si="56">IF(OR(AI19="",AF19=""),0,AI19-AF19)</f>
        <v>1</v>
      </c>
      <c r="CN19" s="224">
        <f t="shared" ref="CN19:CN24" si="57">IF(OR(AN19="",AK19=""),0,TIMEVALUE(TEXT(AN19-AK19,"[HH]:MM"))*24)</f>
        <v>0</v>
      </c>
      <c r="CO19" s="193">
        <f t="shared" ref="CO19:CO24" si="58">IF(OR(AO19="",AL19=""),0,AO19-AL19)</f>
        <v>0</v>
      </c>
      <c r="CP19" s="225">
        <f t="shared" ref="CP19:CP24" si="59">IF(OR(AW19="",AQ19=""),0,TIMEVALUE(TEXT(AW19-AQ19,"[HH]:MM"))*24)</f>
        <v>0.26666666666666666</v>
      </c>
      <c r="CQ19" s="198">
        <f t="shared" ref="CQ19:CQ24" si="60">IF(OR(AX19="",AR19=""),0,AX19-AR19)</f>
        <v>1</v>
      </c>
      <c r="CR19" s="225">
        <f t="shared" ref="CR19:CR24" si="61">IF(OR(BE19="",AY19=""),0,TIMEVALUE(TEXT(BE19-AY19,"[HH]:MM"))*24)</f>
        <v>0.2</v>
      </c>
      <c r="CS19" s="198">
        <f t="shared" ref="CS19:CS24" si="62">IF(OR(BF19="",AZ19=""),0,BF19-AZ19)</f>
        <v>0</v>
      </c>
      <c r="CT19" s="225">
        <f t="shared" ref="CT19:CT24" si="63">IF(OR(BM19="",BG19=""),0,TIMEVALUE(TEXT(BM19-BG19,"[HH]:MM"))*24)</f>
        <v>0.36666666666666664</v>
      </c>
      <c r="CU19" s="198">
        <f t="shared" ref="CU19:CU24" si="64">IF(OR(BN19="",BH19=""),0,BN19-BH19)</f>
        <v>0</v>
      </c>
      <c r="CV19" s="225">
        <f t="shared" ref="CV19:CV24" si="65">IF(OR(BU19="",BO19=""),0,TIMEVALUE(TEXT(BU19-BO19,"[HH]:MM"))*24)</f>
        <v>0</v>
      </c>
      <c r="CW19" s="226">
        <f t="shared" ref="CW19:CW24" si="66">IF(OR(BV19="",BP19=""),0,BV19-BP19)</f>
        <v>0</v>
      </c>
      <c r="CX19" s="224">
        <f t="shared" ref="CX19:CX24" si="67">IF(OR(P19="",M19=""),0,TIMEVALUE(TEXT(P19-M19,"[HH]:MM"))*24)</f>
        <v>9.3000000000000007</v>
      </c>
      <c r="CY19" s="227">
        <f t="shared" ref="CY19:CY24" si="68">IF(OR(Q19="",N19=""),0,Q19-N19)</f>
        <v>37</v>
      </c>
      <c r="CZ19" s="224">
        <f t="shared" si="46"/>
        <v>4.3833333333333337</v>
      </c>
      <c r="DA19" s="228">
        <f t="shared" si="46"/>
        <v>22</v>
      </c>
      <c r="DB19" s="225">
        <f t="shared" ref="DB19:DC24" si="69">IF(CX19-CZ19=0,0,CX19-CZ19)</f>
        <v>4.916666666666667</v>
      </c>
      <c r="DC19" s="229">
        <f t="shared" si="69"/>
        <v>15</v>
      </c>
      <c r="DD19" s="224">
        <f t="shared" ref="DD19:DE24" si="70">IF(CP19+CR19+CT19+CV19="",0,CP19+CR19+CT19+CV19)</f>
        <v>0.83333333333333326</v>
      </c>
      <c r="DE19" s="90">
        <f t="shared" si="70"/>
        <v>1</v>
      </c>
      <c r="DF19" s="230">
        <f t="shared" ref="DF19:DF24" si="71">(IF(CP19&gt;0,CP19,0)+IF(CR19&gt;0,CR19,0)+IF(CT19&gt;0,CT19,0)+IF(CV19&gt;0,CV19,0))/(COUNTIF(CP19,"&gt;0")+COUNTIF(CR19,"&gt;0")+COUNTIF(CT19,"&gt;0")+COUNTIF(CV19,"&gt;0"))*60</f>
        <v>16.666666666666664</v>
      </c>
      <c r="DG19" s="251">
        <f t="shared" ref="DG19:DG24" si="72">IF(AV19+BL19+BD19+BT19=0,0,AV19+BL19+BD19+BT19)</f>
        <v>17810</v>
      </c>
      <c r="DH19" s="231">
        <f t="shared" ref="DH19:DH24" si="73">IF(E19="SETOR 00 - REJEITO",0,IF(ISERR(DG19/DA19/CZ19),"",DG19/DA19/CZ19))</f>
        <v>184.68717594192876</v>
      </c>
      <c r="DI19" s="232">
        <f t="shared" ref="DI19:DI24" si="74">IF(E19="SETOR 00 - REJEITO",0,IF(ISERR(DG19/K19/CZ19),"",DG19/K19/CZ19))</f>
        <v>4063.1178707224331</v>
      </c>
      <c r="DJ19" s="233">
        <f t="shared" ref="DJ19:DJ24" si="75">IF(E19="SETOR 00 - REJEITO",0,IF(ISERR(CE19/CD19),"",CE19/CD19))</f>
        <v>18</v>
      </c>
      <c r="DK19" s="234">
        <f t="shared" ref="DK19:DK24" si="76">IF(E19="SETOR 00 - REJEITO",0,IF(ISERR(DA19/CZ19),"",DA19/CZ19))</f>
        <v>5.0190114068441058</v>
      </c>
      <c r="DL19" s="235">
        <f t="shared" ref="DL19:DL24" si="77">IF(E19="SETOR 00 - REJEITO",0,IF(ISERR(CG19/CF19),"",CG19/CF19))</f>
        <v>2.808510638297872</v>
      </c>
      <c r="DM19" s="236"/>
      <c r="DN19" s="237"/>
      <c r="DO19" s="238">
        <f t="shared" ref="DO19:DO24" si="78">IF(MAX(AV19,BL19,BD19,BT19)&gt;0,AVERAGE(AV19,BL19,BD19,BT19)/MAX(AV19,BL19,BD19,BT19),0)</f>
        <v>0.82798698279869831</v>
      </c>
      <c r="DP19" s="239">
        <f t="shared" ref="DP19:DP24" si="79">COUNT(AV19,BL19,BD19,BT19)</f>
        <v>3</v>
      </c>
    </row>
    <row r="20" spans="1:120" ht="24">
      <c r="A20" s="121" t="s">
        <v>1506</v>
      </c>
      <c r="B20" s="191" t="s">
        <v>1150</v>
      </c>
      <c r="C20" s="192">
        <v>44998</v>
      </c>
      <c r="D20" s="193" t="s">
        <v>176</v>
      </c>
      <c r="E20" s="194" t="s">
        <v>1400</v>
      </c>
      <c r="F20" s="90" t="s">
        <v>165</v>
      </c>
      <c r="G20" s="193" t="s">
        <v>1244</v>
      </c>
      <c r="H20" s="191" t="s">
        <v>145</v>
      </c>
      <c r="I20" s="90" t="s">
        <v>146</v>
      </c>
      <c r="J20" s="194" t="s">
        <v>1379</v>
      </c>
      <c r="K20" s="90">
        <v>1</v>
      </c>
      <c r="L20" s="195" t="s">
        <v>1380</v>
      </c>
      <c r="M20" s="196">
        <v>44998.326388888891</v>
      </c>
      <c r="N20" s="90">
        <v>314185</v>
      </c>
      <c r="O20" s="197"/>
      <c r="P20" s="196">
        <v>44998.53125</v>
      </c>
      <c r="Q20" s="90">
        <v>314239</v>
      </c>
      <c r="R20" s="193"/>
      <c r="S20" s="196">
        <v>44998.336805555555</v>
      </c>
      <c r="T20" s="90">
        <v>314189</v>
      </c>
      <c r="U20" s="197"/>
      <c r="V20" s="196">
        <v>44998.5</v>
      </c>
      <c r="W20" s="90">
        <v>314234</v>
      </c>
      <c r="X20" s="193"/>
      <c r="Y20" s="196"/>
      <c r="Z20" s="90"/>
      <c r="AA20" s="193"/>
      <c r="AB20" s="196"/>
      <c r="AC20" s="90"/>
      <c r="AD20" s="193"/>
      <c r="AE20" s="196"/>
      <c r="AF20" s="90"/>
      <c r="AG20" s="193"/>
      <c r="AH20" s="196"/>
      <c r="AI20" s="90"/>
      <c r="AJ20" s="198"/>
      <c r="AK20" s="196"/>
      <c r="AL20" s="90"/>
      <c r="AM20" s="198"/>
      <c r="AN20" s="196"/>
      <c r="AO20" s="90"/>
      <c r="AP20" s="198"/>
      <c r="AQ20" s="196">
        <v>44998.513888888891</v>
      </c>
      <c r="AR20" s="197">
        <v>314236</v>
      </c>
      <c r="AS20" s="197">
        <v>19013</v>
      </c>
      <c r="AT20" s="199"/>
      <c r="AU20" s="199"/>
      <c r="AV20" s="200">
        <v>3850</v>
      </c>
      <c r="AW20" s="196">
        <v>44998.524305555555</v>
      </c>
      <c r="AX20" s="193">
        <v>314236</v>
      </c>
      <c r="AY20" s="196"/>
      <c r="AZ20" s="197"/>
      <c r="BA20" s="197"/>
      <c r="BB20" s="199"/>
      <c r="BC20" s="199"/>
      <c r="BD20" s="200"/>
      <c r="BE20" s="196"/>
      <c r="BF20" s="193"/>
      <c r="BG20" s="196"/>
      <c r="BH20" s="197"/>
      <c r="BI20" s="197"/>
      <c r="BJ20" s="199"/>
      <c r="BK20" s="199"/>
      <c r="BL20" s="200"/>
      <c r="BM20" s="196"/>
      <c r="BN20" s="193"/>
      <c r="BO20" s="196"/>
      <c r="BP20" s="197"/>
      <c r="BQ20" s="197"/>
      <c r="BR20" s="199"/>
      <c r="BS20" s="199"/>
      <c r="BT20" s="200"/>
      <c r="BU20" s="201"/>
      <c r="BV20" s="193"/>
      <c r="BW20" s="202"/>
      <c r="BX20" s="90"/>
      <c r="BY20" s="198"/>
      <c r="BZ20" s="198"/>
      <c r="CA20" s="241" t="s">
        <v>1507</v>
      </c>
      <c r="CB20" s="221"/>
      <c r="CC20" s="267" t="s">
        <v>1744</v>
      </c>
      <c r="CD20" s="222">
        <f t="shared" si="47"/>
        <v>0.25</v>
      </c>
      <c r="CE20" s="223">
        <f t="shared" si="48"/>
        <v>4</v>
      </c>
      <c r="CF20" s="224">
        <f t="shared" si="49"/>
        <v>0.5</v>
      </c>
      <c r="CG20" s="193">
        <f t="shared" si="50"/>
        <v>5</v>
      </c>
      <c r="CH20" s="224">
        <f t="shared" si="51"/>
        <v>3.916666666666667</v>
      </c>
      <c r="CI20" s="193">
        <f t="shared" si="52"/>
        <v>45</v>
      </c>
      <c r="CJ20" s="224">
        <f t="shared" si="53"/>
        <v>0</v>
      </c>
      <c r="CK20" s="193">
        <f t="shared" si="54"/>
        <v>0</v>
      </c>
      <c r="CL20" s="224">
        <f t="shared" si="55"/>
        <v>0</v>
      </c>
      <c r="CM20" s="193">
        <f t="shared" si="56"/>
        <v>0</v>
      </c>
      <c r="CN20" s="224">
        <f t="shared" si="57"/>
        <v>0</v>
      </c>
      <c r="CO20" s="193">
        <f t="shared" si="58"/>
        <v>0</v>
      </c>
      <c r="CP20" s="225">
        <f t="shared" si="59"/>
        <v>0.25</v>
      </c>
      <c r="CQ20" s="198">
        <f t="shared" si="60"/>
        <v>0</v>
      </c>
      <c r="CR20" s="225">
        <f t="shared" si="61"/>
        <v>0</v>
      </c>
      <c r="CS20" s="198">
        <f t="shared" si="62"/>
        <v>0</v>
      </c>
      <c r="CT20" s="225">
        <f t="shared" si="63"/>
        <v>0</v>
      </c>
      <c r="CU20" s="198">
        <f t="shared" si="64"/>
        <v>0</v>
      </c>
      <c r="CV20" s="225">
        <f t="shared" si="65"/>
        <v>0</v>
      </c>
      <c r="CW20" s="226">
        <f t="shared" si="66"/>
        <v>0</v>
      </c>
      <c r="CX20" s="224">
        <f t="shared" si="67"/>
        <v>4.916666666666667</v>
      </c>
      <c r="CY20" s="227">
        <f t="shared" si="68"/>
        <v>54</v>
      </c>
      <c r="CZ20" s="224">
        <f t="shared" ref="CZ20:DA24" si="80">IF(CH20+CJ20+CL20+CN20=0,0,CH20+CJ20+CL20+CN20)</f>
        <v>3.916666666666667</v>
      </c>
      <c r="DA20" s="228">
        <f t="shared" si="80"/>
        <v>45</v>
      </c>
      <c r="DB20" s="225">
        <f t="shared" si="69"/>
        <v>1</v>
      </c>
      <c r="DC20" s="229">
        <f t="shared" si="69"/>
        <v>9</v>
      </c>
      <c r="DD20" s="224">
        <f t="shared" si="70"/>
        <v>0.25</v>
      </c>
      <c r="DE20" s="90">
        <f t="shared" si="70"/>
        <v>0</v>
      </c>
      <c r="DF20" s="230">
        <f t="shared" si="71"/>
        <v>15</v>
      </c>
      <c r="DG20" s="251">
        <f t="shared" si="72"/>
        <v>3850</v>
      </c>
      <c r="DH20" s="231">
        <f t="shared" si="73"/>
        <v>21.843971631205672</v>
      </c>
      <c r="DI20" s="232">
        <f t="shared" si="74"/>
        <v>982.97872340425522</v>
      </c>
      <c r="DJ20" s="233">
        <f t="shared" si="75"/>
        <v>16</v>
      </c>
      <c r="DK20" s="234">
        <f t="shared" si="76"/>
        <v>11.489361702127658</v>
      </c>
      <c r="DL20" s="235">
        <f t="shared" si="77"/>
        <v>10</v>
      </c>
      <c r="DM20" s="236"/>
      <c r="DN20" s="237"/>
      <c r="DO20" s="238">
        <f t="shared" si="78"/>
        <v>1</v>
      </c>
      <c r="DP20" s="239">
        <f t="shared" si="79"/>
        <v>1</v>
      </c>
    </row>
    <row r="21" spans="1:120" ht="36">
      <c r="A21" s="121" t="s">
        <v>1537</v>
      </c>
      <c r="B21" s="191" t="s">
        <v>1150</v>
      </c>
      <c r="C21" s="192">
        <v>45000</v>
      </c>
      <c r="D21" s="193" t="s">
        <v>180</v>
      </c>
      <c r="E21" s="194" t="s">
        <v>1400</v>
      </c>
      <c r="F21" s="90" t="s">
        <v>165</v>
      </c>
      <c r="G21" s="193" t="s">
        <v>1244</v>
      </c>
      <c r="H21" s="191" t="s">
        <v>145</v>
      </c>
      <c r="I21" s="90" t="s">
        <v>146</v>
      </c>
      <c r="J21" s="194" t="s">
        <v>1379</v>
      </c>
      <c r="K21" s="90">
        <v>1</v>
      </c>
      <c r="L21" s="195" t="s">
        <v>1380</v>
      </c>
      <c r="M21" s="196">
        <v>45000.333333333336</v>
      </c>
      <c r="N21" s="90">
        <v>314239</v>
      </c>
      <c r="O21" s="197"/>
      <c r="P21" s="196">
        <v>45000.475694444445</v>
      </c>
      <c r="Q21" s="90">
        <v>314270</v>
      </c>
      <c r="R21" s="193"/>
      <c r="S21" s="196">
        <v>45000.336805555555</v>
      </c>
      <c r="T21" s="90">
        <v>314240</v>
      </c>
      <c r="U21" s="197" t="s">
        <v>1538</v>
      </c>
      <c r="V21" s="196">
        <v>45000.451388888891</v>
      </c>
      <c r="W21" s="90">
        <v>314266</v>
      </c>
      <c r="X21" s="193" t="s">
        <v>1539</v>
      </c>
      <c r="Y21" s="196"/>
      <c r="Z21" s="90"/>
      <c r="AA21" s="193"/>
      <c r="AB21" s="196"/>
      <c r="AC21" s="90"/>
      <c r="AD21" s="193"/>
      <c r="AE21" s="196"/>
      <c r="AF21" s="90"/>
      <c r="AG21" s="193"/>
      <c r="AH21" s="196"/>
      <c r="AI21" s="90"/>
      <c r="AJ21" s="198"/>
      <c r="AK21" s="196"/>
      <c r="AL21" s="90"/>
      <c r="AM21" s="198"/>
      <c r="AN21" s="196"/>
      <c r="AO21" s="90"/>
      <c r="AP21" s="198"/>
      <c r="AQ21" s="196">
        <v>45000.458333333336</v>
      </c>
      <c r="AR21" s="197">
        <v>314268</v>
      </c>
      <c r="AS21" s="197">
        <v>19043</v>
      </c>
      <c r="AT21" s="199">
        <v>17370</v>
      </c>
      <c r="AU21" s="199">
        <v>10950</v>
      </c>
      <c r="AV21" s="200">
        <v>6420</v>
      </c>
      <c r="AW21" s="196">
        <v>45000.46875</v>
      </c>
      <c r="AX21" s="193">
        <v>314268</v>
      </c>
      <c r="AY21" s="196"/>
      <c r="AZ21" s="197"/>
      <c r="BA21" s="197"/>
      <c r="BB21" s="199"/>
      <c r="BC21" s="199"/>
      <c r="BD21" s="200"/>
      <c r="BE21" s="196"/>
      <c r="BF21" s="193"/>
      <c r="BG21" s="196"/>
      <c r="BH21" s="197"/>
      <c r="BI21" s="197"/>
      <c r="BJ21" s="199"/>
      <c r="BK21" s="199"/>
      <c r="BL21" s="200"/>
      <c r="BM21" s="196"/>
      <c r="BN21" s="193"/>
      <c r="BO21" s="196"/>
      <c r="BP21" s="197"/>
      <c r="BQ21" s="197"/>
      <c r="BR21" s="199"/>
      <c r="BS21" s="199"/>
      <c r="BT21" s="200"/>
      <c r="BU21" s="201"/>
      <c r="BV21" s="193"/>
      <c r="BW21" s="202"/>
      <c r="BX21" s="90"/>
      <c r="BY21" s="198"/>
      <c r="BZ21" s="198"/>
      <c r="CA21" s="241" t="s">
        <v>1540</v>
      </c>
      <c r="CB21" s="221"/>
      <c r="CC21" s="267" t="s">
        <v>1744</v>
      </c>
      <c r="CD21" s="222">
        <f t="shared" si="47"/>
        <v>8.3333333333333329E-2</v>
      </c>
      <c r="CE21" s="223">
        <f t="shared" si="48"/>
        <v>1</v>
      </c>
      <c r="CF21" s="224">
        <f t="shared" si="49"/>
        <v>0.3333333333333332</v>
      </c>
      <c r="CG21" s="193">
        <f t="shared" si="50"/>
        <v>4</v>
      </c>
      <c r="CH21" s="224">
        <f t="shared" si="51"/>
        <v>2.75</v>
      </c>
      <c r="CI21" s="193">
        <f t="shared" si="52"/>
        <v>26</v>
      </c>
      <c r="CJ21" s="224">
        <f t="shared" si="53"/>
        <v>0</v>
      </c>
      <c r="CK21" s="193">
        <f t="shared" si="54"/>
        <v>0</v>
      </c>
      <c r="CL21" s="224">
        <f t="shared" si="55"/>
        <v>0</v>
      </c>
      <c r="CM21" s="193">
        <f t="shared" si="56"/>
        <v>0</v>
      </c>
      <c r="CN21" s="224">
        <f t="shared" si="57"/>
        <v>0</v>
      </c>
      <c r="CO21" s="193">
        <f t="shared" si="58"/>
        <v>0</v>
      </c>
      <c r="CP21" s="225">
        <f t="shared" si="59"/>
        <v>0.25</v>
      </c>
      <c r="CQ21" s="198">
        <f t="shared" si="60"/>
        <v>0</v>
      </c>
      <c r="CR21" s="225">
        <f t="shared" si="61"/>
        <v>0</v>
      </c>
      <c r="CS21" s="198">
        <f t="shared" si="62"/>
        <v>0</v>
      </c>
      <c r="CT21" s="225">
        <f t="shared" si="63"/>
        <v>0</v>
      </c>
      <c r="CU21" s="198">
        <f t="shared" si="64"/>
        <v>0</v>
      </c>
      <c r="CV21" s="225">
        <f t="shared" si="65"/>
        <v>0</v>
      </c>
      <c r="CW21" s="226">
        <f t="shared" si="66"/>
        <v>0</v>
      </c>
      <c r="CX21" s="224">
        <f t="shared" si="67"/>
        <v>3.4166666666666665</v>
      </c>
      <c r="CY21" s="227">
        <f t="shared" si="68"/>
        <v>31</v>
      </c>
      <c r="CZ21" s="224">
        <f t="shared" si="80"/>
        <v>2.75</v>
      </c>
      <c r="DA21" s="228">
        <f t="shared" si="80"/>
        <v>26</v>
      </c>
      <c r="DB21" s="225">
        <f t="shared" si="69"/>
        <v>0.66666666666666652</v>
      </c>
      <c r="DC21" s="229">
        <f t="shared" si="69"/>
        <v>5</v>
      </c>
      <c r="DD21" s="224">
        <f t="shared" si="70"/>
        <v>0.25</v>
      </c>
      <c r="DE21" s="90">
        <f t="shared" si="70"/>
        <v>0</v>
      </c>
      <c r="DF21" s="230">
        <f t="shared" si="71"/>
        <v>15</v>
      </c>
      <c r="DG21" s="251">
        <f t="shared" si="72"/>
        <v>6420</v>
      </c>
      <c r="DH21" s="231">
        <f t="shared" si="73"/>
        <v>89.790209790209801</v>
      </c>
      <c r="DI21" s="232">
        <f t="shared" si="74"/>
        <v>2334.5454545454545</v>
      </c>
      <c r="DJ21" s="233">
        <f t="shared" si="75"/>
        <v>12</v>
      </c>
      <c r="DK21" s="234">
        <f t="shared" si="76"/>
        <v>9.454545454545455</v>
      </c>
      <c r="DL21" s="235">
        <f t="shared" si="77"/>
        <v>12.000000000000005</v>
      </c>
      <c r="DM21" s="236"/>
      <c r="DN21" s="237"/>
      <c r="DO21" s="238">
        <f t="shared" si="78"/>
        <v>1</v>
      </c>
      <c r="DP21" s="239">
        <f t="shared" si="79"/>
        <v>1</v>
      </c>
    </row>
    <row r="22" spans="1:120" ht="24">
      <c r="A22" s="121" t="s">
        <v>1555</v>
      </c>
      <c r="B22" s="191" t="s">
        <v>1150</v>
      </c>
      <c r="C22" s="192">
        <v>45002</v>
      </c>
      <c r="D22" s="193" t="s">
        <v>163</v>
      </c>
      <c r="E22" s="194" t="s">
        <v>1400</v>
      </c>
      <c r="F22" s="90" t="s">
        <v>165</v>
      </c>
      <c r="G22" s="193" t="s">
        <v>1244</v>
      </c>
      <c r="H22" s="191" t="s">
        <v>145</v>
      </c>
      <c r="I22" s="90" t="s">
        <v>146</v>
      </c>
      <c r="J22" s="194" t="s">
        <v>1379</v>
      </c>
      <c r="K22" s="90">
        <v>1</v>
      </c>
      <c r="L22" s="195" t="s">
        <v>1380</v>
      </c>
      <c r="M22" s="196">
        <v>45002.326388888891</v>
      </c>
      <c r="N22" s="90">
        <v>314284</v>
      </c>
      <c r="O22" s="197"/>
      <c r="P22" s="196">
        <v>45002.459722222222</v>
      </c>
      <c r="Q22" s="90">
        <v>314318</v>
      </c>
      <c r="R22" s="193"/>
      <c r="S22" s="196">
        <v>45002.333333333336</v>
      </c>
      <c r="T22" s="90">
        <v>314285</v>
      </c>
      <c r="U22" s="197" t="s">
        <v>1539</v>
      </c>
      <c r="V22" s="196">
        <v>45002.440972222219</v>
      </c>
      <c r="W22" s="90">
        <v>314314</v>
      </c>
      <c r="X22" s="193" t="s">
        <v>1556</v>
      </c>
      <c r="Y22" s="196"/>
      <c r="Z22" s="90"/>
      <c r="AA22" s="193"/>
      <c r="AB22" s="196"/>
      <c r="AC22" s="90"/>
      <c r="AD22" s="193"/>
      <c r="AE22" s="196"/>
      <c r="AF22" s="90"/>
      <c r="AG22" s="193"/>
      <c r="AH22" s="196"/>
      <c r="AI22" s="90"/>
      <c r="AJ22" s="198"/>
      <c r="AK22" s="196"/>
      <c r="AL22" s="90"/>
      <c r="AM22" s="198"/>
      <c r="AN22" s="196"/>
      <c r="AO22" s="90"/>
      <c r="AP22" s="198"/>
      <c r="AQ22" s="196">
        <v>45002.444444444445</v>
      </c>
      <c r="AR22" s="197">
        <v>314315</v>
      </c>
      <c r="AS22" s="197">
        <v>19070</v>
      </c>
      <c r="AT22" s="199">
        <v>15560</v>
      </c>
      <c r="AU22" s="199">
        <v>10760</v>
      </c>
      <c r="AV22" s="200">
        <v>4800</v>
      </c>
      <c r="AW22" s="196">
        <v>45002.454861111109</v>
      </c>
      <c r="AX22" s="193">
        <v>314315</v>
      </c>
      <c r="AY22" s="196"/>
      <c r="AZ22" s="197"/>
      <c r="BA22" s="197"/>
      <c r="BB22" s="199"/>
      <c r="BC22" s="199"/>
      <c r="BD22" s="200"/>
      <c r="BE22" s="196"/>
      <c r="BF22" s="193"/>
      <c r="BG22" s="196"/>
      <c r="BH22" s="197"/>
      <c r="BI22" s="197"/>
      <c r="BJ22" s="199"/>
      <c r="BK22" s="199"/>
      <c r="BL22" s="200"/>
      <c r="BM22" s="196"/>
      <c r="BN22" s="193"/>
      <c r="BO22" s="196"/>
      <c r="BP22" s="197"/>
      <c r="BQ22" s="197"/>
      <c r="BR22" s="199"/>
      <c r="BS22" s="199"/>
      <c r="BT22" s="200"/>
      <c r="BU22" s="201"/>
      <c r="BV22" s="193"/>
      <c r="BW22" s="202"/>
      <c r="BX22" s="90"/>
      <c r="BY22" s="198"/>
      <c r="BZ22" s="198"/>
      <c r="CA22" s="241" t="s">
        <v>1557</v>
      </c>
      <c r="CB22" s="221"/>
      <c r="CC22" s="267" t="s">
        <v>1744</v>
      </c>
      <c r="CD22" s="222">
        <f t="shared" si="47"/>
        <v>0.16666666666666666</v>
      </c>
      <c r="CE22" s="223">
        <f t="shared" si="48"/>
        <v>1</v>
      </c>
      <c r="CF22" s="224">
        <f t="shared" si="49"/>
        <v>0.20000000000000004</v>
      </c>
      <c r="CG22" s="193">
        <f t="shared" si="50"/>
        <v>4</v>
      </c>
      <c r="CH22" s="224">
        <f t="shared" si="51"/>
        <v>2.5833333333333335</v>
      </c>
      <c r="CI22" s="193">
        <f t="shared" si="52"/>
        <v>29</v>
      </c>
      <c r="CJ22" s="224">
        <f t="shared" si="53"/>
        <v>0</v>
      </c>
      <c r="CK22" s="193">
        <f t="shared" si="54"/>
        <v>0</v>
      </c>
      <c r="CL22" s="224">
        <f t="shared" si="55"/>
        <v>0</v>
      </c>
      <c r="CM22" s="193">
        <f t="shared" si="56"/>
        <v>0</v>
      </c>
      <c r="CN22" s="224">
        <f t="shared" si="57"/>
        <v>0</v>
      </c>
      <c r="CO22" s="193">
        <f t="shared" si="58"/>
        <v>0</v>
      </c>
      <c r="CP22" s="225">
        <f t="shared" si="59"/>
        <v>0.25</v>
      </c>
      <c r="CQ22" s="198">
        <f t="shared" si="60"/>
        <v>0</v>
      </c>
      <c r="CR22" s="225">
        <f t="shared" si="61"/>
        <v>0</v>
      </c>
      <c r="CS22" s="198">
        <f t="shared" si="62"/>
        <v>0</v>
      </c>
      <c r="CT22" s="225">
        <f t="shared" si="63"/>
        <v>0</v>
      </c>
      <c r="CU22" s="198">
        <f t="shared" si="64"/>
        <v>0</v>
      </c>
      <c r="CV22" s="225">
        <f t="shared" si="65"/>
        <v>0</v>
      </c>
      <c r="CW22" s="226">
        <f t="shared" si="66"/>
        <v>0</v>
      </c>
      <c r="CX22" s="224">
        <f t="shared" si="67"/>
        <v>3.2</v>
      </c>
      <c r="CY22" s="227">
        <f t="shared" si="68"/>
        <v>34</v>
      </c>
      <c r="CZ22" s="224">
        <f t="shared" si="80"/>
        <v>2.5833333333333335</v>
      </c>
      <c r="DA22" s="228">
        <f t="shared" si="80"/>
        <v>29</v>
      </c>
      <c r="DB22" s="225">
        <f t="shared" si="69"/>
        <v>0.6166666666666667</v>
      </c>
      <c r="DC22" s="229">
        <f t="shared" si="69"/>
        <v>5</v>
      </c>
      <c r="DD22" s="224">
        <f t="shared" si="70"/>
        <v>0.25</v>
      </c>
      <c r="DE22" s="90">
        <f t="shared" si="70"/>
        <v>0</v>
      </c>
      <c r="DF22" s="230">
        <f t="shared" si="71"/>
        <v>15</v>
      </c>
      <c r="DG22" s="251">
        <f t="shared" si="72"/>
        <v>4800</v>
      </c>
      <c r="DH22" s="231">
        <f t="shared" si="73"/>
        <v>64.071190211345936</v>
      </c>
      <c r="DI22" s="232">
        <f t="shared" si="74"/>
        <v>1858.0645161290322</v>
      </c>
      <c r="DJ22" s="233">
        <f t="shared" si="75"/>
        <v>6</v>
      </c>
      <c r="DK22" s="234">
        <f t="shared" si="76"/>
        <v>11.225806451612902</v>
      </c>
      <c r="DL22" s="235">
        <f t="shared" si="77"/>
        <v>19.999999999999996</v>
      </c>
      <c r="DM22" s="236"/>
      <c r="DN22" s="237"/>
      <c r="DO22" s="238">
        <f t="shared" si="78"/>
        <v>1</v>
      </c>
      <c r="DP22" s="239">
        <f t="shared" si="79"/>
        <v>1</v>
      </c>
    </row>
    <row r="23" spans="1:120" ht="24">
      <c r="A23" s="121" t="s">
        <v>1586</v>
      </c>
      <c r="B23" s="191" t="s">
        <v>1150</v>
      </c>
      <c r="C23" s="192">
        <v>45005</v>
      </c>
      <c r="D23" s="193" t="s">
        <v>176</v>
      </c>
      <c r="E23" s="194" t="s">
        <v>1400</v>
      </c>
      <c r="F23" s="90" t="s">
        <v>165</v>
      </c>
      <c r="G23" s="193" t="s">
        <v>1244</v>
      </c>
      <c r="H23" s="191" t="s">
        <v>145</v>
      </c>
      <c r="I23" s="90" t="s">
        <v>146</v>
      </c>
      <c r="J23" s="194" t="s">
        <v>147</v>
      </c>
      <c r="K23" s="90">
        <v>1</v>
      </c>
      <c r="L23" s="195" t="s">
        <v>1380</v>
      </c>
      <c r="M23" s="196">
        <v>45005.34375</v>
      </c>
      <c r="N23" s="90">
        <v>49372</v>
      </c>
      <c r="O23" s="197"/>
      <c r="P23" s="196">
        <v>45005.63958333333</v>
      </c>
      <c r="Q23" s="90">
        <v>49449</v>
      </c>
      <c r="R23" s="193"/>
      <c r="S23" s="196">
        <v>45005.350694444445</v>
      </c>
      <c r="T23" s="90">
        <v>49374</v>
      </c>
      <c r="U23" s="197" t="s">
        <v>1587</v>
      </c>
      <c r="V23" s="196">
        <v>45005.618055555555</v>
      </c>
      <c r="W23" s="90">
        <v>49444</v>
      </c>
      <c r="X23" s="193" t="s">
        <v>1588</v>
      </c>
      <c r="Y23" s="196"/>
      <c r="Z23" s="90"/>
      <c r="AA23" s="193"/>
      <c r="AB23" s="196"/>
      <c r="AC23" s="90"/>
      <c r="AD23" s="193"/>
      <c r="AE23" s="196"/>
      <c r="AF23" s="90"/>
      <c r="AG23" s="193"/>
      <c r="AH23" s="196"/>
      <c r="AI23" s="90"/>
      <c r="AJ23" s="198"/>
      <c r="AK23" s="196"/>
      <c r="AL23" s="90"/>
      <c r="AM23" s="198"/>
      <c r="AN23" s="196"/>
      <c r="AO23" s="90"/>
      <c r="AP23" s="198"/>
      <c r="AQ23" s="196">
        <v>45005.621527777781</v>
      </c>
      <c r="AR23" s="197">
        <v>49446</v>
      </c>
      <c r="AS23" s="197">
        <v>19102</v>
      </c>
      <c r="AT23" s="199">
        <v>16160</v>
      </c>
      <c r="AU23" s="199">
        <v>12240</v>
      </c>
      <c r="AV23" s="200">
        <v>3920</v>
      </c>
      <c r="AW23" s="196">
        <v>45005.631944444445</v>
      </c>
      <c r="AX23" s="193">
        <v>49446</v>
      </c>
      <c r="AY23" s="196"/>
      <c r="AZ23" s="197"/>
      <c r="BA23" s="197"/>
      <c r="BB23" s="199"/>
      <c r="BC23" s="199"/>
      <c r="BD23" s="200"/>
      <c r="BE23" s="196"/>
      <c r="BF23" s="193"/>
      <c r="BG23" s="196"/>
      <c r="BH23" s="197"/>
      <c r="BI23" s="197"/>
      <c r="BJ23" s="199"/>
      <c r="BK23" s="199"/>
      <c r="BL23" s="200"/>
      <c r="BM23" s="196"/>
      <c r="BN23" s="193"/>
      <c r="BO23" s="196"/>
      <c r="BP23" s="197"/>
      <c r="BQ23" s="197"/>
      <c r="BR23" s="199"/>
      <c r="BS23" s="199"/>
      <c r="BT23" s="200"/>
      <c r="BU23" s="201"/>
      <c r="BV23" s="193"/>
      <c r="BW23" s="202">
        <v>49386</v>
      </c>
      <c r="BX23" s="90">
        <v>170</v>
      </c>
      <c r="BY23" s="198"/>
      <c r="BZ23" s="198"/>
      <c r="CA23" s="241" t="s">
        <v>1589</v>
      </c>
      <c r="CB23" s="221"/>
      <c r="CC23" s="267" t="s">
        <v>1744</v>
      </c>
      <c r="CD23" s="222">
        <f t="shared" si="47"/>
        <v>0.16666666666666666</v>
      </c>
      <c r="CE23" s="223">
        <f t="shared" si="48"/>
        <v>2</v>
      </c>
      <c r="CF23" s="224">
        <f t="shared" si="49"/>
        <v>0.26666666666666694</v>
      </c>
      <c r="CG23" s="193">
        <f t="shared" si="50"/>
        <v>5</v>
      </c>
      <c r="CH23" s="224">
        <f t="shared" si="51"/>
        <v>6.4166666666666661</v>
      </c>
      <c r="CI23" s="193">
        <f t="shared" si="52"/>
        <v>70</v>
      </c>
      <c r="CJ23" s="224">
        <f t="shared" si="53"/>
        <v>0</v>
      </c>
      <c r="CK23" s="193">
        <f t="shared" si="54"/>
        <v>0</v>
      </c>
      <c r="CL23" s="224">
        <f t="shared" si="55"/>
        <v>0</v>
      </c>
      <c r="CM23" s="193">
        <f t="shared" si="56"/>
        <v>0</v>
      </c>
      <c r="CN23" s="224">
        <f t="shared" si="57"/>
        <v>0</v>
      </c>
      <c r="CO23" s="193">
        <f t="shared" si="58"/>
        <v>0</v>
      </c>
      <c r="CP23" s="225">
        <f t="shared" si="59"/>
        <v>0.25</v>
      </c>
      <c r="CQ23" s="198">
        <f t="shared" si="60"/>
        <v>0</v>
      </c>
      <c r="CR23" s="225">
        <f t="shared" si="61"/>
        <v>0</v>
      </c>
      <c r="CS23" s="198">
        <f t="shared" si="62"/>
        <v>0</v>
      </c>
      <c r="CT23" s="225">
        <f t="shared" si="63"/>
        <v>0</v>
      </c>
      <c r="CU23" s="198">
        <f t="shared" si="64"/>
        <v>0</v>
      </c>
      <c r="CV23" s="225">
        <f t="shared" si="65"/>
        <v>0</v>
      </c>
      <c r="CW23" s="226">
        <f t="shared" si="66"/>
        <v>0</v>
      </c>
      <c r="CX23" s="224">
        <f t="shared" si="67"/>
        <v>7.1</v>
      </c>
      <c r="CY23" s="227">
        <f t="shared" si="68"/>
        <v>77</v>
      </c>
      <c r="CZ23" s="224">
        <f t="shared" si="80"/>
        <v>6.4166666666666661</v>
      </c>
      <c r="DA23" s="228">
        <f t="shared" si="80"/>
        <v>70</v>
      </c>
      <c r="DB23" s="225">
        <f t="shared" si="69"/>
        <v>0.68333333333333357</v>
      </c>
      <c r="DC23" s="229">
        <f t="shared" si="69"/>
        <v>7</v>
      </c>
      <c r="DD23" s="224">
        <f t="shared" si="70"/>
        <v>0.25</v>
      </c>
      <c r="DE23" s="90">
        <f t="shared" si="70"/>
        <v>0</v>
      </c>
      <c r="DF23" s="230">
        <f t="shared" si="71"/>
        <v>15</v>
      </c>
      <c r="DG23" s="251">
        <f t="shared" si="72"/>
        <v>3920</v>
      </c>
      <c r="DH23" s="231">
        <f t="shared" si="73"/>
        <v>8.7272727272727284</v>
      </c>
      <c r="DI23" s="232">
        <f t="shared" si="74"/>
        <v>610.90909090909099</v>
      </c>
      <c r="DJ23" s="233">
        <f t="shared" si="75"/>
        <v>12</v>
      </c>
      <c r="DK23" s="234">
        <f t="shared" si="76"/>
        <v>10.90909090909091</v>
      </c>
      <c r="DL23" s="235">
        <f t="shared" si="77"/>
        <v>18.749999999999982</v>
      </c>
      <c r="DM23" s="236"/>
      <c r="DN23" s="237"/>
      <c r="DO23" s="238">
        <f t="shared" si="78"/>
        <v>1</v>
      </c>
      <c r="DP23" s="239">
        <f t="shared" si="79"/>
        <v>1</v>
      </c>
    </row>
    <row r="24" spans="1:120" ht="24">
      <c r="A24" s="121" t="s">
        <v>1631</v>
      </c>
      <c r="B24" s="191" t="s">
        <v>1150</v>
      </c>
      <c r="C24" s="192">
        <v>45009</v>
      </c>
      <c r="D24" s="193" t="s">
        <v>163</v>
      </c>
      <c r="E24" s="194" t="s">
        <v>1400</v>
      </c>
      <c r="F24" s="90" t="s">
        <v>165</v>
      </c>
      <c r="G24" s="193" t="s">
        <v>1244</v>
      </c>
      <c r="H24" s="191" t="s">
        <v>145</v>
      </c>
      <c r="I24" s="90" t="s">
        <v>146</v>
      </c>
      <c r="J24" s="194" t="s">
        <v>1379</v>
      </c>
      <c r="K24" s="90">
        <v>1</v>
      </c>
      <c r="L24" s="195" t="s">
        <v>1380</v>
      </c>
      <c r="M24" s="196">
        <v>45009.319444444445</v>
      </c>
      <c r="N24" s="90">
        <v>314451</v>
      </c>
      <c r="O24" s="197"/>
      <c r="P24" s="196">
        <v>45009.475694444445</v>
      </c>
      <c r="Q24" s="90">
        <v>314485</v>
      </c>
      <c r="R24" s="193"/>
      <c r="S24" s="196">
        <v>45009.322222222225</v>
      </c>
      <c r="T24" s="90">
        <v>314452</v>
      </c>
      <c r="U24" s="197" t="s">
        <v>1539</v>
      </c>
      <c r="V24" s="196">
        <v>45009.414583333331</v>
      </c>
      <c r="W24" s="90">
        <v>314476</v>
      </c>
      <c r="X24" s="193" t="s">
        <v>1632</v>
      </c>
      <c r="Y24" s="196">
        <v>45009.430555555555</v>
      </c>
      <c r="Z24" s="90">
        <v>314480</v>
      </c>
      <c r="AA24" s="193" t="s">
        <v>1633</v>
      </c>
      <c r="AB24" s="196">
        <v>45009.463888888888</v>
      </c>
      <c r="AC24" s="90">
        <v>314482</v>
      </c>
      <c r="AD24" s="193" t="s">
        <v>1634</v>
      </c>
      <c r="AE24" s="196"/>
      <c r="AF24" s="90"/>
      <c r="AG24" s="193"/>
      <c r="AH24" s="196"/>
      <c r="AI24" s="90"/>
      <c r="AJ24" s="198"/>
      <c r="AK24" s="196"/>
      <c r="AL24" s="90"/>
      <c r="AM24" s="198"/>
      <c r="AN24" s="196"/>
      <c r="AO24" s="90"/>
      <c r="AP24" s="198"/>
      <c r="AQ24" s="196">
        <v>45009.416666666664</v>
      </c>
      <c r="AR24" s="197">
        <v>314477</v>
      </c>
      <c r="AS24" s="197">
        <v>19190</v>
      </c>
      <c r="AT24" s="199">
        <v>13840</v>
      </c>
      <c r="AU24" s="199">
        <v>10750</v>
      </c>
      <c r="AV24" s="200">
        <v>3090</v>
      </c>
      <c r="AW24" s="196">
        <v>45009.423611111109</v>
      </c>
      <c r="AX24" s="193">
        <v>314477</v>
      </c>
      <c r="AY24" s="196">
        <v>45009.465277777781</v>
      </c>
      <c r="AZ24" s="197">
        <v>314482</v>
      </c>
      <c r="BA24" s="197">
        <v>19196</v>
      </c>
      <c r="BB24" s="199">
        <v>14610</v>
      </c>
      <c r="BC24" s="199">
        <v>10960</v>
      </c>
      <c r="BD24" s="200">
        <v>3650</v>
      </c>
      <c r="BE24" s="196">
        <v>45009.472222222219</v>
      </c>
      <c r="BF24" s="193">
        <v>314483</v>
      </c>
      <c r="BG24" s="196"/>
      <c r="BH24" s="197"/>
      <c r="BI24" s="197"/>
      <c r="BJ24" s="199"/>
      <c r="BK24" s="199"/>
      <c r="BL24" s="200"/>
      <c r="BM24" s="196"/>
      <c r="BN24" s="193"/>
      <c r="BO24" s="196"/>
      <c r="BP24" s="197"/>
      <c r="BQ24" s="197"/>
      <c r="BR24" s="199"/>
      <c r="BS24" s="199"/>
      <c r="BT24" s="200"/>
      <c r="BU24" s="201"/>
      <c r="BV24" s="193"/>
      <c r="BW24" s="202"/>
      <c r="BX24" s="90"/>
      <c r="BY24" s="198"/>
      <c r="BZ24" s="198"/>
      <c r="CA24" s="241" t="s">
        <v>1635</v>
      </c>
      <c r="CB24" s="221"/>
      <c r="CC24" s="267" t="s">
        <v>1744</v>
      </c>
      <c r="CD24" s="222">
        <f t="shared" si="47"/>
        <v>6.6666666666666666E-2</v>
      </c>
      <c r="CE24" s="223">
        <f t="shared" si="48"/>
        <v>1</v>
      </c>
      <c r="CF24" s="224">
        <f t="shared" si="49"/>
        <v>0.33333333333333343</v>
      </c>
      <c r="CG24" s="193">
        <f t="shared" si="50"/>
        <v>6</v>
      </c>
      <c r="CH24" s="224">
        <f t="shared" si="51"/>
        <v>2.2166666666666668</v>
      </c>
      <c r="CI24" s="193">
        <f t="shared" si="52"/>
        <v>24</v>
      </c>
      <c r="CJ24" s="224">
        <f t="shared" si="53"/>
        <v>0.8</v>
      </c>
      <c r="CK24" s="193">
        <f t="shared" si="54"/>
        <v>2</v>
      </c>
      <c r="CL24" s="224">
        <f t="shared" si="55"/>
        <v>0</v>
      </c>
      <c r="CM24" s="193">
        <f t="shared" si="56"/>
        <v>0</v>
      </c>
      <c r="CN24" s="224">
        <f t="shared" si="57"/>
        <v>0</v>
      </c>
      <c r="CO24" s="193">
        <f t="shared" si="58"/>
        <v>0</v>
      </c>
      <c r="CP24" s="225">
        <f t="shared" si="59"/>
        <v>0.16666666666666666</v>
      </c>
      <c r="CQ24" s="198">
        <f t="shared" si="60"/>
        <v>0</v>
      </c>
      <c r="CR24" s="225">
        <f t="shared" si="61"/>
        <v>0.16666666666666666</v>
      </c>
      <c r="CS24" s="198">
        <f t="shared" si="62"/>
        <v>1</v>
      </c>
      <c r="CT24" s="225">
        <f t="shared" si="63"/>
        <v>0</v>
      </c>
      <c r="CU24" s="198">
        <f t="shared" si="64"/>
        <v>0</v>
      </c>
      <c r="CV24" s="225">
        <f t="shared" si="65"/>
        <v>0</v>
      </c>
      <c r="CW24" s="226">
        <f t="shared" si="66"/>
        <v>0</v>
      </c>
      <c r="CX24" s="224">
        <f t="shared" si="67"/>
        <v>3.75</v>
      </c>
      <c r="CY24" s="227">
        <f t="shared" si="68"/>
        <v>34</v>
      </c>
      <c r="CZ24" s="224">
        <f t="shared" si="80"/>
        <v>3.0166666666666666</v>
      </c>
      <c r="DA24" s="228">
        <f t="shared" si="80"/>
        <v>26</v>
      </c>
      <c r="DB24" s="225">
        <f t="shared" si="69"/>
        <v>0.73333333333333339</v>
      </c>
      <c r="DC24" s="229">
        <f t="shared" si="69"/>
        <v>8</v>
      </c>
      <c r="DD24" s="224">
        <f t="shared" si="70"/>
        <v>0.33333333333333331</v>
      </c>
      <c r="DE24" s="90">
        <f t="shared" si="70"/>
        <v>1</v>
      </c>
      <c r="DF24" s="230">
        <f t="shared" si="71"/>
        <v>10</v>
      </c>
      <c r="DG24" s="251">
        <f t="shared" si="72"/>
        <v>6740</v>
      </c>
      <c r="DH24" s="231">
        <f t="shared" si="73"/>
        <v>85.932851678708033</v>
      </c>
      <c r="DI24" s="232">
        <f t="shared" si="74"/>
        <v>2234.2541436464089</v>
      </c>
      <c r="DJ24" s="233">
        <f t="shared" si="75"/>
        <v>15</v>
      </c>
      <c r="DK24" s="234">
        <f t="shared" si="76"/>
        <v>8.6187845303867405</v>
      </c>
      <c r="DL24" s="235">
        <f t="shared" si="77"/>
        <v>17.999999999999996</v>
      </c>
      <c r="DM24" s="236"/>
      <c r="DN24" s="237"/>
      <c r="DO24" s="238">
        <f t="shared" si="78"/>
        <v>0.92328767123287669</v>
      </c>
      <c r="DP24" s="239">
        <f t="shared" si="79"/>
        <v>2</v>
      </c>
    </row>
    <row r="25" spans="1:120" ht="24">
      <c r="A25" s="121" t="s">
        <v>1676</v>
      </c>
      <c r="B25" s="191" t="s">
        <v>1150</v>
      </c>
      <c r="C25" s="192">
        <v>45015</v>
      </c>
      <c r="D25" s="193" t="s">
        <v>141</v>
      </c>
      <c r="E25" s="194" t="s">
        <v>1400</v>
      </c>
      <c r="F25" s="90" t="s">
        <v>165</v>
      </c>
      <c r="G25" s="193" t="s">
        <v>1244</v>
      </c>
      <c r="H25" s="191" t="s">
        <v>145</v>
      </c>
      <c r="I25" s="90" t="s">
        <v>146</v>
      </c>
      <c r="J25" s="194" t="s">
        <v>1379</v>
      </c>
      <c r="K25" s="90">
        <v>4</v>
      </c>
      <c r="L25" s="195" t="s">
        <v>1380</v>
      </c>
      <c r="M25" s="196">
        <v>45015.625</v>
      </c>
      <c r="N25" s="90">
        <v>314596</v>
      </c>
      <c r="O25" s="197"/>
      <c r="P25" s="196">
        <v>45015.677083333336</v>
      </c>
      <c r="Q25" s="90">
        <v>314603</v>
      </c>
      <c r="R25" s="193"/>
      <c r="S25" s="196">
        <v>45015.631944444445</v>
      </c>
      <c r="T25" s="90">
        <v>314599</v>
      </c>
      <c r="U25" s="197"/>
      <c r="V25" s="196">
        <v>45015.663194444445</v>
      </c>
      <c r="W25" s="90">
        <v>314600</v>
      </c>
      <c r="X25" s="193"/>
      <c r="Y25" s="196"/>
      <c r="Z25" s="90"/>
      <c r="AA25" s="193"/>
      <c r="AB25" s="196"/>
      <c r="AC25" s="90"/>
      <c r="AD25" s="193"/>
      <c r="AE25" s="196"/>
      <c r="AF25" s="90" t="s">
        <v>1409</v>
      </c>
      <c r="AG25" s="193"/>
      <c r="AH25" s="196"/>
      <c r="AI25" s="90"/>
      <c r="AJ25" s="198"/>
      <c r="AK25" s="196"/>
      <c r="AL25" s="90"/>
      <c r="AM25" s="198"/>
      <c r="AN25" s="196"/>
      <c r="AO25" s="90"/>
      <c r="AP25" s="198"/>
      <c r="AQ25" s="196">
        <v>45015.666666666664</v>
      </c>
      <c r="AR25" s="197">
        <v>314600</v>
      </c>
      <c r="AS25" s="197">
        <v>19352</v>
      </c>
      <c r="AT25" s="199"/>
      <c r="AU25" s="199"/>
      <c r="AV25" s="200">
        <v>3120</v>
      </c>
      <c r="AW25" s="196">
        <v>45015.673611111109</v>
      </c>
      <c r="AX25" s="193">
        <v>314600</v>
      </c>
      <c r="AY25" s="196"/>
      <c r="AZ25" s="197"/>
      <c r="BA25" s="197"/>
      <c r="BB25" s="199"/>
      <c r="BC25" s="199"/>
      <c r="BD25" s="200"/>
      <c r="BE25" s="196"/>
      <c r="BF25" s="193"/>
      <c r="BG25" s="196"/>
      <c r="BH25" s="197"/>
      <c r="BI25" s="197"/>
      <c r="BJ25" s="199"/>
      <c r="BK25" s="199"/>
      <c r="BL25" s="200"/>
      <c r="BM25" s="196"/>
      <c r="BN25" s="193"/>
      <c r="BO25" s="196"/>
      <c r="BP25" s="197"/>
      <c r="BQ25" s="197"/>
      <c r="BR25" s="199"/>
      <c r="BS25" s="199"/>
      <c r="BT25" s="200"/>
      <c r="BU25" s="201"/>
      <c r="BV25" s="193"/>
      <c r="BW25" s="202"/>
      <c r="BX25" s="90"/>
      <c r="BY25" s="198"/>
      <c r="BZ25" s="198"/>
      <c r="CA25" s="241">
        <v>45020.679976851854</v>
      </c>
      <c r="CB25" s="221"/>
      <c r="CC25" s="267" t="s">
        <v>1744</v>
      </c>
      <c r="CD25" s="222">
        <f t="shared" ref="CD25:CD30" si="81">IF(OR(S25="",M25=""),0,TIMEVALUE(TEXT(S25-M25,"[HH]:MM"))*24)</f>
        <v>0.16666666666666666</v>
      </c>
      <c r="CE25" s="223">
        <f t="shared" ref="CE25:CE30" si="82">IF(OR(T25="",N25=""),0,T25-N25)</f>
        <v>3</v>
      </c>
      <c r="CF25" s="224">
        <f t="shared" ref="CF25:CF30" si="83">IF(CD25="",0,DB25-DD25-CD25)</f>
        <v>0.16666666666666671</v>
      </c>
      <c r="CG25" s="193">
        <f t="shared" ref="CG25:CG30" si="84">IF(OR(CD25="",DC25-DE25-CE25=0),0,DC25-DE25-CE25)</f>
        <v>3</v>
      </c>
      <c r="CH25" s="224">
        <f t="shared" ref="CH25:CH30" si="85">IF(OR(V25="",S25=""),"",TIMEVALUE(TEXT(V25-S25,"[HH]:MM"))*24)</f>
        <v>0.75</v>
      </c>
      <c r="CI25" s="193">
        <f t="shared" ref="CI25:CI30" si="86">IF(OR(W25="",T25=""),0,W25-T25)</f>
        <v>1</v>
      </c>
      <c r="CJ25" s="224">
        <f t="shared" ref="CJ25:CJ30" si="87">IF(OR(AB25="",Y25=""),0,TIMEVALUE(TEXT(AB25-Y25,"[HH]:MM"))*24)</f>
        <v>0</v>
      </c>
      <c r="CK25" s="193">
        <f t="shared" ref="CK25:CK30" si="88">IF(OR(AC25="",Z25=""),0,AC25-Z25)</f>
        <v>0</v>
      </c>
      <c r="CL25" s="224">
        <f t="shared" ref="CL25:CL30" si="89">IF(OR(AH25="",AE25=""),0,TIMEVALUE(TEXT(AH25-AE25,"[HH]:MM"))*24)</f>
        <v>0</v>
      </c>
      <c r="CM25" s="193">
        <f t="shared" ref="CM25:CM30" si="90">IF(OR(AI25="",AF25=""),0,AI25-AF25)</f>
        <v>0</v>
      </c>
      <c r="CN25" s="224">
        <f t="shared" ref="CN25:CN30" si="91">IF(OR(AN25="",AK25=""),0,TIMEVALUE(TEXT(AN25-AK25,"[HH]:MM"))*24)</f>
        <v>0</v>
      </c>
      <c r="CO25" s="193">
        <f t="shared" ref="CO25:CO30" si="92">IF(OR(AO25="",AL25=""),0,AO25-AL25)</f>
        <v>0</v>
      </c>
      <c r="CP25" s="225">
        <f t="shared" ref="CP25:CP30" si="93">IF(OR(AW25="",AQ25=""),0,TIMEVALUE(TEXT(AW25-AQ25,"[HH]:MM"))*24)</f>
        <v>0.16666666666666666</v>
      </c>
      <c r="CQ25" s="198">
        <f t="shared" ref="CQ25:CQ30" si="94">IF(OR(AX25="",AR25=""),0,AX25-AR25)</f>
        <v>0</v>
      </c>
      <c r="CR25" s="225">
        <f t="shared" ref="CR25:CR30" si="95">IF(OR(BE25="",AY25=""),0,TIMEVALUE(TEXT(BE25-AY25,"[HH]:MM"))*24)</f>
        <v>0</v>
      </c>
      <c r="CS25" s="198">
        <f t="shared" ref="CS25:CS30" si="96">IF(OR(BF25="",AZ25=""),0,BF25-AZ25)</f>
        <v>0</v>
      </c>
      <c r="CT25" s="225">
        <f t="shared" ref="CT25:CT30" si="97">IF(OR(BM25="",BG25=""),0,TIMEVALUE(TEXT(BM25-BG25,"[HH]:MM"))*24)</f>
        <v>0</v>
      </c>
      <c r="CU25" s="198">
        <f t="shared" ref="CU25:CU30" si="98">IF(OR(BN25="",BH25=""),0,BN25-BH25)</f>
        <v>0</v>
      </c>
      <c r="CV25" s="225">
        <f t="shared" ref="CV25:CV30" si="99">IF(OR(BU25="",BO25=""),0,TIMEVALUE(TEXT(BU25-BO25,"[HH]:MM"))*24)</f>
        <v>0</v>
      </c>
      <c r="CW25" s="226">
        <f t="shared" ref="CW25:CW30" si="100">IF(OR(BV25="",BP25=""),0,BV25-BP25)</f>
        <v>0</v>
      </c>
      <c r="CX25" s="224">
        <f t="shared" ref="CX25:CX30" si="101">IF(OR(P25="",M25=""),0,TIMEVALUE(TEXT(P25-M25,"[HH]:MM"))*24)</f>
        <v>1.25</v>
      </c>
      <c r="CY25" s="227">
        <f t="shared" ref="CY25:CY30" si="102">IF(OR(Q25="",N25=""),0,Q25-N25)</f>
        <v>7</v>
      </c>
      <c r="CZ25" s="224">
        <f t="shared" ref="CZ25:DA31" si="103">IF(CH25+CJ25+CL25+CN25=0,0,CH25+CJ25+CL25+CN25)</f>
        <v>0.75</v>
      </c>
      <c r="DA25" s="228">
        <f t="shared" si="103"/>
        <v>1</v>
      </c>
      <c r="DB25" s="225">
        <f t="shared" ref="DB25:DC30" si="104">IF(CX25-CZ25=0,0,CX25-CZ25)</f>
        <v>0.5</v>
      </c>
      <c r="DC25" s="229">
        <f t="shared" si="104"/>
        <v>6</v>
      </c>
      <c r="DD25" s="224">
        <f t="shared" ref="DD25:DE30" si="105">IF(CP25+CR25+CT25+CV25="",0,CP25+CR25+CT25+CV25)</f>
        <v>0.16666666666666666</v>
      </c>
      <c r="DE25" s="90">
        <f t="shared" si="105"/>
        <v>0</v>
      </c>
      <c r="DF25" s="230">
        <f t="shared" ref="DF25:DF30" si="106">(IF(CP25&gt;0,CP25,0)+IF(CR25&gt;0,CR25,0)+IF(CT25&gt;0,CT25,0)+IF(CV25&gt;0,CV25,0))/(COUNTIF(CP25,"&gt;0")+COUNTIF(CR25,"&gt;0")+COUNTIF(CT25,"&gt;0")+COUNTIF(CV25,"&gt;0"))*60</f>
        <v>10</v>
      </c>
      <c r="DG25" s="251">
        <f t="shared" ref="DG25:DG30" si="107">IF(AV25+BL25+BD25+BT25=0,0,AV25+BL25+BD25+BT25)</f>
        <v>3120</v>
      </c>
      <c r="DH25" s="231">
        <f t="shared" ref="DH25:DH30" si="108">IF(E25="SETOR 00 - REJEITO",0,IF(ISERR(DG25/DA25/CZ25),"",DG25/DA25/CZ25))</f>
        <v>4160</v>
      </c>
      <c r="DI25" s="232">
        <f t="shared" ref="DI25:DI30" si="109">IF(E25="SETOR 00 - REJEITO",0,IF(ISERR(DG25/K25/CZ25),"",DG25/K25/CZ25))</f>
        <v>1040</v>
      </c>
      <c r="DJ25" s="233">
        <f t="shared" ref="DJ25:DJ30" si="110">IF(E25="SETOR 00 - REJEITO",0,IF(ISERR(CE25/CD25),"",CE25/CD25))</f>
        <v>18</v>
      </c>
      <c r="DK25" s="234">
        <f t="shared" ref="DK25:DK30" si="111">IF(E25="SETOR 00 - REJEITO",0,IF(ISERR(DA25/CZ25),"",DA25/CZ25))</f>
        <v>1.3333333333333333</v>
      </c>
      <c r="DL25" s="235">
        <f t="shared" ref="DL25:DL30" si="112">IF(E25="SETOR 00 - REJEITO",0,IF(ISERR(CG25/CF25),"",CG25/CF25))</f>
        <v>17.999999999999996</v>
      </c>
      <c r="DM25" s="236"/>
      <c r="DN25" s="237"/>
      <c r="DO25" s="238">
        <f t="shared" ref="DO25:DO30" si="113">IF(MAX(AV25,BL25,BD25,BT25)&gt;0,AVERAGE(AV25,BL25,BD25,BT25)/MAX(AV25,BL25,BD25,BT25),0)</f>
        <v>1</v>
      </c>
      <c r="DP25" s="239">
        <f t="shared" ref="DP25:DP30" si="114">COUNT(AV25,BL25,BD25,BT25)</f>
        <v>1</v>
      </c>
    </row>
    <row r="26" spans="1:120" ht="24">
      <c r="A26" s="121" t="s">
        <v>1687</v>
      </c>
      <c r="B26" s="191" t="s">
        <v>1150</v>
      </c>
      <c r="C26" s="192">
        <v>45016</v>
      </c>
      <c r="D26" s="193" t="s">
        <v>163</v>
      </c>
      <c r="E26" s="194" t="s">
        <v>1400</v>
      </c>
      <c r="F26" s="90" t="s">
        <v>165</v>
      </c>
      <c r="G26" s="193" t="s">
        <v>1244</v>
      </c>
      <c r="H26" s="191" t="s">
        <v>145</v>
      </c>
      <c r="I26" s="90" t="s">
        <v>146</v>
      </c>
      <c r="J26" s="194" t="s">
        <v>1379</v>
      </c>
      <c r="K26" s="90">
        <v>1</v>
      </c>
      <c r="L26" s="195" t="s">
        <v>1380</v>
      </c>
      <c r="M26" s="196">
        <v>45016.364583333336</v>
      </c>
      <c r="N26" s="90">
        <v>314603</v>
      </c>
      <c r="O26" s="197"/>
      <c r="P26" s="196">
        <v>45016.642361111109</v>
      </c>
      <c r="Q26" s="90">
        <v>314655</v>
      </c>
      <c r="R26" s="193"/>
      <c r="S26" s="196">
        <v>45016.368055555555</v>
      </c>
      <c r="T26" s="90">
        <v>314604</v>
      </c>
      <c r="U26" s="197" t="s">
        <v>1688</v>
      </c>
      <c r="V26" s="196">
        <v>45016.618055555555</v>
      </c>
      <c r="W26" s="90">
        <v>314650</v>
      </c>
      <c r="X26" s="193" t="s">
        <v>1689</v>
      </c>
      <c r="Y26" s="196"/>
      <c r="Z26" s="90"/>
      <c r="AA26" s="193"/>
      <c r="AB26" s="196"/>
      <c r="AC26" s="90"/>
      <c r="AD26" s="193"/>
      <c r="AE26" s="196"/>
      <c r="AF26" s="90"/>
      <c r="AG26" s="193"/>
      <c r="AH26" s="196"/>
      <c r="AI26" s="90"/>
      <c r="AJ26" s="198"/>
      <c r="AK26" s="196"/>
      <c r="AL26" s="90"/>
      <c r="AM26" s="198"/>
      <c r="AN26" s="196"/>
      <c r="AO26" s="90"/>
      <c r="AP26" s="198"/>
      <c r="AQ26" s="196">
        <v>45016.628472222219</v>
      </c>
      <c r="AR26" s="197">
        <v>314652</v>
      </c>
      <c r="AS26" s="197">
        <v>19371</v>
      </c>
      <c r="AT26" s="199">
        <v>16680</v>
      </c>
      <c r="AU26" s="199">
        <v>10630</v>
      </c>
      <c r="AV26" s="200">
        <v>6050</v>
      </c>
      <c r="AW26" s="196">
        <v>45016.638888888891</v>
      </c>
      <c r="AX26" s="193">
        <v>314652</v>
      </c>
      <c r="AY26" s="196"/>
      <c r="AZ26" s="197"/>
      <c r="BA26" s="197"/>
      <c r="BB26" s="199"/>
      <c r="BC26" s="199"/>
      <c r="BD26" s="200"/>
      <c r="BE26" s="196"/>
      <c r="BF26" s="193"/>
      <c r="BG26" s="196"/>
      <c r="BH26" s="197"/>
      <c r="BI26" s="197"/>
      <c r="BJ26" s="199"/>
      <c r="BK26" s="199"/>
      <c r="BL26" s="200"/>
      <c r="BM26" s="196"/>
      <c r="BN26" s="193"/>
      <c r="BO26" s="196"/>
      <c r="BP26" s="197"/>
      <c r="BQ26" s="197"/>
      <c r="BR26" s="199"/>
      <c r="BS26" s="199"/>
      <c r="BT26" s="200"/>
      <c r="BU26" s="201"/>
      <c r="BV26" s="193"/>
      <c r="BW26" s="202"/>
      <c r="BX26" s="90"/>
      <c r="BY26" s="198"/>
      <c r="BZ26" s="198"/>
      <c r="CA26" s="241" t="s">
        <v>1690</v>
      </c>
      <c r="CB26" s="221"/>
      <c r="CC26" s="267" t="s">
        <v>1744</v>
      </c>
      <c r="CD26" s="222">
        <f t="shared" si="81"/>
        <v>8.3333333333333329E-2</v>
      </c>
      <c r="CE26" s="223">
        <f t="shared" si="82"/>
        <v>1</v>
      </c>
      <c r="CF26" s="224">
        <f t="shared" si="83"/>
        <v>0.33333333333333365</v>
      </c>
      <c r="CG26" s="193">
        <f t="shared" si="84"/>
        <v>5</v>
      </c>
      <c r="CH26" s="224">
        <f t="shared" si="85"/>
        <v>6</v>
      </c>
      <c r="CI26" s="193">
        <f t="shared" si="86"/>
        <v>46</v>
      </c>
      <c r="CJ26" s="224">
        <f t="shared" si="87"/>
        <v>0</v>
      </c>
      <c r="CK26" s="193">
        <f t="shared" si="88"/>
        <v>0</v>
      </c>
      <c r="CL26" s="224">
        <f t="shared" si="89"/>
        <v>0</v>
      </c>
      <c r="CM26" s="193">
        <f t="shared" si="90"/>
        <v>0</v>
      </c>
      <c r="CN26" s="224">
        <f t="shared" si="91"/>
        <v>0</v>
      </c>
      <c r="CO26" s="193">
        <f t="shared" si="92"/>
        <v>0</v>
      </c>
      <c r="CP26" s="225">
        <f t="shared" si="93"/>
        <v>0.25</v>
      </c>
      <c r="CQ26" s="198">
        <f t="shared" si="94"/>
        <v>0</v>
      </c>
      <c r="CR26" s="225">
        <f t="shared" si="95"/>
        <v>0</v>
      </c>
      <c r="CS26" s="198">
        <f t="shared" si="96"/>
        <v>0</v>
      </c>
      <c r="CT26" s="225">
        <f t="shared" si="97"/>
        <v>0</v>
      </c>
      <c r="CU26" s="198">
        <f t="shared" si="98"/>
        <v>0</v>
      </c>
      <c r="CV26" s="225">
        <f t="shared" si="99"/>
        <v>0</v>
      </c>
      <c r="CW26" s="226">
        <f t="shared" si="100"/>
        <v>0</v>
      </c>
      <c r="CX26" s="224">
        <f t="shared" si="101"/>
        <v>6.666666666666667</v>
      </c>
      <c r="CY26" s="227">
        <f t="shared" si="102"/>
        <v>52</v>
      </c>
      <c r="CZ26" s="224">
        <f t="shared" si="103"/>
        <v>6</v>
      </c>
      <c r="DA26" s="228">
        <f t="shared" si="103"/>
        <v>46</v>
      </c>
      <c r="DB26" s="225">
        <f t="shared" si="104"/>
        <v>0.66666666666666696</v>
      </c>
      <c r="DC26" s="229">
        <f t="shared" si="104"/>
        <v>6</v>
      </c>
      <c r="DD26" s="224">
        <f t="shared" si="105"/>
        <v>0.25</v>
      </c>
      <c r="DE26" s="90">
        <f t="shared" si="105"/>
        <v>0</v>
      </c>
      <c r="DF26" s="230">
        <f t="shared" si="106"/>
        <v>15</v>
      </c>
      <c r="DG26" s="251">
        <f t="shared" si="107"/>
        <v>6050</v>
      </c>
      <c r="DH26" s="231">
        <f t="shared" si="108"/>
        <v>21.920289855072465</v>
      </c>
      <c r="DI26" s="232">
        <f t="shared" si="109"/>
        <v>1008.3333333333334</v>
      </c>
      <c r="DJ26" s="233">
        <f t="shared" si="110"/>
        <v>12</v>
      </c>
      <c r="DK26" s="234">
        <f t="shared" si="111"/>
        <v>7.666666666666667</v>
      </c>
      <c r="DL26" s="235">
        <f t="shared" si="112"/>
        <v>14.999999999999986</v>
      </c>
      <c r="DM26" s="236"/>
      <c r="DN26" s="237"/>
      <c r="DO26" s="238">
        <f t="shared" si="113"/>
        <v>1</v>
      </c>
      <c r="DP26" s="239">
        <f t="shared" si="114"/>
        <v>1</v>
      </c>
    </row>
    <row r="27" spans="1:120" ht="24">
      <c r="A27" s="121" t="s">
        <v>1702</v>
      </c>
      <c r="B27" s="191" t="s">
        <v>1150</v>
      </c>
      <c r="C27" s="192">
        <v>45019</v>
      </c>
      <c r="D27" s="193" t="s">
        <v>176</v>
      </c>
      <c r="E27" s="194" t="s">
        <v>1400</v>
      </c>
      <c r="F27" s="90" t="s">
        <v>165</v>
      </c>
      <c r="G27" s="193" t="s">
        <v>1244</v>
      </c>
      <c r="H27" s="191" t="s">
        <v>145</v>
      </c>
      <c r="I27" s="90" t="s">
        <v>146</v>
      </c>
      <c r="J27" s="194" t="s">
        <v>1379</v>
      </c>
      <c r="K27" s="90">
        <v>1</v>
      </c>
      <c r="L27" s="195" t="s">
        <v>1380</v>
      </c>
      <c r="M27" s="196">
        <v>45019.298611111109</v>
      </c>
      <c r="N27" s="90">
        <v>314660</v>
      </c>
      <c r="O27" s="197"/>
      <c r="P27" s="196">
        <v>45019.614583333336</v>
      </c>
      <c r="Q27" s="90">
        <v>314717</v>
      </c>
      <c r="R27" s="193"/>
      <c r="S27" s="196">
        <v>45019.305555555555</v>
      </c>
      <c r="T27" s="90">
        <v>314663</v>
      </c>
      <c r="U27" s="197" t="s">
        <v>1703</v>
      </c>
      <c r="V27" s="196">
        <v>45019.597222222219</v>
      </c>
      <c r="W27" s="90">
        <v>314714</v>
      </c>
      <c r="X27" s="193" t="s">
        <v>1704</v>
      </c>
      <c r="Y27" s="196"/>
      <c r="Z27" s="90"/>
      <c r="AA27" s="193"/>
      <c r="AB27" s="196"/>
      <c r="AC27" s="90"/>
      <c r="AD27" s="193"/>
      <c r="AE27" s="196"/>
      <c r="AF27" s="90"/>
      <c r="AG27" s="193"/>
      <c r="AH27" s="196"/>
      <c r="AI27" s="90"/>
      <c r="AJ27" s="198"/>
      <c r="AK27" s="196"/>
      <c r="AL27" s="90"/>
      <c r="AM27" s="198"/>
      <c r="AN27" s="196"/>
      <c r="AO27" s="90"/>
      <c r="AP27" s="198"/>
      <c r="AQ27" s="196">
        <v>45019.600694444445</v>
      </c>
      <c r="AR27" s="197">
        <v>314715</v>
      </c>
      <c r="AS27" s="197">
        <v>19402</v>
      </c>
      <c r="AT27" s="199"/>
      <c r="AU27" s="199"/>
      <c r="AV27" s="200">
        <v>5590</v>
      </c>
      <c r="AW27" s="196">
        <v>45019.611111111109</v>
      </c>
      <c r="AX27" s="193">
        <v>314715</v>
      </c>
      <c r="AY27" s="196"/>
      <c r="AZ27" s="197"/>
      <c r="BA27" s="197"/>
      <c r="BB27" s="199"/>
      <c r="BC27" s="199"/>
      <c r="BD27" s="200"/>
      <c r="BE27" s="196"/>
      <c r="BF27" s="193"/>
      <c r="BG27" s="196"/>
      <c r="BH27" s="197"/>
      <c r="BI27" s="197"/>
      <c r="BJ27" s="199"/>
      <c r="BK27" s="199"/>
      <c r="BL27" s="200"/>
      <c r="BM27" s="196"/>
      <c r="BN27" s="193"/>
      <c r="BO27" s="196"/>
      <c r="BP27" s="197"/>
      <c r="BQ27" s="197"/>
      <c r="BR27" s="199"/>
      <c r="BS27" s="199"/>
      <c r="BT27" s="200"/>
      <c r="BU27" s="201"/>
      <c r="BV27" s="193"/>
      <c r="BW27" s="202"/>
      <c r="BX27" s="90"/>
      <c r="BY27" s="198"/>
      <c r="BZ27" s="198"/>
      <c r="CA27" s="241">
        <v>44989.620138888888</v>
      </c>
      <c r="CB27" s="221"/>
      <c r="CC27" s="267" t="s">
        <v>1744</v>
      </c>
      <c r="CD27" s="222">
        <f t="shared" si="81"/>
        <v>0.16666666666666666</v>
      </c>
      <c r="CE27" s="223">
        <f t="shared" si="82"/>
        <v>3</v>
      </c>
      <c r="CF27" s="224">
        <f t="shared" si="83"/>
        <v>0.16666666666666638</v>
      </c>
      <c r="CG27" s="193">
        <f t="shared" si="84"/>
        <v>3</v>
      </c>
      <c r="CH27" s="224">
        <f t="shared" si="85"/>
        <v>7</v>
      </c>
      <c r="CI27" s="193">
        <f t="shared" si="86"/>
        <v>51</v>
      </c>
      <c r="CJ27" s="224">
        <f t="shared" si="87"/>
        <v>0</v>
      </c>
      <c r="CK27" s="193">
        <f t="shared" si="88"/>
        <v>0</v>
      </c>
      <c r="CL27" s="224">
        <f t="shared" si="89"/>
        <v>0</v>
      </c>
      <c r="CM27" s="193">
        <f t="shared" si="90"/>
        <v>0</v>
      </c>
      <c r="CN27" s="224">
        <f t="shared" si="91"/>
        <v>0</v>
      </c>
      <c r="CO27" s="193">
        <f t="shared" si="92"/>
        <v>0</v>
      </c>
      <c r="CP27" s="225">
        <f t="shared" si="93"/>
        <v>0.25</v>
      </c>
      <c r="CQ27" s="198">
        <f t="shared" si="94"/>
        <v>0</v>
      </c>
      <c r="CR27" s="225">
        <f t="shared" si="95"/>
        <v>0</v>
      </c>
      <c r="CS27" s="198">
        <f t="shared" si="96"/>
        <v>0</v>
      </c>
      <c r="CT27" s="225">
        <f t="shared" si="97"/>
        <v>0</v>
      </c>
      <c r="CU27" s="198">
        <f t="shared" si="98"/>
        <v>0</v>
      </c>
      <c r="CV27" s="225">
        <f t="shared" si="99"/>
        <v>0</v>
      </c>
      <c r="CW27" s="226">
        <f t="shared" si="100"/>
        <v>0</v>
      </c>
      <c r="CX27" s="224">
        <f t="shared" si="101"/>
        <v>7.583333333333333</v>
      </c>
      <c r="CY27" s="227">
        <f t="shared" si="102"/>
        <v>57</v>
      </c>
      <c r="CZ27" s="224">
        <f t="shared" si="103"/>
        <v>7</v>
      </c>
      <c r="DA27" s="228">
        <f t="shared" si="103"/>
        <v>51</v>
      </c>
      <c r="DB27" s="225">
        <f t="shared" si="104"/>
        <v>0.58333333333333304</v>
      </c>
      <c r="DC27" s="229">
        <f t="shared" si="104"/>
        <v>6</v>
      </c>
      <c r="DD27" s="224">
        <f t="shared" si="105"/>
        <v>0.25</v>
      </c>
      <c r="DE27" s="90">
        <f t="shared" si="105"/>
        <v>0</v>
      </c>
      <c r="DF27" s="230">
        <f t="shared" si="106"/>
        <v>15</v>
      </c>
      <c r="DG27" s="251">
        <f t="shared" si="107"/>
        <v>5590</v>
      </c>
      <c r="DH27" s="231">
        <f t="shared" si="108"/>
        <v>15.658263305322128</v>
      </c>
      <c r="DI27" s="232">
        <f t="shared" si="109"/>
        <v>798.57142857142856</v>
      </c>
      <c r="DJ27" s="233">
        <f t="shared" si="110"/>
        <v>18</v>
      </c>
      <c r="DK27" s="234">
        <f t="shared" si="111"/>
        <v>7.2857142857142856</v>
      </c>
      <c r="DL27" s="235">
        <f t="shared" si="112"/>
        <v>18.000000000000032</v>
      </c>
      <c r="DM27" s="236"/>
      <c r="DN27" s="237"/>
      <c r="DO27" s="238">
        <f t="shared" si="113"/>
        <v>1</v>
      </c>
      <c r="DP27" s="239">
        <f t="shared" si="114"/>
        <v>1</v>
      </c>
    </row>
    <row r="28" spans="1:120" ht="24">
      <c r="A28" s="121" t="s">
        <v>1726</v>
      </c>
      <c r="B28" s="191" t="s">
        <v>1150</v>
      </c>
      <c r="C28" s="192">
        <v>45021</v>
      </c>
      <c r="D28" s="193" t="s">
        <v>180</v>
      </c>
      <c r="E28" s="194" t="s">
        <v>1400</v>
      </c>
      <c r="F28" s="90" t="s">
        <v>165</v>
      </c>
      <c r="G28" s="193" t="s">
        <v>1244</v>
      </c>
      <c r="H28" s="191" t="s">
        <v>145</v>
      </c>
      <c r="I28" s="90" t="s">
        <v>146</v>
      </c>
      <c r="J28" s="194" t="s">
        <v>1379</v>
      </c>
      <c r="K28" s="90">
        <v>1</v>
      </c>
      <c r="L28" s="195" t="s">
        <v>1380</v>
      </c>
      <c r="M28" s="196">
        <v>45021.263888888891</v>
      </c>
      <c r="N28" s="90">
        <v>314717</v>
      </c>
      <c r="O28" s="197"/>
      <c r="P28" s="196">
        <v>45021.388888888891</v>
      </c>
      <c r="Q28" s="90">
        <v>314748</v>
      </c>
      <c r="R28" s="193"/>
      <c r="S28" s="196">
        <v>45021.270833333336</v>
      </c>
      <c r="T28" s="90">
        <v>314723</v>
      </c>
      <c r="U28" s="197" t="s">
        <v>1727</v>
      </c>
      <c r="V28" s="196">
        <v>45021.371527777781</v>
      </c>
      <c r="W28" s="90">
        <v>314745</v>
      </c>
      <c r="X28" s="193" t="s">
        <v>1728</v>
      </c>
      <c r="Y28" s="196"/>
      <c r="Z28" s="90"/>
      <c r="AA28" s="193"/>
      <c r="AB28" s="196"/>
      <c r="AC28" s="90"/>
      <c r="AD28" s="193"/>
      <c r="AE28" s="196"/>
      <c r="AF28" s="90"/>
      <c r="AG28" s="193"/>
      <c r="AH28" s="196"/>
      <c r="AI28" s="90"/>
      <c r="AJ28" s="198"/>
      <c r="AK28" s="196"/>
      <c r="AL28" s="90"/>
      <c r="AM28" s="198"/>
      <c r="AN28" s="196"/>
      <c r="AO28" s="90"/>
      <c r="AP28" s="198"/>
      <c r="AQ28" s="196">
        <v>45021.375</v>
      </c>
      <c r="AR28" s="197">
        <v>314746</v>
      </c>
      <c r="AS28" s="197">
        <v>19449</v>
      </c>
      <c r="AT28" s="199">
        <v>14000</v>
      </c>
      <c r="AU28" s="199">
        <v>10740</v>
      </c>
      <c r="AV28" s="200">
        <v>3260</v>
      </c>
      <c r="AW28" s="196">
        <v>45021.385416666664</v>
      </c>
      <c r="AX28" s="193">
        <v>314746</v>
      </c>
      <c r="AY28" s="196"/>
      <c r="AZ28" s="197"/>
      <c r="BA28" s="197"/>
      <c r="BB28" s="199"/>
      <c r="BC28" s="199"/>
      <c r="BD28" s="200"/>
      <c r="BE28" s="196"/>
      <c r="BF28" s="193"/>
      <c r="BG28" s="196"/>
      <c r="BH28" s="197"/>
      <c r="BI28" s="197"/>
      <c r="BJ28" s="199"/>
      <c r="BK28" s="199"/>
      <c r="BL28" s="200"/>
      <c r="BM28" s="196"/>
      <c r="BN28" s="193"/>
      <c r="BO28" s="196"/>
      <c r="BP28" s="197"/>
      <c r="BQ28" s="197"/>
      <c r="BR28" s="199"/>
      <c r="BS28" s="199"/>
      <c r="BT28" s="200"/>
      <c r="BU28" s="201"/>
      <c r="BV28" s="193"/>
      <c r="BW28" s="202"/>
      <c r="BX28" s="90"/>
      <c r="BY28" s="198"/>
      <c r="BZ28" s="198"/>
      <c r="CA28" s="241">
        <v>45050.399305555555</v>
      </c>
      <c r="CB28" s="221"/>
      <c r="CC28" s="267" t="s">
        <v>1744</v>
      </c>
      <c r="CD28" s="222">
        <f t="shared" si="81"/>
        <v>0.16666666666666666</v>
      </c>
      <c r="CE28" s="223">
        <f t="shared" si="82"/>
        <v>6</v>
      </c>
      <c r="CF28" s="224">
        <f t="shared" si="83"/>
        <v>0.16666666666666682</v>
      </c>
      <c r="CG28" s="193">
        <f t="shared" si="84"/>
        <v>3</v>
      </c>
      <c r="CH28" s="224">
        <f t="shared" si="85"/>
        <v>2.4166666666666665</v>
      </c>
      <c r="CI28" s="193">
        <f t="shared" si="86"/>
        <v>22</v>
      </c>
      <c r="CJ28" s="224">
        <f t="shared" si="87"/>
        <v>0</v>
      </c>
      <c r="CK28" s="193">
        <f t="shared" si="88"/>
        <v>0</v>
      </c>
      <c r="CL28" s="224">
        <f t="shared" si="89"/>
        <v>0</v>
      </c>
      <c r="CM28" s="193">
        <f t="shared" si="90"/>
        <v>0</v>
      </c>
      <c r="CN28" s="224">
        <f t="shared" si="91"/>
        <v>0</v>
      </c>
      <c r="CO28" s="193">
        <f t="shared" si="92"/>
        <v>0</v>
      </c>
      <c r="CP28" s="225">
        <f t="shared" si="93"/>
        <v>0.25</v>
      </c>
      <c r="CQ28" s="198">
        <f t="shared" si="94"/>
        <v>0</v>
      </c>
      <c r="CR28" s="225">
        <f t="shared" si="95"/>
        <v>0</v>
      </c>
      <c r="CS28" s="198">
        <f t="shared" si="96"/>
        <v>0</v>
      </c>
      <c r="CT28" s="225">
        <f t="shared" si="97"/>
        <v>0</v>
      </c>
      <c r="CU28" s="198">
        <f t="shared" si="98"/>
        <v>0</v>
      </c>
      <c r="CV28" s="225">
        <f t="shared" si="99"/>
        <v>0</v>
      </c>
      <c r="CW28" s="226">
        <f t="shared" si="100"/>
        <v>0</v>
      </c>
      <c r="CX28" s="224">
        <f t="shared" si="101"/>
        <v>3</v>
      </c>
      <c r="CY28" s="227">
        <f t="shared" si="102"/>
        <v>31</v>
      </c>
      <c r="CZ28" s="224">
        <f t="shared" si="103"/>
        <v>2.4166666666666665</v>
      </c>
      <c r="DA28" s="228">
        <f t="shared" si="103"/>
        <v>22</v>
      </c>
      <c r="DB28" s="225">
        <f t="shared" si="104"/>
        <v>0.58333333333333348</v>
      </c>
      <c r="DC28" s="229">
        <f t="shared" si="104"/>
        <v>9</v>
      </c>
      <c r="DD28" s="224">
        <f t="shared" si="105"/>
        <v>0.25</v>
      </c>
      <c r="DE28" s="90">
        <f t="shared" si="105"/>
        <v>0</v>
      </c>
      <c r="DF28" s="230">
        <f t="shared" si="106"/>
        <v>15</v>
      </c>
      <c r="DG28" s="251">
        <f t="shared" si="107"/>
        <v>3260</v>
      </c>
      <c r="DH28" s="231">
        <f t="shared" si="108"/>
        <v>61.316614420062699</v>
      </c>
      <c r="DI28" s="232">
        <f t="shared" si="109"/>
        <v>1348.9655172413793</v>
      </c>
      <c r="DJ28" s="233">
        <f t="shared" si="110"/>
        <v>36</v>
      </c>
      <c r="DK28" s="234">
        <f t="shared" si="111"/>
        <v>9.1034482758620694</v>
      </c>
      <c r="DL28" s="235">
        <f t="shared" si="112"/>
        <v>17.999999999999982</v>
      </c>
      <c r="DM28" s="236"/>
      <c r="DN28" s="237"/>
      <c r="DO28" s="238">
        <f t="shared" si="113"/>
        <v>1</v>
      </c>
      <c r="DP28" s="239">
        <f t="shared" si="114"/>
        <v>1</v>
      </c>
    </row>
    <row r="29" spans="1:120" ht="24">
      <c r="A29" s="121" t="s">
        <v>1734</v>
      </c>
      <c r="B29" s="191" t="s">
        <v>1150</v>
      </c>
      <c r="C29" s="192">
        <v>45022</v>
      </c>
      <c r="D29" s="193" t="s">
        <v>141</v>
      </c>
      <c r="E29" s="194" t="s">
        <v>1400</v>
      </c>
      <c r="F29" s="90" t="s">
        <v>165</v>
      </c>
      <c r="G29" s="193" t="s">
        <v>1244</v>
      </c>
      <c r="H29" s="191" t="s">
        <v>145</v>
      </c>
      <c r="I29" s="90" t="s">
        <v>146</v>
      </c>
      <c r="J29" s="194" t="s">
        <v>1374</v>
      </c>
      <c r="K29" s="90">
        <v>1</v>
      </c>
      <c r="L29" s="195" t="s">
        <v>1380</v>
      </c>
      <c r="M29" s="196">
        <v>45022.583333333336</v>
      </c>
      <c r="N29" s="90">
        <v>65783</v>
      </c>
      <c r="O29" s="197"/>
      <c r="P29" s="196">
        <v>45022.625</v>
      </c>
      <c r="Q29" s="90">
        <v>65796</v>
      </c>
      <c r="R29" s="193"/>
      <c r="S29" s="196">
        <v>45022.590277777781</v>
      </c>
      <c r="T29" s="90">
        <v>65784</v>
      </c>
      <c r="U29" s="197" t="s">
        <v>1735</v>
      </c>
      <c r="V29" s="196">
        <v>45022.611111111109</v>
      </c>
      <c r="W29" s="90">
        <v>65792</v>
      </c>
      <c r="X29" s="193" t="s">
        <v>1736</v>
      </c>
      <c r="Y29" s="196"/>
      <c r="Z29" s="90"/>
      <c r="AA29" s="193"/>
      <c r="AB29" s="196"/>
      <c r="AC29" s="90"/>
      <c r="AD29" s="193"/>
      <c r="AE29" s="196"/>
      <c r="AF29" s="90"/>
      <c r="AG29" s="193"/>
      <c r="AH29" s="196"/>
      <c r="AI29" s="90"/>
      <c r="AJ29" s="198"/>
      <c r="AK29" s="196"/>
      <c r="AL29" s="90"/>
      <c r="AM29" s="198"/>
      <c r="AN29" s="196"/>
      <c r="AO29" s="90"/>
      <c r="AP29" s="198"/>
      <c r="AQ29" s="196">
        <v>45022.611805555556</v>
      </c>
      <c r="AR29" s="197">
        <v>65793</v>
      </c>
      <c r="AS29" s="197">
        <v>19494</v>
      </c>
      <c r="AT29" s="199">
        <v>16290</v>
      </c>
      <c r="AU29" s="199">
        <v>12140</v>
      </c>
      <c r="AV29" s="200">
        <v>4150</v>
      </c>
      <c r="AW29" s="196">
        <v>45022.621527777781</v>
      </c>
      <c r="AX29" s="193">
        <v>65793</v>
      </c>
      <c r="AY29" s="196"/>
      <c r="AZ29" s="197"/>
      <c r="BA29" s="197"/>
      <c r="BB29" s="199"/>
      <c r="BC29" s="199"/>
      <c r="BD29" s="200"/>
      <c r="BE29" s="196"/>
      <c r="BF29" s="193"/>
      <c r="BG29" s="196"/>
      <c r="BH29" s="197"/>
      <c r="BI29" s="197"/>
      <c r="BJ29" s="199"/>
      <c r="BK29" s="199"/>
      <c r="BL29" s="200"/>
      <c r="BM29" s="196"/>
      <c r="BN29" s="193"/>
      <c r="BO29" s="196"/>
      <c r="BP29" s="197"/>
      <c r="BQ29" s="197"/>
      <c r="BR29" s="199"/>
      <c r="BS29" s="199"/>
      <c r="BT29" s="200"/>
      <c r="BU29" s="201"/>
      <c r="BV29" s="193"/>
      <c r="BW29" s="202"/>
      <c r="BX29" s="90"/>
      <c r="BY29" s="198"/>
      <c r="BZ29" s="198"/>
      <c r="CA29" s="241">
        <v>45081.636805555558</v>
      </c>
      <c r="CB29" s="221"/>
      <c r="CC29" s="267" t="s">
        <v>1744</v>
      </c>
      <c r="CD29" s="222">
        <f t="shared" si="81"/>
        <v>0.16666666666666666</v>
      </c>
      <c r="CE29" s="223">
        <f t="shared" si="82"/>
        <v>1</v>
      </c>
      <c r="CF29" s="224">
        <f t="shared" si="83"/>
        <v>0.1</v>
      </c>
      <c r="CG29" s="193">
        <f t="shared" si="84"/>
        <v>4</v>
      </c>
      <c r="CH29" s="224">
        <f t="shared" si="85"/>
        <v>0.5</v>
      </c>
      <c r="CI29" s="193">
        <f t="shared" si="86"/>
        <v>8</v>
      </c>
      <c r="CJ29" s="224">
        <f t="shared" si="87"/>
        <v>0</v>
      </c>
      <c r="CK29" s="193">
        <f t="shared" si="88"/>
        <v>0</v>
      </c>
      <c r="CL29" s="224">
        <f t="shared" si="89"/>
        <v>0</v>
      </c>
      <c r="CM29" s="193">
        <f t="shared" si="90"/>
        <v>0</v>
      </c>
      <c r="CN29" s="224">
        <f t="shared" si="91"/>
        <v>0</v>
      </c>
      <c r="CO29" s="193">
        <f t="shared" si="92"/>
        <v>0</v>
      </c>
      <c r="CP29" s="225">
        <f t="shared" si="93"/>
        <v>0.23333333333333334</v>
      </c>
      <c r="CQ29" s="198">
        <f t="shared" si="94"/>
        <v>0</v>
      </c>
      <c r="CR29" s="225">
        <f t="shared" si="95"/>
        <v>0</v>
      </c>
      <c r="CS29" s="198">
        <f t="shared" si="96"/>
        <v>0</v>
      </c>
      <c r="CT29" s="225">
        <f t="shared" si="97"/>
        <v>0</v>
      </c>
      <c r="CU29" s="198">
        <f t="shared" si="98"/>
        <v>0</v>
      </c>
      <c r="CV29" s="225">
        <f t="shared" si="99"/>
        <v>0</v>
      </c>
      <c r="CW29" s="226">
        <f t="shared" si="100"/>
        <v>0</v>
      </c>
      <c r="CX29" s="224">
        <f t="shared" si="101"/>
        <v>1</v>
      </c>
      <c r="CY29" s="227">
        <f t="shared" si="102"/>
        <v>13</v>
      </c>
      <c r="CZ29" s="224">
        <f t="shared" si="103"/>
        <v>0.5</v>
      </c>
      <c r="DA29" s="228">
        <f t="shared" si="103"/>
        <v>8</v>
      </c>
      <c r="DB29" s="225">
        <f t="shared" si="104"/>
        <v>0.5</v>
      </c>
      <c r="DC29" s="229">
        <f t="shared" si="104"/>
        <v>5</v>
      </c>
      <c r="DD29" s="224">
        <f t="shared" si="105"/>
        <v>0.23333333333333334</v>
      </c>
      <c r="DE29" s="90">
        <f t="shared" si="105"/>
        <v>0</v>
      </c>
      <c r="DF29" s="230">
        <f t="shared" si="106"/>
        <v>14</v>
      </c>
      <c r="DG29" s="251">
        <f t="shared" si="107"/>
        <v>4150</v>
      </c>
      <c r="DH29" s="231">
        <f t="shared" si="108"/>
        <v>1037.5</v>
      </c>
      <c r="DI29" s="232">
        <f t="shared" si="109"/>
        <v>8300</v>
      </c>
      <c r="DJ29" s="233">
        <f t="shared" si="110"/>
        <v>6</v>
      </c>
      <c r="DK29" s="234">
        <f t="shared" si="111"/>
        <v>16</v>
      </c>
      <c r="DL29" s="235">
        <f t="shared" si="112"/>
        <v>40</v>
      </c>
      <c r="DM29" s="236"/>
      <c r="DN29" s="237"/>
      <c r="DO29" s="238">
        <f t="shared" si="113"/>
        <v>1</v>
      </c>
      <c r="DP29" s="239">
        <f t="shared" si="114"/>
        <v>1</v>
      </c>
    </row>
    <row r="30" spans="1:120" ht="36">
      <c r="A30" s="121" t="s">
        <v>1779</v>
      </c>
      <c r="B30" s="191" t="s">
        <v>1150</v>
      </c>
      <c r="C30" s="192">
        <v>45027</v>
      </c>
      <c r="D30" s="193" t="s">
        <v>178</v>
      </c>
      <c r="E30" s="194" t="s">
        <v>1400</v>
      </c>
      <c r="F30" s="90" t="s">
        <v>165</v>
      </c>
      <c r="G30" s="193" t="s">
        <v>1244</v>
      </c>
      <c r="H30" s="191" t="s">
        <v>145</v>
      </c>
      <c r="I30" s="90" t="s">
        <v>1750</v>
      </c>
      <c r="J30" s="194" t="s">
        <v>1379</v>
      </c>
      <c r="K30" s="90">
        <v>1</v>
      </c>
      <c r="L30" s="195" t="s">
        <v>1380</v>
      </c>
      <c r="M30" s="196">
        <v>45027.496527777781</v>
      </c>
      <c r="N30" s="90">
        <v>314808</v>
      </c>
      <c r="O30" s="197"/>
      <c r="P30" s="196">
        <v>45027.614583333336</v>
      </c>
      <c r="Q30" s="90">
        <v>314846</v>
      </c>
      <c r="R30" s="193"/>
      <c r="S30" s="196">
        <v>45027.503472222219</v>
      </c>
      <c r="T30" s="90">
        <v>314811</v>
      </c>
      <c r="U30" s="197" t="s">
        <v>1780</v>
      </c>
      <c r="V30" s="196">
        <v>45027.590277777781</v>
      </c>
      <c r="W30" s="90">
        <v>314841</v>
      </c>
      <c r="X30" s="193" t="s">
        <v>1781</v>
      </c>
      <c r="Y30" s="196"/>
      <c r="Z30" s="90"/>
      <c r="AA30" s="193"/>
      <c r="AB30" s="196"/>
      <c r="AC30" s="90"/>
      <c r="AD30" s="193"/>
      <c r="AE30" s="196"/>
      <c r="AF30" s="90"/>
      <c r="AG30" s="193"/>
      <c r="AH30" s="196"/>
      <c r="AI30" s="90"/>
      <c r="AJ30" s="198"/>
      <c r="AK30" s="196"/>
      <c r="AL30" s="90"/>
      <c r="AM30" s="198"/>
      <c r="AN30" s="196"/>
      <c r="AO30" s="90"/>
      <c r="AP30" s="198"/>
      <c r="AQ30" s="196">
        <v>45027.597222222219</v>
      </c>
      <c r="AR30" s="197">
        <v>314843</v>
      </c>
      <c r="AS30" s="197">
        <v>19553</v>
      </c>
      <c r="AT30" s="199">
        <v>17040</v>
      </c>
      <c r="AU30" s="199">
        <v>10600</v>
      </c>
      <c r="AV30" s="200">
        <v>6360</v>
      </c>
      <c r="AW30" s="196">
        <v>45027.607638888891</v>
      </c>
      <c r="AX30" s="193">
        <v>314843</v>
      </c>
      <c r="AY30" s="196"/>
      <c r="AZ30" s="197"/>
      <c r="BA30" s="197"/>
      <c r="BB30" s="199"/>
      <c r="BC30" s="199"/>
      <c r="BD30" s="200"/>
      <c r="BE30" s="196"/>
      <c r="BF30" s="193"/>
      <c r="BG30" s="196"/>
      <c r="BH30" s="197"/>
      <c r="BI30" s="197"/>
      <c r="BJ30" s="199"/>
      <c r="BK30" s="199"/>
      <c r="BL30" s="200"/>
      <c r="BM30" s="196"/>
      <c r="BN30" s="193"/>
      <c r="BO30" s="196"/>
      <c r="BP30" s="197"/>
      <c r="BQ30" s="197"/>
      <c r="BR30" s="199"/>
      <c r="BS30" s="199"/>
      <c r="BT30" s="200"/>
      <c r="BU30" s="201"/>
      <c r="BV30" s="193"/>
      <c r="BW30" s="202"/>
      <c r="BX30" s="90"/>
      <c r="BY30" s="198"/>
      <c r="BZ30" s="198"/>
      <c r="CA30" s="241">
        <v>45234.635416666664</v>
      </c>
      <c r="CB30" s="221"/>
      <c r="CC30" s="267" t="s">
        <v>1744</v>
      </c>
      <c r="CD30" s="222">
        <f t="shared" si="81"/>
        <v>0.16666666666666666</v>
      </c>
      <c r="CE30" s="223">
        <f t="shared" si="82"/>
        <v>3</v>
      </c>
      <c r="CF30" s="224">
        <f t="shared" si="83"/>
        <v>0.33333333333333337</v>
      </c>
      <c r="CG30" s="193">
        <f t="shared" si="84"/>
        <v>5</v>
      </c>
      <c r="CH30" s="224">
        <f t="shared" si="85"/>
        <v>2.0833333333333335</v>
      </c>
      <c r="CI30" s="193">
        <f t="shared" si="86"/>
        <v>30</v>
      </c>
      <c r="CJ30" s="224">
        <f t="shared" si="87"/>
        <v>0</v>
      </c>
      <c r="CK30" s="193">
        <f t="shared" si="88"/>
        <v>0</v>
      </c>
      <c r="CL30" s="224">
        <f t="shared" si="89"/>
        <v>0</v>
      </c>
      <c r="CM30" s="193">
        <f t="shared" si="90"/>
        <v>0</v>
      </c>
      <c r="CN30" s="224">
        <f t="shared" si="91"/>
        <v>0</v>
      </c>
      <c r="CO30" s="193">
        <f t="shared" si="92"/>
        <v>0</v>
      </c>
      <c r="CP30" s="225">
        <f t="shared" si="93"/>
        <v>0.25</v>
      </c>
      <c r="CQ30" s="198">
        <f t="shared" si="94"/>
        <v>0</v>
      </c>
      <c r="CR30" s="225">
        <f t="shared" si="95"/>
        <v>0</v>
      </c>
      <c r="CS30" s="198">
        <f t="shared" si="96"/>
        <v>0</v>
      </c>
      <c r="CT30" s="225">
        <f t="shared" si="97"/>
        <v>0</v>
      </c>
      <c r="CU30" s="198">
        <f t="shared" si="98"/>
        <v>0</v>
      </c>
      <c r="CV30" s="225">
        <f t="shared" si="99"/>
        <v>0</v>
      </c>
      <c r="CW30" s="226">
        <f t="shared" si="100"/>
        <v>0</v>
      </c>
      <c r="CX30" s="224">
        <f t="shared" si="101"/>
        <v>2.8333333333333335</v>
      </c>
      <c r="CY30" s="227">
        <f t="shared" si="102"/>
        <v>38</v>
      </c>
      <c r="CZ30" s="224">
        <f t="shared" si="103"/>
        <v>2.0833333333333335</v>
      </c>
      <c r="DA30" s="228">
        <f t="shared" si="103"/>
        <v>30</v>
      </c>
      <c r="DB30" s="225">
        <f t="shared" si="104"/>
        <v>0.75</v>
      </c>
      <c r="DC30" s="229">
        <f t="shared" si="104"/>
        <v>8</v>
      </c>
      <c r="DD30" s="224">
        <f t="shared" si="105"/>
        <v>0.25</v>
      </c>
      <c r="DE30" s="90">
        <f t="shared" si="105"/>
        <v>0</v>
      </c>
      <c r="DF30" s="230">
        <f t="shared" si="106"/>
        <v>15</v>
      </c>
      <c r="DG30" s="251">
        <f t="shared" si="107"/>
        <v>6360</v>
      </c>
      <c r="DH30" s="231">
        <f t="shared" si="108"/>
        <v>101.75999999999999</v>
      </c>
      <c r="DI30" s="232">
        <f t="shared" si="109"/>
        <v>3052.7999999999997</v>
      </c>
      <c r="DJ30" s="233">
        <f t="shared" si="110"/>
        <v>18</v>
      </c>
      <c r="DK30" s="234">
        <f t="shared" si="111"/>
        <v>14.399999999999999</v>
      </c>
      <c r="DL30" s="235">
        <f t="shared" si="112"/>
        <v>14.999999999999998</v>
      </c>
      <c r="DM30" s="236"/>
      <c r="DN30" s="237"/>
      <c r="DO30" s="238">
        <f t="shared" si="113"/>
        <v>1</v>
      </c>
      <c r="DP30" s="239">
        <f t="shared" si="114"/>
        <v>1</v>
      </c>
    </row>
    <row r="31" spans="1:120" ht="24">
      <c r="A31" s="121" t="s">
        <v>1805</v>
      </c>
      <c r="B31" s="191" t="s">
        <v>1150</v>
      </c>
      <c r="C31" s="192">
        <v>45030</v>
      </c>
      <c r="D31" s="193" t="s">
        <v>163</v>
      </c>
      <c r="E31" s="194" t="s">
        <v>1400</v>
      </c>
      <c r="F31" s="90" t="s">
        <v>165</v>
      </c>
      <c r="G31" s="193" t="s">
        <v>1244</v>
      </c>
      <c r="H31" s="191" t="s">
        <v>145</v>
      </c>
      <c r="I31" s="90" t="s">
        <v>1750</v>
      </c>
      <c r="J31" s="194" t="s">
        <v>1379</v>
      </c>
      <c r="K31" s="90">
        <v>1</v>
      </c>
      <c r="L31" s="195" t="s">
        <v>1380</v>
      </c>
      <c r="M31" s="196">
        <v>45030.333333333336</v>
      </c>
      <c r="N31" s="90">
        <v>314943</v>
      </c>
      <c r="O31" s="197"/>
      <c r="P31" s="196">
        <v>45030.440972222219</v>
      </c>
      <c r="Q31" s="90">
        <v>314967</v>
      </c>
      <c r="R31" s="193"/>
      <c r="S31" s="196">
        <v>45030.347222222219</v>
      </c>
      <c r="T31" s="90">
        <v>314950</v>
      </c>
      <c r="U31" s="197" t="s">
        <v>1806</v>
      </c>
      <c r="V31" s="196">
        <v>45030.416666666664</v>
      </c>
      <c r="W31" s="90">
        <v>314964</v>
      </c>
      <c r="X31" s="193" t="s">
        <v>1781</v>
      </c>
      <c r="Y31" s="196"/>
      <c r="Z31" s="90"/>
      <c r="AA31" s="193"/>
      <c r="AB31" s="196"/>
      <c r="AC31" s="90"/>
      <c r="AD31" s="193"/>
      <c r="AE31" s="196"/>
      <c r="AF31" s="90"/>
      <c r="AG31" s="193"/>
      <c r="AH31" s="196"/>
      <c r="AI31" s="90"/>
      <c r="AJ31" s="198"/>
      <c r="AK31" s="196"/>
      <c r="AL31" s="90"/>
      <c r="AM31" s="198"/>
      <c r="AN31" s="196"/>
      <c r="AO31" s="90"/>
      <c r="AP31" s="198"/>
      <c r="AQ31" s="196">
        <v>45030.423611111109</v>
      </c>
      <c r="AR31" s="197">
        <v>314965</v>
      </c>
      <c r="AS31" s="197">
        <v>19596</v>
      </c>
      <c r="AT31" s="199">
        <v>17200</v>
      </c>
      <c r="AU31" s="199">
        <v>10660</v>
      </c>
      <c r="AV31" s="200">
        <v>6540</v>
      </c>
      <c r="AW31" s="196">
        <v>45030.434027777781</v>
      </c>
      <c r="AX31" s="193">
        <v>314965</v>
      </c>
      <c r="AY31" s="196"/>
      <c r="AZ31" s="197"/>
      <c r="BA31" s="197"/>
      <c r="BB31" s="199"/>
      <c r="BC31" s="199"/>
      <c r="BD31" s="200"/>
      <c r="BE31" s="196"/>
      <c r="BF31" s="193"/>
      <c r="BG31" s="196"/>
      <c r="BH31" s="197"/>
      <c r="BI31" s="197"/>
      <c r="BJ31" s="199"/>
      <c r="BK31" s="199"/>
      <c r="BL31" s="200"/>
      <c r="BM31" s="196"/>
      <c r="BN31" s="193"/>
      <c r="BO31" s="196"/>
      <c r="BP31" s="197"/>
      <c r="BQ31" s="197"/>
      <c r="BR31" s="199"/>
      <c r="BS31" s="199"/>
      <c r="BT31" s="200"/>
      <c r="BU31" s="201"/>
      <c r="BV31" s="193"/>
      <c r="BW31" s="202"/>
      <c r="BX31" s="90"/>
      <c r="BY31" s="198"/>
      <c r="BZ31" s="198"/>
      <c r="CA31" s="241" t="s">
        <v>1807</v>
      </c>
      <c r="CB31" s="221"/>
      <c r="CC31" s="267" t="s">
        <v>1744</v>
      </c>
      <c r="CD31" s="222">
        <f t="shared" ref="CD31:CD35" si="115">IF(OR(S31="",M31=""),0,TIMEVALUE(TEXT(S31-M31,"[HH]:MM"))*24)</f>
        <v>0.33333333333333331</v>
      </c>
      <c r="CE31" s="223">
        <f t="shared" ref="CE31:CE35" si="116">IF(OR(T31="",N31=""),0,T31-N31)</f>
        <v>7</v>
      </c>
      <c r="CF31" s="224">
        <f t="shared" ref="CF31:CF35" si="117">IF(CD31="",0,DB31-DD31-CD31)</f>
        <v>0.33333333333333365</v>
      </c>
      <c r="CG31" s="193">
        <f t="shared" ref="CG31:CG35" si="118">IF(OR(CD31="",DC31-DE31-CE31=0),0,DC31-DE31-CE31)</f>
        <v>3</v>
      </c>
      <c r="CH31" s="224">
        <f t="shared" ref="CH31:CH35" si="119">IF(OR(V31="",S31=""),"",TIMEVALUE(TEXT(V31-S31,"[HH]:MM"))*24)</f>
        <v>1.6666666666666665</v>
      </c>
      <c r="CI31" s="193">
        <f t="shared" ref="CI31:CI35" si="120">IF(OR(W31="",T31=""),0,W31-T31)</f>
        <v>14</v>
      </c>
      <c r="CJ31" s="224">
        <f t="shared" ref="CJ31:CJ35" si="121">IF(OR(AB31="",Y31=""),0,TIMEVALUE(TEXT(AB31-Y31,"[HH]:MM"))*24)</f>
        <v>0</v>
      </c>
      <c r="CK31" s="193">
        <f t="shared" ref="CK31:CK35" si="122">IF(OR(AC31="",Z31=""),0,AC31-Z31)</f>
        <v>0</v>
      </c>
      <c r="CL31" s="224">
        <f t="shared" ref="CL31:CL35" si="123">IF(OR(AH31="",AE31=""),0,TIMEVALUE(TEXT(AH31-AE31,"[HH]:MM"))*24)</f>
        <v>0</v>
      </c>
      <c r="CM31" s="193">
        <f t="shared" ref="CM31:CM35" si="124">IF(OR(AI31="",AF31=""),0,AI31-AF31)</f>
        <v>0</v>
      </c>
      <c r="CN31" s="224">
        <f t="shared" ref="CN31:CN35" si="125">IF(OR(AN31="",AK31=""),0,TIMEVALUE(TEXT(AN31-AK31,"[HH]:MM"))*24)</f>
        <v>0</v>
      </c>
      <c r="CO31" s="193">
        <f t="shared" ref="CO31:CO35" si="126">IF(OR(AO31="",AL31=""),0,AO31-AL31)</f>
        <v>0</v>
      </c>
      <c r="CP31" s="225">
        <f t="shared" ref="CP31:CP35" si="127">IF(OR(AW31="",AQ31=""),0,TIMEVALUE(TEXT(AW31-AQ31,"[HH]:MM"))*24)</f>
        <v>0.25</v>
      </c>
      <c r="CQ31" s="198">
        <f t="shared" ref="CQ31:CQ35" si="128">IF(OR(AX31="",AR31=""),0,AX31-AR31)</f>
        <v>0</v>
      </c>
      <c r="CR31" s="225">
        <f t="shared" ref="CR31:CR35" si="129">IF(OR(BE31="",AY31=""),0,TIMEVALUE(TEXT(BE31-AY31,"[HH]:MM"))*24)</f>
        <v>0</v>
      </c>
      <c r="CS31" s="198">
        <f t="shared" ref="CS31:CS35" si="130">IF(OR(BF31="",AZ31=""),0,BF31-AZ31)</f>
        <v>0</v>
      </c>
      <c r="CT31" s="225">
        <f t="shared" ref="CT31:CT35" si="131">IF(OR(BM31="",BG31=""),0,TIMEVALUE(TEXT(BM31-BG31,"[HH]:MM"))*24)</f>
        <v>0</v>
      </c>
      <c r="CU31" s="198">
        <f t="shared" ref="CU31:CU35" si="132">IF(OR(BN31="",BH31=""),0,BN31-BH31)</f>
        <v>0</v>
      </c>
      <c r="CV31" s="225">
        <f t="shared" ref="CV31:CV35" si="133">IF(OR(BU31="",BO31=""),0,TIMEVALUE(TEXT(BU31-BO31,"[HH]:MM"))*24)</f>
        <v>0</v>
      </c>
      <c r="CW31" s="226">
        <f t="shared" ref="CW31:CW35" si="134">IF(OR(BV31="",BP31=""),0,BV31-BP31)</f>
        <v>0</v>
      </c>
      <c r="CX31" s="224">
        <f t="shared" ref="CX31:CX35" si="135">IF(OR(P31="",M31=""),0,TIMEVALUE(TEXT(P31-M31,"[HH]:MM"))*24)</f>
        <v>2.5833333333333335</v>
      </c>
      <c r="CY31" s="227">
        <f t="shared" ref="CY31:CY35" si="136">IF(OR(Q31="",N31=""),0,Q31-N31)</f>
        <v>24</v>
      </c>
      <c r="CZ31" s="224">
        <f t="shared" si="103"/>
        <v>1.6666666666666665</v>
      </c>
      <c r="DA31" s="228">
        <f t="shared" si="103"/>
        <v>14</v>
      </c>
      <c r="DB31" s="225">
        <f t="shared" ref="DB31:DC34" si="137">IF(CX31-CZ31=0,0,CX31-CZ31)</f>
        <v>0.91666666666666696</v>
      </c>
      <c r="DC31" s="229">
        <f t="shared" si="137"/>
        <v>10</v>
      </c>
      <c r="DD31" s="224">
        <f t="shared" ref="DD31:DE34" si="138">IF(CP31+CR31+CT31+CV31="",0,CP31+CR31+CT31+CV31)</f>
        <v>0.25</v>
      </c>
      <c r="DE31" s="90">
        <f t="shared" si="138"/>
        <v>0</v>
      </c>
      <c r="DF31" s="230">
        <f t="shared" ref="DF31:DF35" si="139">(IF(CP31&gt;0,CP31,0)+IF(CR31&gt;0,CR31,0)+IF(CT31&gt;0,CT31,0)+IF(CV31&gt;0,CV31,0))/(COUNTIF(CP31,"&gt;0")+COUNTIF(CR31,"&gt;0")+COUNTIF(CT31,"&gt;0")+COUNTIF(CV31,"&gt;0"))*60</f>
        <v>15</v>
      </c>
      <c r="DG31" s="251">
        <f t="shared" ref="DG31:DG35" si="140">IF(AV31+BL31+BD31+BT31=0,0,AV31+BL31+BD31+BT31)</f>
        <v>6540</v>
      </c>
      <c r="DH31" s="231">
        <f t="shared" ref="DH31:DH35" si="141">IF(E31="SETOR 00 - REJEITO",0,IF(ISERR(DG31/DA31/CZ31),"",DG31/DA31/CZ31))</f>
        <v>280.28571428571433</v>
      </c>
      <c r="DI31" s="232">
        <f t="shared" ref="DI31:DI35" si="142">IF(E31="SETOR 00 - REJEITO",0,IF(ISERR(DG31/K31/CZ31),"",DG31/K31/CZ31))</f>
        <v>3924.0000000000005</v>
      </c>
      <c r="DJ31" s="233">
        <f t="shared" ref="DJ31:DJ35" si="143">IF(E31="SETOR 00 - REJEITO",0,IF(ISERR(CE31/CD31),"",CE31/CD31))</f>
        <v>21</v>
      </c>
      <c r="DK31" s="234">
        <f t="shared" ref="DK31:DK35" si="144">IF(E31="SETOR 00 - REJEITO",0,IF(ISERR(DA31/CZ31),"",DA31/CZ31))</f>
        <v>8.4</v>
      </c>
      <c r="DL31" s="235">
        <f t="shared" ref="DL31:DL35" si="145">IF(E31="SETOR 00 - REJEITO",0,IF(ISERR(CG31/CF31),"",CG31/CF31))</f>
        <v>8.9999999999999911</v>
      </c>
      <c r="DM31" s="236"/>
      <c r="DN31" s="237"/>
      <c r="DO31" s="238">
        <f t="shared" ref="DO31:DO34" si="146">IF(MAX(AV31,BL31,BD31,BT31)&gt;0,AVERAGE(AV31,BL31,BD31,BT31)/MAX(AV31,BL31,BD31,BT31),0)</f>
        <v>1</v>
      </c>
      <c r="DP31" s="239">
        <f t="shared" ref="DP31:DP34" si="147">COUNT(AV31,BL31,BD31,BT31)</f>
        <v>1</v>
      </c>
    </row>
    <row r="32" spans="1:120" ht="24">
      <c r="A32" s="121" t="s">
        <v>1836</v>
      </c>
      <c r="B32" s="191" t="s">
        <v>1150</v>
      </c>
      <c r="C32" s="192">
        <v>45033</v>
      </c>
      <c r="D32" s="193" t="s">
        <v>176</v>
      </c>
      <c r="E32" s="194" t="s">
        <v>1400</v>
      </c>
      <c r="F32" s="90" t="s">
        <v>165</v>
      </c>
      <c r="G32" s="193" t="s">
        <v>1244</v>
      </c>
      <c r="H32" s="191" t="s">
        <v>145</v>
      </c>
      <c r="I32" s="90" t="s">
        <v>1750</v>
      </c>
      <c r="J32" s="194" t="s">
        <v>1379</v>
      </c>
      <c r="K32" s="90">
        <v>1</v>
      </c>
      <c r="L32" s="195" t="s">
        <v>1380</v>
      </c>
      <c r="M32" s="196">
        <v>45033.333333333336</v>
      </c>
      <c r="N32" s="90">
        <v>314967</v>
      </c>
      <c r="O32" s="197"/>
      <c r="P32" s="196">
        <v>45033.5</v>
      </c>
      <c r="Q32" s="90">
        <v>315008</v>
      </c>
      <c r="R32" s="193"/>
      <c r="S32" s="196">
        <v>45033.34375</v>
      </c>
      <c r="T32" s="90">
        <v>314970</v>
      </c>
      <c r="U32" s="197" t="s">
        <v>1837</v>
      </c>
      <c r="V32" s="196">
        <v>45033.486111111109</v>
      </c>
      <c r="W32" s="90">
        <v>315005</v>
      </c>
      <c r="X32" s="193" t="s">
        <v>1781</v>
      </c>
      <c r="Y32" s="196"/>
      <c r="Z32" s="90"/>
      <c r="AA32" s="193"/>
      <c r="AB32" s="196"/>
      <c r="AC32" s="90"/>
      <c r="AD32" s="193"/>
      <c r="AE32" s="196"/>
      <c r="AF32" s="90"/>
      <c r="AG32" s="193"/>
      <c r="AH32" s="196"/>
      <c r="AI32" s="90"/>
      <c r="AJ32" s="198"/>
      <c r="AK32" s="196"/>
      <c r="AL32" s="90"/>
      <c r="AM32" s="198"/>
      <c r="AN32" s="196"/>
      <c r="AO32" s="90"/>
      <c r="AP32" s="198"/>
      <c r="AQ32" s="196">
        <v>45033.489583333336</v>
      </c>
      <c r="AR32" s="197">
        <v>315006</v>
      </c>
      <c r="AS32" s="197">
        <v>19620</v>
      </c>
      <c r="AT32" s="199">
        <v>13530</v>
      </c>
      <c r="AU32" s="199">
        <v>10750</v>
      </c>
      <c r="AV32" s="200">
        <v>2780</v>
      </c>
      <c r="AW32" s="196">
        <v>45033.496527777781</v>
      </c>
      <c r="AX32" s="193">
        <v>315006</v>
      </c>
      <c r="AY32" s="196"/>
      <c r="AZ32" s="197"/>
      <c r="BA32" s="197"/>
      <c r="BB32" s="199"/>
      <c r="BC32" s="199"/>
      <c r="BD32" s="200"/>
      <c r="BE32" s="196"/>
      <c r="BF32" s="193"/>
      <c r="BG32" s="196"/>
      <c r="BH32" s="197"/>
      <c r="BI32" s="197"/>
      <c r="BJ32" s="199"/>
      <c r="BK32" s="199"/>
      <c r="BL32" s="200"/>
      <c r="BM32" s="196"/>
      <c r="BN32" s="193"/>
      <c r="BO32" s="196"/>
      <c r="BP32" s="197"/>
      <c r="BQ32" s="197"/>
      <c r="BR32" s="199"/>
      <c r="BS32" s="199"/>
      <c r="BT32" s="200"/>
      <c r="BU32" s="201"/>
      <c r="BV32" s="193"/>
      <c r="BW32" s="202"/>
      <c r="BX32" s="90"/>
      <c r="BY32" s="198"/>
      <c r="BZ32" s="198"/>
      <c r="CA32" s="241" t="s">
        <v>1838</v>
      </c>
      <c r="CB32" s="221"/>
      <c r="CC32" s="267" t="s">
        <v>1744</v>
      </c>
      <c r="CD32" s="222">
        <f t="shared" si="115"/>
        <v>0.25</v>
      </c>
      <c r="CE32" s="223">
        <f t="shared" si="116"/>
        <v>3</v>
      </c>
      <c r="CF32" s="224">
        <f t="shared" si="117"/>
        <v>0.16666666666666685</v>
      </c>
      <c r="CG32" s="193">
        <f t="shared" si="118"/>
        <v>3</v>
      </c>
      <c r="CH32" s="224">
        <f t="shared" si="119"/>
        <v>3.4166666666666665</v>
      </c>
      <c r="CI32" s="193">
        <f t="shared" si="120"/>
        <v>35</v>
      </c>
      <c r="CJ32" s="224">
        <f t="shared" si="121"/>
        <v>0</v>
      </c>
      <c r="CK32" s="193">
        <f t="shared" si="122"/>
        <v>0</v>
      </c>
      <c r="CL32" s="224">
        <f t="shared" si="123"/>
        <v>0</v>
      </c>
      <c r="CM32" s="193">
        <f t="shared" si="124"/>
        <v>0</v>
      </c>
      <c r="CN32" s="224">
        <f t="shared" si="125"/>
        <v>0</v>
      </c>
      <c r="CO32" s="193">
        <f t="shared" si="126"/>
        <v>0</v>
      </c>
      <c r="CP32" s="225">
        <f t="shared" si="127"/>
        <v>0.16666666666666666</v>
      </c>
      <c r="CQ32" s="198">
        <f t="shared" si="128"/>
        <v>0</v>
      </c>
      <c r="CR32" s="225">
        <f t="shared" si="129"/>
        <v>0</v>
      </c>
      <c r="CS32" s="198">
        <f t="shared" si="130"/>
        <v>0</v>
      </c>
      <c r="CT32" s="225">
        <f t="shared" si="131"/>
        <v>0</v>
      </c>
      <c r="CU32" s="198">
        <f t="shared" si="132"/>
        <v>0</v>
      </c>
      <c r="CV32" s="225">
        <f t="shared" si="133"/>
        <v>0</v>
      </c>
      <c r="CW32" s="226">
        <f t="shared" si="134"/>
        <v>0</v>
      </c>
      <c r="CX32" s="224">
        <f t="shared" si="135"/>
        <v>4</v>
      </c>
      <c r="CY32" s="227">
        <f t="shared" si="136"/>
        <v>41</v>
      </c>
      <c r="CZ32" s="224">
        <f t="shared" ref="CZ32:DA34" si="148">IF(CH32+CJ32+CL32+CN32=0,0,CH32+CJ32+CL32+CN32)</f>
        <v>3.4166666666666665</v>
      </c>
      <c r="DA32" s="228">
        <f t="shared" si="148"/>
        <v>35</v>
      </c>
      <c r="DB32" s="225">
        <f t="shared" si="137"/>
        <v>0.58333333333333348</v>
      </c>
      <c r="DC32" s="229">
        <f t="shared" si="137"/>
        <v>6</v>
      </c>
      <c r="DD32" s="224">
        <f t="shared" si="138"/>
        <v>0.16666666666666666</v>
      </c>
      <c r="DE32" s="90">
        <f t="shared" si="138"/>
        <v>0</v>
      </c>
      <c r="DF32" s="230">
        <f t="shared" si="139"/>
        <v>10</v>
      </c>
      <c r="DG32" s="251">
        <f t="shared" si="140"/>
        <v>2780</v>
      </c>
      <c r="DH32" s="231">
        <f t="shared" si="141"/>
        <v>23.247386759581882</v>
      </c>
      <c r="DI32" s="232">
        <f t="shared" si="142"/>
        <v>813.65853658536594</v>
      </c>
      <c r="DJ32" s="233">
        <f t="shared" si="143"/>
        <v>12</v>
      </c>
      <c r="DK32" s="234">
        <f t="shared" si="144"/>
        <v>10.24390243902439</v>
      </c>
      <c r="DL32" s="235">
        <f t="shared" si="145"/>
        <v>17.999999999999979</v>
      </c>
      <c r="DM32" s="236"/>
      <c r="DN32" s="237"/>
      <c r="DO32" s="238">
        <f t="shared" si="146"/>
        <v>1</v>
      </c>
      <c r="DP32" s="239">
        <f t="shared" si="147"/>
        <v>1</v>
      </c>
    </row>
    <row r="33" spans="1:120" ht="24">
      <c r="A33" s="121" t="s">
        <v>1852</v>
      </c>
      <c r="B33" s="191" t="s">
        <v>1150</v>
      </c>
      <c r="C33" s="192">
        <v>45035</v>
      </c>
      <c r="D33" s="193" t="s">
        <v>180</v>
      </c>
      <c r="E33" s="194" t="s">
        <v>1400</v>
      </c>
      <c r="F33" s="90" t="s">
        <v>165</v>
      </c>
      <c r="G33" s="193" t="s">
        <v>1244</v>
      </c>
      <c r="H33" s="191" t="s">
        <v>145</v>
      </c>
      <c r="I33" s="90" t="s">
        <v>1750</v>
      </c>
      <c r="J33" s="194" t="s">
        <v>1379</v>
      </c>
      <c r="K33" s="90">
        <v>1</v>
      </c>
      <c r="L33" s="195" t="s">
        <v>1380</v>
      </c>
      <c r="M33" s="196">
        <v>45035.326388888891</v>
      </c>
      <c r="N33" s="90">
        <v>315009</v>
      </c>
      <c r="O33" s="197"/>
      <c r="P33" s="196">
        <v>45035.46875</v>
      </c>
      <c r="Q33" s="90">
        <v>315044</v>
      </c>
      <c r="R33" s="193"/>
      <c r="S33" s="196">
        <v>45035.340277777781</v>
      </c>
      <c r="T33" s="90">
        <v>315016</v>
      </c>
      <c r="U33" s="197" t="s">
        <v>1806</v>
      </c>
      <c r="V33" s="196">
        <v>45035.451388888891</v>
      </c>
      <c r="W33" s="90">
        <v>315040</v>
      </c>
      <c r="X33" s="193" t="s">
        <v>1781</v>
      </c>
      <c r="Y33" s="196"/>
      <c r="Z33" s="90"/>
      <c r="AA33" s="193"/>
      <c r="AB33" s="196"/>
      <c r="AC33" s="90"/>
      <c r="AD33" s="193"/>
      <c r="AE33" s="196"/>
      <c r="AF33" s="90"/>
      <c r="AG33" s="193"/>
      <c r="AH33" s="196"/>
      <c r="AI33" s="90"/>
      <c r="AJ33" s="198"/>
      <c r="AK33" s="196"/>
      <c r="AL33" s="90"/>
      <c r="AM33" s="198"/>
      <c r="AN33" s="196"/>
      <c r="AO33" s="90"/>
      <c r="AP33" s="198"/>
      <c r="AQ33" s="196">
        <v>45035.454861111109</v>
      </c>
      <c r="AR33" s="197">
        <v>315041</v>
      </c>
      <c r="AS33" s="197">
        <v>19650</v>
      </c>
      <c r="AT33" s="199">
        <v>15620</v>
      </c>
      <c r="AU33" s="199">
        <v>10730</v>
      </c>
      <c r="AV33" s="200">
        <v>4890</v>
      </c>
      <c r="AW33" s="196">
        <v>45035.461805555555</v>
      </c>
      <c r="AX33" s="193">
        <v>315041</v>
      </c>
      <c r="AY33" s="196"/>
      <c r="AZ33" s="197"/>
      <c r="BA33" s="197"/>
      <c r="BB33" s="199"/>
      <c r="BC33" s="199"/>
      <c r="BD33" s="200"/>
      <c r="BE33" s="196"/>
      <c r="BF33" s="193"/>
      <c r="BG33" s="196"/>
      <c r="BH33" s="197"/>
      <c r="BI33" s="197"/>
      <c r="BJ33" s="199"/>
      <c r="BK33" s="199"/>
      <c r="BL33" s="200"/>
      <c r="BM33" s="196"/>
      <c r="BN33" s="193"/>
      <c r="BO33" s="196"/>
      <c r="BP33" s="197"/>
      <c r="BQ33" s="197"/>
      <c r="BR33" s="199"/>
      <c r="BS33" s="199"/>
      <c r="BT33" s="200"/>
      <c r="BU33" s="201"/>
      <c r="BV33" s="193"/>
      <c r="BW33" s="202"/>
      <c r="BX33" s="90"/>
      <c r="BY33" s="198"/>
      <c r="BZ33" s="198"/>
      <c r="CA33" s="241" t="s">
        <v>1853</v>
      </c>
      <c r="CB33" s="221"/>
      <c r="CC33" s="267" t="s">
        <v>1744</v>
      </c>
      <c r="CD33" s="222">
        <f t="shared" si="115"/>
        <v>0.33333333333333331</v>
      </c>
      <c r="CE33" s="223">
        <f t="shared" si="116"/>
        <v>7</v>
      </c>
      <c r="CF33" s="224">
        <f t="shared" si="117"/>
        <v>0.25000000000000006</v>
      </c>
      <c r="CG33" s="193">
        <f t="shared" si="118"/>
        <v>4</v>
      </c>
      <c r="CH33" s="224">
        <f t="shared" si="119"/>
        <v>2.6666666666666665</v>
      </c>
      <c r="CI33" s="193">
        <f t="shared" si="120"/>
        <v>24</v>
      </c>
      <c r="CJ33" s="224">
        <f t="shared" si="121"/>
        <v>0</v>
      </c>
      <c r="CK33" s="193">
        <f t="shared" si="122"/>
        <v>0</v>
      </c>
      <c r="CL33" s="224">
        <f t="shared" si="123"/>
        <v>0</v>
      </c>
      <c r="CM33" s="193">
        <f t="shared" si="124"/>
        <v>0</v>
      </c>
      <c r="CN33" s="224">
        <f t="shared" si="125"/>
        <v>0</v>
      </c>
      <c r="CO33" s="193">
        <f t="shared" si="126"/>
        <v>0</v>
      </c>
      <c r="CP33" s="225">
        <f t="shared" si="127"/>
        <v>0.16666666666666666</v>
      </c>
      <c r="CQ33" s="198">
        <f t="shared" si="128"/>
        <v>0</v>
      </c>
      <c r="CR33" s="225">
        <f t="shared" si="129"/>
        <v>0</v>
      </c>
      <c r="CS33" s="198">
        <f t="shared" si="130"/>
        <v>0</v>
      </c>
      <c r="CT33" s="225">
        <f t="shared" si="131"/>
        <v>0</v>
      </c>
      <c r="CU33" s="198">
        <f t="shared" si="132"/>
        <v>0</v>
      </c>
      <c r="CV33" s="225">
        <f t="shared" si="133"/>
        <v>0</v>
      </c>
      <c r="CW33" s="226">
        <f t="shared" si="134"/>
        <v>0</v>
      </c>
      <c r="CX33" s="224">
        <f t="shared" si="135"/>
        <v>3.4166666666666665</v>
      </c>
      <c r="CY33" s="227">
        <f t="shared" si="136"/>
        <v>35</v>
      </c>
      <c r="CZ33" s="224">
        <f t="shared" si="148"/>
        <v>2.6666666666666665</v>
      </c>
      <c r="DA33" s="228">
        <f t="shared" si="148"/>
        <v>24</v>
      </c>
      <c r="DB33" s="225">
        <f t="shared" si="137"/>
        <v>0.75</v>
      </c>
      <c r="DC33" s="229">
        <f t="shared" si="137"/>
        <v>11</v>
      </c>
      <c r="DD33" s="224">
        <f t="shared" si="138"/>
        <v>0.16666666666666666</v>
      </c>
      <c r="DE33" s="90">
        <f t="shared" si="138"/>
        <v>0</v>
      </c>
      <c r="DF33" s="230">
        <f t="shared" si="139"/>
        <v>10</v>
      </c>
      <c r="DG33" s="251">
        <f t="shared" si="140"/>
        <v>4890</v>
      </c>
      <c r="DH33" s="231">
        <f t="shared" si="141"/>
        <v>76.40625</v>
      </c>
      <c r="DI33" s="232">
        <f t="shared" si="142"/>
        <v>1833.75</v>
      </c>
      <c r="DJ33" s="233">
        <f t="shared" si="143"/>
        <v>21</v>
      </c>
      <c r="DK33" s="234">
        <f t="shared" si="144"/>
        <v>9</v>
      </c>
      <c r="DL33" s="235">
        <f t="shared" si="145"/>
        <v>15.999999999999996</v>
      </c>
      <c r="DM33" s="236"/>
      <c r="DN33" s="237"/>
      <c r="DO33" s="238">
        <f t="shared" si="146"/>
        <v>1</v>
      </c>
      <c r="DP33" s="239">
        <f t="shared" si="147"/>
        <v>1</v>
      </c>
    </row>
    <row r="34" spans="1:120" ht="24">
      <c r="A34" s="121" t="s">
        <v>1913</v>
      </c>
      <c r="B34" s="191" t="s">
        <v>1150</v>
      </c>
      <c r="C34" s="192">
        <v>45042</v>
      </c>
      <c r="D34" s="193" t="s">
        <v>180</v>
      </c>
      <c r="E34" s="194" t="s">
        <v>1400</v>
      </c>
      <c r="F34" s="90" t="s">
        <v>165</v>
      </c>
      <c r="G34" s="193" t="s">
        <v>1244</v>
      </c>
      <c r="H34" s="191" t="s">
        <v>145</v>
      </c>
      <c r="I34" s="90" t="s">
        <v>1750</v>
      </c>
      <c r="J34" s="194" t="s">
        <v>1379</v>
      </c>
      <c r="K34" s="90">
        <v>1</v>
      </c>
      <c r="L34" s="195" t="s">
        <v>1380</v>
      </c>
      <c r="M34" s="196">
        <v>45042.458333333336</v>
      </c>
      <c r="N34" s="90">
        <v>315104</v>
      </c>
      <c r="O34" s="197"/>
      <c r="P34" s="196">
        <v>45042.586805555555</v>
      </c>
      <c r="Q34" s="90">
        <v>315131</v>
      </c>
      <c r="R34" s="193"/>
      <c r="S34" s="196">
        <v>45042.465277777781</v>
      </c>
      <c r="T34" s="90">
        <v>315110</v>
      </c>
      <c r="U34" s="197" t="s">
        <v>1806</v>
      </c>
      <c r="V34" s="196">
        <v>45042.565972222219</v>
      </c>
      <c r="W34" s="90">
        <v>315128</v>
      </c>
      <c r="X34" s="193" t="s">
        <v>1728</v>
      </c>
      <c r="Y34" s="196"/>
      <c r="Z34" s="90"/>
      <c r="AA34" s="193"/>
      <c r="AB34" s="196"/>
      <c r="AC34" s="90"/>
      <c r="AD34" s="193"/>
      <c r="AE34" s="196"/>
      <c r="AF34" s="90"/>
      <c r="AG34" s="193"/>
      <c r="AH34" s="196"/>
      <c r="AI34" s="90"/>
      <c r="AJ34" s="198"/>
      <c r="AK34" s="196"/>
      <c r="AL34" s="90"/>
      <c r="AM34" s="198"/>
      <c r="AN34" s="196"/>
      <c r="AO34" s="90"/>
      <c r="AP34" s="198"/>
      <c r="AQ34" s="196">
        <v>45042.569444444445</v>
      </c>
      <c r="AR34" s="197">
        <v>315129</v>
      </c>
      <c r="AS34" s="197">
        <v>19723</v>
      </c>
      <c r="AT34" s="199">
        <v>14520</v>
      </c>
      <c r="AU34" s="199">
        <v>10770</v>
      </c>
      <c r="AV34" s="200">
        <v>3750</v>
      </c>
      <c r="AW34" s="196">
        <v>45042.579861111109</v>
      </c>
      <c r="AX34" s="193">
        <v>315129</v>
      </c>
      <c r="AY34" s="196"/>
      <c r="AZ34" s="197"/>
      <c r="BA34" s="197"/>
      <c r="BB34" s="199"/>
      <c r="BC34" s="199"/>
      <c r="BD34" s="200"/>
      <c r="BE34" s="196"/>
      <c r="BF34" s="193"/>
      <c r="BG34" s="196"/>
      <c r="BH34" s="197"/>
      <c r="BI34" s="197"/>
      <c r="BJ34" s="199"/>
      <c r="BK34" s="199"/>
      <c r="BL34" s="200"/>
      <c r="BM34" s="196"/>
      <c r="BN34" s="193"/>
      <c r="BO34" s="196"/>
      <c r="BP34" s="197"/>
      <c r="BQ34" s="197"/>
      <c r="BR34" s="199"/>
      <c r="BS34" s="199"/>
      <c r="BT34" s="200"/>
      <c r="BU34" s="201"/>
      <c r="BV34" s="193"/>
      <c r="BW34" s="202"/>
      <c r="BX34" s="90"/>
      <c r="BY34" s="198"/>
      <c r="BZ34" s="198"/>
      <c r="CA34" s="241" t="s">
        <v>1914</v>
      </c>
      <c r="CB34" s="221"/>
      <c r="CC34" s="267" t="s">
        <v>1744</v>
      </c>
      <c r="CD34" s="222">
        <f t="shared" si="115"/>
        <v>0.16666666666666666</v>
      </c>
      <c r="CE34" s="223">
        <f t="shared" si="116"/>
        <v>6</v>
      </c>
      <c r="CF34" s="224">
        <f t="shared" si="117"/>
        <v>0.25000000000000078</v>
      </c>
      <c r="CG34" s="193">
        <f t="shared" si="118"/>
        <v>3</v>
      </c>
      <c r="CH34" s="224">
        <f t="shared" si="119"/>
        <v>2.4166666666666665</v>
      </c>
      <c r="CI34" s="193">
        <f t="shared" si="120"/>
        <v>18</v>
      </c>
      <c r="CJ34" s="224">
        <f t="shared" si="121"/>
        <v>0</v>
      </c>
      <c r="CK34" s="193">
        <f t="shared" si="122"/>
        <v>0</v>
      </c>
      <c r="CL34" s="224">
        <f t="shared" si="123"/>
        <v>0</v>
      </c>
      <c r="CM34" s="193">
        <f t="shared" si="124"/>
        <v>0</v>
      </c>
      <c r="CN34" s="224">
        <f t="shared" si="125"/>
        <v>0</v>
      </c>
      <c r="CO34" s="193">
        <f t="shared" si="126"/>
        <v>0</v>
      </c>
      <c r="CP34" s="225">
        <f t="shared" si="127"/>
        <v>0.25</v>
      </c>
      <c r="CQ34" s="198">
        <f t="shared" si="128"/>
        <v>0</v>
      </c>
      <c r="CR34" s="225">
        <f t="shared" si="129"/>
        <v>0</v>
      </c>
      <c r="CS34" s="198">
        <f t="shared" si="130"/>
        <v>0</v>
      </c>
      <c r="CT34" s="225">
        <f t="shared" si="131"/>
        <v>0</v>
      </c>
      <c r="CU34" s="198">
        <f t="shared" si="132"/>
        <v>0</v>
      </c>
      <c r="CV34" s="225">
        <f t="shared" si="133"/>
        <v>0</v>
      </c>
      <c r="CW34" s="226">
        <f t="shared" si="134"/>
        <v>0</v>
      </c>
      <c r="CX34" s="224">
        <f t="shared" si="135"/>
        <v>3.0833333333333339</v>
      </c>
      <c r="CY34" s="227">
        <f t="shared" si="136"/>
        <v>27</v>
      </c>
      <c r="CZ34" s="224">
        <f t="shared" si="148"/>
        <v>2.4166666666666665</v>
      </c>
      <c r="DA34" s="228">
        <f t="shared" si="148"/>
        <v>18</v>
      </c>
      <c r="DB34" s="225">
        <f t="shared" si="137"/>
        <v>0.66666666666666741</v>
      </c>
      <c r="DC34" s="229">
        <f t="shared" si="137"/>
        <v>9</v>
      </c>
      <c r="DD34" s="224">
        <f t="shared" si="138"/>
        <v>0.25</v>
      </c>
      <c r="DE34" s="90">
        <f t="shared" si="138"/>
        <v>0</v>
      </c>
      <c r="DF34" s="230">
        <f t="shared" si="139"/>
        <v>15</v>
      </c>
      <c r="DG34" s="251">
        <f t="shared" si="140"/>
        <v>3750</v>
      </c>
      <c r="DH34" s="231">
        <f t="shared" si="141"/>
        <v>86.206896551724142</v>
      </c>
      <c r="DI34" s="232">
        <f t="shared" si="142"/>
        <v>1551.7241379310346</v>
      </c>
      <c r="DJ34" s="233">
        <f t="shared" si="143"/>
        <v>36</v>
      </c>
      <c r="DK34" s="234">
        <f t="shared" si="144"/>
        <v>7.4482758620689662</v>
      </c>
      <c r="DL34" s="235">
        <f t="shared" si="145"/>
        <v>11.999999999999963</v>
      </c>
      <c r="DM34" s="236"/>
      <c r="DN34" s="237"/>
      <c r="DO34" s="238">
        <f t="shared" si="146"/>
        <v>1</v>
      </c>
      <c r="DP34" s="239">
        <f t="shared" si="147"/>
        <v>1</v>
      </c>
    </row>
    <row r="35" spans="1:120" ht="36">
      <c r="A35" s="121" t="s">
        <v>1955</v>
      </c>
      <c r="B35" s="191" t="s">
        <v>1150</v>
      </c>
      <c r="C35" s="192">
        <v>45048</v>
      </c>
      <c r="D35" s="193" t="s">
        <v>178</v>
      </c>
      <c r="E35" s="194" t="s">
        <v>1400</v>
      </c>
      <c r="F35" s="90" t="s">
        <v>143</v>
      </c>
      <c r="G35" s="193" t="s">
        <v>144</v>
      </c>
      <c r="H35" s="191" t="s">
        <v>145</v>
      </c>
      <c r="I35" s="90" t="s">
        <v>1750</v>
      </c>
      <c r="J35" s="194" t="s">
        <v>1379</v>
      </c>
      <c r="K35" s="90">
        <v>1</v>
      </c>
      <c r="L35" s="195" t="s">
        <v>1380</v>
      </c>
      <c r="M35" s="196">
        <v>45048.319444444445</v>
      </c>
      <c r="N35" s="90">
        <v>315194</v>
      </c>
      <c r="O35" s="197"/>
      <c r="P35" s="196">
        <v>45048.479166666664</v>
      </c>
      <c r="Q35" s="90">
        <v>315233</v>
      </c>
      <c r="R35" s="193"/>
      <c r="S35" s="196">
        <v>45048.329861111109</v>
      </c>
      <c r="T35" s="90">
        <v>315196</v>
      </c>
      <c r="U35" s="197" t="s">
        <v>1956</v>
      </c>
      <c r="V35" s="196">
        <v>45048.458333333336</v>
      </c>
      <c r="W35" s="90">
        <v>315229</v>
      </c>
      <c r="X35" s="193" t="s">
        <v>1781</v>
      </c>
      <c r="Y35" s="196"/>
      <c r="Z35" s="90"/>
      <c r="AA35" s="193"/>
      <c r="AB35" s="196"/>
      <c r="AC35" s="90"/>
      <c r="AD35" s="193"/>
      <c r="AE35" s="196"/>
      <c r="AF35" s="90"/>
      <c r="AG35" s="193"/>
      <c r="AH35" s="196"/>
      <c r="AI35" s="90"/>
      <c r="AJ35" s="198"/>
      <c r="AK35" s="196"/>
      <c r="AL35" s="90"/>
      <c r="AM35" s="198"/>
      <c r="AN35" s="196"/>
      <c r="AO35" s="90"/>
      <c r="AP35" s="198"/>
      <c r="AQ35" s="196">
        <v>45048.461805555555</v>
      </c>
      <c r="AR35" s="197">
        <v>315231</v>
      </c>
      <c r="AS35" s="197">
        <v>19782</v>
      </c>
      <c r="AT35" s="199">
        <v>14570</v>
      </c>
      <c r="AU35" s="199">
        <v>10750</v>
      </c>
      <c r="AV35" s="200">
        <v>3820</v>
      </c>
      <c r="AW35" s="196">
        <v>45048.472222222219</v>
      </c>
      <c r="AX35" s="193">
        <v>315231</v>
      </c>
      <c r="AY35" s="196"/>
      <c r="AZ35" s="197"/>
      <c r="BA35" s="197"/>
      <c r="BB35" s="199"/>
      <c r="BC35" s="199"/>
      <c r="BD35" s="200"/>
      <c r="BE35" s="196"/>
      <c r="BF35" s="193"/>
      <c r="BG35" s="196"/>
      <c r="BH35" s="197"/>
      <c r="BI35" s="197"/>
      <c r="BJ35" s="199"/>
      <c r="BK35" s="199"/>
      <c r="BL35" s="200"/>
      <c r="BM35" s="196"/>
      <c r="BN35" s="193"/>
      <c r="BO35" s="196"/>
      <c r="BP35" s="197"/>
      <c r="BQ35" s="197"/>
      <c r="BR35" s="199"/>
      <c r="BS35" s="199"/>
      <c r="BT35" s="200"/>
      <c r="BU35" s="201"/>
      <c r="BV35" s="193"/>
      <c r="BW35" s="202"/>
      <c r="BX35" s="90"/>
      <c r="BY35" s="198"/>
      <c r="BZ35" s="198"/>
      <c r="CA35" s="241">
        <v>44962.592361111114</v>
      </c>
      <c r="CB35" s="221"/>
      <c r="CC35" s="267" t="s">
        <v>1744</v>
      </c>
      <c r="CD35" s="222">
        <f t="shared" si="115"/>
        <v>0.25</v>
      </c>
      <c r="CE35" s="223">
        <f t="shared" si="116"/>
        <v>2</v>
      </c>
      <c r="CF35" s="224">
        <f t="shared" si="117"/>
        <v>0.25</v>
      </c>
      <c r="CG35" s="193">
        <f t="shared" si="118"/>
        <v>4</v>
      </c>
      <c r="CH35" s="224">
        <f t="shared" si="119"/>
        <v>3.0833333333333339</v>
      </c>
      <c r="CI35" s="193">
        <f t="shared" si="120"/>
        <v>33</v>
      </c>
      <c r="CJ35" s="224">
        <f t="shared" si="121"/>
        <v>0</v>
      </c>
      <c r="CK35" s="193">
        <f t="shared" si="122"/>
        <v>0</v>
      </c>
      <c r="CL35" s="224">
        <f t="shared" si="123"/>
        <v>0</v>
      </c>
      <c r="CM35" s="193">
        <f t="shared" si="124"/>
        <v>0</v>
      </c>
      <c r="CN35" s="224">
        <f t="shared" si="125"/>
        <v>0</v>
      </c>
      <c r="CO35" s="193">
        <f t="shared" si="126"/>
        <v>0</v>
      </c>
      <c r="CP35" s="225">
        <f t="shared" si="127"/>
        <v>0.25</v>
      </c>
      <c r="CQ35" s="198">
        <f t="shared" si="128"/>
        <v>0</v>
      </c>
      <c r="CR35" s="225">
        <f t="shared" si="129"/>
        <v>0</v>
      </c>
      <c r="CS35" s="198">
        <f t="shared" si="130"/>
        <v>0</v>
      </c>
      <c r="CT35" s="225">
        <f t="shared" si="131"/>
        <v>0</v>
      </c>
      <c r="CU35" s="198">
        <f t="shared" si="132"/>
        <v>0</v>
      </c>
      <c r="CV35" s="225">
        <f t="shared" si="133"/>
        <v>0</v>
      </c>
      <c r="CW35" s="226">
        <f t="shared" si="134"/>
        <v>0</v>
      </c>
      <c r="CX35" s="224">
        <f t="shared" si="135"/>
        <v>3.8333333333333339</v>
      </c>
      <c r="CY35" s="227">
        <f t="shared" si="136"/>
        <v>39</v>
      </c>
      <c r="CZ35" s="224">
        <f t="shared" ref="CZ35:DA36" si="149">IF(CH35+CJ35+CL35+CN35=0,0,CH35+CJ35+CL35+CN35)</f>
        <v>3.0833333333333339</v>
      </c>
      <c r="DA35" s="228">
        <f t="shared" si="149"/>
        <v>33</v>
      </c>
      <c r="DB35" s="225">
        <f t="shared" ref="DB35:DC36" si="150">IF(CX35-CZ35=0,0,CX35-CZ35)</f>
        <v>0.75</v>
      </c>
      <c r="DC35" s="229">
        <f t="shared" si="150"/>
        <v>6</v>
      </c>
      <c r="DD35" s="224">
        <f t="shared" ref="DD35:DE36" si="151">IF(CP35+CR35+CT35+CV35="",0,CP35+CR35+CT35+CV35)</f>
        <v>0.25</v>
      </c>
      <c r="DE35" s="90">
        <f t="shared" si="151"/>
        <v>0</v>
      </c>
      <c r="DF35" s="230">
        <f t="shared" si="139"/>
        <v>15</v>
      </c>
      <c r="DG35" s="251">
        <f t="shared" si="140"/>
        <v>3820</v>
      </c>
      <c r="DH35" s="231">
        <f t="shared" si="141"/>
        <v>37.542997542997533</v>
      </c>
      <c r="DI35" s="232">
        <f t="shared" si="142"/>
        <v>1238.9189189189187</v>
      </c>
      <c r="DJ35" s="233">
        <f t="shared" si="143"/>
        <v>8</v>
      </c>
      <c r="DK35" s="234">
        <f t="shared" si="144"/>
        <v>10.7027027027027</v>
      </c>
      <c r="DL35" s="235">
        <f t="shared" si="145"/>
        <v>16</v>
      </c>
      <c r="DM35" s="236"/>
      <c r="DN35" s="237"/>
      <c r="DO35" s="238"/>
      <c r="DP35" s="239"/>
    </row>
    <row r="36" spans="1:120" ht="24">
      <c r="A36" s="121" t="s">
        <v>1960</v>
      </c>
      <c r="B36" s="191" t="s">
        <v>1150</v>
      </c>
      <c r="C36" s="192">
        <v>45049</v>
      </c>
      <c r="D36" s="193" t="s">
        <v>180</v>
      </c>
      <c r="E36" s="194" t="s">
        <v>1400</v>
      </c>
      <c r="F36" s="90" t="s">
        <v>143</v>
      </c>
      <c r="G36" s="193" t="s">
        <v>144</v>
      </c>
      <c r="H36" s="191" t="s">
        <v>145</v>
      </c>
      <c r="I36" s="90" t="s">
        <v>1750</v>
      </c>
      <c r="J36" s="194" t="s">
        <v>1379</v>
      </c>
      <c r="K36" s="90">
        <v>1</v>
      </c>
      <c r="L36" s="195" t="s">
        <v>1380</v>
      </c>
      <c r="M36" s="196">
        <v>45049.305555555555</v>
      </c>
      <c r="N36" s="90">
        <v>315233</v>
      </c>
      <c r="O36" s="197"/>
      <c r="P36" s="196">
        <v>45049.416666666664</v>
      </c>
      <c r="Q36" s="90">
        <v>315257</v>
      </c>
      <c r="R36" s="193"/>
      <c r="S36" s="196">
        <v>45049.3125</v>
      </c>
      <c r="T36" s="90">
        <v>315234</v>
      </c>
      <c r="U36" s="197" t="s">
        <v>1781</v>
      </c>
      <c r="V36" s="196">
        <v>45049.388888888891</v>
      </c>
      <c r="W36" s="90">
        <v>315251</v>
      </c>
      <c r="X36" s="193" t="s">
        <v>1781</v>
      </c>
      <c r="Y36" s="196"/>
      <c r="Z36" s="90"/>
      <c r="AA36" s="193"/>
      <c r="AB36" s="196"/>
      <c r="AC36" s="90"/>
      <c r="AD36" s="193"/>
      <c r="AE36" s="196"/>
      <c r="AF36" s="90"/>
      <c r="AG36" s="193"/>
      <c r="AH36" s="196"/>
      <c r="AI36" s="90"/>
      <c r="AJ36" s="198"/>
      <c r="AK36" s="196"/>
      <c r="AL36" s="90"/>
      <c r="AM36" s="198"/>
      <c r="AN36" s="196"/>
      <c r="AO36" s="90"/>
      <c r="AP36" s="198"/>
      <c r="AQ36" s="196">
        <v>45049.392361111109</v>
      </c>
      <c r="AR36" s="197">
        <v>315253</v>
      </c>
      <c r="AS36" s="197">
        <v>19797</v>
      </c>
      <c r="AT36" s="199">
        <v>16140</v>
      </c>
      <c r="AU36" s="199">
        <v>10690</v>
      </c>
      <c r="AV36" s="200">
        <v>5450</v>
      </c>
      <c r="AW36" s="196">
        <v>45049.402777777781</v>
      </c>
      <c r="AX36" s="193">
        <v>315253</v>
      </c>
      <c r="AY36" s="196"/>
      <c r="AZ36" s="197"/>
      <c r="BA36" s="197"/>
      <c r="BB36" s="199"/>
      <c r="BC36" s="199"/>
      <c r="BD36" s="200"/>
      <c r="BE36" s="196"/>
      <c r="BF36" s="193"/>
      <c r="BG36" s="196"/>
      <c r="BH36" s="197"/>
      <c r="BI36" s="197"/>
      <c r="BJ36" s="199"/>
      <c r="BK36" s="199"/>
      <c r="BL36" s="200"/>
      <c r="BM36" s="196"/>
      <c r="BN36" s="193"/>
      <c r="BO36" s="196"/>
      <c r="BP36" s="197"/>
      <c r="BQ36" s="197"/>
      <c r="BR36" s="199"/>
      <c r="BS36" s="199"/>
      <c r="BT36" s="200"/>
      <c r="BU36" s="201"/>
      <c r="BV36" s="193"/>
      <c r="BW36" s="202"/>
      <c r="BX36" s="90"/>
      <c r="BY36" s="198"/>
      <c r="BZ36" s="198"/>
      <c r="CA36" s="241">
        <v>44990.425000000003</v>
      </c>
      <c r="CB36" s="221"/>
      <c r="CC36" s="267" t="s">
        <v>1744</v>
      </c>
      <c r="CD36" s="222">
        <f t="shared" ref="CD36" si="152">IF(OR(S36="",M36=""),0,TIMEVALUE(TEXT(S36-M36,"[HH]:MM"))*24)</f>
        <v>0.16666666666666666</v>
      </c>
      <c r="CE36" s="223">
        <f t="shared" ref="CE36" si="153">IF(OR(T36="",N36=""),0,T36-N36)</f>
        <v>1</v>
      </c>
      <c r="CF36" s="224">
        <f t="shared" ref="CF36" si="154">IF(CD36="",0,DB36-DD36-CD36)</f>
        <v>0.41666666666666641</v>
      </c>
      <c r="CG36" s="193">
        <f t="shared" ref="CG36" si="155">IF(OR(CD36="",DC36-DE36-CE36=0),0,DC36-DE36-CE36)</f>
        <v>6</v>
      </c>
      <c r="CH36" s="224">
        <f t="shared" ref="CH36" si="156">IF(OR(V36="",S36=""),"",TIMEVALUE(TEXT(V36-S36,"[HH]:MM"))*24)</f>
        <v>1.8333333333333335</v>
      </c>
      <c r="CI36" s="193">
        <f t="shared" ref="CI36" si="157">IF(OR(W36="",T36=""),0,W36-T36)</f>
        <v>17</v>
      </c>
      <c r="CJ36" s="224">
        <f t="shared" ref="CJ36" si="158">IF(OR(AB36="",Y36=""),0,TIMEVALUE(TEXT(AB36-Y36,"[HH]:MM"))*24)</f>
        <v>0</v>
      </c>
      <c r="CK36" s="193">
        <f t="shared" ref="CK36" si="159">IF(OR(AC36="",Z36=""),0,AC36-Z36)</f>
        <v>0</v>
      </c>
      <c r="CL36" s="224">
        <f t="shared" ref="CL36" si="160">IF(OR(AH36="",AE36=""),0,TIMEVALUE(TEXT(AH36-AE36,"[HH]:MM"))*24)</f>
        <v>0</v>
      </c>
      <c r="CM36" s="193">
        <f t="shared" ref="CM36" si="161">IF(OR(AI36="",AF36=""),0,AI36-AF36)</f>
        <v>0</v>
      </c>
      <c r="CN36" s="224">
        <f t="shared" ref="CN36" si="162">IF(OR(AN36="",AK36=""),0,TIMEVALUE(TEXT(AN36-AK36,"[HH]:MM"))*24)</f>
        <v>0</v>
      </c>
      <c r="CO36" s="193">
        <f t="shared" ref="CO36" si="163">IF(OR(AO36="",AL36=""),0,AO36-AL36)</f>
        <v>0</v>
      </c>
      <c r="CP36" s="225">
        <f t="shared" ref="CP36" si="164">IF(OR(AW36="",AQ36=""),0,TIMEVALUE(TEXT(AW36-AQ36,"[HH]:MM"))*24)</f>
        <v>0.25</v>
      </c>
      <c r="CQ36" s="198">
        <f t="shared" ref="CQ36" si="165">IF(OR(AX36="",AR36=""),0,AX36-AR36)</f>
        <v>0</v>
      </c>
      <c r="CR36" s="225">
        <f t="shared" ref="CR36" si="166">IF(OR(BE36="",AY36=""),0,TIMEVALUE(TEXT(BE36-AY36,"[HH]:MM"))*24)</f>
        <v>0</v>
      </c>
      <c r="CS36" s="198">
        <f t="shared" ref="CS36" si="167">IF(OR(BF36="",AZ36=""),0,BF36-AZ36)</f>
        <v>0</v>
      </c>
      <c r="CT36" s="225">
        <f t="shared" ref="CT36" si="168">IF(OR(BM36="",BG36=""),0,TIMEVALUE(TEXT(BM36-BG36,"[HH]:MM"))*24)</f>
        <v>0</v>
      </c>
      <c r="CU36" s="198">
        <f t="shared" ref="CU36" si="169">IF(OR(BN36="",BH36=""),0,BN36-BH36)</f>
        <v>0</v>
      </c>
      <c r="CV36" s="225">
        <f t="shared" ref="CV36" si="170">IF(OR(BU36="",BO36=""),0,TIMEVALUE(TEXT(BU36-BO36,"[HH]:MM"))*24)</f>
        <v>0</v>
      </c>
      <c r="CW36" s="226">
        <f t="shared" ref="CW36" si="171">IF(OR(BV36="",BP36=""),0,BV36-BP36)</f>
        <v>0</v>
      </c>
      <c r="CX36" s="224">
        <f t="shared" ref="CX36" si="172">IF(OR(P36="",M36=""),0,TIMEVALUE(TEXT(P36-M36,"[HH]:MM"))*24)</f>
        <v>2.6666666666666665</v>
      </c>
      <c r="CY36" s="227">
        <f t="shared" ref="CY36" si="173">IF(OR(Q36="",N36=""),0,Q36-N36)</f>
        <v>24</v>
      </c>
      <c r="CZ36" s="224">
        <f t="shared" si="149"/>
        <v>1.8333333333333335</v>
      </c>
      <c r="DA36" s="228">
        <f t="shared" si="149"/>
        <v>17</v>
      </c>
      <c r="DB36" s="225">
        <f t="shared" si="150"/>
        <v>0.83333333333333304</v>
      </c>
      <c r="DC36" s="229">
        <f t="shared" si="150"/>
        <v>7</v>
      </c>
      <c r="DD36" s="224">
        <f t="shared" si="151"/>
        <v>0.25</v>
      </c>
      <c r="DE36" s="90">
        <f t="shared" si="151"/>
        <v>0</v>
      </c>
      <c r="DF36" s="230">
        <f t="shared" ref="DF36" si="174">(IF(CP36&gt;0,CP36,0)+IF(CR36&gt;0,CR36,0)+IF(CT36&gt;0,CT36,0)+IF(CV36&gt;0,CV36,0))/(COUNTIF(CP36,"&gt;0")+COUNTIF(CR36,"&gt;0")+COUNTIF(CT36,"&gt;0")+COUNTIF(CV36,"&gt;0"))*60</f>
        <v>15</v>
      </c>
      <c r="DG36" s="251">
        <f t="shared" ref="DG36" si="175">IF(AV36+BL36+BD36+BT36=0,0,AV36+BL36+BD36+BT36)</f>
        <v>5450</v>
      </c>
      <c r="DH36" s="231">
        <f t="shared" ref="DH36" si="176">IF(E36="SETOR 00 - REJEITO",0,IF(ISERR(DG36/DA36/CZ36),"",DG36/DA36/CZ36))</f>
        <v>174.86631016042779</v>
      </c>
      <c r="DI36" s="232">
        <f t="shared" ref="DI36" si="177">IF(E36="SETOR 00 - REJEITO",0,IF(ISERR(DG36/K36/CZ36),"",DG36/K36/CZ36))</f>
        <v>2972.7272727272725</v>
      </c>
      <c r="DJ36" s="233">
        <f t="shared" ref="DJ36" si="178">IF(E36="SETOR 00 - REJEITO",0,IF(ISERR(CE36/CD36),"",CE36/CD36))</f>
        <v>6</v>
      </c>
      <c r="DK36" s="234">
        <f t="shared" ref="DK36" si="179">IF(E36="SETOR 00 - REJEITO",0,IF(ISERR(DA36/CZ36),"",DA36/CZ36))</f>
        <v>9.2727272727272716</v>
      </c>
      <c r="DL36" s="235">
        <f t="shared" ref="DL36" si="180">IF(E36="SETOR 00 - REJEITO",0,IF(ISERR(CG36/CF36),"",CG36/CF36))</f>
        <v>14.400000000000009</v>
      </c>
      <c r="DM36" s="236"/>
      <c r="DN36" s="237"/>
      <c r="DO36" s="238"/>
      <c r="DP36" s="239"/>
    </row>
  </sheetData>
  <autoFilter ref="A10:DP36"/>
  <mergeCells count="17">
    <mergeCell ref="DB9:DC9"/>
    <mergeCell ref="DD9:DF9"/>
    <mergeCell ref="DH9:DI9"/>
    <mergeCell ref="DJ9:DL9"/>
    <mergeCell ref="DM9:DN9"/>
    <mergeCell ref="CZ9:DA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</mergeCells>
  <conditionalFormatting sqref="K4">
    <cfRule type="colorScale" priority="9">
      <colorScale>
        <cfvo type="num" val="0"/>
        <cfvo type="num" val="0.15"/>
        <cfvo type="num" val="0.3"/>
        <color rgb="FF66FF99"/>
        <color rgb="FFFFEB84"/>
        <color rgb="FFFF6965"/>
      </colorScale>
    </cfRule>
  </conditionalFormatting>
  <conditionalFormatting sqref="CD4">
    <cfRule type="colorScale" priority="8">
      <colorScale>
        <cfvo type="num" val="0"/>
        <cfvo type="num" val="0.15"/>
        <cfvo type="num" val="0.3"/>
        <color rgb="FF66FF99"/>
        <color rgb="FFFFEB84"/>
        <color rgb="FFFF6965"/>
      </colorScale>
    </cfRule>
  </conditionalFormatting>
  <conditionalFormatting sqref="CE4">
    <cfRule type="colorScale" priority="7">
      <colorScale>
        <cfvo type="num" val="0"/>
        <cfvo type="num" val="0.15"/>
        <cfvo type="num" val="0.3"/>
        <color rgb="FF66FF99"/>
        <color rgb="FFFFEB84"/>
        <color rgb="FFFF6965"/>
      </colorScale>
    </cfRule>
  </conditionalFormatting>
  <conditionalFormatting sqref="CF4">
    <cfRule type="colorScale" priority="6">
      <colorScale>
        <cfvo type="num" val="0"/>
        <cfvo type="num" val="0.15"/>
        <cfvo type="num" val="0.3"/>
        <color rgb="FF66FF99"/>
        <color rgb="FFFFEB84"/>
        <color rgb="FFFF6965"/>
      </colorScale>
    </cfRule>
  </conditionalFormatting>
  <conditionalFormatting sqref="CG4">
    <cfRule type="colorScale" priority="5">
      <colorScale>
        <cfvo type="num" val="0"/>
        <cfvo type="num" val="0.15"/>
        <cfvo type="num" val="0.3"/>
        <color rgb="FF66FF99"/>
        <color rgb="FFFFEB84"/>
        <color rgb="FFFF6965"/>
      </colorScale>
    </cfRule>
  </conditionalFormatting>
  <conditionalFormatting sqref="CH4">
    <cfRule type="colorScale" priority="4">
      <colorScale>
        <cfvo type="num" val="0"/>
        <cfvo type="num" val="0.15"/>
        <cfvo type="num" val="0.3"/>
        <color rgb="FF66FF99"/>
        <color rgb="FFFFEB84"/>
        <color rgb="FFFF6965"/>
      </colorScale>
    </cfRule>
  </conditionalFormatting>
  <conditionalFormatting sqref="CI4">
    <cfRule type="colorScale" priority="3">
      <colorScale>
        <cfvo type="num" val="0"/>
        <cfvo type="num" val="0.15"/>
        <cfvo type="num" val="0.3"/>
        <color rgb="FF66FF99"/>
        <color rgb="FFFFEB84"/>
        <color rgb="FFFF6965"/>
      </colorScale>
    </cfRule>
  </conditionalFormatting>
  <conditionalFormatting sqref="CJ4:DL4">
    <cfRule type="colorScale" priority="2">
      <colorScale>
        <cfvo type="num" val="0"/>
        <cfvo type="num" val="0.15"/>
        <cfvo type="num" val="0.3"/>
        <color rgb="FF66FF99"/>
        <color rgb="FFFFEB84"/>
        <color rgb="FFFF6965"/>
      </colorScale>
    </cfRule>
  </conditionalFormatting>
  <conditionalFormatting sqref="DO4:DP4">
    <cfRule type="colorScale" priority="1">
      <colorScale>
        <cfvo type="num" val="0"/>
        <cfvo type="num" val="0.15"/>
        <cfvo type="num" val="0.3"/>
        <color rgb="FF66FF99"/>
        <color rgb="FFFFEB84"/>
        <color rgb="FFFF6965"/>
      </colorScale>
    </cfRule>
  </conditionalFormatting>
  <conditionalFormatting sqref="DH11:DH36">
    <cfRule type="dataBar" priority="43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{089BCF0D-CDCA-4D95-907C-9BAD731589D1}</x14:id>
        </ext>
      </extLst>
    </cfRule>
  </conditionalFormatting>
  <conditionalFormatting sqref="DI11:DI36">
    <cfRule type="dataBar" priority="43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{4BA0F72A-8035-4DC2-995F-DB541EB4B114}</x14:id>
        </ext>
      </extLst>
    </cfRule>
  </conditionalFormatting>
  <conditionalFormatting sqref="DO11:DO36">
    <cfRule type="dataBar" priority="4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{04871F75-BD46-4F42-8147-C99A01239CB8}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89BCF0D-CDCA-4D95-907C-9BAD731589D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DH11:DH36</xm:sqref>
        </x14:conditionalFormatting>
        <x14:conditionalFormatting xmlns:xm="http://schemas.microsoft.com/office/excel/2006/main">
          <x14:cfRule type="dataBar" id="{4BA0F72A-8035-4DC2-995F-DB541EB4B11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DI11:DI36</xm:sqref>
        </x14:conditionalFormatting>
        <x14:conditionalFormatting xmlns:xm="http://schemas.microsoft.com/office/excel/2006/main">
          <x14:cfRule type="dataBar" id="{04871F75-BD46-4F42-8147-C99A01239CB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DO11:DO36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5">
    <outlinePr summaryBelow="0" summaryRight="0"/>
  </sheetPr>
  <dimension ref="B1:S26"/>
  <sheetViews>
    <sheetView tabSelected="1" zoomScale="90" zoomScaleNormal="90" workbookViewId="0">
      <pane ySplit="3" topLeftCell="A4" activePane="bottomLeft" state="frozen"/>
      <selection pane="bottomLeft" activeCell="B10" sqref="B10"/>
    </sheetView>
  </sheetViews>
  <sheetFormatPr defaultColWidth="12.5703125" defaultRowHeight="15.75" customHeight="1"/>
  <cols>
    <col min="2" max="2" width="26.140625" style="359" customWidth="1"/>
    <col min="3" max="3" width="10" customWidth="1"/>
    <col min="4" max="11" width="10.28515625" customWidth="1"/>
    <col min="12" max="12" width="13.42578125" customWidth="1"/>
    <col min="13" max="14" width="10.28515625" customWidth="1"/>
    <col min="15" max="17" width="7.5703125" customWidth="1"/>
    <col min="18" max="18" width="9.140625" style="336"/>
    <col min="19" max="19" width="7.5703125" customWidth="1"/>
  </cols>
  <sheetData>
    <row r="1" spans="2:19" ht="15.75" customHeight="1" thickBot="1">
      <c r="B1" s="333"/>
      <c r="C1" s="333"/>
      <c r="D1" s="333"/>
      <c r="E1" s="334"/>
      <c r="F1" s="334"/>
      <c r="G1" s="334"/>
      <c r="H1" s="334"/>
      <c r="I1" s="334"/>
      <c r="J1" s="334"/>
      <c r="K1" s="334"/>
      <c r="L1" s="335"/>
      <c r="M1" s="334"/>
      <c r="N1" s="334"/>
      <c r="O1" s="334"/>
      <c r="P1" s="334"/>
      <c r="Q1" s="334"/>
    </row>
    <row r="2" spans="2:19" ht="52.5" customHeight="1" thickTop="1" thickBot="1">
      <c r="B2" s="561" t="s">
        <v>1756</v>
      </c>
      <c r="C2" s="561"/>
      <c r="D2" s="561"/>
      <c r="E2" s="562" t="s">
        <v>17</v>
      </c>
      <c r="F2" s="563"/>
      <c r="G2" s="564" t="s">
        <v>18</v>
      </c>
      <c r="H2" s="565"/>
      <c r="I2" s="566" t="s">
        <v>19</v>
      </c>
      <c r="J2" s="567"/>
      <c r="K2" s="337"/>
      <c r="L2" s="338"/>
      <c r="M2" s="568" t="s">
        <v>1778</v>
      </c>
      <c r="N2" s="559"/>
      <c r="O2" s="558" t="s">
        <v>21</v>
      </c>
      <c r="P2" s="559"/>
      <c r="Q2" s="560"/>
      <c r="R2" s="339"/>
    </row>
    <row r="3" spans="2:19" ht="72.75" customHeight="1" thickTop="1">
      <c r="B3" s="340" t="s">
        <v>24</v>
      </c>
      <c r="C3" s="341" t="s">
        <v>25</v>
      </c>
      <c r="D3" s="342" t="s">
        <v>33</v>
      </c>
      <c r="E3" s="343" t="s">
        <v>123</v>
      </c>
      <c r="F3" s="344" t="s">
        <v>124</v>
      </c>
      <c r="G3" s="345" t="s">
        <v>125</v>
      </c>
      <c r="H3" s="346" t="s">
        <v>126</v>
      </c>
      <c r="I3" s="347" t="s">
        <v>127</v>
      </c>
      <c r="J3" s="348" t="s">
        <v>128</v>
      </c>
      <c r="K3" s="349" t="s">
        <v>1757</v>
      </c>
      <c r="L3" s="350" t="s">
        <v>1758</v>
      </c>
      <c r="M3" s="351" t="s">
        <v>133</v>
      </c>
      <c r="N3" s="352" t="s">
        <v>134</v>
      </c>
      <c r="O3" s="353" t="s">
        <v>135</v>
      </c>
      <c r="P3" s="353" t="s">
        <v>136</v>
      </c>
      <c r="Q3" s="354" t="s">
        <v>137</v>
      </c>
      <c r="R3" s="355" t="s">
        <v>1372</v>
      </c>
      <c r="S3" s="438" t="s">
        <v>1373</v>
      </c>
    </row>
    <row r="4" spans="2:19" ht="15.75" customHeight="1">
      <c r="B4" s="333" t="s">
        <v>1150</v>
      </c>
      <c r="C4" s="356">
        <v>44958</v>
      </c>
      <c r="D4" s="454">
        <v>3.6578947368421053</v>
      </c>
      <c r="E4" s="442">
        <v>4.7372807017543863</v>
      </c>
      <c r="F4" s="443">
        <v>51.578947368421055</v>
      </c>
      <c r="G4" s="444">
        <v>3.6026315789473671</v>
      </c>
      <c r="H4" s="445">
        <v>26.289473684210527</v>
      </c>
      <c r="I4" s="444">
        <v>1.1346491228070175</v>
      </c>
      <c r="J4" s="446">
        <v>25.289473684210527</v>
      </c>
      <c r="K4" s="447">
        <v>8.4517543859649127</v>
      </c>
      <c r="L4" s="448">
        <v>10417.631578947368</v>
      </c>
      <c r="M4" s="449">
        <v>170.42671818189518</v>
      </c>
      <c r="N4" s="450">
        <v>860.34245349566845</v>
      </c>
      <c r="O4" s="444">
        <v>25.234970911441497</v>
      </c>
      <c r="P4" s="444">
        <v>7.3330049875254852</v>
      </c>
      <c r="Q4" s="444">
        <v>27.078562938161923</v>
      </c>
      <c r="R4" s="451">
        <v>0.91455173650128863</v>
      </c>
      <c r="S4" s="455">
        <v>1.7105263157894737</v>
      </c>
    </row>
    <row r="5" spans="2:19" ht="15.75" customHeight="1">
      <c r="B5" s="333" t="s">
        <v>1150</v>
      </c>
      <c r="C5" s="356">
        <v>44986</v>
      </c>
      <c r="D5" s="454">
        <v>3.6666666666666665</v>
      </c>
      <c r="E5" s="442">
        <v>4.7712698412698407</v>
      </c>
      <c r="F5" s="443">
        <v>46.828571428571429</v>
      </c>
      <c r="G5" s="444">
        <v>3.681111111111111</v>
      </c>
      <c r="H5" s="445">
        <v>27.095238095238095</v>
      </c>
      <c r="I5" s="444">
        <v>1.0901587301587301</v>
      </c>
      <c r="J5" s="446">
        <v>19.733333333333334</v>
      </c>
      <c r="K5" s="447">
        <v>9.4634920634920636</v>
      </c>
      <c r="L5" s="448">
        <v>10165.523809523809</v>
      </c>
      <c r="M5" s="449">
        <v>206.36258849548432</v>
      </c>
      <c r="N5" s="450">
        <v>926.99002025617085</v>
      </c>
      <c r="O5" s="444">
        <v>26.130777469952733</v>
      </c>
      <c r="P5" s="444">
        <v>7.6993092344408884</v>
      </c>
      <c r="Q5" s="444">
        <v>25.810966879826321</v>
      </c>
      <c r="R5" s="451">
        <v>0.92528859524068141</v>
      </c>
      <c r="S5" s="455">
        <v>1.55</v>
      </c>
    </row>
    <row r="6" spans="2:19" ht="15.75" customHeight="1">
      <c r="B6" s="333" t="s">
        <v>1150</v>
      </c>
      <c r="C6" s="358">
        <v>45017</v>
      </c>
      <c r="D6" s="454">
        <v>3.8037383177570092</v>
      </c>
      <c r="E6" s="442">
        <v>4.6052959501557647</v>
      </c>
      <c r="F6" s="443">
        <v>45.990654205607477</v>
      </c>
      <c r="G6" s="444">
        <v>3.6889408099688472</v>
      </c>
      <c r="H6" s="445">
        <v>26.934579439252335</v>
      </c>
      <c r="I6" s="444">
        <v>0.91635514018691577</v>
      </c>
      <c r="J6" s="446">
        <v>19.056074766355142</v>
      </c>
      <c r="K6" s="447">
        <v>7.8177570093457955</v>
      </c>
      <c r="L6" s="448">
        <v>10163.177570093458</v>
      </c>
      <c r="M6" s="449">
        <v>137.8979089513785</v>
      </c>
      <c r="N6" s="450">
        <v>882.77995827569009</v>
      </c>
      <c r="O6" s="444">
        <v>27.352415915697648</v>
      </c>
      <c r="P6" s="444">
        <v>7.5825333474369803</v>
      </c>
      <c r="Q6" s="444">
        <v>25.125226710812274</v>
      </c>
      <c r="R6" s="451">
        <v>0.93938265541379129</v>
      </c>
      <c r="S6" s="455">
        <v>1.514018691588785</v>
      </c>
    </row>
    <row r="7" spans="2:19" ht="15.75" customHeight="1">
      <c r="B7" s="333"/>
      <c r="C7" s="358"/>
      <c r="D7" s="454"/>
      <c r="E7" s="442"/>
      <c r="F7" s="443"/>
      <c r="G7" s="444"/>
      <c r="H7" s="445"/>
      <c r="I7" s="444"/>
      <c r="J7" s="446"/>
      <c r="K7" s="452"/>
      <c r="L7" s="448"/>
      <c r="M7" s="449"/>
      <c r="N7" s="450"/>
      <c r="O7" s="444"/>
      <c r="P7" s="444"/>
      <c r="Q7" s="444"/>
      <c r="R7" s="453"/>
      <c r="S7" s="456"/>
    </row>
    <row r="8" spans="2:19" ht="15.75" customHeight="1">
      <c r="B8" s="333"/>
      <c r="C8" s="356" t="s">
        <v>1</v>
      </c>
      <c r="D8" s="454">
        <f>AVERAGE(D4:D7)</f>
        <v>3.709433240421927</v>
      </c>
      <c r="E8" s="442">
        <f t="shared" ref="E8:S8" si="0">AVERAGE(E4:E7)</f>
        <v>4.7046154977266639</v>
      </c>
      <c r="F8" s="443">
        <f t="shared" si="0"/>
        <v>48.132724334199992</v>
      </c>
      <c r="G8" s="444">
        <f t="shared" si="0"/>
        <v>3.6575611666757752</v>
      </c>
      <c r="H8" s="445">
        <f t="shared" si="0"/>
        <v>26.773097072900317</v>
      </c>
      <c r="I8" s="444">
        <f t="shared" si="0"/>
        <v>1.0470543310508877</v>
      </c>
      <c r="J8" s="446">
        <f t="shared" si="0"/>
        <v>21.359627261299668</v>
      </c>
      <c r="K8" s="447">
        <f t="shared" si="0"/>
        <v>8.5776678196009239</v>
      </c>
      <c r="L8" s="448">
        <f t="shared" si="0"/>
        <v>10248.777652854878</v>
      </c>
      <c r="M8" s="449">
        <f t="shared" si="0"/>
        <v>171.56240520958599</v>
      </c>
      <c r="N8" s="450">
        <f t="shared" si="0"/>
        <v>890.03747734250976</v>
      </c>
      <c r="O8" s="444">
        <f t="shared" si="0"/>
        <v>26.239388099030624</v>
      </c>
      <c r="P8" s="444">
        <f t="shared" si="0"/>
        <v>7.538282523134451</v>
      </c>
      <c r="Q8" s="444">
        <f t="shared" si="0"/>
        <v>26.004918842933506</v>
      </c>
      <c r="R8" s="451">
        <f t="shared" si="0"/>
        <v>0.92640766238525385</v>
      </c>
      <c r="S8" s="455">
        <f t="shared" si="0"/>
        <v>1.5915150024594196</v>
      </c>
    </row>
    <row r="9" spans="2:19" ht="15.75" customHeight="1">
      <c r="B9" s="333"/>
      <c r="C9" s="356"/>
      <c r="D9" s="454"/>
      <c r="E9" s="442"/>
      <c r="F9" s="443"/>
      <c r="G9" s="444"/>
      <c r="H9" s="445"/>
      <c r="I9" s="444"/>
      <c r="J9" s="446"/>
      <c r="K9" s="452"/>
      <c r="L9" s="448"/>
      <c r="M9" s="449"/>
      <c r="N9" s="450"/>
      <c r="O9" s="444"/>
      <c r="P9" s="444"/>
      <c r="Q9" s="444"/>
      <c r="R9" s="453"/>
      <c r="S9" s="456"/>
    </row>
    <row r="10" spans="2:19" ht="15.75" customHeight="1" thickBot="1">
      <c r="B10" s="333"/>
      <c r="C10" s="356"/>
      <c r="D10" s="454"/>
      <c r="E10" s="442"/>
      <c r="F10" s="443"/>
      <c r="G10" s="444"/>
      <c r="H10" s="445"/>
      <c r="I10" s="444"/>
      <c r="J10" s="446"/>
      <c r="K10" s="452"/>
      <c r="L10" s="448"/>
      <c r="M10" s="449"/>
      <c r="N10" s="450"/>
      <c r="O10" s="444"/>
      <c r="P10" s="444"/>
      <c r="Q10" s="444"/>
      <c r="R10" s="453"/>
      <c r="S10" s="456"/>
    </row>
    <row r="11" spans="2:19" ht="15.75" customHeight="1">
      <c r="B11" s="463" t="s">
        <v>1800</v>
      </c>
      <c r="C11" s="464">
        <v>44958</v>
      </c>
      <c r="D11" s="465">
        <v>3.97</v>
      </c>
      <c r="E11" s="466">
        <v>4.7382575757575758</v>
      </c>
      <c r="F11" s="467">
        <v>47.75</v>
      </c>
      <c r="G11" s="468">
        <v>3.8405303030303033</v>
      </c>
      <c r="H11" s="469">
        <v>27.431818181818183</v>
      </c>
      <c r="I11" s="468">
        <v>0.89772727272727271</v>
      </c>
      <c r="J11" s="470">
        <v>20.318181818181817</v>
      </c>
      <c r="K11" s="471">
        <v>7.5946969696969688</v>
      </c>
      <c r="L11" s="472">
        <v>10840</v>
      </c>
      <c r="M11" s="473">
        <v>135.68423718326346</v>
      </c>
      <c r="N11" s="474">
        <v>740.02053447590697</v>
      </c>
      <c r="O11" s="468">
        <v>27.596100641213422</v>
      </c>
      <c r="P11" s="468">
        <v>7.1756541534746097</v>
      </c>
      <c r="Q11" s="468">
        <v>26.278703822937278</v>
      </c>
      <c r="R11" s="475">
        <v>0.94</v>
      </c>
      <c r="S11" s="476">
        <v>1.52</v>
      </c>
    </row>
    <row r="12" spans="2:19" ht="15.75" customHeight="1">
      <c r="B12" s="477"/>
      <c r="C12" s="478">
        <v>44986</v>
      </c>
      <c r="D12" s="479">
        <v>3.91</v>
      </c>
      <c r="E12" s="442">
        <v>4.771146953405017</v>
      </c>
      <c r="F12" s="443">
        <v>47.473118279569896</v>
      </c>
      <c r="G12" s="480">
        <v>3.677777777777778</v>
      </c>
      <c r="H12" s="445">
        <v>26.440860215053764</v>
      </c>
      <c r="I12" s="480">
        <v>1.0933691756272399</v>
      </c>
      <c r="J12" s="446">
        <v>21.032258064516128</v>
      </c>
      <c r="K12" s="447">
        <v>8.612903225806452</v>
      </c>
      <c r="L12" s="448">
        <v>10735.806451612903</v>
      </c>
      <c r="M12" s="481">
        <v>161.82977344268062</v>
      </c>
      <c r="N12" s="450">
        <v>860.62723296004208</v>
      </c>
      <c r="O12" s="480">
        <v>26.066887230416647</v>
      </c>
      <c r="P12" s="480">
        <v>7.6763139134194649</v>
      </c>
      <c r="Q12" s="480">
        <v>26.928060099823362</v>
      </c>
      <c r="R12" s="482">
        <v>0.91832288006709695</v>
      </c>
      <c r="S12" s="483">
        <v>1.5913978494623655</v>
      </c>
    </row>
    <row r="13" spans="2:19" ht="15.75" customHeight="1">
      <c r="B13" s="477"/>
      <c r="C13" s="484">
        <v>45017</v>
      </c>
      <c r="D13" s="479">
        <v>3.9663865546218489</v>
      </c>
      <c r="E13" s="442">
        <v>4.6996632996632997</v>
      </c>
      <c r="F13" s="443">
        <v>47.020202020202021</v>
      </c>
      <c r="G13" s="480">
        <v>3.7631313131313133</v>
      </c>
      <c r="H13" s="445">
        <v>27.070707070707069</v>
      </c>
      <c r="I13" s="480">
        <v>0.93653198653198655</v>
      </c>
      <c r="J13" s="446">
        <v>19.949494949494948</v>
      </c>
      <c r="K13" s="447">
        <v>7.3484848484848486</v>
      </c>
      <c r="L13" s="448">
        <v>10607.474747474747</v>
      </c>
      <c r="M13" s="481">
        <v>132.04742558055651</v>
      </c>
      <c r="N13" s="450">
        <v>735.6968274259558</v>
      </c>
      <c r="O13" s="480">
        <v>27.893047057459153</v>
      </c>
      <c r="P13" s="480">
        <v>7.3681790637685589</v>
      </c>
      <c r="Q13" s="480">
        <v>25.680800586433477</v>
      </c>
      <c r="R13" s="482">
        <v>0.93448428413409768</v>
      </c>
      <c r="S13" s="483">
        <v>1.5555555555555556</v>
      </c>
    </row>
    <row r="14" spans="2:19" ht="15.75" customHeight="1">
      <c r="B14" s="477"/>
      <c r="C14" s="484"/>
      <c r="D14" s="485"/>
      <c r="E14" s="440"/>
      <c r="F14" s="441"/>
      <c r="G14" s="440"/>
      <c r="H14" s="441"/>
      <c r="I14" s="440"/>
      <c r="J14" s="441"/>
      <c r="K14" s="486"/>
      <c r="L14" s="487"/>
      <c r="M14" s="488"/>
      <c r="N14" s="488"/>
      <c r="O14" s="489"/>
      <c r="P14" s="489"/>
      <c r="Q14" s="489"/>
      <c r="R14" s="490"/>
      <c r="S14" s="491"/>
    </row>
    <row r="15" spans="2:19" ht="15.75" customHeight="1">
      <c r="B15" s="477"/>
      <c r="C15" s="478" t="s">
        <v>1</v>
      </c>
      <c r="D15" s="479">
        <f>AVERAGE(D11:D14)</f>
        <v>3.9487955182072834</v>
      </c>
      <c r="E15" s="442">
        <f t="shared" ref="E15:S15" si="1">AVERAGE(E11:E14)</f>
        <v>4.7363559429419642</v>
      </c>
      <c r="F15" s="443">
        <f t="shared" si="1"/>
        <v>47.414440099923972</v>
      </c>
      <c r="G15" s="480">
        <f t="shared" si="1"/>
        <v>3.7604797979797979</v>
      </c>
      <c r="H15" s="445">
        <f t="shared" si="1"/>
        <v>26.981128489193008</v>
      </c>
      <c r="I15" s="480">
        <f t="shared" si="1"/>
        <v>0.97587614496216635</v>
      </c>
      <c r="J15" s="446">
        <f t="shared" si="1"/>
        <v>20.433311610730964</v>
      </c>
      <c r="K15" s="447">
        <f t="shared" si="1"/>
        <v>7.8520283479960895</v>
      </c>
      <c r="L15" s="448">
        <f t="shared" si="1"/>
        <v>10727.760399695884</v>
      </c>
      <c r="M15" s="481">
        <f t="shared" si="1"/>
        <v>143.18714540216686</v>
      </c>
      <c r="N15" s="450">
        <f t="shared" si="1"/>
        <v>778.78153162063484</v>
      </c>
      <c r="O15" s="480">
        <f t="shared" si="1"/>
        <v>27.185344976363073</v>
      </c>
      <c r="P15" s="480">
        <f t="shared" si="1"/>
        <v>7.4067157102208769</v>
      </c>
      <c r="Q15" s="480">
        <f t="shared" si="1"/>
        <v>26.295854836398039</v>
      </c>
      <c r="R15" s="482">
        <f t="shared" si="1"/>
        <v>0.93093572140039826</v>
      </c>
      <c r="S15" s="483">
        <f t="shared" si="1"/>
        <v>1.5556511350059736</v>
      </c>
    </row>
    <row r="16" spans="2:19" ht="15.75" customHeight="1">
      <c r="B16" s="492"/>
      <c r="C16" s="493"/>
      <c r="D16" s="493"/>
      <c r="E16" s="493"/>
      <c r="F16" s="493"/>
      <c r="G16" s="493"/>
      <c r="H16" s="493"/>
      <c r="I16" s="493"/>
      <c r="J16" s="493"/>
      <c r="K16" s="493"/>
      <c r="L16" s="493"/>
      <c r="M16" s="493"/>
      <c r="N16" s="493"/>
      <c r="O16" s="493"/>
      <c r="P16" s="493"/>
      <c r="Q16" s="493"/>
      <c r="R16" s="490"/>
      <c r="S16" s="491"/>
    </row>
    <row r="17" spans="2:19" ht="15.75" customHeight="1">
      <c r="B17" s="494" t="s">
        <v>0</v>
      </c>
      <c r="C17" s="360"/>
      <c r="D17" s="328">
        <f>SUBTOTAL(109,D11:D13)</f>
        <v>11.84638655462185</v>
      </c>
      <c r="E17" s="361">
        <f t="shared" ref="E17:S17" si="2">SUBTOTAL(109,E11:E13)</f>
        <v>14.209067828825892</v>
      </c>
      <c r="F17" s="329">
        <f t="shared" si="2"/>
        <v>142.24332029977191</v>
      </c>
      <c r="G17" s="328">
        <f t="shared" si="2"/>
        <v>11.281439393939394</v>
      </c>
      <c r="H17" s="329">
        <f t="shared" si="2"/>
        <v>80.94338546757902</v>
      </c>
      <c r="I17" s="328">
        <f t="shared" si="2"/>
        <v>2.9276284348864992</v>
      </c>
      <c r="J17" s="329">
        <f t="shared" si="2"/>
        <v>61.299934832192889</v>
      </c>
      <c r="K17" s="330">
        <f t="shared" si="2"/>
        <v>23.556085043988269</v>
      </c>
      <c r="L17" s="329">
        <f t="shared" si="2"/>
        <v>32183.281199087651</v>
      </c>
      <c r="M17" s="362">
        <f t="shared" si="2"/>
        <v>429.56143620650062</v>
      </c>
      <c r="N17" s="331">
        <f t="shared" si="2"/>
        <v>2336.3445948619046</v>
      </c>
      <c r="O17" s="362">
        <f t="shared" si="2"/>
        <v>81.556034929089222</v>
      </c>
      <c r="P17" s="363">
        <f t="shared" si="2"/>
        <v>22.220147130662632</v>
      </c>
      <c r="Q17" s="331">
        <f t="shared" si="2"/>
        <v>78.887564509194121</v>
      </c>
      <c r="R17" s="395">
        <f>SUBTOTAL(109,R11:R13)</f>
        <v>2.7928071642011947</v>
      </c>
      <c r="S17" s="495">
        <f t="shared" si="2"/>
        <v>4.6669534050179209</v>
      </c>
    </row>
    <row r="18" spans="2:19" ht="18.75">
      <c r="B18" s="496" t="s">
        <v>1797</v>
      </c>
      <c r="C18" s="497"/>
      <c r="D18" s="498">
        <f ca="1">D17/D23</f>
        <v>3.9487955182072834</v>
      </c>
      <c r="E18" s="499">
        <f t="shared" ref="E18:S18" ca="1" si="3">E17/E23</f>
        <v>4.7363559429419642</v>
      </c>
      <c r="F18" s="389">
        <f t="shared" ca="1" si="3"/>
        <v>47.414440099923972</v>
      </c>
      <c r="G18" s="499">
        <f t="shared" ca="1" si="3"/>
        <v>3.7604797979797979</v>
      </c>
      <c r="H18" s="390">
        <f t="shared" ca="1" si="3"/>
        <v>26.981128489193008</v>
      </c>
      <c r="I18" s="499">
        <f t="shared" ca="1" si="3"/>
        <v>0.97587614496216635</v>
      </c>
      <c r="J18" s="391">
        <f t="shared" ca="1" si="3"/>
        <v>20.433311610730964</v>
      </c>
      <c r="K18" s="392">
        <f t="shared" ca="1" si="3"/>
        <v>7.8520283479960895</v>
      </c>
      <c r="L18" s="393">
        <f t="shared" ca="1" si="3"/>
        <v>10727.760399695884</v>
      </c>
      <c r="M18" s="500">
        <f t="shared" ca="1" si="3"/>
        <v>143.18714540216686</v>
      </c>
      <c r="N18" s="439">
        <f t="shared" ca="1" si="3"/>
        <v>778.78153162063484</v>
      </c>
      <c r="O18" s="499">
        <f t="shared" ca="1" si="3"/>
        <v>27.185344976363073</v>
      </c>
      <c r="P18" s="499">
        <f t="shared" ca="1" si="3"/>
        <v>7.4067157102208769</v>
      </c>
      <c r="Q18" s="394">
        <f t="shared" ca="1" si="3"/>
        <v>26.295854836398039</v>
      </c>
      <c r="R18" s="501">
        <f ca="1">R17/R23</f>
        <v>0.93093572140039826</v>
      </c>
      <c r="S18" s="502">
        <f t="shared" ca="1" si="3"/>
        <v>1.5556511350059736</v>
      </c>
    </row>
    <row r="19" spans="2:19" ht="15.75" customHeight="1">
      <c r="B19" s="503" t="s">
        <v>2</v>
      </c>
      <c r="C19" s="504"/>
      <c r="D19" s="505" cm="1">
        <f t="array" aca="1" ref="D19" ca="1">STDEV(IF(D11:D13&lt;&gt;0, IF(SUBTOTAL(3, OFFSET(D11, ROW(D11:D13)-ROW(D11), 0)), D11:D13)))</f>
        <v>3.3646447384589308E-2</v>
      </c>
      <c r="E19" s="364" cm="1">
        <f t="array" aca="1" ref="E19" ca="1">STDEV(IF(E11:E13&lt;&gt;0, IF(SUBTOTAL(3, OFFSET(E11, ROW(E11:E13)-ROW(E11), 0)), E11:E13)))</f>
        <v>3.5779747673656041E-2</v>
      </c>
      <c r="F19" s="365" cm="1">
        <f t="array" aca="1" ref="F19" ca="1">STDEV(IF(F11:F13&lt;&gt;0, IF(SUBTOTAL(3, OFFSET(F11, ROW(F11:F13)-ROW(F11), 0)), F11:F13)))</f>
        <v>0.3684204383638649</v>
      </c>
      <c r="G19" s="505" cm="1">
        <f t="array" aca="1" ref="G19" ca="1">STDEV(IF(G11:G13&lt;&gt;0, IF(SUBTOTAL(3, OFFSET(G11, ROW(G11:G13)-ROW(G11), 0)), G11:G13)))</f>
        <v>8.1408654444521458E-2</v>
      </c>
      <c r="H19" s="365" cm="1">
        <f t="array" aca="1" ref="H19" ca="1">STDEV(IF(H11:H13&lt;&gt;0, IF(SUBTOTAL(3, OFFSET(H11, ROW(H11:H13)-ROW(H11), 0)), H11:H13)))</f>
        <v>0.50151536833184074</v>
      </c>
      <c r="I19" s="505" cm="1">
        <f t="array" aca="1" ref="I19" ca="1">STDEV(IF(I11:I13&lt;&gt;0, IF(SUBTOTAL(3, OFFSET(I11, ROW(I11:I13)-ROW(I11), 0)), I11:I13)))</f>
        <v>0.10358528198790774</v>
      </c>
      <c r="J19" s="365" cm="1">
        <f t="array" aca="1" ref="J19" ca="1">STDEV(IF(J11:J13&lt;&gt;0, IF(SUBTOTAL(3, OFFSET(J11, ROW(J11:J13)-ROW(J11), 0)), J11:J13)))</f>
        <v>0.5504862783593244</v>
      </c>
      <c r="K19" s="365" cm="1">
        <f t="array" aca="1" ref="K19" ca="1">STDEV(IF(K11:K13&lt;&gt;0, IF(SUBTOTAL(3, OFFSET(K11, ROW(K11:K13)-ROW(K11), 0)), K11:K13)))</f>
        <v>0.67033800199611471</v>
      </c>
      <c r="L19" s="366" cm="1">
        <f t="array" aca="1" ref="L19" ca="1">STDEV(IF(L11:L13&lt;&gt;0, IF(SUBTOTAL(3, OFFSET(L11, ROW(L11:L13)-ROW(L11), 0)), L11:L13)))</f>
        <v>116.47125172793355</v>
      </c>
      <c r="M19" s="506" cm="1">
        <f t="array" aca="1" ref="M19" ca="1">STDEV(IF(M11:M13&lt;&gt;0, IF(SUBTOTAL(3, OFFSET(M11, ROW(M11:M13)-ROW(M11), 0)), M11:M13)))</f>
        <v>16.247070038967284</v>
      </c>
      <c r="N19" s="367" cm="1">
        <f t="array" aca="1" ref="N19" ca="1">STDEV(IF(N11:N13&lt;&gt;0, IF(SUBTOTAL(3, OFFSET(N11, ROW(N11:N13)-ROW(N11), 0)), N11:N13)))</f>
        <v>70.913417147025299</v>
      </c>
      <c r="O19" s="506" cm="1">
        <f t="array" aca="1" ref="O19" ca="1">STDEV(IF(O11:O13&lt;&gt;0, IF(SUBTOTAL(3, OFFSET(O11, ROW(O11:O13)-ROW(O11), 0)), O11:O13)))</f>
        <v>0.97992606385939518</v>
      </c>
      <c r="P19" s="506" cm="1">
        <f t="array" aca="1" ref="P19" ca="1">STDEV(IF(P11:P13&lt;&gt;0, IF(SUBTOTAL(3, OFFSET(P11, ROW(P11:P13)-ROW(P11), 0)), P11:P13)))</f>
        <v>0.25254475573025326</v>
      </c>
      <c r="Q19" s="368" cm="1">
        <f t="array" aca="1" ref="Q19" ca="1">STDEV(IF(Q11:Q13&lt;&gt;0, IF(SUBTOTAL(3, OFFSET(Q11, ROW(Q11:Q13)-ROW(Q11), 0)), Q11:Q13)))</f>
        <v>0.62380661376939694</v>
      </c>
      <c r="R19" s="396" cm="1">
        <f t="array" aca="1" ref="R19" ca="1">STDEV(IF(R11:R13&lt;&gt;0, IF(SUBTOTAL(3, OFFSET(R11, ROW(R11:R13)-ROW(R11), 0)), R11:R13)))</f>
        <v>1.1265815782827968E-2</v>
      </c>
      <c r="S19" s="507" cm="1">
        <f t="array" aca="1" ref="S19" ca="1">STDEV(IF(S11:S13&lt;&gt;0, IF(SUBTOTAL(3, OFFSET(S11, ROW(S11:S13)-ROW(S11), 0)), S11:S13)))</f>
        <v>3.5699020694357403E-2</v>
      </c>
    </row>
    <row r="20" spans="2:19" ht="15.75" customHeight="1">
      <c r="B20" s="508" t="s">
        <v>1709</v>
      </c>
      <c r="C20" s="369"/>
      <c r="D20" s="370">
        <f ca="1">IF(OR(D18=0,D18=""),0,D19/D18)</f>
        <v>8.5206861761898678E-3</v>
      </c>
      <c r="E20" s="371">
        <f t="shared" ref="E20:S20" ca="1" si="4">IF(OR(E18=0,E18=""),0,E19/E18)</f>
        <v>7.5542776144124904E-3</v>
      </c>
      <c r="F20" s="370">
        <f t="shared" ca="1" si="4"/>
        <v>7.7702159423887335E-3</v>
      </c>
      <c r="G20" s="370">
        <f t="shared" ca="1" si="4"/>
        <v>2.1648475412168348E-2</v>
      </c>
      <c r="H20" s="370">
        <f t="shared" ca="1" si="4"/>
        <v>1.8587635003210378E-2</v>
      </c>
      <c r="I20" s="370">
        <f t="shared" ca="1" si="4"/>
        <v>0.10614593104120158</v>
      </c>
      <c r="J20" s="370">
        <f t="shared" ca="1" si="4"/>
        <v>2.6940629538984052E-2</v>
      </c>
      <c r="K20" s="370">
        <f t="shared" ca="1" si="4"/>
        <v>8.5371317102693745E-2</v>
      </c>
      <c r="L20" s="370">
        <f t="shared" ca="1" si="4"/>
        <v>1.085699599808692E-2</v>
      </c>
      <c r="M20" s="370">
        <f t="shared" ca="1" si="4"/>
        <v>0.11346737860674898</v>
      </c>
      <c r="N20" s="370">
        <f t="shared" ca="1" si="4"/>
        <v>9.1056880868059811E-2</v>
      </c>
      <c r="O20" s="370">
        <f t="shared" ca="1" si="4"/>
        <v>3.6046114725099665E-2</v>
      </c>
      <c r="P20" s="370">
        <f t="shared" ca="1" si="4"/>
        <v>3.4096725945854084E-2</v>
      </c>
      <c r="Q20" s="372">
        <f t="shared" ca="1" si="4"/>
        <v>2.3722621593801167E-2</v>
      </c>
      <c r="R20" s="397">
        <f t="shared" ca="1" si="4"/>
        <v>1.2101604357689597E-2</v>
      </c>
      <c r="S20" s="509">
        <f t="shared" ca="1" si="4"/>
        <v>2.2947960433442761E-2</v>
      </c>
    </row>
    <row r="21" spans="2:19" ht="15.75" customHeight="1">
      <c r="B21" s="510" t="s">
        <v>3</v>
      </c>
      <c r="C21" s="511"/>
      <c r="D21" s="512">
        <f>SUBTOTAL(104,D11:D13)</f>
        <v>3.97</v>
      </c>
      <c r="E21" s="373">
        <f t="shared" ref="E21:S21" si="5">SUBTOTAL(104,E11:E13)</f>
        <v>4.771146953405017</v>
      </c>
      <c r="F21" s="374">
        <f t="shared" si="5"/>
        <v>47.75</v>
      </c>
      <c r="G21" s="513">
        <f t="shared" si="5"/>
        <v>3.8405303030303033</v>
      </c>
      <c r="H21" s="374">
        <f t="shared" si="5"/>
        <v>27.431818181818183</v>
      </c>
      <c r="I21" s="513">
        <f t="shared" si="5"/>
        <v>1.0933691756272399</v>
      </c>
      <c r="J21" s="374">
        <f t="shared" si="5"/>
        <v>21.032258064516128</v>
      </c>
      <c r="K21" s="374">
        <f t="shared" si="5"/>
        <v>8.612903225806452</v>
      </c>
      <c r="L21" s="375">
        <f t="shared" si="5"/>
        <v>10840</v>
      </c>
      <c r="M21" s="514">
        <f t="shared" si="5"/>
        <v>161.82977344268062</v>
      </c>
      <c r="N21" s="376">
        <f t="shared" si="5"/>
        <v>860.62723296004208</v>
      </c>
      <c r="O21" s="514">
        <f t="shared" si="5"/>
        <v>27.893047057459153</v>
      </c>
      <c r="P21" s="514">
        <f t="shared" si="5"/>
        <v>7.6763139134194649</v>
      </c>
      <c r="Q21" s="377">
        <f t="shared" si="5"/>
        <v>26.928060099823362</v>
      </c>
      <c r="R21" s="398">
        <f t="shared" si="5"/>
        <v>0.94</v>
      </c>
      <c r="S21" s="515">
        <f t="shared" si="5"/>
        <v>1.5913978494623655</v>
      </c>
    </row>
    <row r="22" spans="2:19" ht="15.75" customHeight="1">
      <c r="B22" s="516" t="s">
        <v>4</v>
      </c>
      <c r="C22" s="378"/>
      <c r="D22" s="379">
        <f>SUBTOTAL(105,D11:D13)</f>
        <v>3.91</v>
      </c>
      <c r="E22" s="380">
        <f t="shared" ref="E22:S22" si="6">SUBTOTAL(105,E11:E13)</f>
        <v>4.6996632996632997</v>
      </c>
      <c r="F22" s="381">
        <f t="shared" si="6"/>
        <v>47.020202020202021</v>
      </c>
      <c r="G22" s="379">
        <f t="shared" si="6"/>
        <v>3.677777777777778</v>
      </c>
      <c r="H22" s="381">
        <f t="shared" si="6"/>
        <v>26.440860215053764</v>
      </c>
      <c r="I22" s="379">
        <f t="shared" si="6"/>
        <v>0.89772727272727271</v>
      </c>
      <c r="J22" s="381">
        <f t="shared" si="6"/>
        <v>19.949494949494948</v>
      </c>
      <c r="K22" s="381">
        <f t="shared" si="6"/>
        <v>7.3484848484848486</v>
      </c>
      <c r="L22" s="382">
        <f t="shared" si="6"/>
        <v>10607.474747474747</v>
      </c>
      <c r="M22" s="379">
        <f t="shared" si="6"/>
        <v>132.04742558055651</v>
      </c>
      <c r="N22" s="381">
        <f t="shared" si="6"/>
        <v>735.6968274259558</v>
      </c>
      <c r="O22" s="379">
        <f t="shared" si="6"/>
        <v>26.066887230416647</v>
      </c>
      <c r="P22" s="383">
        <f t="shared" si="6"/>
        <v>7.1756541534746097</v>
      </c>
      <c r="Q22" s="384">
        <f t="shared" si="6"/>
        <v>25.680800586433477</v>
      </c>
      <c r="R22" s="399">
        <f t="shared" si="6"/>
        <v>0.91832288006709695</v>
      </c>
      <c r="S22" s="517">
        <f t="shared" si="6"/>
        <v>1.52</v>
      </c>
    </row>
    <row r="23" spans="2:19" ht="15.75" customHeight="1">
      <c r="B23" s="510" t="s">
        <v>1759</v>
      </c>
      <c r="C23" s="511"/>
      <c r="D23" s="518" cm="1">
        <f t="array" aca="1" ref="D23" ca="1">COUNT(IF(D11:D13&lt;&gt;0, IF(SUBTOTAL(3, OFFSET(D11, ROW(D11:D13)-ROW(D11), 0)), D11:D13)))</f>
        <v>3</v>
      </c>
      <c r="E23" s="385" cm="1">
        <f t="array" aca="1" ref="E23" ca="1">COUNT(IF(E11:E13&lt;&gt;0, IF(SUBTOTAL(3, OFFSET(E11, ROW(E11:E13)-ROW(E11), 0)), E11:E13)))</f>
        <v>3</v>
      </c>
      <c r="F23" s="386" cm="1">
        <f t="array" aca="1" ref="F23" ca="1">COUNT(IF(F11:F13&lt;&gt;0, IF(SUBTOTAL(3, OFFSET(F11, ROW(F11:F13)-ROW(F11), 0)), F11:F13)))</f>
        <v>3</v>
      </c>
      <c r="G23" s="518" cm="1">
        <f t="array" aca="1" ref="G23" ca="1">COUNT(IF(G11:G13&lt;&gt;0, IF(SUBTOTAL(3, OFFSET(G11, ROW(G11:G13)-ROW(G11), 0)), G11:G13)))</f>
        <v>3</v>
      </c>
      <c r="H23" s="386" cm="1">
        <f t="array" aca="1" ref="H23" ca="1">COUNT(IF(H11:H13&lt;&gt;0, IF(SUBTOTAL(3, OFFSET(H11, ROW(H11:H13)-ROW(H11), 0)), H11:H13)))</f>
        <v>3</v>
      </c>
      <c r="I23" s="518" cm="1">
        <f t="array" aca="1" ref="I23" ca="1">COUNT(IF(I11:I13&lt;&gt;0, IF(SUBTOTAL(3, OFFSET(I11, ROW(I11:I13)-ROW(I11), 0)), I11:I13)))</f>
        <v>3</v>
      </c>
      <c r="J23" s="386" cm="1">
        <f t="array" aca="1" ref="J23" ca="1">COUNT(IF(J11:J13&lt;&gt;0, IF(SUBTOTAL(3, OFFSET(J11, ROW(J11:J13)-ROW(J11), 0)), J11:J13)))</f>
        <v>3</v>
      </c>
      <c r="K23" s="386" cm="1">
        <f t="array" aca="1" ref="K23" ca="1">COUNT(IF(K11:K13&lt;&gt;0, IF(SUBTOTAL(3, OFFSET(K11, ROW(K11:K13)-ROW(K11), 0)), K11:K13)))</f>
        <v>3</v>
      </c>
      <c r="L23" s="387" cm="1">
        <f t="array" aca="1" ref="L23" ca="1">COUNT(IF(L11:L13&lt;&gt;0, IF(SUBTOTAL(3, OFFSET(L11, ROW(L11:L13)-ROW(L11), 0)), L11:L13)))</f>
        <v>3</v>
      </c>
      <c r="M23" s="518" cm="1">
        <f t="array" aca="1" ref="M23" ca="1">COUNT(IF(M11:M13&lt;&gt;0, IF(SUBTOTAL(3, OFFSET(M11, ROW(M11:M13)-ROW(M11), 0)), M11:M13)))</f>
        <v>3</v>
      </c>
      <c r="N23" s="386" cm="1">
        <f t="array" aca="1" ref="N23" ca="1">COUNT(IF(N11:N13&lt;&gt;0, IF(SUBTOTAL(3, OFFSET(N11, ROW(N11:N13)-ROW(N11), 0)), N11:N13)))</f>
        <v>3</v>
      </c>
      <c r="O23" s="518" cm="1">
        <f t="array" aca="1" ref="O23" ca="1">COUNT(IF(O11:O13&lt;&gt;0, IF(SUBTOTAL(3, OFFSET(O11, ROW(O11:O13)-ROW(O11), 0)), O11:O13)))</f>
        <v>3</v>
      </c>
      <c r="P23" s="518" cm="1">
        <f t="array" aca="1" ref="P23" ca="1">COUNT(IF(P11:P13&lt;&gt;0, IF(SUBTOTAL(3, OFFSET(P11, ROW(P11:P13)-ROW(P11), 0)), P11:P13)))</f>
        <v>3</v>
      </c>
      <c r="Q23" s="388" cm="1">
        <f t="array" aca="1" ref="Q23" ca="1">COUNT(IF(Q11:Q13&lt;&gt;0, IF(SUBTOTAL(3, OFFSET(Q11, ROW(Q11:Q13)-ROW(Q11), 0)), Q11:Q13)))</f>
        <v>3</v>
      </c>
      <c r="R23" s="400" cm="1">
        <f t="array" aca="1" ref="R23" ca="1">COUNT(IF(R11:R13&lt;&gt;0, IF(SUBTOTAL(3, OFFSET(R11, ROW(R11:R13)-ROW(R11), 0)), R11:R13)))</f>
        <v>3</v>
      </c>
      <c r="S23" s="519" cm="1">
        <f t="array" aca="1" ref="S23" ca="1">COUNT(IF(S11:S13&lt;&gt;0, IF(SUBTOTAL(3, OFFSET(S11, ROW(S11:S13)-ROW(S11), 0)), S11:S13)))</f>
        <v>3</v>
      </c>
    </row>
    <row r="24" spans="2:19" ht="6.75" customHeight="1">
      <c r="B24" s="492"/>
      <c r="C24" s="493"/>
      <c r="D24" s="493"/>
      <c r="E24" s="493"/>
      <c r="F24" s="493"/>
      <c r="G24" s="493"/>
      <c r="H24" s="493"/>
      <c r="I24" s="493"/>
      <c r="J24" s="493"/>
      <c r="K24" s="493"/>
      <c r="L24" s="493"/>
      <c r="M24" s="493"/>
      <c r="N24" s="493"/>
      <c r="O24" s="493"/>
      <c r="P24" s="493"/>
      <c r="Q24" s="493"/>
      <c r="R24" s="490"/>
      <c r="S24" s="491"/>
    </row>
    <row r="25" spans="2:19" ht="21.75" customHeight="1">
      <c r="B25" s="520" t="s">
        <v>1796</v>
      </c>
      <c r="C25" s="493"/>
      <c r="D25" s="490"/>
      <c r="E25" s="521">
        <v>1</v>
      </c>
      <c r="F25" s="522">
        <v>1</v>
      </c>
      <c r="G25" s="521">
        <f>G17/E17</f>
        <v>0.7939605560227373</v>
      </c>
      <c r="H25" s="522">
        <f>H17/F17</f>
        <v>0.56904876304204788</v>
      </c>
      <c r="I25" s="521">
        <f>E25-G25</f>
        <v>0.2060394439772627</v>
      </c>
      <c r="J25" s="522">
        <f>F25-H25</f>
        <v>0.43095123695795212</v>
      </c>
      <c r="K25" s="493"/>
      <c r="L25" s="493"/>
      <c r="M25" s="493"/>
      <c r="N25" s="493"/>
      <c r="O25" s="493"/>
      <c r="P25" s="493"/>
      <c r="Q25" s="493"/>
      <c r="R25" s="490"/>
      <c r="S25" s="491"/>
    </row>
    <row r="26" spans="2:19" ht="15.75" customHeight="1" thickBot="1">
      <c r="B26" s="523"/>
      <c r="C26" s="524"/>
      <c r="D26" s="524"/>
      <c r="E26" s="524"/>
      <c r="F26" s="524"/>
      <c r="G26" s="525" t="s">
        <v>1798</v>
      </c>
      <c r="H26" s="525" t="s">
        <v>1799</v>
      </c>
      <c r="I26" s="525" t="s">
        <v>1798</v>
      </c>
      <c r="J26" s="525" t="s">
        <v>1799</v>
      </c>
      <c r="K26" s="524"/>
      <c r="L26" s="524"/>
      <c r="M26" s="524"/>
      <c r="N26" s="524"/>
      <c r="O26" s="524"/>
      <c r="P26" s="524"/>
      <c r="Q26" s="524"/>
      <c r="R26" s="526"/>
      <c r="S26" s="527"/>
    </row>
  </sheetData>
  <autoFilter ref="B3:R3"/>
  <customSheetViews>
    <customSheetView guid="{8F7094D2-473B-4767-8BEF-CD311C0EAC8F}" filter="1" showAutoFilter="1">
      <pageMargins left="0.511811024" right="0.511811024" top="0.78740157499999996" bottom="0.78740157499999996" header="0.31496062000000002" footer="0.31496062000000002"/>
      <autoFilter ref="C17:D158"/>
    </customSheetView>
  </customSheetViews>
  <mergeCells count="6">
    <mergeCell ref="O2:Q2"/>
    <mergeCell ref="B2:D2"/>
    <mergeCell ref="E2:F2"/>
    <mergeCell ref="G2:H2"/>
    <mergeCell ref="I2:J2"/>
    <mergeCell ref="M2:N2"/>
  </mergeCells>
  <conditionalFormatting sqref="D4:D13">
    <cfRule type="dataBar" priority="27">
      <dataBar>
        <cfvo type="num" val="0"/>
        <cfvo type="num" val="5"/>
        <color rgb="FF638EC6"/>
      </dataBar>
      <extLst>
        <ext xmlns:x14="http://schemas.microsoft.com/office/spreadsheetml/2009/9/main" uri="{B025F937-C7B1-47D3-B67F-A62EFF666E3E}">
          <x14:id>{BDF19574-CCCB-453F-8033-715C0238DA9E}</x14:id>
        </ext>
      </extLst>
    </cfRule>
  </conditionalFormatting>
  <conditionalFormatting sqref="D18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{0E425FEC-20C2-4DE6-8DF4-1D1BAD50F90B}</x14:id>
        </ext>
      </extLst>
    </cfRule>
    <cfRule type="containsBlanks" dxfId="20" priority="46">
      <formula>LEN(TRIM(D18))=0</formula>
    </cfRule>
  </conditionalFormatting>
  <conditionalFormatting sqref="D20:Q20">
    <cfRule type="colorScale" priority="63">
      <colorScale>
        <cfvo type="num" val="0"/>
        <cfvo type="num" val="0.15"/>
        <cfvo type="num" val="0.3"/>
        <color rgb="FF66FF99"/>
        <color rgb="FFFFEB84"/>
        <color rgb="FFFF6965"/>
      </colorScale>
    </cfRule>
  </conditionalFormatting>
  <conditionalFormatting sqref="E4:E13">
    <cfRule type="dataBar" priority="58">
      <dataBar>
        <cfvo type="num" val="1"/>
        <cfvo type="num" val="10"/>
        <color rgb="FF63C384"/>
      </dataBar>
      <extLst>
        <ext xmlns:x14="http://schemas.microsoft.com/office/spreadsheetml/2009/9/main" uri="{B025F937-C7B1-47D3-B67F-A62EFF666E3E}">
          <x14:id>{9528E3AC-8859-46DC-84DE-4A1176B8AD4B}</x14:id>
        </ext>
      </extLst>
    </cfRule>
  </conditionalFormatting>
  <conditionalFormatting sqref="E18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{1E874CE2-7A8F-48B3-BA3B-F37041B6EDDB}</x14:id>
        </ext>
      </extLst>
    </cfRule>
  </conditionalFormatting>
  <conditionalFormatting sqref="F4:F13">
    <cfRule type="dataBar" priority="57">
      <dataBar>
        <cfvo type="num" val="5"/>
        <cfvo type="num" val="80"/>
        <color rgb="FF63C384"/>
      </dataBar>
      <extLst>
        <ext xmlns:x14="http://schemas.microsoft.com/office/spreadsheetml/2009/9/main" uri="{B025F937-C7B1-47D3-B67F-A62EFF666E3E}">
          <x14:id>{B10A1B3D-2C9E-4137-BC0A-06FAB683C1F9}</x14:id>
        </ext>
      </extLst>
    </cfRule>
  </conditionalFormatting>
  <conditionalFormatting sqref="F18">
    <cfRule type="dataBar" priority="4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{2696309C-9817-42BB-AB0A-8EC3D9F0CC43}</x14:id>
        </ext>
      </extLst>
    </cfRule>
  </conditionalFormatting>
  <conditionalFormatting sqref="G4:G13">
    <cfRule type="dataBar" priority="56">
      <dataBar>
        <cfvo type="num" val="1"/>
        <cfvo type="num" val="7"/>
        <color rgb="FF008AEF"/>
      </dataBar>
      <extLst>
        <ext xmlns:x14="http://schemas.microsoft.com/office/spreadsheetml/2009/9/main" uri="{B025F937-C7B1-47D3-B67F-A62EFF666E3E}">
          <x14:id>{29A591F0-7648-4261-B845-E2DF8F007973}</x14:id>
        </ext>
      </extLst>
    </cfRule>
  </conditionalFormatting>
  <conditionalFormatting sqref="G18">
    <cfRule type="dataBar" priority="4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{E58AABFF-8058-405D-99F1-2B6D4978DA08}</x14:id>
        </ext>
      </extLst>
    </cfRule>
  </conditionalFormatting>
  <conditionalFormatting sqref="H4:H13">
    <cfRule type="dataBar" priority="55">
      <dataBar>
        <cfvo type="num" val="5"/>
        <cfvo type="num" val="50"/>
        <color rgb="FF008AEF"/>
      </dataBar>
      <extLst>
        <ext xmlns:x14="http://schemas.microsoft.com/office/spreadsheetml/2009/9/main" uri="{B025F937-C7B1-47D3-B67F-A62EFF666E3E}">
          <x14:id>{2CD440BA-AF8F-4C6F-8691-04C41B8C8942}</x14:id>
        </ext>
      </extLst>
    </cfRule>
  </conditionalFormatting>
  <conditionalFormatting sqref="H18">
    <cfRule type="dataBar" priority="4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{9A021BA9-3C45-4FCA-B942-F4BFA3298307}</x14:id>
        </ext>
      </extLst>
    </cfRule>
  </conditionalFormatting>
  <conditionalFormatting sqref="I4:I13">
    <cfRule type="dataBar" priority="54">
      <dataBar>
        <cfvo type="num" val="0"/>
        <cfvo type="num" val="3"/>
        <color rgb="FFFF555A"/>
      </dataBar>
      <extLst>
        <ext xmlns:x14="http://schemas.microsoft.com/office/spreadsheetml/2009/9/main" uri="{B025F937-C7B1-47D3-B67F-A62EFF666E3E}">
          <x14:id>{42534343-7F36-4952-AD26-3BF715567719}</x14:id>
        </ext>
      </extLst>
    </cfRule>
  </conditionalFormatting>
  <conditionalFormatting sqref="I18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{642A3EB5-51C3-40B0-9602-6433831F546C}</x14:id>
        </ext>
      </extLst>
    </cfRule>
  </conditionalFormatting>
  <conditionalFormatting sqref="J4:J13">
    <cfRule type="dataBar" priority="53">
      <dataBar>
        <cfvo type="num" val="0"/>
        <cfvo type="num" val="50"/>
        <color rgb="FFFF555A"/>
      </dataBar>
      <extLst>
        <ext xmlns:x14="http://schemas.microsoft.com/office/spreadsheetml/2009/9/main" uri="{B025F937-C7B1-47D3-B67F-A62EFF666E3E}">
          <x14:id>{9A339836-E664-44D9-BBB3-43B1A8501F3E}</x14:id>
        </ext>
      </extLst>
    </cfRule>
  </conditionalFormatting>
  <conditionalFormatting sqref="J18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{D56D6150-650E-4BFD-9FE6-F1D248770D7F}</x14:id>
        </ext>
      </extLst>
    </cfRule>
  </conditionalFormatting>
  <conditionalFormatting sqref="K4:K13">
    <cfRule type="dataBar" priority="52">
      <dataBar>
        <cfvo type="num" val="0"/>
        <cfvo type="num" val="20"/>
        <color theme="5" tint="0.39997558519241921"/>
      </dataBar>
      <extLst>
        <ext xmlns:x14="http://schemas.microsoft.com/office/spreadsheetml/2009/9/main" uri="{B025F937-C7B1-47D3-B67F-A62EFF666E3E}">
          <x14:id>{9433458F-C314-43F0-8A60-E5EAA63978D1}</x14:id>
        </ext>
      </extLst>
    </cfRule>
  </conditionalFormatting>
  <conditionalFormatting sqref="K18">
    <cfRule type="dataBar" priority="38">
      <dataBar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{1EB69EF8-8184-468D-81B4-B8A9B23CF0CE}</x14:id>
        </ext>
      </extLst>
    </cfRule>
  </conditionalFormatting>
  <conditionalFormatting sqref="L4:L13">
    <cfRule type="dataBar" priority="51">
      <dataBar>
        <cfvo type="num" val="1000"/>
        <cfvo type="num" val="18000"/>
        <color rgb="FFFFB628"/>
      </dataBar>
      <extLst>
        <ext xmlns:x14="http://schemas.microsoft.com/office/spreadsheetml/2009/9/main" uri="{B025F937-C7B1-47D3-B67F-A62EFF666E3E}">
          <x14:id>{DE79D94A-F7E0-4B6A-9D4D-1D2FC6490906}</x14:id>
        </ext>
      </extLst>
    </cfRule>
  </conditionalFormatting>
  <conditionalFormatting sqref="L18">
    <cfRule type="dataBar" priority="3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{D9415F39-5CE1-4BF6-9E92-430DB643E58B}</x14:id>
        </ext>
      </extLst>
    </cfRule>
  </conditionalFormatting>
  <conditionalFormatting sqref="M4:M15">
    <cfRule type="dataBar" priority="61">
      <dataBar>
        <cfvo type="num" val="0"/>
        <cfvo type="num" val="300"/>
        <color rgb="FF63C384"/>
      </dataBar>
      <extLst>
        <ext xmlns:x14="http://schemas.microsoft.com/office/spreadsheetml/2009/9/main" uri="{B025F937-C7B1-47D3-B67F-A62EFF666E3E}">
          <x14:id>{B804556E-FEE8-4464-884B-BC77CFE2D82A}</x14:id>
        </ext>
      </extLst>
    </cfRule>
  </conditionalFormatting>
  <conditionalFormatting sqref="M18">
    <cfRule type="dataBar" priority="47">
      <dataBar>
        <cfvo type="num" val="0"/>
        <cfvo type="num" val="300"/>
        <color rgb="FF63C384"/>
      </dataBar>
      <extLst>
        <ext xmlns:x14="http://schemas.microsoft.com/office/spreadsheetml/2009/9/main" uri="{B025F937-C7B1-47D3-B67F-A62EFF666E3E}">
          <x14:id>{DC72F483-4F73-4163-968F-6ACB3D31168D}</x14:id>
        </ext>
      </extLst>
    </cfRule>
  </conditionalFormatting>
  <conditionalFormatting sqref="N4:N15">
    <cfRule type="dataBar" priority="62">
      <dataBar>
        <cfvo type="num" val="0"/>
        <cfvo type="num" val="1000"/>
        <color rgb="FF63C384"/>
      </dataBar>
      <extLst>
        <ext xmlns:x14="http://schemas.microsoft.com/office/spreadsheetml/2009/9/main" uri="{B025F937-C7B1-47D3-B67F-A62EFF666E3E}">
          <x14:id>{B72D5ACB-8C5F-42BB-AD7C-B07B3FFD473C}</x14:id>
        </ext>
      </extLst>
    </cfRule>
  </conditionalFormatting>
  <conditionalFormatting sqref="N18">
    <cfRule type="dataBar" priority="48">
      <dataBar>
        <cfvo type="num" val="0"/>
        <cfvo type="num" val="1000"/>
        <color rgb="FF63C384"/>
      </dataBar>
      <extLst>
        <ext xmlns:x14="http://schemas.microsoft.com/office/spreadsheetml/2009/9/main" uri="{B025F937-C7B1-47D3-B67F-A62EFF666E3E}">
          <x14:id>{07700E49-BF27-4C3E-8437-15E77475E26F}</x14:id>
        </ext>
      </extLst>
    </cfRule>
  </conditionalFormatting>
  <conditionalFormatting sqref="O4:O13 Q4:Q13">
    <cfRule type="dataBar" priority="50">
      <dataBar>
        <cfvo type="num" val="0"/>
        <cfvo type="num" val="60"/>
        <color rgb="FFFFB628"/>
      </dataBar>
      <extLst>
        <ext xmlns:x14="http://schemas.microsoft.com/office/spreadsheetml/2009/9/main" uri="{B025F937-C7B1-47D3-B67F-A62EFF666E3E}">
          <x14:id>{5A102E90-9F1A-4C5F-A850-851B8F58E375}</x14:id>
        </ext>
      </extLst>
    </cfRule>
  </conditionalFormatting>
  <conditionalFormatting sqref="O18:Q18">
    <cfRule type="dataBar" priority="3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{63175CFB-8AC8-485B-969D-E3A6EC5877C1}</x14:id>
        </ext>
      </extLst>
    </cfRule>
  </conditionalFormatting>
  <conditionalFormatting sqref="P4:P13">
    <cfRule type="dataBar" priority="15">
      <dataBar>
        <cfvo type="num" val="0"/>
        <cfvo type="num" val="40"/>
        <color rgb="FFFFB628"/>
      </dataBar>
      <extLst>
        <ext xmlns:x14="http://schemas.microsoft.com/office/spreadsheetml/2009/9/main" uri="{B025F937-C7B1-47D3-B67F-A62EFF666E3E}">
          <x14:id>{3AF43797-C633-430D-B634-BA41B06814BB}</x14:id>
        </ext>
      </extLst>
    </cfRule>
  </conditionalFormatting>
  <conditionalFormatting sqref="R4:R13">
    <cfRule type="dataBar" priority="49">
      <dataBar>
        <cfvo type="num" val="0.5"/>
        <cfvo type="num" val="1"/>
        <color rgb="FFCCCCFF"/>
      </dataBar>
      <extLst>
        <ext xmlns:x14="http://schemas.microsoft.com/office/spreadsheetml/2009/9/main" uri="{B025F937-C7B1-47D3-B67F-A62EFF666E3E}">
          <x14:id>{108ABA8A-621A-432A-82BB-7BE2AA7D3289}</x14:id>
        </ext>
      </extLst>
    </cfRule>
  </conditionalFormatting>
  <conditionalFormatting sqref="R18">
    <cfRule type="dataBar" priority="33">
      <dataBar>
        <cfvo type="num" val="0.5"/>
        <cfvo type="max"/>
        <color rgb="FFCCCCFF"/>
      </dataBar>
      <extLst>
        <ext xmlns:x14="http://schemas.microsoft.com/office/spreadsheetml/2009/9/main" uri="{B025F937-C7B1-47D3-B67F-A62EFF666E3E}">
          <x14:id>{68DBB3E1-D56D-4DB8-81E0-26FC92297102}</x14:id>
        </ext>
      </extLst>
    </cfRule>
  </conditionalFormatting>
  <conditionalFormatting sqref="R20">
    <cfRule type="colorScale" priority="34">
      <colorScale>
        <cfvo type="num" val="0"/>
        <cfvo type="num" val="0.15"/>
        <cfvo type="num" val="0.3"/>
        <color rgb="FF66FF99"/>
        <color rgb="FFFFEB84"/>
        <color rgb="FFFF6965"/>
      </colorScale>
    </cfRule>
  </conditionalFormatting>
  <conditionalFormatting sqref="S4:S13">
    <cfRule type="dataBar" priority="14">
      <dataBar>
        <cfvo type="num" val="0"/>
        <cfvo type="num" val="4"/>
        <color rgb="FFFF555A"/>
      </dataBar>
      <extLst>
        <ext xmlns:x14="http://schemas.microsoft.com/office/spreadsheetml/2009/9/main" uri="{B025F937-C7B1-47D3-B67F-A62EFF666E3E}">
          <x14:id>{62BA0D9A-273E-424E-8A41-43AB459B9CAB}</x14:id>
        </ext>
      </extLst>
    </cfRule>
  </conditionalFormatting>
  <conditionalFormatting sqref="S18">
    <cfRule type="dataBar" priority="3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{ADF0E921-5025-4131-B103-11ADF74DDE57}</x14:id>
        </ext>
      </extLst>
    </cfRule>
  </conditionalFormatting>
  <conditionalFormatting sqref="S20">
    <cfRule type="colorScale" priority="31">
      <colorScale>
        <cfvo type="num" val="0"/>
        <cfvo type="num" val="0.15"/>
        <cfvo type="num" val="0.3"/>
        <color rgb="FF66FF99"/>
        <color rgb="FFFFEB84"/>
        <color rgb="FFFF6965"/>
      </colorScale>
    </cfRule>
  </conditionalFormatting>
  <conditionalFormatting sqref="D15">
    <cfRule type="dataBar" priority="3">
      <dataBar>
        <cfvo type="num" val="0"/>
        <cfvo type="num" val="5"/>
        <color rgb="FF638EC6"/>
      </dataBar>
      <extLst>
        <ext xmlns:x14="http://schemas.microsoft.com/office/spreadsheetml/2009/9/main" uri="{B025F937-C7B1-47D3-B67F-A62EFF666E3E}">
          <x14:id>{85E819A3-DE52-4C13-A690-9E6A381A842C}</x14:id>
        </ext>
      </extLst>
    </cfRule>
  </conditionalFormatting>
  <conditionalFormatting sqref="E15">
    <cfRule type="dataBar" priority="13">
      <dataBar>
        <cfvo type="num" val="1"/>
        <cfvo type="num" val="10"/>
        <color rgb="FF63C384"/>
      </dataBar>
      <extLst>
        <ext xmlns:x14="http://schemas.microsoft.com/office/spreadsheetml/2009/9/main" uri="{B025F937-C7B1-47D3-B67F-A62EFF666E3E}">
          <x14:id>{C1B76872-8A54-42B6-B8B4-7CADF2C055FD}</x14:id>
        </ext>
      </extLst>
    </cfRule>
  </conditionalFormatting>
  <conditionalFormatting sqref="F15">
    <cfRule type="dataBar" priority="12">
      <dataBar>
        <cfvo type="num" val="5"/>
        <cfvo type="num" val="80"/>
        <color rgb="FF63C384"/>
      </dataBar>
      <extLst>
        <ext xmlns:x14="http://schemas.microsoft.com/office/spreadsheetml/2009/9/main" uri="{B025F937-C7B1-47D3-B67F-A62EFF666E3E}">
          <x14:id>{BA8B72AC-D6D8-421E-A292-B55200EC0C95}</x14:id>
        </ext>
      </extLst>
    </cfRule>
  </conditionalFormatting>
  <conditionalFormatting sqref="G15">
    <cfRule type="dataBar" priority="11">
      <dataBar>
        <cfvo type="num" val="1"/>
        <cfvo type="num" val="7"/>
        <color rgb="FF008AEF"/>
      </dataBar>
      <extLst>
        <ext xmlns:x14="http://schemas.microsoft.com/office/spreadsheetml/2009/9/main" uri="{B025F937-C7B1-47D3-B67F-A62EFF666E3E}">
          <x14:id>{324E398A-2D4D-4DDF-AB56-A4E3840A0D25}</x14:id>
        </ext>
      </extLst>
    </cfRule>
  </conditionalFormatting>
  <conditionalFormatting sqref="H15">
    <cfRule type="dataBar" priority="10">
      <dataBar>
        <cfvo type="num" val="5"/>
        <cfvo type="num" val="50"/>
        <color rgb="FF008AEF"/>
      </dataBar>
      <extLst>
        <ext xmlns:x14="http://schemas.microsoft.com/office/spreadsheetml/2009/9/main" uri="{B025F937-C7B1-47D3-B67F-A62EFF666E3E}">
          <x14:id>{843CE71A-0F3C-45E8-88EB-B942A1905C48}</x14:id>
        </ext>
      </extLst>
    </cfRule>
  </conditionalFormatting>
  <conditionalFormatting sqref="I15">
    <cfRule type="dataBar" priority="9">
      <dataBar>
        <cfvo type="num" val="0"/>
        <cfvo type="num" val="3"/>
        <color rgb="FFFF555A"/>
      </dataBar>
      <extLst>
        <ext xmlns:x14="http://schemas.microsoft.com/office/spreadsheetml/2009/9/main" uri="{B025F937-C7B1-47D3-B67F-A62EFF666E3E}">
          <x14:id>{A322B1B0-FF43-4566-9D36-352356964657}</x14:id>
        </ext>
      </extLst>
    </cfRule>
  </conditionalFormatting>
  <conditionalFormatting sqref="J15">
    <cfRule type="dataBar" priority="8">
      <dataBar>
        <cfvo type="num" val="0"/>
        <cfvo type="num" val="50"/>
        <color rgb="FFFF555A"/>
      </dataBar>
      <extLst>
        <ext xmlns:x14="http://schemas.microsoft.com/office/spreadsheetml/2009/9/main" uri="{B025F937-C7B1-47D3-B67F-A62EFF666E3E}">
          <x14:id>{FE6F8446-A747-465F-B462-689D3ED5B2AD}</x14:id>
        </ext>
      </extLst>
    </cfRule>
  </conditionalFormatting>
  <conditionalFormatting sqref="K15">
    <cfRule type="dataBar" priority="7">
      <dataBar>
        <cfvo type="num" val="0"/>
        <cfvo type="num" val="20"/>
        <color theme="5" tint="0.39997558519241921"/>
      </dataBar>
      <extLst>
        <ext xmlns:x14="http://schemas.microsoft.com/office/spreadsheetml/2009/9/main" uri="{B025F937-C7B1-47D3-B67F-A62EFF666E3E}">
          <x14:id>{C3DD3034-989C-4132-9911-545F23C09742}</x14:id>
        </ext>
      </extLst>
    </cfRule>
  </conditionalFormatting>
  <conditionalFormatting sqref="L15">
    <cfRule type="dataBar" priority="6">
      <dataBar>
        <cfvo type="num" val="1000"/>
        <cfvo type="num" val="18000"/>
        <color rgb="FFFFB628"/>
      </dataBar>
      <extLst>
        <ext xmlns:x14="http://schemas.microsoft.com/office/spreadsheetml/2009/9/main" uri="{B025F937-C7B1-47D3-B67F-A62EFF666E3E}">
          <x14:id>{DE468BEB-1730-4E0E-AEC2-397212C5B230}</x14:id>
        </ext>
      </extLst>
    </cfRule>
  </conditionalFormatting>
  <conditionalFormatting sqref="O15 Q15">
    <cfRule type="dataBar" priority="5">
      <dataBar>
        <cfvo type="num" val="0"/>
        <cfvo type="num" val="60"/>
        <color rgb="FFFFB628"/>
      </dataBar>
      <extLst>
        <ext xmlns:x14="http://schemas.microsoft.com/office/spreadsheetml/2009/9/main" uri="{B025F937-C7B1-47D3-B67F-A62EFF666E3E}">
          <x14:id>{6B30682D-B368-4CC1-84E7-8B603CFFB98C}</x14:id>
        </ext>
      </extLst>
    </cfRule>
  </conditionalFormatting>
  <conditionalFormatting sqref="P15">
    <cfRule type="dataBar" priority="2">
      <dataBar>
        <cfvo type="num" val="0"/>
        <cfvo type="num" val="40"/>
        <color rgb="FFFFB628"/>
      </dataBar>
      <extLst>
        <ext xmlns:x14="http://schemas.microsoft.com/office/spreadsheetml/2009/9/main" uri="{B025F937-C7B1-47D3-B67F-A62EFF666E3E}">
          <x14:id>{81A0D4B6-BB21-4049-9412-E966AD191DE4}</x14:id>
        </ext>
      </extLst>
    </cfRule>
  </conditionalFormatting>
  <conditionalFormatting sqref="R15">
    <cfRule type="dataBar" priority="4">
      <dataBar>
        <cfvo type="num" val="0.5"/>
        <cfvo type="num" val="1"/>
        <color rgb="FFCCCCFF"/>
      </dataBar>
      <extLst>
        <ext xmlns:x14="http://schemas.microsoft.com/office/spreadsheetml/2009/9/main" uri="{B025F937-C7B1-47D3-B67F-A62EFF666E3E}">
          <x14:id>{D50CC404-ACA2-4917-A351-3AA0187BDF0C}</x14:id>
        </ext>
      </extLst>
    </cfRule>
  </conditionalFormatting>
  <conditionalFormatting sqref="S15">
    <cfRule type="dataBar" priority="1">
      <dataBar>
        <cfvo type="num" val="0"/>
        <cfvo type="num" val="4"/>
        <color rgb="FFFF555A"/>
      </dataBar>
      <extLst>
        <ext xmlns:x14="http://schemas.microsoft.com/office/spreadsheetml/2009/9/main" uri="{B025F937-C7B1-47D3-B67F-A62EFF666E3E}">
          <x14:id>{EA262779-51CE-445B-AE93-526771480EBF}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F19574-CCCB-453F-8033-715C0238DA9E}">
            <x14:dataBar minLength="0" maxLength="100" border="1" negativeBarBorderColorSameAsPositive="0">
              <x14:cfvo type="num">
                <xm:f>0</xm:f>
              </x14:cfvo>
              <x14:cfvo type="num">
                <xm:f>5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D4:D13</xm:sqref>
        </x14:conditionalFormatting>
        <x14:conditionalFormatting xmlns:xm="http://schemas.microsoft.com/office/excel/2006/main">
          <x14:cfRule type="dataBar" id="{0E425FEC-20C2-4DE6-8DF4-1D1BAD50F90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D18</xm:sqref>
        </x14:conditionalFormatting>
        <x14:conditionalFormatting xmlns:xm="http://schemas.microsoft.com/office/excel/2006/main">
          <x14:cfRule type="dataBar" id="{9528E3AC-8859-46DC-84DE-4A1176B8AD4B}">
            <x14:dataBar minLength="0" maxLength="100" border="1" negativeBarBorderColorSameAsPositive="0">
              <x14:cfvo type="num">
                <xm:f>1</xm:f>
              </x14:cfvo>
              <x14:cfvo type="num">
                <xm:f>10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E4:E13</xm:sqref>
        </x14:conditionalFormatting>
        <x14:conditionalFormatting xmlns:xm="http://schemas.microsoft.com/office/excel/2006/main">
          <x14:cfRule type="dataBar" id="{1E874CE2-7A8F-48B3-BA3B-F37041B6EDD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E18</xm:sqref>
        </x14:conditionalFormatting>
        <x14:conditionalFormatting xmlns:xm="http://schemas.microsoft.com/office/excel/2006/main">
          <x14:cfRule type="dataBar" id="{B10A1B3D-2C9E-4137-BC0A-06FAB683C1F9}">
            <x14:dataBar minLength="0" maxLength="100" border="1" negativeBarBorderColorSameAsPositive="0">
              <x14:cfvo type="num">
                <xm:f>5</xm:f>
              </x14:cfvo>
              <x14:cfvo type="num">
                <xm:f>80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F4:F13</xm:sqref>
        </x14:conditionalFormatting>
        <x14:conditionalFormatting xmlns:xm="http://schemas.microsoft.com/office/excel/2006/main">
          <x14:cfRule type="dataBar" id="{2696309C-9817-42BB-AB0A-8EC3D9F0CC4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F18</xm:sqref>
        </x14:conditionalFormatting>
        <x14:conditionalFormatting xmlns:xm="http://schemas.microsoft.com/office/excel/2006/main">
          <x14:cfRule type="dataBar" id="{29A591F0-7648-4261-B845-E2DF8F007973}">
            <x14:dataBar minLength="0" maxLength="100" border="1" negativeBarBorderColorSameAsPositive="0">
              <x14:cfvo type="num">
                <xm:f>1</xm:f>
              </x14:cfvo>
              <x14:cfvo type="num">
                <xm:f>7</xm:f>
              </x14:cfvo>
              <x14:borderColor rgb="FF008AEF"/>
              <x14:negativeFillColor rgb="FFFF0000"/>
              <x14:negativeBorderColor rgb="FFFF0000"/>
              <x14:axisColor rgb="FF000000"/>
            </x14:dataBar>
          </x14:cfRule>
          <xm:sqref>G4:G13</xm:sqref>
        </x14:conditionalFormatting>
        <x14:conditionalFormatting xmlns:xm="http://schemas.microsoft.com/office/excel/2006/main">
          <x14:cfRule type="dataBar" id="{E58AABFF-8058-405D-99F1-2B6D4978DA0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G18</xm:sqref>
        </x14:conditionalFormatting>
        <x14:conditionalFormatting xmlns:xm="http://schemas.microsoft.com/office/excel/2006/main">
          <x14:cfRule type="dataBar" id="{2CD440BA-AF8F-4C6F-8691-04C41B8C8942}">
            <x14:dataBar minLength="0" maxLength="100" border="1" negativeBarBorderColorSameAsPositive="0">
              <x14:cfvo type="num">
                <xm:f>5</xm:f>
              </x14:cfvo>
              <x14:cfvo type="num">
                <xm:f>50</xm:f>
              </x14:cfvo>
              <x14:borderColor rgb="FF008AEF"/>
              <x14:negativeFillColor rgb="FFFF0000"/>
              <x14:negativeBorderColor rgb="FFFF0000"/>
              <x14:axisColor rgb="FF000000"/>
            </x14:dataBar>
          </x14:cfRule>
          <xm:sqref>H4:H13</xm:sqref>
        </x14:conditionalFormatting>
        <x14:conditionalFormatting xmlns:xm="http://schemas.microsoft.com/office/excel/2006/main">
          <x14:cfRule type="dataBar" id="{9A021BA9-3C45-4FCA-B942-F4BFA329830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H18</xm:sqref>
        </x14:conditionalFormatting>
        <x14:conditionalFormatting xmlns:xm="http://schemas.microsoft.com/office/excel/2006/main">
          <x14:cfRule type="dataBar" id="{42534343-7F36-4952-AD26-3BF715567719}">
            <x14:dataBar minLength="0" maxLength="100" border="1" negativeBarBorderColorSameAsPositive="0">
              <x14:cfvo type="num">
                <xm:f>0</xm:f>
              </x14:cfvo>
              <x14:cfvo type="num">
                <xm:f>3</xm:f>
              </x14:cfvo>
              <x14:borderColor rgb="FFFF555A"/>
              <x14:negativeFillColor rgb="FFFF0000"/>
              <x14:negativeBorderColor rgb="FFFF0000"/>
              <x14:axisColor rgb="FF000000"/>
            </x14:dataBar>
          </x14:cfRule>
          <xm:sqref>I4:I13</xm:sqref>
        </x14:conditionalFormatting>
        <x14:conditionalFormatting xmlns:xm="http://schemas.microsoft.com/office/excel/2006/main">
          <x14:cfRule type="dataBar" id="{642A3EB5-51C3-40B0-9602-6433831F546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I18</xm:sqref>
        </x14:conditionalFormatting>
        <x14:conditionalFormatting xmlns:xm="http://schemas.microsoft.com/office/excel/2006/main">
          <x14:cfRule type="dataBar" id="{9A339836-E664-44D9-BBB3-43B1A8501F3E}">
            <x14:dataBar minLength="0" maxLength="100" border="1" negativeBarBorderColorSameAsPositive="0">
              <x14:cfvo type="num">
                <xm:f>0</xm:f>
              </x14:cfvo>
              <x14:cfvo type="num">
                <xm:f>50</xm:f>
              </x14:cfvo>
              <x14:borderColor rgb="FFFF555A"/>
              <x14:negativeFillColor rgb="FFFF0000"/>
              <x14:negativeBorderColor rgb="FFFF0000"/>
              <x14:axisColor rgb="FF000000"/>
            </x14:dataBar>
          </x14:cfRule>
          <xm:sqref>J4:J13</xm:sqref>
        </x14:conditionalFormatting>
        <x14:conditionalFormatting xmlns:xm="http://schemas.microsoft.com/office/excel/2006/main">
          <x14:cfRule type="dataBar" id="{D56D6150-650E-4BFD-9FE6-F1D248770D7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J18</xm:sqref>
        </x14:conditionalFormatting>
        <x14:conditionalFormatting xmlns:xm="http://schemas.microsoft.com/office/excel/2006/main">
          <x14:cfRule type="dataBar" id="{9433458F-C314-43F0-8A60-E5EAA63978D1}">
            <x14:dataBar minLength="0" maxLength="100" border="1" negativeBarBorderColorSameAsPositive="0">
              <x14:cfvo type="num">
                <xm:f>0</xm:f>
              </x14:cfvo>
              <x14:cfvo type="num">
                <xm:f>20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K4:K13</xm:sqref>
        </x14:conditionalFormatting>
        <x14:conditionalFormatting xmlns:xm="http://schemas.microsoft.com/office/excel/2006/main">
          <x14:cfRule type="dataBar" id="{1EB69EF8-8184-468D-81B4-B8A9B23CF0CE}">
            <x14:dataBar minLength="0" maxLength="100" border="1" negativeBarBorderColorSameAsPositive="0">
              <x14:cfvo type="autoMin"/>
              <x14:cfvo type="autoMax"/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K18</xm:sqref>
        </x14:conditionalFormatting>
        <x14:conditionalFormatting xmlns:xm="http://schemas.microsoft.com/office/excel/2006/main">
          <x14:cfRule type="dataBar" id="{DE79D94A-F7E0-4B6A-9D4D-1D2FC6490906}">
            <x14:dataBar minLength="0" maxLength="100" border="1" negativeBarBorderColorSameAsPositive="0">
              <x14:cfvo type="num">
                <xm:f>1000</xm:f>
              </x14:cfvo>
              <x14:cfvo type="num">
                <xm:f>18000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m:sqref>L4:L13</xm:sqref>
        </x14:conditionalFormatting>
        <x14:conditionalFormatting xmlns:xm="http://schemas.microsoft.com/office/excel/2006/main">
          <x14:cfRule type="dataBar" id="{D9415F39-5CE1-4BF6-9E92-430DB643E58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B804556E-FEE8-4464-884B-BC77CFE2D82A}">
            <x14:dataBar minLength="0" maxLength="100" border="1" negativeBarBorderColorSameAsPositive="0">
              <x14:cfvo type="num">
                <xm:f>0</xm:f>
              </x14:cfvo>
              <x14:cfvo type="num">
                <xm:f>300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M4:M15</xm:sqref>
        </x14:conditionalFormatting>
        <x14:conditionalFormatting xmlns:xm="http://schemas.microsoft.com/office/excel/2006/main">
          <x14:cfRule type="dataBar" id="{DC72F483-4F73-4163-968F-6ACB3D31168D}">
            <x14:dataBar minLength="0" maxLength="100" border="1" negativeBarBorderColorSameAsPositive="0">
              <x14:cfvo type="num">
                <xm:f>0</xm:f>
              </x14:cfvo>
              <x14:cfvo type="num">
                <xm:f>300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M18</xm:sqref>
        </x14:conditionalFormatting>
        <x14:conditionalFormatting xmlns:xm="http://schemas.microsoft.com/office/excel/2006/main">
          <x14:cfRule type="dataBar" id="{B72D5ACB-8C5F-42BB-AD7C-B07B3FFD473C}">
            <x14:dataBar minLength="0" maxLength="100" border="1" negativeBarBorderColorSameAsPositive="0">
              <x14:cfvo type="num">
                <xm:f>0</xm:f>
              </x14:cfvo>
              <x14:cfvo type="num">
                <xm:f>1000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N4:N15</xm:sqref>
        </x14:conditionalFormatting>
        <x14:conditionalFormatting xmlns:xm="http://schemas.microsoft.com/office/excel/2006/main">
          <x14:cfRule type="dataBar" id="{07700E49-BF27-4C3E-8437-15E77475E26F}">
            <x14:dataBar minLength="0" maxLength="100" border="1" negativeBarBorderColorSameAsPositive="0">
              <x14:cfvo type="num">
                <xm:f>0</xm:f>
              </x14:cfvo>
              <x14:cfvo type="num">
                <xm:f>1000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N18</xm:sqref>
        </x14:conditionalFormatting>
        <x14:conditionalFormatting xmlns:xm="http://schemas.microsoft.com/office/excel/2006/main">
          <x14:cfRule type="dataBar" id="{5A102E90-9F1A-4C5F-A850-851B8F58E375}">
            <x14:dataBar minLength="0" maxLength="100" border="1" negativeBarBorderColorSameAsPositive="0">
              <x14:cfvo type="num">
                <xm:f>0</xm:f>
              </x14:cfvo>
              <x14:cfvo type="num">
                <xm:f>60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m:sqref>O4:O13 Q4:Q13</xm:sqref>
        </x14:conditionalFormatting>
        <x14:conditionalFormatting xmlns:xm="http://schemas.microsoft.com/office/excel/2006/main">
          <x14:cfRule type="dataBar" id="{63175CFB-8AC8-485B-969D-E3A6EC5877C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O18:Q18</xm:sqref>
        </x14:conditionalFormatting>
        <x14:conditionalFormatting xmlns:xm="http://schemas.microsoft.com/office/excel/2006/main">
          <x14:cfRule type="dataBar" id="{3AF43797-C633-430D-B634-BA41B06814BB}">
            <x14:dataBar minLength="0" maxLength="100" border="1" negativeBarBorderColorSameAsPositive="0">
              <x14:cfvo type="num">
                <xm:f>0</xm:f>
              </x14:cfvo>
              <x14:cfvo type="num">
                <xm:f>40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m:sqref>P4:P13</xm:sqref>
        </x14:conditionalFormatting>
        <x14:conditionalFormatting xmlns:xm="http://schemas.microsoft.com/office/excel/2006/main">
          <x14:cfRule type="dataBar" id="{108ABA8A-621A-432A-82BB-7BE2AA7D3289}">
            <x14:dataBar minLength="0" maxLength="100" border="1" negativeBarBorderColorSameAsPositive="0">
              <x14:cfvo type="num">
                <xm:f>0.5</xm:f>
              </x14:cfvo>
              <x14:cfvo type="num">
                <xm:f>1</xm:f>
              </x14:cfvo>
              <x14:borderColor rgb="FFCCCCFF"/>
              <x14:negativeFillColor rgb="FFFF0000"/>
              <x14:negativeBorderColor rgb="FFFF0000"/>
              <x14:axisColor rgb="FF000000"/>
            </x14:dataBar>
          </x14:cfRule>
          <xm:sqref>R4:R13</xm:sqref>
        </x14:conditionalFormatting>
        <x14:conditionalFormatting xmlns:xm="http://schemas.microsoft.com/office/excel/2006/main">
          <x14:cfRule type="dataBar" id="{68DBB3E1-D56D-4DB8-81E0-26FC92297102}">
            <x14:dataBar minLength="0" maxLength="100" border="1" negativeBarBorderColorSameAsPositive="0">
              <x14:cfvo type="num">
                <xm:f>0.5</xm:f>
              </x14:cfvo>
              <x14:cfvo type="autoMax"/>
              <x14:borderColor rgb="FFCCCCFF"/>
              <x14:negativeFillColor rgb="FFFF0000"/>
              <x14:negativeBorderColor rgb="FFFF0000"/>
              <x14:axisColor rgb="FF000000"/>
            </x14:dataBar>
          </x14:cfRule>
          <xm:sqref>R18</xm:sqref>
        </x14:conditionalFormatting>
        <x14:conditionalFormatting xmlns:xm="http://schemas.microsoft.com/office/excel/2006/main">
          <x14:cfRule type="dataBar" id="{62BA0D9A-273E-424E-8A41-43AB459B9CAB}">
            <x14:dataBar minLength="0" maxLength="100" border="1" negativeBarBorderColorSameAsPositive="0">
              <x14:cfvo type="num">
                <xm:f>0</xm:f>
              </x14:cfvo>
              <x14:cfvo type="num">
                <xm:f>4</xm:f>
              </x14:cfvo>
              <x14:borderColor rgb="FFFF555A"/>
              <x14:negativeFillColor rgb="FFFF0000"/>
              <x14:negativeBorderColor rgb="FFFF0000"/>
              <x14:axisColor rgb="FF000000"/>
            </x14:dataBar>
          </x14:cfRule>
          <xm:sqref>S4:S13</xm:sqref>
        </x14:conditionalFormatting>
        <x14:conditionalFormatting xmlns:xm="http://schemas.microsoft.com/office/excel/2006/main">
          <x14:cfRule type="dataBar" id="{ADF0E921-5025-4131-B103-11ADF74DDE5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S18</xm:sqref>
        </x14:conditionalFormatting>
        <x14:conditionalFormatting xmlns:xm="http://schemas.microsoft.com/office/excel/2006/main">
          <x14:cfRule type="dataBar" id="{85E819A3-DE52-4C13-A690-9E6A381A842C}">
            <x14:dataBar minLength="0" maxLength="100" border="1" negativeBarBorderColorSameAsPositive="0">
              <x14:cfvo type="num">
                <xm:f>0</xm:f>
              </x14:cfvo>
              <x14:cfvo type="num">
                <xm:f>5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D15</xm:sqref>
        </x14:conditionalFormatting>
        <x14:conditionalFormatting xmlns:xm="http://schemas.microsoft.com/office/excel/2006/main">
          <x14:cfRule type="dataBar" id="{C1B76872-8A54-42B6-B8B4-7CADF2C055FD}">
            <x14:dataBar minLength="0" maxLength="100" border="1" negativeBarBorderColorSameAsPositive="0">
              <x14:cfvo type="num">
                <xm:f>1</xm:f>
              </x14:cfvo>
              <x14:cfvo type="num">
                <xm:f>10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E15</xm:sqref>
        </x14:conditionalFormatting>
        <x14:conditionalFormatting xmlns:xm="http://schemas.microsoft.com/office/excel/2006/main">
          <x14:cfRule type="dataBar" id="{BA8B72AC-D6D8-421E-A292-B55200EC0C95}">
            <x14:dataBar minLength="0" maxLength="100" border="1" negativeBarBorderColorSameAsPositive="0">
              <x14:cfvo type="num">
                <xm:f>5</xm:f>
              </x14:cfvo>
              <x14:cfvo type="num">
                <xm:f>80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F15</xm:sqref>
        </x14:conditionalFormatting>
        <x14:conditionalFormatting xmlns:xm="http://schemas.microsoft.com/office/excel/2006/main">
          <x14:cfRule type="dataBar" id="{324E398A-2D4D-4DDF-AB56-A4E3840A0D25}">
            <x14:dataBar minLength="0" maxLength="100" border="1" negativeBarBorderColorSameAsPositive="0">
              <x14:cfvo type="num">
                <xm:f>1</xm:f>
              </x14:cfvo>
              <x14:cfvo type="num">
                <xm:f>7</xm:f>
              </x14:cfvo>
              <x14:borderColor rgb="FF008AEF"/>
              <x14:negativeFillColor rgb="FFFF0000"/>
              <x14:negativeBorderColor rgb="FFFF0000"/>
              <x14:axisColor rgb="FF000000"/>
            </x14:dataBar>
          </x14:cfRule>
          <xm:sqref>G15</xm:sqref>
        </x14:conditionalFormatting>
        <x14:conditionalFormatting xmlns:xm="http://schemas.microsoft.com/office/excel/2006/main">
          <x14:cfRule type="dataBar" id="{843CE71A-0F3C-45E8-88EB-B942A1905C48}">
            <x14:dataBar minLength="0" maxLength="100" border="1" negativeBarBorderColorSameAsPositive="0">
              <x14:cfvo type="num">
                <xm:f>5</xm:f>
              </x14:cfvo>
              <x14:cfvo type="num">
                <xm:f>50</xm:f>
              </x14:cfvo>
              <x14:borderColor rgb="FF008AEF"/>
              <x14:negativeFillColor rgb="FFFF0000"/>
              <x14:negativeBorderColor rgb="FFFF0000"/>
              <x14:axisColor rgb="FF000000"/>
            </x14:dataBar>
          </x14:cfRule>
          <xm:sqref>H15</xm:sqref>
        </x14:conditionalFormatting>
        <x14:conditionalFormatting xmlns:xm="http://schemas.microsoft.com/office/excel/2006/main">
          <x14:cfRule type="dataBar" id="{A322B1B0-FF43-4566-9D36-352356964657}">
            <x14:dataBar minLength="0" maxLength="100" border="1" negativeBarBorderColorSameAsPositive="0">
              <x14:cfvo type="num">
                <xm:f>0</xm:f>
              </x14:cfvo>
              <x14:cfvo type="num">
                <xm:f>3</xm:f>
              </x14:cfvo>
              <x14:borderColor rgb="FFFF555A"/>
              <x14:negativeFillColor rgb="FFFF0000"/>
              <x14:negativeBorderColor rgb="FFFF0000"/>
              <x14:axisColor rgb="FF000000"/>
            </x14:dataBar>
          </x14:cfRule>
          <xm:sqref>I15</xm:sqref>
        </x14:conditionalFormatting>
        <x14:conditionalFormatting xmlns:xm="http://schemas.microsoft.com/office/excel/2006/main">
          <x14:cfRule type="dataBar" id="{FE6F8446-A747-465F-B462-689D3ED5B2AD}">
            <x14:dataBar minLength="0" maxLength="100" border="1" negativeBarBorderColorSameAsPositive="0">
              <x14:cfvo type="num">
                <xm:f>0</xm:f>
              </x14:cfvo>
              <x14:cfvo type="num">
                <xm:f>50</xm:f>
              </x14:cfvo>
              <x14:borderColor rgb="FFFF555A"/>
              <x14:negativeFillColor rgb="FFFF0000"/>
              <x14:negativeBorderColor rgb="FFFF0000"/>
              <x14:axisColor rgb="FF000000"/>
            </x14:dataBar>
          </x14:cfRule>
          <xm:sqref>J15</xm:sqref>
        </x14:conditionalFormatting>
        <x14:conditionalFormatting xmlns:xm="http://schemas.microsoft.com/office/excel/2006/main">
          <x14:cfRule type="dataBar" id="{C3DD3034-989C-4132-9911-545F23C09742}">
            <x14:dataBar minLength="0" maxLength="100" border="1" negativeBarBorderColorSameAsPositive="0">
              <x14:cfvo type="num">
                <xm:f>0</xm:f>
              </x14:cfvo>
              <x14:cfvo type="num">
                <xm:f>20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K15</xm:sqref>
        </x14:conditionalFormatting>
        <x14:conditionalFormatting xmlns:xm="http://schemas.microsoft.com/office/excel/2006/main">
          <x14:cfRule type="dataBar" id="{DE468BEB-1730-4E0E-AEC2-397212C5B230}">
            <x14:dataBar minLength="0" maxLength="100" border="1" negativeBarBorderColorSameAsPositive="0">
              <x14:cfvo type="num">
                <xm:f>1000</xm:f>
              </x14:cfvo>
              <x14:cfvo type="num">
                <xm:f>18000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m:sqref>L15</xm:sqref>
        </x14:conditionalFormatting>
        <x14:conditionalFormatting xmlns:xm="http://schemas.microsoft.com/office/excel/2006/main">
          <x14:cfRule type="dataBar" id="{6B30682D-B368-4CC1-84E7-8B603CFFB98C}">
            <x14:dataBar minLength="0" maxLength="100" border="1" negativeBarBorderColorSameAsPositive="0">
              <x14:cfvo type="num">
                <xm:f>0</xm:f>
              </x14:cfvo>
              <x14:cfvo type="num">
                <xm:f>60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m:sqref>O15 Q15</xm:sqref>
        </x14:conditionalFormatting>
        <x14:conditionalFormatting xmlns:xm="http://schemas.microsoft.com/office/excel/2006/main">
          <x14:cfRule type="dataBar" id="{81A0D4B6-BB21-4049-9412-E966AD191DE4}">
            <x14:dataBar minLength="0" maxLength="100" border="1" negativeBarBorderColorSameAsPositive="0">
              <x14:cfvo type="num">
                <xm:f>0</xm:f>
              </x14:cfvo>
              <x14:cfvo type="num">
                <xm:f>40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m:sqref>P15</xm:sqref>
        </x14:conditionalFormatting>
        <x14:conditionalFormatting xmlns:xm="http://schemas.microsoft.com/office/excel/2006/main">
          <x14:cfRule type="dataBar" id="{D50CC404-ACA2-4917-A351-3AA0187BDF0C}">
            <x14:dataBar minLength="0" maxLength="100" border="1" negativeBarBorderColorSameAsPositive="0">
              <x14:cfvo type="num">
                <xm:f>0.5</xm:f>
              </x14:cfvo>
              <x14:cfvo type="num">
                <xm:f>1</xm:f>
              </x14:cfvo>
              <x14:borderColor rgb="FFCCCCFF"/>
              <x14:negativeFillColor rgb="FFFF0000"/>
              <x14:negativeBorderColor rgb="FFFF0000"/>
              <x14:axisColor rgb="FF000000"/>
            </x14:dataBar>
          </x14:cfRule>
          <xm:sqref>R15</xm:sqref>
        </x14:conditionalFormatting>
        <x14:conditionalFormatting xmlns:xm="http://schemas.microsoft.com/office/excel/2006/main">
          <x14:cfRule type="dataBar" id="{EA262779-51CE-445B-AE93-526771480EBF}">
            <x14:dataBar minLength="0" maxLength="100" border="1" negativeBarBorderColorSameAsPositive="0">
              <x14:cfvo type="num">
                <xm:f>0</xm:f>
              </x14:cfvo>
              <x14:cfvo type="num">
                <xm:f>4</xm:f>
              </x14:cfvo>
              <x14:borderColor rgb="FFFF555A"/>
              <x14:negativeFillColor rgb="FFFF0000"/>
              <x14:negativeBorderColor rgb="FFFF0000"/>
              <x14:axisColor rgb="FF000000"/>
            </x14:dataBar>
          </x14:cfRule>
          <xm:sqref>S15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2:DT44"/>
  <sheetViews>
    <sheetView zoomScale="90" zoomScaleNormal="90" workbookViewId="0">
      <pane xSplit="7" ySplit="5" topLeftCell="H6" activePane="bottomRight" state="frozen"/>
      <selection pane="topRight" activeCell="H1" sqref="H1"/>
      <selection pane="bottomLeft" activeCell="A6" sqref="A6"/>
      <selection pane="bottomRight" activeCell="B44" sqref="B44"/>
    </sheetView>
  </sheetViews>
  <sheetFormatPr defaultRowHeight="12"/>
  <cols>
    <col min="1" max="1" width="9.28515625" style="120" bestFit="1" customWidth="1"/>
    <col min="2" max="2" width="17.28515625" style="120" customWidth="1"/>
    <col min="3" max="3" width="28" style="120" customWidth="1"/>
    <col min="4" max="4" width="19.7109375" style="120" customWidth="1"/>
    <col min="5" max="7" width="17" style="120" customWidth="1"/>
    <col min="8" max="8" width="20" style="120" customWidth="1"/>
    <col min="9" max="9" width="7.42578125" style="120" bestFit="1" customWidth="1"/>
    <col min="10" max="10" width="8.85546875" style="120" bestFit="1" customWidth="1"/>
    <col min="11" max="11" width="9.140625" style="120" bestFit="1" customWidth="1"/>
    <col min="12" max="12" width="15.42578125" style="120" bestFit="1" customWidth="1"/>
    <col min="13" max="13" width="12.85546875" style="120" bestFit="1" customWidth="1"/>
    <col min="14" max="14" width="9.28515625" style="120" bestFit="1" customWidth="1"/>
    <col min="15" max="15" width="10" style="120" bestFit="1" customWidth="1"/>
    <col min="16" max="16" width="12.85546875" style="120" bestFit="1" customWidth="1"/>
    <col min="17" max="17" width="9" style="120" bestFit="1" customWidth="1"/>
    <col min="18" max="18" width="10.5703125" style="120" bestFit="1" customWidth="1"/>
    <col min="19" max="19" width="12.85546875" style="120" bestFit="1" customWidth="1"/>
    <col min="20" max="20" width="9.28515625" style="120" bestFit="1" customWidth="1"/>
    <col min="21" max="21" width="14.28515625" style="120" bestFit="1" customWidth="1"/>
    <col min="22" max="22" width="12.85546875" style="120" bestFit="1" customWidth="1"/>
    <col min="23" max="24" width="9" style="120" bestFit="1" customWidth="1"/>
    <col min="25" max="25" width="8.7109375" style="120" bestFit="1" customWidth="1"/>
    <col min="26" max="26" width="8.42578125" style="120" bestFit="1" customWidth="1"/>
    <col min="27" max="27" width="8.5703125" style="120" bestFit="1" customWidth="1"/>
    <col min="28" max="28" width="9.28515625" style="120" bestFit="1" customWidth="1"/>
    <col min="29" max="29" width="9" style="120" bestFit="1" customWidth="1"/>
    <col min="30" max="30" width="9.140625" style="120"/>
    <col min="31" max="31" width="8.7109375" style="120" bestFit="1" customWidth="1"/>
    <col min="32" max="32" width="8.42578125" style="120" bestFit="1" customWidth="1"/>
    <col min="33" max="33" width="8.5703125" style="120" bestFit="1" customWidth="1"/>
    <col min="34" max="34" width="9.28515625" style="120" bestFit="1" customWidth="1"/>
    <col min="35" max="35" width="9" style="120" bestFit="1" customWidth="1"/>
    <col min="36" max="36" width="9.140625" style="120"/>
    <col min="37" max="37" width="8.7109375" style="120" bestFit="1" customWidth="1"/>
    <col min="38" max="38" width="8.42578125" style="120" bestFit="1" customWidth="1"/>
    <col min="39" max="39" width="8.5703125" style="120" bestFit="1" customWidth="1"/>
    <col min="40" max="40" width="9.28515625" style="120" bestFit="1" customWidth="1"/>
    <col min="41" max="41" width="9" style="120" bestFit="1" customWidth="1"/>
    <col min="42" max="42" width="9.140625" style="120"/>
    <col min="43" max="43" width="12.85546875" style="120" bestFit="1" customWidth="1"/>
    <col min="44" max="44" width="9.140625" style="120" bestFit="1" customWidth="1"/>
    <col min="45" max="45" width="9" style="120" bestFit="1" customWidth="1"/>
    <col min="46" max="46" width="8.5703125" style="120" bestFit="1" customWidth="1"/>
    <col min="47" max="48" width="8.7109375" style="120" bestFit="1" customWidth="1"/>
    <col min="49" max="49" width="12.85546875" style="120" bestFit="1" customWidth="1"/>
    <col min="50" max="50" width="8.5703125" style="120" bestFit="1" customWidth="1"/>
    <col min="51" max="51" width="8.7109375" style="120" bestFit="1" customWidth="1"/>
    <col min="52" max="52" width="9.140625" style="120"/>
    <col min="53" max="53" width="9" style="120" bestFit="1" customWidth="1"/>
    <col min="54" max="54" width="8.5703125" style="120" bestFit="1" customWidth="1"/>
    <col min="55" max="56" width="8.7109375" style="120" bestFit="1" customWidth="1"/>
    <col min="57" max="57" width="9" style="120" bestFit="1" customWidth="1"/>
    <col min="58" max="58" width="8.5703125" style="120" bestFit="1" customWidth="1"/>
    <col min="59" max="59" width="8.7109375" style="120" bestFit="1" customWidth="1"/>
    <col min="60" max="60" width="9.140625" style="120"/>
    <col min="61" max="61" width="9" style="120" bestFit="1" customWidth="1"/>
    <col min="62" max="62" width="8.5703125" style="120" bestFit="1" customWidth="1"/>
    <col min="63" max="64" width="8.7109375" style="120" bestFit="1" customWidth="1"/>
    <col min="65" max="65" width="9" style="120" bestFit="1" customWidth="1"/>
    <col min="66" max="66" width="8.5703125" style="120" bestFit="1" customWidth="1"/>
    <col min="67" max="67" width="13.5703125" style="120" bestFit="1" customWidth="1"/>
    <col min="68" max="68" width="9.140625" style="120"/>
    <col min="69" max="69" width="9" style="120" bestFit="1" customWidth="1"/>
    <col min="70" max="70" width="8.5703125" style="120" bestFit="1" customWidth="1"/>
    <col min="71" max="72" width="8.7109375" style="120" bestFit="1" customWidth="1"/>
    <col min="73" max="73" width="9" style="120" bestFit="1" customWidth="1"/>
    <col min="74" max="74" width="8.5703125" style="120" bestFit="1" customWidth="1"/>
    <col min="75" max="76" width="9" style="120" bestFit="1" customWidth="1"/>
    <col min="77" max="77" width="9.140625" style="120"/>
    <col min="78" max="78" width="135.42578125" style="120" bestFit="1" customWidth="1"/>
    <col min="79" max="79" width="12.7109375" style="120" bestFit="1" customWidth="1"/>
    <col min="80" max="80" width="7.85546875" style="120" bestFit="1" customWidth="1"/>
    <col min="81" max="81" width="3.5703125" style="120" bestFit="1" customWidth="1"/>
    <col min="82" max="82" width="15.42578125" style="120" bestFit="1" customWidth="1"/>
    <col min="83" max="83" width="14.140625" style="120" bestFit="1" customWidth="1"/>
    <col min="84" max="84" width="14.85546875" style="120" bestFit="1" customWidth="1"/>
    <col min="85" max="85" width="14.140625" style="120" bestFit="1" customWidth="1"/>
    <col min="86" max="86" width="15" style="120" bestFit="1" customWidth="1"/>
    <col min="87" max="87" width="13.7109375" style="120" bestFit="1" customWidth="1"/>
    <col min="88" max="88" width="15" style="120" bestFit="1" customWidth="1"/>
    <col min="89" max="89" width="13.7109375" style="120" bestFit="1" customWidth="1"/>
    <col min="90" max="90" width="15" style="120" bestFit="1" customWidth="1"/>
    <col min="91" max="91" width="13.7109375" style="120" bestFit="1" customWidth="1"/>
    <col min="92" max="92" width="15" style="120" bestFit="1" customWidth="1"/>
    <col min="93" max="93" width="13.7109375" style="120" bestFit="1" customWidth="1"/>
    <col min="94" max="94" width="15.42578125" style="120" bestFit="1" customWidth="1"/>
    <col min="95" max="95" width="14.140625" style="120" bestFit="1" customWidth="1"/>
    <col min="96" max="96" width="15.42578125" style="120" bestFit="1" customWidth="1"/>
    <col min="97" max="97" width="14.140625" style="120" bestFit="1" customWidth="1"/>
    <col min="98" max="98" width="15.42578125" style="120" bestFit="1" customWidth="1"/>
    <col min="99" max="99" width="14.140625" style="120" bestFit="1" customWidth="1"/>
    <col min="100" max="100" width="15.42578125" style="120" bestFit="1" customWidth="1"/>
    <col min="101" max="101" width="14.140625" style="120" bestFit="1" customWidth="1"/>
    <col min="102" max="102" width="9" style="120" bestFit="1" customWidth="1"/>
    <col min="103" max="103" width="8.7109375" style="120" bestFit="1" customWidth="1"/>
    <col min="104" max="104" width="12.5703125" style="120" bestFit="1" customWidth="1"/>
    <col min="105" max="105" width="10.7109375" style="120" bestFit="1" customWidth="1"/>
    <col min="106" max="106" width="10.85546875" style="120" bestFit="1" customWidth="1"/>
    <col min="107" max="107" width="9" style="120" bestFit="1" customWidth="1"/>
    <col min="108" max="108" width="11.7109375" style="120" bestFit="1" customWidth="1"/>
    <col min="109" max="109" width="10.5703125" style="120" bestFit="1" customWidth="1"/>
    <col min="110" max="110" width="12.42578125" style="120" bestFit="1" customWidth="1"/>
    <col min="111" max="111" width="15.7109375" style="120" bestFit="1" customWidth="1"/>
    <col min="112" max="112" width="7.140625" style="120" bestFit="1" customWidth="1"/>
    <col min="113" max="113" width="8" style="120" bestFit="1" customWidth="1"/>
    <col min="114" max="115" width="6.140625" style="120" bestFit="1" customWidth="1"/>
    <col min="116" max="116" width="8.140625" style="120" bestFit="1" customWidth="1"/>
    <col min="117" max="117" width="8.7109375" style="120" bestFit="1" customWidth="1"/>
    <col min="118" max="118" width="7.85546875" style="120" bestFit="1" customWidth="1"/>
    <col min="119" max="120" width="9.28515625" style="120" bestFit="1" customWidth="1"/>
    <col min="121" max="16384" width="9.140625" style="120"/>
  </cols>
  <sheetData>
    <row r="2" spans="1:124" ht="12.75" thickBot="1">
      <c r="A2" s="140"/>
      <c r="B2" s="140"/>
      <c r="C2" s="140" t="str">
        <f>LEFT(M2,8)</f>
        <v>1</v>
      </c>
      <c r="D2" s="140" t="str">
        <f>LEFT(UPPER(TEXT(C2,"DDD")),3)</f>
        <v>DOM</v>
      </c>
      <c r="E2" s="140"/>
      <c r="F2" s="140"/>
      <c r="G2" s="140"/>
      <c r="H2" s="140"/>
      <c r="I2" s="140"/>
      <c r="J2" s="140"/>
      <c r="K2" s="140"/>
      <c r="L2" s="140"/>
      <c r="M2" s="140">
        <v>1</v>
      </c>
      <c r="N2" s="143"/>
      <c r="O2" s="140"/>
      <c r="P2" s="140">
        <v>18</v>
      </c>
      <c r="Q2" s="140"/>
      <c r="R2" s="140"/>
      <c r="S2" s="140">
        <v>2</v>
      </c>
      <c r="T2" s="143"/>
      <c r="U2" s="140"/>
      <c r="V2" s="140">
        <v>3</v>
      </c>
      <c r="W2" s="143"/>
      <c r="X2" s="140"/>
      <c r="Y2" s="144">
        <v>6</v>
      </c>
      <c r="Z2" s="144"/>
      <c r="AA2" s="140"/>
      <c r="AB2" s="144">
        <v>7</v>
      </c>
      <c r="AC2" s="144"/>
      <c r="AD2" s="140"/>
      <c r="AE2" s="140">
        <v>10</v>
      </c>
      <c r="AF2" s="140"/>
      <c r="AG2" s="140"/>
      <c r="AH2" s="140">
        <v>11</v>
      </c>
      <c r="AI2" s="140"/>
      <c r="AJ2" s="140"/>
      <c r="AK2" s="140">
        <v>14</v>
      </c>
      <c r="AL2" s="140"/>
      <c r="AM2" s="140"/>
      <c r="AN2" s="140">
        <v>15</v>
      </c>
      <c r="AO2" s="140"/>
      <c r="AP2" s="140"/>
      <c r="AQ2" s="140">
        <v>4</v>
      </c>
      <c r="AR2" s="143" t="s">
        <v>6</v>
      </c>
      <c r="AS2" s="140"/>
      <c r="AT2" s="140"/>
      <c r="AU2" s="140"/>
      <c r="AV2" s="140"/>
      <c r="AW2" s="140">
        <v>5</v>
      </c>
      <c r="AX2" s="140"/>
      <c r="AY2" s="140">
        <v>8</v>
      </c>
      <c r="AZ2" s="140"/>
      <c r="BA2" s="140"/>
      <c r="BB2" s="140"/>
      <c r="BC2" s="140"/>
      <c r="BD2" s="140"/>
      <c r="BE2" s="140">
        <v>9</v>
      </c>
      <c r="BF2" s="140"/>
      <c r="BG2" s="140">
        <v>12</v>
      </c>
      <c r="BH2" s="140"/>
      <c r="BI2" s="140"/>
      <c r="BJ2" s="140"/>
      <c r="BK2" s="140"/>
      <c r="BL2" s="140"/>
      <c r="BM2" s="140">
        <v>13</v>
      </c>
      <c r="BN2" s="140"/>
      <c r="BO2" s="140">
        <v>16</v>
      </c>
      <c r="BP2" s="140"/>
      <c r="BQ2" s="140"/>
      <c r="BR2" s="140"/>
      <c r="BS2" s="140"/>
      <c r="BT2" s="140"/>
      <c r="BU2" s="140">
        <v>17</v>
      </c>
      <c r="BV2" s="140"/>
      <c r="BW2" s="140"/>
      <c r="BX2" s="140"/>
      <c r="BY2" s="140"/>
      <c r="BZ2" s="140"/>
      <c r="CA2" s="145"/>
      <c r="CB2" s="145"/>
      <c r="CC2" s="146"/>
      <c r="CD2" s="570" t="s">
        <v>7</v>
      </c>
      <c r="CE2" s="571"/>
      <c r="CF2" s="570" t="s">
        <v>8</v>
      </c>
      <c r="CG2" s="572"/>
      <c r="CH2" s="573" t="s">
        <v>9</v>
      </c>
      <c r="CI2" s="571"/>
      <c r="CJ2" s="573" t="s">
        <v>10</v>
      </c>
      <c r="CK2" s="571"/>
      <c r="CL2" s="573" t="s">
        <v>11</v>
      </c>
      <c r="CM2" s="571"/>
      <c r="CN2" s="573" t="s">
        <v>12</v>
      </c>
      <c r="CO2" s="571"/>
      <c r="CP2" s="574" t="s">
        <v>13</v>
      </c>
      <c r="CQ2" s="575"/>
      <c r="CR2" s="574" t="s">
        <v>14</v>
      </c>
      <c r="CS2" s="571"/>
      <c r="CT2" s="574" t="s">
        <v>15</v>
      </c>
      <c r="CU2" s="571"/>
      <c r="CV2" s="574" t="s">
        <v>16</v>
      </c>
      <c r="CW2" s="571"/>
      <c r="CX2" s="562" t="s">
        <v>17</v>
      </c>
      <c r="CY2" s="576"/>
      <c r="CZ2" s="564" t="s">
        <v>18</v>
      </c>
      <c r="DA2" s="569"/>
      <c r="DB2" s="566" t="s">
        <v>19</v>
      </c>
      <c r="DC2" s="577"/>
      <c r="DD2" s="578" t="s">
        <v>20</v>
      </c>
      <c r="DE2" s="579"/>
      <c r="DF2" s="580"/>
      <c r="DG2" s="147"/>
      <c r="DH2" s="568" t="s">
        <v>1397</v>
      </c>
      <c r="DI2" s="579"/>
      <c r="DJ2" s="558" t="s">
        <v>21</v>
      </c>
      <c r="DK2" s="579"/>
      <c r="DL2" s="575"/>
      <c r="DM2" s="581" t="s">
        <v>22</v>
      </c>
      <c r="DN2" s="571"/>
      <c r="DO2" s="148"/>
      <c r="DP2" s="148"/>
      <c r="DQ2" s="148"/>
      <c r="DR2" s="148"/>
      <c r="DS2" s="144"/>
      <c r="DT2" s="144"/>
    </row>
    <row r="3" spans="1:124" ht="52.5" customHeight="1" thickTop="1">
      <c r="A3" s="20" t="s">
        <v>23</v>
      </c>
      <c r="B3" s="21" t="s">
        <v>24</v>
      </c>
      <c r="C3" s="22" t="s">
        <v>25</v>
      </c>
      <c r="D3" s="22" t="s">
        <v>26</v>
      </c>
      <c r="E3" s="23" t="s">
        <v>27</v>
      </c>
      <c r="F3" s="24" t="s">
        <v>28</v>
      </c>
      <c r="G3" s="24" t="s">
        <v>29</v>
      </c>
      <c r="H3" s="25" t="s">
        <v>30</v>
      </c>
      <c r="I3" s="26" t="s">
        <v>31</v>
      </c>
      <c r="J3" s="27" t="s">
        <v>32</v>
      </c>
      <c r="K3" s="28" t="s">
        <v>33</v>
      </c>
      <c r="L3" s="29" t="s">
        <v>34</v>
      </c>
      <c r="M3" s="30" t="s">
        <v>35</v>
      </c>
      <c r="N3" s="31" t="s">
        <v>36</v>
      </c>
      <c r="O3" s="31" t="s">
        <v>37</v>
      </c>
      <c r="P3" s="32" t="s">
        <v>38</v>
      </c>
      <c r="Q3" s="32" t="s">
        <v>39</v>
      </c>
      <c r="R3" s="33" t="s">
        <v>40</v>
      </c>
      <c r="S3" s="34" t="s">
        <v>41</v>
      </c>
      <c r="T3" s="35" t="s">
        <v>42</v>
      </c>
      <c r="U3" s="36" t="s">
        <v>43</v>
      </c>
      <c r="V3" s="35" t="s">
        <v>44</v>
      </c>
      <c r="W3" s="35" t="s">
        <v>45</v>
      </c>
      <c r="X3" s="37" t="s">
        <v>46</v>
      </c>
      <c r="Y3" s="38" t="s">
        <v>47</v>
      </c>
      <c r="Z3" s="38" t="s">
        <v>48</v>
      </c>
      <c r="AA3" s="39" t="s">
        <v>49</v>
      </c>
      <c r="AB3" s="38" t="s">
        <v>50</v>
      </c>
      <c r="AC3" s="38" t="s">
        <v>51</v>
      </c>
      <c r="AD3" s="40" t="s">
        <v>52</v>
      </c>
      <c r="AE3" s="41" t="s">
        <v>53</v>
      </c>
      <c r="AF3" s="42" t="s">
        <v>54</v>
      </c>
      <c r="AG3" s="43" t="s">
        <v>55</v>
      </c>
      <c r="AH3" s="41" t="s">
        <v>56</v>
      </c>
      <c r="AI3" s="42" t="s">
        <v>57</v>
      </c>
      <c r="AJ3" s="44" t="s">
        <v>58</v>
      </c>
      <c r="AK3" s="45" t="s">
        <v>59</v>
      </c>
      <c r="AL3" s="46" t="s">
        <v>60</v>
      </c>
      <c r="AM3" s="47" t="s">
        <v>61</v>
      </c>
      <c r="AN3" s="48" t="s">
        <v>62</v>
      </c>
      <c r="AO3" s="46" t="s">
        <v>63</v>
      </c>
      <c r="AP3" s="49" t="s">
        <v>64</v>
      </c>
      <c r="AQ3" s="50" t="s">
        <v>65</v>
      </c>
      <c r="AR3" s="36" t="s">
        <v>66</v>
      </c>
      <c r="AS3" s="51" t="s">
        <v>67</v>
      </c>
      <c r="AT3" s="52" t="s">
        <v>68</v>
      </c>
      <c r="AU3" s="37" t="s">
        <v>69</v>
      </c>
      <c r="AV3" s="37" t="s">
        <v>70</v>
      </c>
      <c r="AW3" s="53" t="s">
        <v>71</v>
      </c>
      <c r="AX3" s="54" t="s">
        <v>72</v>
      </c>
      <c r="AY3" s="55" t="s">
        <v>73</v>
      </c>
      <c r="AZ3" s="56" t="s">
        <v>74</v>
      </c>
      <c r="BA3" s="57" t="s">
        <v>75</v>
      </c>
      <c r="BB3" s="53" t="s">
        <v>76</v>
      </c>
      <c r="BC3" s="54" t="s">
        <v>77</v>
      </c>
      <c r="BD3" s="54" t="s">
        <v>78</v>
      </c>
      <c r="BE3" s="53" t="s">
        <v>79</v>
      </c>
      <c r="BF3" s="54" t="s">
        <v>80</v>
      </c>
      <c r="BG3" s="55" t="s">
        <v>81</v>
      </c>
      <c r="BH3" s="56" t="s">
        <v>82</v>
      </c>
      <c r="BI3" s="57" t="s">
        <v>83</v>
      </c>
      <c r="BJ3" s="53" t="s">
        <v>84</v>
      </c>
      <c r="BK3" s="54" t="s">
        <v>85</v>
      </c>
      <c r="BL3" s="54" t="s">
        <v>86</v>
      </c>
      <c r="BM3" s="53" t="s">
        <v>87</v>
      </c>
      <c r="BN3" s="54" t="s">
        <v>88</v>
      </c>
      <c r="BO3" s="58" t="s">
        <v>89</v>
      </c>
      <c r="BP3" s="56" t="s">
        <v>90</v>
      </c>
      <c r="BQ3" s="57" t="s">
        <v>91</v>
      </c>
      <c r="BR3" s="53" t="s">
        <v>92</v>
      </c>
      <c r="BS3" s="54" t="s">
        <v>93</v>
      </c>
      <c r="BT3" s="54" t="s">
        <v>94</v>
      </c>
      <c r="BU3" s="59" t="s">
        <v>95</v>
      </c>
      <c r="BV3" s="54" t="s">
        <v>96</v>
      </c>
      <c r="BW3" s="60" t="s">
        <v>97</v>
      </c>
      <c r="BX3" s="61" t="s">
        <v>98</v>
      </c>
      <c r="BY3" s="62" t="s">
        <v>99</v>
      </c>
      <c r="BZ3" s="63" t="s">
        <v>100</v>
      </c>
      <c r="CA3" s="64" t="s">
        <v>101</v>
      </c>
      <c r="CB3" s="65" t="s">
        <v>102</v>
      </c>
      <c r="CC3" s="117" t="s">
        <v>1333</v>
      </c>
      <c r="CD3" s="66" t="s">
        <v>103</v>
      </c>
      <c r="CE3" s="67" t="s">
        <v>104</v>
      </c>
      <c r="CF3" s="68" t="s">
        <v>105</v>
      </c>
      <c r="CG3" s="69" t="s">
        <v>106</v>
      </c>
      <c r="CH3" s="70" t="s">
        <v>107</v>
      </c>
      <c r="CI3" s="71" t="s">
        <v>108</v>
      </c>
      <c r="CJ3" s="70" t="s">
        <v>109</v>
      </c>
      <c r="CK3" s="71" t="s">
        <v>110</v>
      </c>
      <c r="CL3" s="70" t="s">
        <v>111</v>
      </c>
      <c r="CM3" s="71" t="s">
        <v>112</v>
      </c>
      <c r="CN3" s="70" t="s">
        <v>113</v>
      </c>
      <c r="CO3" s="72" t="s">
        <v>114</v>
      </c>
      <c r="CP3" s="73" t="s">
        <v>115</v>
      </c>
      <c r="CQ3" s="74" t="s">
        <v>116</v>
      </c>
      <c r="CR3" s="73" t="s">
        <v>117</v>
      </c>
      <c r="CS3" s="74" t="s">
        <v>118</v>
      </c>
      <c r="CT3" s="73" t="s">
        <v>119</v>
      </c>
      <c r="CU3" s="74" t="s">
        <v>120</v>
      </c>
      <c r="CV3" s="73" t="s">
        <v>121</v>
      </c>
      <c r="CW3" s="75" t="s">
        <v>122</v>
      </c>
      <c r="CX3" s="76" t="s">
        <v>123</v>
      </c>
      <c r="CY3" s="77" t="s">
        <v>124</v>
      </c>
      <c r="CZ3" s="78" t="s">
        <v>125</v>
      </c>
      <c r="DA3" s="79" t="s">
        <v>126</v>
      </c>
      <c r="DB3" s="80" t="s">
        <v>127</v>
      </c>
      <c r="DC3" s="81" t="s">
        <v>128</v>
      </c>
      <c r="DD3" s="61" t="s">
        <v>129</v>
      </c>
      <c r="DE3" s="61" t="s">
        <v>130</v>
      </c>
      <c r="DF3" s="82" t="s">
        <v>131</v>
      </c>
      <c r="DG3" s="83" t="s">
        <v>132</v>
      </c>
      <c r="DH3" s="84" t="s">
        <v>133</v>
      </c>
      <c r="DI3" s="85" t="s">
        <v>134</v>
      </c>
      <c r="DJ3" s="86" t="s">
        <v>135</v>
      </c>
      <c r="DK3" s="86" t="s">
        <v>136</v>
      </c>
      <c r="DL3" s="87" t="s">
        <v>137</v>
      </c>
      <c r="DM3" s="88" t="s">
        <v>138</v>
      </c>
      <c r="DN3" s="89" t="s">
        <v>139</v>
      </c>
      <c r="DO3" s="65"/>
      <c r="DP3" s="65"/>
      <c r="DQ3" s="65"/>
      <c r="DR3" s="65"/>
      <c r="DS3" s="65"/>
      <c r="DT3" s="65"/>
    </row>
    <row r="4" spans="1:124" ht="24" customHeight="1">
      <c r="A4" s="121" t="s">
        <v>1395</v>
      </c>
      <c r="B4" s="122" t="s">
        <v>1150</v>
      </c>
      <c r="C4" s="123" t="s">
        <v>1393</v>
      </c>
      <c r="D4" s="124" t="s">
        <v>176</v>
      </c>
      <c r="E4" s="125" t="s">
        <v>1243</v>
      </c>
      <c r="F4" s="126" t="s">
        <v>1238</v>
      </c>
      <c r="G4" s="127" t="s">
        <v>1244</v>
      </c>
      <c r="H4" s="122" t="s">
        <v>145</v>
      </c>
      <c r="I4" s="126" t="s">
        <v>146</v>
      </c>
      <c r="J4" s="149" t="s">
        <v>1379</v>
      </c>
      <c r="K4" s="126">
        <v>4</v>
      </c>
      <c r="L4" s="128" t="s">
        <v>1377</v>
      </c>
      <c r="M4" s="129">
        <v>44956.25</v>
      </c>
      <c r="N4" s="90">
        <v>311758</v>
      </c>
      <c r="O4" s="130">
        <v>0</v>
      </c>
      <c r="P4" s="129">
        <v>44956.5625</v>
      </c>
      <c r="Q4" s="126">
        <v>311849</v>
      </c>
      <c r="R4" s="127">
        <v>0</v>
      </c>
      <c r="S4" s="129">
        <v>44956.259027777778</v>
      </c>
      <c r="T4" s="126">
        <v>311752</v>
      </c>
      <c r="U4" s="130" t="s">
        <v>1388</v>
      </c>
      <c r="V4" s="129">
        <v>44956.385416666664</v>
      </c>
      <c r="W4" s="126">
        <v>311793</v>
      </c>
      <c r="X4" s="127" t="s">
        <v>1391</v>
      </c>
      <c r="Y4" s="129">
        <v>44956.525694444441</v>
      </c>
      <c r="Z4" s="126">
        <v>311808</v>
      </c>
      <c r="AA4" s="127" t="s">
        <v>1389</v>
      </c>
      <c r="AB4" s="129">
        <v>44956.540972222225</v>
      </c>
      <c r="AC4" s="126">
        <v>311842</v>
      </c>
      <c r="AD4" s="127" t="s">
        <v>1392</v>
      </c>
      <c r="AE4" s="129"/>
      <c r="AF4" s="126"/>
      <c r="AG4" s="127"/>
      <c r="AH4" s="129"/>
      <c r="AI4" s="126"/>
      <c r="AJ4" s="131"/>
      <c r="AK4" s="129"/>
      <c r="AL4" s="126"/>
      <c r="AM4" s="131"/>
      <c r="AN4" s="129"/>
      <c r="AO4" s="126"/>
      <c r="AP4" s="131"/>
      <c r="AQ4" s="129">
        <v>44956.385416666664</v>
      </c>
      <c r="AR4" s="130">
        <v>311793</v>
      </c>
      <c r="AS4" s="130">
        <v>0</v>
      </c>
      <c r="AT4" s="132"/>
      <c r="AU4" s="132"/>
      <c r="AV4" s="133">
        <v>8250</v>
      </c>
      <c r="AW4" s="129">
        <v>44956.385416666664</v>
      </c>
      <c r="AX4" s="127">
        <v>311793</v>
      </c>
      <c r="AY4" s="129">
        <v>44956.540972222225</v>
      </c>
      <c r="AZ4" s="130">
        <v>311842</v>
      </c>
      <c r="BA4" s="130">
        <v>25729</v>
      </c>
      <c r="BB4" s="132"/>
      <c r="BC4" s="132"/>
      <c r="BD4" s="134">
        <v>7170</v>
      </c>
      <c r="BE4" s="129">
        <v>44956.540972222225</v>
      </c>
      <c r="BF4" s="127">
        <v>311842</v>
      </c>
      <c r="BG4" s="129"/>
      <c r="BH4" s="130"/>
      <c r="BI4" s="130"/>
      <c r="BJ4" s="132"/>
      <c r="BK4" s="132"/>
      <c r="BL4" s="135"/>
      <c r="BM4" s="129"/>
      <c r="BN4" s="127"/>
      <c r="BO4" s="129"/>
      <c r="BP4" s="130"/>
      <c r="BQ4" s="130"/>
      <c r="BR4" s="132"/>
      <c r="BS4" s="132"/>
      <c r="BT4" s="135"/>
      <c r="BU4" s="136"/>
      <c r="BV4" s="127"/>
      <c r="BW4" s="137"/>
      <c r="BX4" s="126"/>
      <c r="BY4" s="131"/>
      <c r="BZ4" s="131"/>
      <c r="CA4" s="138" t="s">
        <v>1396</v>
      </c>
      <c r="CB4" s="150"/>
      <c r="CC4" s="151"/>
      <c r="CD4" s="152">
        <v>0.21666666666666667</v>
      </c>
      <c r="CE4" s="153">
        <v>-6</v>
      </c>
      <c r="CF4" s="154">
        <v>3.8833333333333329</v>
      </c>
      <c r="CG4" s="127">
        <v>22</v>
      </c>
      <c r="CH4" s="154">
        <v>3.0333333333333332</v>
      </c>
      <c r="CI4" s="127">
        <v>41</v>
      </c>
      <c r="CJ4" s="154">
        <v>0.36666666666666664</v>
      </c>
      <c r="CK4" s="127">
        <v>34</v>
      </c>
      <c r="CL4" s="154">
        <v>0</v>
      </c>
      <c r="CM4" s="127">
        <v>0</v>
      </c>
      <c r="CN4" s="154">
        <v>0</v>
      </c>
      <c r="CO4" s="127">
        <v>0</v>
      </c>
      <c r="CP4" s="155">
        <v>0</v>
      </c>
      <c r="CQ4" s="131">
        <v>0</v>
      </c>
      <c r="CR4" s="155">
        <v>0</v>
      </c>
      <c r="CS4" s="131">
        <v>0</v>
      </c>
      <c r="CT4" s="155">
        <v>0</v>
      </c>
      <c r="CU4" s="131">
        <v>0</v>
      </c>
      <c r="CV4" s="155">
        <v>0</v>
      </c>
      <c r="CW4" s="156">
        <v>0</v>
      </c>
      <c r="CX4" s="154">
        <v>7.5</v>
      </c>
      <c r="CY4" s="157">
        <v>91</v>
      </c>
      <c r="CZ4" s="154">
        <v>3.4</v>
      </c>
      <c r="DA4" s="158">
        <v>75</v>
      </c>
      <c r="DB4" s="155">
        <v>4.0999999999999996</v>
      </c>
      <c r="DC4" s="159">
        <v>16</v>
      </c>
      <c r="DD4" s="154">
        <v>0</v>
      </c>
      <c r="DE4" s="126">
        <v>0</v>
      </c>
      <c r="DF4" s="160" t="s">
        <v>1398</v>
      </c>
      <c r="DG4" s="161">
        <v>15420</v>
      </c>
      <c r="DH4" s="119">
        <v>60.470588235294116</v>
      </c>
      <c r="DI4" s="118">
        <v>1133.8235294117646</v>
      </c>
      <c r="DJ4" s="162">
        <v>-27.69230769230769</v>
      </c>
      <c r="DK4" s="163">
        <v>22.058823529411764</v>
      </c>
      <c r="DL4" s="164">
        <v>5.6652360515021467</v>
      </c>
      <c r="DM4" s="165"/>
      <c r="DN4" s="166"/>
      <c r="DO4" s="91">
        <v>0.93454545454545457</v>
      </c>
      <c r="DP4" s="91">
        <v>2</v>
      </c>
      <c r="DQ4" s="91"/>
      <c r="DR4" s="91"/>
      <c r="DS4" s="91"/>
      <c r="DT4" s="91"/>
    </row>
    <row r="5" spans="1:124">
      <c r="E5" s="120" t="s">
        <v>1248</v>
      </c>
    </row>
    <row r="7" spans="1:124">
      <c r="E7" s="120">
        <v>-20.926404000000002</v>
      </c>
      <c r="F7" s="120">
        <v>-51.407145999999997</v>
      </c>
    </row>
    <row r="8" spans="1:124">
      <c r="B8" s="142" t="str">
        <f>E4</f>
        <v>JL SETOR 4 (SEG a SÁB)</v>
      </c>
      <c r="C8" s="142" t="str">
        <f>F4</f>
        <v>DIÁRIO SEG a SÁB</v>
      </c>
      <c r="D8" s="142" t="s">
        <v>1354</v>
      </c>
      <c r="F8" s="167" t="str">
        <f>_xlfn.CONCAT(SUBSTITUTE(E7,",",".")," ,",SUBSTITUTE(F7,",","."))</f>
        <v>-20.926404 ,-51.407146</v>
      </c>
    </row>
    <row r="9" spans="1:124">
      <c r="D9" s="142" t="s">
        <v>1358</v>
      </c>
      <c r="J9" s="168"/>
      <c r="K9" s="168"/>
      <c r="L9" s="168"/>
    </row>
    <row r="10" spans="1:124">
      <c r="A10" s="169">
        <v>1</v>
      </c>
      <c r="B10" s="142" t="s">
        <v>1354</v>
      </c>
      <c r="C10" s="170" t="str">
        <f>M3</f>
        <v>PatioDataSaida_12</v>
      </c>
      <c r="D10" s="171">
        <f>M4</f>
        <v>44956.25</v>
      </c>
      <c r="E10" s="172">
        <f>N4</f>
        <v>311758</v>
      </c>
      <c r="F10" s="173" t="s">
        <v>1343</v>
      </c>
      <c r="G10" s="173" t="s">
        <v>1344</v>
      </c>
    </row>
    <row r="11" spans="1:124" ht="2.25" customHeight="1">
      <c r="A11" s="169"/>
      <c r="B11" s="142" t="s">
        <v>1358</v>
      </c>
      <c r="C11" s="170"/>
      <c r="D11" s="171"/>
      <c r="E11" s="172"/>
      <c r="F11" s="173"/>
      <c r="G11" s="173"/>
    </row>
    <row r="12" spans="1:124">
      <c r="A12" s="174">
        <v>2</v>
      </c>
      <c r="B12" s="142" t="s">
        <v>1345</v>
      </c>
      <c r="C12" s="175" t="str">
        <f>S3</f>
        <v>V1_HoraIniCol_18</v>
      </c>
      <c r="D12" s="176">
        <f>S4</f>
        <v>44956.259027777778</v>
      </c>
      <c r="E12" s="177">
        <f>T4</f>
        <v>311752</v>
      </c>
      <c r="F12" s="178">
        <f>IF(CONCATENATE(LEFT(D12,1),LEFT(D12,2))="00",0,D12-D10)</f>
        <v>9.0277777781011537E-3</v>
      </c>
      <c r="G12" s="179">
        <f>IF(CONCATENATE(LEFT(D12,1),LEFT(D12,2))="00",0,E12-E10)</f>
        <v>-6</v>
      </c>
      <c r="H12" s="120" t="str">
        <f>U4</f>
        <v xml:space="preserve">RUA ARAPUA </v>
      </c>
    </row>
    <row r="13" spans="1:124" ht="2.25" customHeight="1">
      <c r="B13" s="142" t="s">
        <v>1355</v>
      </c>
      <c r="C13" s="180"/>
      <c r="D13" s="181"/>
      <c r="E13" s="168"/>
      <c r="F13" s="182"/>
      <c r="G13" s="183"/>
    </row>
    <row r="14" spans="1:124">
      <c r="A14" s="120">
        <v>3</v>
      </c>
      <c r="B14" s="142" t="s">
        <v>1346</v>
      </c>
      <c r="C14" s="180" t="str">
        <f>V3</f>
        <v>V1_HoraFimCol_21</v>
      </c>
      <c r="D14" s="181">
        <f>V4</f>
        <v>44956.385416666664</v>
      </c>
      <c r="E14" s="168">
        <f>W4</f>
        <v>311793</v>
      </c>
      <c r="F14" s="182">
        <f>IF(CONCATENATE(LEFT(D14,1),LEFT(D14,2))="00",0,D14-D12)</f>
        <v>0.12638888888614019</v>
      </c>
      <c r="G14" s="183">
        <f>IF(CONCATENATE(LEFT(D14,1),LEFT(D14,2))="00",0,E14-E12)</f>
        <v>41</v>
      </c>
      <c r="H14" s="120" t="str">
        <f>AA4</f>
        <v xml:space="preserve">RUA MÉXICO </v>
      </c>
    </row>
    <row r="15" spans="1:124" ht="2.25" customHeight="1">
      <c r="B15" s="142" t="s">
        <v>1359</v>
      </c>
      <c r="C15" s="180"/>
      <c r="D15" s="181"/>
      <c r="E15" s="168"/>
      <c r="F15" s="182"/>
      <c r="G15" s="183"/>
    </row>
    <row r="16" spans="1:124">
      <c r="A16" s="120">
        <v>4</v>
      </c>
      <c r="B16" s="142" t="s">
        <v>1347</v>
      </c>
      <c r="C16" s="180" t="str">
        <f>AQ3</f>
        <v>V1_HoraChegDesc_42</v>
      </c>
      <c r="D16" s="181">
        <f>AQ4</f>
        <v>44956.385416666664</v>
      </c>
      <c r="E16" s="168">
        <f>AR4</f>
        <v>311793</v>
      </c>
      <c r="F16" s="182">
        <f>IF(CONCATENATE(LEFT(D16,1),LEFT(D16,2))="00",0,D16-D14)</f>
        <v>0</v>
      </c>
      <c r="G16" s="183">
        <f>IF(CONCATENATE(LEFT(D16,1),LEFT(D16,2))="00",0,E16-E14)</f>
        <v>0</v>
      </c>
    </row>
    <row r="17" spans="1:67" ht="2.25" customHeight="1">
      <c r="B17" s="142" t="s">
        <v>1356</v>
      </c>
      <c r="C17" s="180"/>
      <c r="D17" s="181"/>
      <c r="E17" s="168"/>
      <c r="F17" s="182"/>
      <c r="G17" s="183"/>
    </row>
    <row r="18" spans="1:67">
      <c r="A18" s="184">
        <v>5</v>
      </c>
      <c r="B18" s="142" t="s">
        <v>1348</v>
      </c>
      <c r="C18" s="185" t="str">
        <f>AW3</f>
        <v>V1_HoraSaidaDesc_48</v>
      </c>
      <c r="D18" s="186">
        <f>AW4</f>
        <v>44956.385416666664</v>
      </c>
      <c r="E18" s="187">
        <f>AX4</f>
        <v>311793</v>
      </c>
      <c r="F18" s="188">
        <f>IF(CONCATENATE(LEFT(D18,1),LEFT(D18,2))="00",0,D18-D16)</f>
        <v>0</v>
      </c>
      <c r="G18" s="189">
        <f>IF(CONCATENATE(LEFT(D18,1),LEFT(D18,2))="00",0,E18-E16)</f>
        <v>0</v>
      </c>
    </row>
    <row r="19" spans="1:67" ht="2.25" customHeight="1">
      <c r="B19" s="142" t="s">
        <v>1357</v>
      </c>
      <c r="C19" s="180"/>
      <c r="D19" s="181"/>
      <c r="E19" s="168"/>
      <c r="F19" s="182"/>
      <c r="G19" s="183"/>
    </row>
    <row r="20" spans="1:67">
      <c r="A20" s="174">
        <v>6</v>
      </c>
      <c r="B20" s="142" t="s">
        <v>1349</v>
      </c>
      <c r="C20" s="175" t="str">
        <f>Y3</f>
        <v>V2_HoraIniCol_24</v>
      </c>
      <c r="D20" s="176">
        <f>Y4</f>
        <v>44956.525694444441</v>
      </c>
      <c r="E20" s="177">
        <f>Z4</f>
        <v>311808</v>
      </c>
      <c r="F20" s="178">
        <f>IF(CONCATENATE(LEFT(D20,1),LEFT(D20,2))="00",0,D20-D18)</f>
        <v>0.14027777777664596</v>
      </c>
      <c r="G20" s="179">
        <f>IF(CONCATENATE(LEFT(D20,1),LEFT(D20,2))="00",0,E20-E18)</f>
        <v>15</v>
      </c>
    </row>
    <row r="21" spans="1:67" ht="2.25" customHeight="1">
      <c r="B21" s="142" t="s">
        <v>1360</v>
      </c>
      <c r="C21" s="180"/>
      <c r="D21" s="181"/>
      <c r="E21" s="168"/>
      <c r="F21" s="182"/>
      <c r="G21" s="183"/>
    </row>
    <row r="22" spans="1:67">
      <c r="A22" s="120">
        <v>7</v>
      </c>
      <c r="B22" s="142" t="s">
        <v>1350</v>
      </c>
      <c r="C22" s="180" t="str">
        <f>AB3</f>
        <v>V2_HoraFimCol_27</v>
      </c>
      <c r="D22" s="181">
        <f>AB4</f>
        <v>44956.540972222225</v>
      </c>
      <c r="E22" s="168">
        <f>AC4</f>
        <v>311842</v>
      </c>
      <c r="F22" s="182">
        <f>IF(CONCATENATE(LEFT(D22,1),LEFT(D22,2))="00",0,D22-D20)</f>
        <v>1.527777778392192E-2</v>
      </c>
      <c r="G22" s="183">
        <f>IF(CONCATENATE(LEFT(D22,1),LEFT(D22,2))="00",0,E22-E20)</f>
        <v>34</v>
      </c>
    </row>
    <row r="23" spans="1:67" ht="2.25" customHeight="1">
      <c r="B23" s="142" t="s">
        <v>1361</v>
      </c>
      <c r="C23" s="180"/>
      <c r="D23" s="181"/>
      <c r="E23" s="168"/>
      <c r="F23" s="182"/>
      <c r="G23" s="183"/>
    </row>
    <row r="24" spans="1:67">
      <c r="A24" s="120">
        <v>8</v>
      </c>
      <c r="B24" s="142" t="s">
        <v>1351</v>
      </c>
      <c r="C24" s="180" t="str">
        <f>AY3</f>
        <v>V2_HoraChegDesc_50</v>
      </c>
      <c r="D24" s="181">
        <f>AY4</f>
        <v>44956.540972222225</v>
      </c>
      <c r="E24" s="168">
        <f>AZ4</f>
        <v>311842</v>
      </c>
      <c r="F24" s="182">
        <f>IF(CONCATENATE(LEFT(D24,1),LEFT(D24,2))="00",0,D24-D22)</f>
        <v>0</v>
      </c>
      <c r="G24" s="183">
        <f>IF(CONCATENATE(LEFT(D24,1),LEFT(D24,2))="00",0,E24-E22)</f>
        <v>0</v>
      </c>
      <c r="BO24" s="120" t="s">
        <v>1334</v>
      </c>
    </row>
    <row r="25" spans="1:67" ht="2.25" customHeight="1">
      <c r="B25" s="142" t="s">
        <v>1362</v>
      </c>
      <c r="C25" s="180"/>
      <c r="D25" s="181"/>
      <c r="E25" s="168"/>
      <c r="F25" s="182"/>
      <c r="G25" s="183"/>
    </row>
    <row r="26" spans="1:67">
      <c r="A26" s="184">
        <v>9</v>
      </c>
      <c r="B26" s="142" t="s">
        <v>1352</v>
      </c>
      <c r="C26" s="185" t="str">
        <f>BE3</f>
        <v>V2_HoraSaidaDesc_56</v>
      </c>
      <c r="D26" s="186">
        <f>BE4</f>
        <v>44956.540972222225</v>
      </c>
      <c r="E26" s="187">
        <f>BF4</f>
        <v>311842</v>
      </c>
      <c r="F26" s="188">
        <f t="shared" ref="F26" si="0">IF(CONCATENATE(LEFT(D26,1),LEFT(D26,2))="00",0,D26-D24)</f>
        <v>0</v>
      </c>
      <c r="G26" s="189">
        <f t="shared" ref="G26" si="1">IF(CONCATENATE(LEFT(D26,1),LEFT(D26,2))="00",0,E26-E24)</f>
        <v>0</v>
      </c>
    </row>
    <row r="27" spans="1:67" ht="2.25" customHeight="1">
      <c r="B27" s="142" t="s">
        <v>1363</v>
      </c>
      <c r="C27" s="180"/>
      <c r="D27" s="181"/>
      <c r="E27" s="168"/>
      <c r="F27" s="182"/>
      <c r="G27" s="183"/>
    </row>
    <row r="28" spans="1:67">
      <c r="A28" s="174">
        <v>10</v>
      </c>
      <c r="B28" s="142" t="s">
        <v>1335</v>
      </c>
      <c r="C28" s="175" t="str">
        <f>AE3</f>
        <v>V3_HoraIniCol_30</v>
      </c>
      <c r="D28" s="176">
        <f>AE4</f>
        <v>0</v>
      </c>
      <c r="E28" s="177">
        <f>AF4</f>
        <v>0</v>
      </c>
      <c r="F28" s="178">
        <f>IF(CONCATENATE(LEFT(D28,1),LEFT(D28,2))="00",0,D28-D26)</f>
        <v>0</v>
      </c>
      <c r="G28" s="179">
        <f>IF(CONCATENATE(LEFT(D28,1),LEFT(D28,2))="00",0,E28-E26)</f>
        <v>0</v>
      </c>
    </row>
    <row r="29" spans="1:67">
      <c r="B29" s="142" t="s">
        <v>1364</v>
      </c>
      <c r="C29" s="180"/>
      <c r="D29" s="181"/>
      <c r="E29" s="168"/>
      <c r="F29" s="182"/>
      <c r="G29" s="183"/>
    </row>
    <row r="30" spans="1:67">
      <c r="A30" s="120">
        <v>11</v>
      </c>
      <c r="B30" s="142" t="s">
        <v>1336</v>
      </c>
      <c r="C30" s="180" t="str">
        <f>AH3</f>
        <v>V3_HoraFimCol_33</v>
      </c>
      <c r="D30" s="181">
        <f>AH4</f>
        <v>0</v>
      </c>
      <c r="E30" s="168">
        <f>AI4</f>
        <v>0</v>
      </c>
      <c r="F30" s="182">
        <f>IF(CONCATENATE(LEFT(D30,1),LEFT(D30,2))="00",0,D30-D28)</f>
        <v>0</v>
      </c>
      <c r="G30" s="183">
        <f>IF(CONCATENATE(LEFT(D30,1),LEFT(D30,2))="00",0,E30-E28)</f>
        <v>0</v>
      </c>
    </row>
    <row r="31" spans="1:67">
      <c r="B31" s="142" t="s">
        <v>1365</v>
      </c>
      <c r="C31" s="180"/>
      <c r="D31" s="181"/>
      <c r="E31" s="168"/>
      <c r="F31" s="182"/>
      <c r="G31" s="183"/>
    </row>
    <row r="32" spans="1:67">
      <c r="A32" s="120">
        <v>12</v>
      </c>
      <c r="B32" s="142" t="s">
        <v>1339</v>
      </c>
      <c r="C32" s="180" t="str">
        <f>BG3</f>
        <v>V3_HoraChegDesc_58</v>
      </c>
      <c r="D32" s="181">
        <f>BG4</f>
        <v>0</v>
      </c>
      <c r="E32" s="168">
        <f>BH4</f>
        <v>0</v>
      </c>
      <c r="F32" s="182">
        <f>IF(CONCATENATE(LEFT(D32,1),LEFT(D32,2))="00",0,D32-D30)</f>
        <v>0</v>
      </c>
      <c r="G32" s="183">
        <f>IF(CONCATENATE(LEFT(D32,1),LEFT(D32,2))="00",0,E32-E30)</f>
        <v>0</v>
      </c>
    </row>
    <row r="33" spans="1:7">
      <c r="B33" s="142" t="s">
        <v>1366</v>
      </c>
      <c r="C33" s="180"/>
      <c r="D33" s="181"/>
      <c r="E33" s="168"/>
      <c r="F33" s="182"/>
      <c r="G33" s="183"/>
    </row>
    <row r="34" spans="1:7">
      <c r="A34" s="184">
        <v>13</v>
      </c>
      <c r="B34" s="142" t="s">
        <v>1340</v>
      </c>
      <c r="C34" s="185" t="str">
        <f>BM3</f>
        <v>V3_HoraSaidaDesc_64</v>
      </c>
      <c r="D34" s="186">
        <f>BM4</f>
        <v>0</v>
      </c>
      <c r="E34" s="187">
        <f>BN4</f>
        <v>0</v>
      </c>
      <c r="F34" s="188">
        <f>IF(CONCATENATE(LEFT(D34,1),LEFT(D34,2))="00",0,D34-D32)</f>
        <v>0</v>
      </c>
      <c r="G34" s="189">
        <f>IF(CONCATENATE(LEFT(D34,1),LEFT(D34,2))="00",0,E34-E32)</f>
        <v>0</v>
      </c>
    </row>
    <row r="35" spans="1:7">
      <c r="B35" s="142" t="s">
        <v>1367</v>
      </c>
      <c r="C35" s="180"/>
      <c r="D35" s="181"/>
      <c r="E35" s="168"/>
      <c r="F35" s="182"/>
      <c r="G35" s="183"/>
    </row>
    <row r="36" spans="1:7">
      <c r="A36" s="174">
        <v>14</v>
      </c>
      <c r="B36" s="142" t="s">
        <v>1337</v>
      </c>
      <c r="C36" s="175" t="str">
        <f>AK3</f>
        <v>V4_HoraIniCol_36</v>
      </c>
      <c r="D36" s="176">
        <f>AK4</f>
        <v>0</v>
      </c>
      <c r="E36" s="177">
        <f>AL4</f>
        <v>0</v>
      </c>
      <c r="F36" s="178">
        <f>IF(CONCATENATE(LEFT(D36,1),LEFT(D36,2))="00",0,D36-D34)</f>
        <v>0</v>
      </c>
      <c r="G36" s="179">
        <f>IF(CONCATENATE(LEFT(D36,1),LEFT(D36,2))="00",0,E36-E34)</f>
        <v>0</v>
      </c>
    </row>
    <row r="37" spans="1:7">
      <c r="B37" s="142" t="s">
        <v>1368</v>
      </c>
      <c r="C37" s="180"/>
      <c r="D37" s="181"/>
      <c r="E37" s="168"/>
      <c r="F37" s="182"/>
      <c r="G37" s="183"/>
    </row>
    <row r="38" spans="1:7" ht="2.25" customHeight="1">
      <c r="A38" s="120">
        <v>15</v>
      </c>
      <c r="B38" s="142" t="s">
        <v>1338</v>
      </c>
      <c r="C38" s="180" t="str">
        <f>AN3</f>
        <v>V4_HoraFimCol_39</v>
      </c>
      <c r="D38" s="181">
        <f>AN4</f>
        <v>0</v>
      </c>
      <c r="E38" s="168">
        <f>AO4</f>
        <v>0</v>
      </c>
      <c r="F38" s="182">
        <f>IF(CONCATENATE(LEFT(D38,1),LEFT(D38,2))="00",0,D38-D36)</f>
        <v>0</v>
      </c>
      <c r="G38" s="183">
        <f>IF(CONCATENATE(LEFT(D38,1),LEFT(D38,2))="00",0,E38-E36)</f>
        <v>0</v>
      </c>
    </row>
    <row r="39" spans="1:7" ht="2.25" customHeight="1">
      <c r="B39" s="142" t="s">
        <v>1369</v>
      </c>
      <c r="C39" s="180"/>
      <c r="D39" s="181"/>
      <c r="E39" s="168"/>
      <c r="F39" s="182"/>
      <c r="G39" s="183"/>
    </row>
    <row r="40" spans="1:7" ht="2.25" customHeight="1">
      <c r="A40" s="120">
        <v>16</v>
      </c>
      <c r="B40" s="142" t="s">
        <v>1341</v>
      </c>
      <c r="C40" s="180" t="str">
        <f>BO3</f>
        <v>V4_HoraChegDesc_66</v>
      </c>
      <c r="D40" s="181">
        <f>BO4</f>
        <v>0</v>
      </c>
      <c r="E40" s="168">
        <f>BP4</f>
        <v>0</v>
      </c>
      <c r="F40" s="182">
        <f>IF(CONCATENATE(LEFT(D40,1),LEFT(D40,2))="00",0,D40-D38)</f>
        <v>0</v>
      </c>
      <c r="G40" s="183">
        <f>IF(CONCATENATE(LEFT(D40,1),LEFT(D40,2))="00",0,E40-E38)</f>
        <v>0</v>
      </c>
    </row>
    <row r="41" spans="1:7" ht="2.25" customHeight="1">
      <c r="B41" s="142" t="s">
        <v>1370</v>
      </c>
      <c r="C41" s="180"/>
      <c r="D41" s="181"/>
      <c r="E41" s="168"/>
      <c r="F41" s="182"/>
      <c r="G41" s="183"/>
    </row>
    <row r="42" spans="1:7">
      <c r="A42" s="184">
        <v>17</v>
      </c>
      <c r="B42" s="142" t="s">
        <v>1342</v>
      </c>
      <c r="C42" s="185" t="str">
        <f>BU3</f>
        <v>V4_HoraSaidaDesc_72</v>
      </c>
      <c r="D42" s="186">
        <f>BU4</f>
        <v>0</v>
      </c>
      <c r="E42" s="187">
        <f>BV4</f>
        <v>0</v>
      </c>
      <c r="F42" s="188">
        <f>IF(CONCATENATE(LEFT(D42,1),LEFT(D42,2))="00",0,D42-D40)</f>
        <v>0</v>
      </c>
      <c r="G42" s="189">
        <f t="shared" ref="G42" si="2">IF(CONCATENATE(LEFT(D42,1),LEFT(D42,2))="00",0,E42-E40)</f>
        <v>0</v>
      </c>
    </row>
    <row r="43" spans="1:7" ht="2.25" customHeight="1">
      <c r="B43" s="142" t="s">
        <v>1371</v>
      </c>
      <c r="C43" s="180"/>
      <c r="D43" s="181"/>
      <c r="E43" s="168"/>
      <c r="F43" s="182"/>
      <c r="G43" s="183"/>
    </row>
    <row r="44" spans="1:7">
      <c r="A44" s="169">
        <v>18</v>
      </c>
      <c r="B44" s="142" t="s">
        <v>1353</v>
      </c>
      <c r="C44" s="170" t="str">
        <f>P3</f>
        <v>PatioDataRetorno_15</v>
      </c>
      <c r="D44" s="171">
        <f>P4</f>
        <v>44956.5625</v>
      </c>
      <c r="E44" s="172">
        <f>Q4</f>
        <v>311849</v>
      </c>
      <c r="F44" s="190">
        <f t="shared" ref="F44" si="3">IF(CONCATENATE(LEFT(D44,1),LEFT(D44,2))="00",0,D44-D42)</f>
        <v>44956.5625</v>
      </c>
      <c r="G44" s="173">
        <f>IF(CONCATENATE(LEFT(D44,1),LEFT(D44,2))="00",0,E44-E42)</f>
        <v>311849</v>
      </c>
    </row>
  </sheetData>
  <autoFilter ref="A10:G44"/>
  <mergeCells count="17">
    <mergeCell ref="DB2:DC2"/>
    <mergeCell ref="DD2:DF2"/>
    <mergeCell ref="DH2:DI2"/>
    <mergeCell ref="DJ2:DL2"/>
    <mergeCell ref="DM2:DN2"/>
    <mergeCell ref="CZ2:DA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conditionalFormatting sqref="E4:H4 K4">
    <cfRule type="containsBlanks" dxfId="19" priority="14">
      <formula>LEN(TRIM(E4))=0</formula>
    </cfRule>
  </conditionalFormatting>
  <conditionalFormatting sqref="P4:Q4">
    <cfRule type="expression" dxfId="18" priority="2">
      <formula>IF(P4&lt;&gt;"",P4&lt;=BU4,"")</formula>
    </cfRule>
  </conditionalFormatting>
  <conditionalFormatting sqref="S4:T4 AW4 BE4 BM4 BU4">
    <cfRule type="expression" dxfId="17" priority="3">
      <formula>IF(S4&lt;&gt;"",S4&lt;=M4,"")</formula>
    </cfRule>
  </conditionalFormatting>
  <conditionalFormatting sqref="V4:W4">
    <cfRule type="expression" dxfId="16" priority="1">
      <formula>IF(V4&lt;&gt;"",V4&lt;=S4,"")</formula>
    </cfRule>
  </conditionalFormatting>
  <conditionalFormatting sqref="Y4">
    <cfRule type="expression" dxfId="15" priority="15">
      <formula>IF(Y4&lt;&gt;"",Y4&lt;=AW4,"")</formula>
    </cfRule>
  </conditionalFormatting>
  <conditionalFormatting sqref="Z4">
    <cfRule type="expression" dxfId="14" priority="11">
      <formula>IF(Z4&lt;&gt;"",Z4&lt;=AX4,"")</formula>
    </cfRule>
  </conditionalFormatting>
  <conditionalFormatting sqref="AB4:AC4 AH4:AI4 AN4:AO4">
    <cfRule type="expression" dxfId="13" priority="6">
      <formula>IF(AB4&lt;&gt;"",AB4&lt;=Y4,"")</formula>
    </cfRule>
  </conditionalFormatting>
  <conditionalFormatting sqref="AE4:AF4">
    <cfRule type="expression" dxfId="12" priority="7">
      <formula>IF(AE4&lt;&gt;"",AE4&lt;=BE4,"")</formula>
    </cfRule>
  </conditionalFormatting>
  <conditionalFormatting sqref="AK4:AL4">
    <cfRule type="expression" dxfId="11" priority="9">
      <formula>IF(AK4&lt;&gt;"",AK4&lt;=BM4,"")</formula>
    </cfRule>
  </conditionalFormatting>
  <conditionalFormatting sqref="AQ4:AR4">
    <cfRule type="expression" dxfId="10" priority="4">
      <formula>IF(AQ4&lt;&gt;"",AQ4&lt;=V4,"")</formula>
    </cfRule>
  </conditionalFormatting>
  <conditionalFormatting sqref="AX4 BF4 BN4 BV4">
    <cfRule type="expression" dxfId="9" priority="12">
      <formula>IF(AX4&lt;&gt;"",AX4&lt;AR4,"")</formula>
    </cfRule>
  </conditionalFormatting>
  <conditionalFormatting sqref="AY4:AZ4">
    <cfRule type="expression" dxfId="8" priority="5">
      <formula>IF(AY4&lt;&gt;"",AY4&lt;=AB4,"")</formula>
    </cfRule>
  </conditionalFormatting>
  <conditionalFormatting sqref="BG4:BH4">
    <cfRule type="expression" dxfId="7" priority="8">
      <formula>IF(BG4&lt;&gt;"",BG4&lt;=AH4,"")</formula>
    </cfRule>
  </conditionalFormatting>
  <conditionalFormatting sqref="BO4">
    <cfRule type="expression" dxfId="6" priority="10">
      <formula>IF(BO4&lt;&gt;"",BO4&lt;=AN4,"")</formula>
    </cfRule>
  </conditionalFormatting>
  <conditionalFormatting sqref="BP4">
    <cfRule type="expression" dxfId="5" priority="13">
      <formula>IF(BP4&lt;&gt;"",BP4&lt;=AM4,"")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>
    <outlinePr summaryBelow="0" summaryRight="0"/>
  </sheetPr>
  <dimension ref="A1:I18"/>
  <sheetViews>
    <sheetView workbookViewId="0"/>
  </sheetViews>
  <sheetFormatPr defaultColWidth="12.5703125" defaultRowHeight="15.75" customHeight="1"/>
  <cols>
    <col min="1" max="9" width="12.42578125" customWidth="1"/>
  </cols>
  <sheetData>
    <row r="1" spans="1:9">
      <c r="A1" s="93" t="s">
        <v>1199</v>
      </c>
      <c r="B1" s="94" t="s">
        <v>1200</v>
      </c>
      <c r="C1" s="95" t="s">
        <v>1201</v>
      </c>
      <c r="D1" s="95" t="s">
        <v>1202</v>
      </c>
      <c r="E1" s="95" t="s">
        <v>1203</v>
      </c>
      <c r="F1" s="96"/>
      <c r="G1" s="96"/>
      <c r="H1" s="96"/>
      <c r="I1" s="97"/>
    </row>
    <row r="2" spans="1:9">
      <c r="A2" s="98" t="s">
        <v>144</v>
      </c>
      <c r="B2" s="99" t="s">
        <v>175</v>
      </c>
      <c r="C2" s="100">
        <v>0.29166666666666669</v>
      </c>
      <c r="D2" s="100">
        <v>0.45833333333333331</v>
      </c>
      <c r="E2" s="100">
        <v>0.16666666666666666</v>
      </c>
      <c r="F2" s="96"/>
      <c r="G2" s="96"/>
      <c r="H2" s="96"/>
      <c r="I2" s="97"/>
    </row>
    <row r="3" spans="1:9">
      <c r="A3" s="98" t="s">
        <v>144</v>
      </c>
      <c r="B3" s="99" t="s">
        <v>176</v>
      </c>
      <c r="C3" s="100">
        <v>0.29166666666666669</v>
      </c>
      <c r="D3" s="100">
        <v>0.66666666666666663</v>
      </c>
      <c r="E3" s="100">
        <v>0.33333333333333331</v>
      </c>
      <c r="F3" s="96"/>
      <c r="G3" s="96"/>
      <c r="H3" s="96"/>
      <c r="I3" s="97"/>
    </row>
    <row r="4" spans="1:9">
      <c r="A4" s="98" t="s">
        <v>144</v>
      </c>
      <c r="B4" s="99" t="s">
        <v>178</v>
      </c>
      <c r="C4" s="100">
        <v>0.29166666666666669</v>
      </c>
      <c r="D4" s="100">
        <v>0.66666666666666663</v>
      </c>
      <c r="E4" s="100">
        <v>0.33333333333333331</v>
      </c>
      <c r="F4" s="96"/>
      <c r="G4" s="96"/>
      <c r="H4" s="96"/>
      <c r="I4" s="97"/>
    </row>
    <row r="5" spans="1:9">
      <c r="A5" s="98" t="s">
        <v>144</v>
      </c>
      <c r="B5" s="99" t="s">
        <v>180</v>
      </c>
      <c r="C5" s="100">
        <v>0.29166666666666669</v>
      </c>
      <c r="D5" s="100">
        <v>0.66666666666666663</v>
      </c>
      <c r="E5" s="100">
        <v>0.33333333333333331</v>
      </c>
    </row>
    <row r="6" spans="1:9">
      <c r="A6" s="98" t="s">
        <v>144</v>
      </c>
      <c r="B6" s="99" t="s">
        <v>141</v>
      </c>
      <c r="C6" s="100">
        <v>0.29166666666666669</v>
      </c>
      <c r="D6" s="100">
        <v>0.66666666666666663</v>
      </c>
      <c r="E6" s="100">
        <v>0.33333333333333331</v>
      </c>
    </row>
    <row r="7" spans="1:9">
      <c r="A7" s="98" t="s">
        <v>144</v>
      </c>
      <c r="B7" s="99" t="s">
        <v>163</v>
      </c>
      <c r="C7" s="100">
        <v>0.29166666666666669</v>
      </c>
      <c r="D7" s="100">
        <v>0.66666666666666663</v>
      </c>
      <c r="E7" s="100">
        <v>0.33333333333333331</v>
      </c>
      <c r="I7" s="97"/>
    </row>
    <row r="8" spans="1:9">
      <c r="A8" s="98" t="s">
        <v>144</v>
      </c>
      <c r="B8" s="99" t="s">
        <v>173</v>
      </c>
      <c r="C8" s="100">
        <v>0.29166666666666669</v>
      </c>
      <c r="D8" s="100">
        <v>0.45833333333333331</v>
      </c>
      <c r="E8" s="100">
        <v>0.16666666666666666</v>
      </c>
      <c r="I8" s="97"/>
    </row>
    <row r="9" spans="1:9">
      <c r="A9" s="98"/>
      <c r="B9" s="99"/>
      <c r="C9" s="100"/>
      <c r="D9" s="100"/>
      <c r="E9" s="100"/>
      <c r="I9" s="97"/>
    </row>
    <row r="10" spans="1:9">
      <c r="A10" s="1"/>
      <c r="B10" s="1"/>
      <c r="C10" s="1"/>
      <c r="D10" s="1"/>
      <c r="E10" s="1"/>
      <c r="I10" s="97"/>
    </row>
    <row r="11" spans="1:9">
      <c r="A11" s="1"/>
      <c r="B11" s="1"/>
      <c r="C11" s="1"/>
      <c r="D11" s="1"/>
      <c r="E11" s="1"/>
      <c r="I11" s="97"/>
    </row>
    <row r="12" spans="1:9">
      <c r="A12" s="93" t="s">
        <v>1204</v>
      </c>
      <c r="B12" s="94" t="s">
        <v>1200</v>
      </c>
      <c r="C12" s="95" t="s">
        <v>1201</v>
      </c>
      <c r="D12" s="95" t="s">
        <v>1202</v>
      </c>
      <c r="E12" s="95" t="s">
        <v>1203</v>
      </c>
      <c r="I12" s="97"/>
    </row>
    <row r="13" spans="1:9">
      <c r="A13" s="98" t="s">
        <v>156</v>
      </c>
      <c r="B13" s="99" t="s">
        <v>176</v>
      </c>
      <c r="C13" s="100">
        <v>0.66666666666666663</v>
      </c>
      <c r="D13" s="100">
        <v>2.6388888888888889E-2</v>
      </c>
      <c r="E13" s="100">
        <v>0.31805555555555554</v>
      </c>
      <c r="F13" s="96"/>
      <c r="G13" s="96"/>
      <c r="H13" s="96"/>
      <c r="I13" s="97"/>
    </row>
    <row r="14" spans="1:9">
      <c r="A14" s="98" t="s">
        <v>156</v>
      </c>
      <c r="B14" s="99" t="s">
        <v>178</v>
      </c>
      <c r="C14" s="100">
        <v>0.66666666666666663</v>
      </c>
      <c r="D14" s="100">
        <v>2.6388888888888889E-2</v>
      </c>
      <c r="E14" s="100">
        <v>0.31805555555555554</v>
      </c>
      <c r="F14" s="96"/>
      <c r="G14" s="96"/>
      <c r="H14" s="96"/>
      <c r="I14" s="97"/>
    </row>
    <row r="15" spans="1:9">
      <c r="A15" s="98" t="s">
        <v>156</v>
      </c>
      <c r="B15" s="99" t="s">
        <v>180</v>
      </c>
      <c r="C15" s="100">
        <v>0.66666666666666663</v>
      </c>
      <c r="D15" s="100">
        <v>2.6388888888888889E-2</v>
      </c>
      <c r="E15" s="100">
        <v>0.31805555555555554</v>
      </c>
      <c r="F15" s="96"/>
      <c r="G15" s="96"/>
      <c r="H15" s="96"/>
      <c r="I15" s="97"/>
    </row>
    <row r="16" spans="1:9">
      <c r="A16" s="98" t="s">
        <v>156</v>
      </c>
      <c r="B16" s="99" t="s">
        <v>141</v>
      </c>
      <c r="C16" s="100">
        <v>0.66666666666666663</v>
      </c>
      <c r="D16" s="100">
        <v>2.6388888888888889E-2</v>
      </c>
      <c r="E16" s="100">
        <v>0.31805555555555554</v>
      </c>
      <c r="F16" s="96"/>
      <c r="G16" s="96"/>
      <c r="H16" s="96"/>
      <c r="I16" s="97"/>
    </row>
    <row r="17" spans="1:9">
      <c r="A17" s="98" t="s">
        <v>156</v>
      </c>
      <c r="B17" s="99" t="s">
        <v>163</v>
      </c>
      <c r="C17" s="100">
        <v>0.66666666666666663</v>
      </c>
      <c r="D17" s="100">
        <v>2.6388888888888889E-2</v>
      </c>
      <c r="E17" s="100">
        <v>0.31805555555555554</v>
      </c>
      <c r="F17" s="96"/>
      <c r="G17" s="96"/>
      <c r="H17" s="96"/>
      <c r="I17" s="97"/>
    </row>
    <row r="18" spans="1:9">
      <c r="A18" s="98" t="s">
        <v>156</v>
      </c>
      <c r="B18" s="99" t="s">
        <v>173</v>
      </c>
      <c r="C18" s="100">
        <v>0.54166666666666663</v>
      </c>
      <c r="D18" s="100">
        <v>0.70833333333333337</v>
      </c>
      <c r="E18" s="100">
        <v>0.16666666666666666</v>
      </c>
      <c r="F18" s="96"/>
      <c r="G18" s="96"/>
      <c r="H18" s="96"/>
      <c r="I18" s="97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>
    <outlinePr summaryBelow="0" summaryRight="0"/>
  </sheetPr>
  <dimension ref="A1:F133"/>
  <sheetViews>
    <sheetView topLeftCell="A19" workbookViewId="0">
      <selection activeCell="C45" sqref="C45"/>
    </sheetView>
  </sheetViews>
  <sheetFormatPr defaultColWidth="12.5703125" defaultRowHeight="15.75" customHeight="1"/>
  <cols>
    <col min="1" max="1" width="35.7109375" customWidth="1"/>
  </cols>
  <sheetData>
    <row r="1" spans="1:6" ht="12.75">
      <c r="A1" s="93" t="s">
        <v>1205</v>
      </c>
      <c r="B1" s="93" t="s">
        <v>1206</v>
      </c>
      <c r="C1" s="93" t="s">
        <v>1207</v>
      </c>
      <c r="D1" s="94" t="s">
        <v>1208</v>
      </c>
      <c r="E1" s="93" t="s">
        <v>1209</v>
      </c>
      <c r="F1" s="101" t="s">
        <v>1210</v>
      </c>
    </row>
    <row r="2" spans="1:6" ht="12.75">
      <c r="A2" s="102" t="s">
        <v>202</v>
      </c>
      <c r="B2" s="102" t="s">
        <v>203</v>
      </c>
      <c r="C2" s="102" t="s">
        <v>144</v>
      </c>
      <c r="D2" s="99" t="s">
        <v>1211</v>
      </c>
      <c r="E2" s="98" t="s">
        <v>1212</v>
      </c>
      <c r="F2" s="1"/>
    </row>
    <row r="3" spans="1:6" ht="12.75">
      <c r="A3" s="102" t="s">
        <v>195</v>
      </c>
      <c r="B3" s="102" t="s">
        <v>196</v>
      </c>
      <c r="C3" s="102" t="s">
        <v>144</v>
      </c>
      <c r="D3" s="99" t="s">
        <v>1211</v>
      </c>
      <c r="E3" s="98" t="s">
        <v>1212</v>
      </c>
      <c r="F3" s="1"/>
    </row>
    <row r="4" spans="1:6" ht="12.75">
      <c r="A4" s="102" t="s">
        <v>164</v>
      </c>
      <c r="B4" s="102" t="s">
        <v>165</v>
      </c>
      <c r="C4" s="102" t="s">
        <v>144</v>
      </c>
      <c r="D4" s="99" t="s">
        <v>1211</v>
      </c>
      <c r="E4" s="98" t="s">
        <v>1213</v>
      </c>
      <c r="F4" s="1"/>
    </row>
    <row r="5" spans="1:6" ht="12.75">
      <c r="A5" s="102" t="s">
        <v>166</v>
      </c>
      <c r="B5" s="102" t="s">
        <v>165</v>
      </c>
      <c r="C5" s="102" t="s">
        <v>144</v>
      </c>
      <c r="D5" s="99" t="s">
        <v>1211</v>
      </c>
      <c r="E5" s="98" t="s">
        <v>1214</v>
      </c>
      <c r="F5" s="1"/>
    </row>
    <row r="6" spans="1:6" ht="12.75">
      <c r="A6" s="102" t="s">
        <v>167</v>
      </c>
      <c r="B6" s="102" t="s">
        <v>165</v>
      </c>
      <c r="C6" s="102" t="s">
        <v>144</v>
      </c>
      <c r="D6" s="99" t="s">
        <v>1211</v>
      </c>
      <c r="E6" s="98" t="s">
        <v>1215</v>
      </c>
      <c r="F6" s="1"/>
    </row>
    <row r="7" spans="1:6" ht="12.75">
      <c r="A7" s="102" t="s">
        <v>168</v>
      </c>
      <c r="B7" s="102" t="s">
        <v>165</v>
      </c>
      <c r="C7" s="102" t="s">
        <v>156</v>
      </c>
      <c r="D7" s="99" t="s">
        <v>1211</v>
      </c>
      <c r="E7" s="98" t="s">
        <v>1216</v>
      </c>
      <c r="F7" s="1"/>
    </row>
    <row r="8" spans="1:6" ht="12.75">
      <c r="A8" s="102" t="s">
        <v>142</v>
      </c>
      <c r="B8" s="102" t="s">
        <v>143</v>
      </c>
      <c r="C8" s="102" t="s">
        <v>144</v>
      </c>
      <c r="D8" s="99" t="s">
        <v>1211</v>
      </c>
      <c r="E8" s="98" t="s">
        <v>1213</v>
      </c>
      <c r="F8" s="1"/>
    </row>
    <row r="9" spans="1:6" ht="12.75">
      <c r="A9" s="102" t="s">
        <v>149</v>
      </c>
      <c r="B9" s="102" t="s">
        <v>143</v>
      </c>
      <c r="C9" s="102" t="s">
        <v>144</v>
      </c>
      <c r="D9" s="99" t="s">
        <v>1211</v>
      </c>
      <c r="E9" s="98" t="s">
        <v>1214</v>
      </c>
      <c r="F9" s="1"/>
    </row>
    <row r="10" spans="1:6" ht="12.75">
      <c r="A10" s="102" t="s">
        <v>152</v>
      </c>
      <c r="B10" s="102" t="s">
        <v>143</v>
      </c>
      <c r="C10" s="102" t="s">
        <v>144</v>
      </c>
      <c r="D10" s="99" t="s">
        <v>1211</v>
      </c>
      <c r="E10" s="98" t="s">
        <v>1215</v>
      </c>
      <c r="F10" s="1"/>
    </row>
    <row r="11" spans="1:6" ht="12.75">
      <c r="A11" s="102" t="s">
        <v>155</v>
      </c>
      <c r="B11" s="102" t="s">
        <v>143</v>
      </c>
      <c r="C11" s="102" t="s">
        <v>156</v>
      </c>
      <c r="D11" s="99" t="s">
        <v>1211</v>
      </c>
      <c r="E11" s="98" t="s">
        <v>1216</v>
      </c>
      <c r="F11" s="1"/>
    </row>
    <row r="12" spans="1:6" ht="12.75">
      <c r="A12" s="102" t="s">
        <v>170</v>
      </c>
      <c r="B12" s="102" t="s">
        <v>171</v>
      </c>
      <c r="C12" s="102" t="s">
        <v>144</v>
      </c>
      <c r="D12" s="99" t="s">
        <v>1211</v>
      </c>
      <c r="E12" s="98" t="s">
        <v>1212</v>
      </c>
      <c r="F12" s="1"/>
    </row>
    <row r="13" spans="1:6" ht="12.75">
      <c r="A13" s="102" t="s">
        <v>177</v>
      </c>
      <c r="B13" s="102" t="s">
        <v>176</v>
      </c>
      <c r="C13" s="102" t="s">
        <v>144</v>
      </c>
      <c r="D13" s="99" t="s">
        <v>1211</v>
      </c>
      <c r="E13" s="98" t="s">
        <v>1217</v>
      </c>
      <c r="F13" s="1"/>
    </row>
    <row r="14" spans="1:6" ht="12.75">
      <c r="A14" s="102" t="s">
        <v>179</v>
      </c>
      <c r="B14" s="102" t="s">
        <v>178</v>
      </c>
      <c r="C14" s="102" t="s">
        <v>144</v>
      </c>
      <c r="D14" s="99" t="s">
        <v>1211</v>
      </c>
      <c r="E14" s="98" t="s">
        <v>1217</v>
      </c>
      <c r="F14" s="1"/>
    </row>
    <row r="15" spans="1:6" ht="12.75">
      <c r="A15" s="102" t="s">
        <v>184</v>
      </c>
      <c r="B15" s="102" t="s">
        <v>180</v>
      </c>
      <c r="C15" s="102" t="s">
        <v>144</v>
      </c>
      <c r="D15" s="99" t="s">
        <v>1211</v>
      </c>
      <c r="E15" s="98" t="s">
        <v>1217</v>
      </c>
      <c r="F15" s="1"/>
    </row>
    <row r="16" spans="1:6" ht="12.75">
      <c r="A16" s="102" t="s">
        <v>192</v>
      </c>
      <c r="B16" s="102" t="s">
        <v>141</v>
      </c>
      <c r="C16" s="102" t="s">
        <v>144</v>
      </c>
      <c r="D16" s="99" t="s">
        <v>1211</v>
      </c>
      <c r="E16" s="98" t="s">
        <v>1217</v>
      </c>
      <c r="F16" s="1"/>
    </row>
    <row r="17" spans="1:6" ht="12.75">
      <c r="A17" s="102" t="s">
        <v>172</v>
      </c>
      <c r="B17" s="102" t="s">
        <v>163</v>
      </c>
      <c r="C17" s="102" t="s">
        <v>144</v>
      </c>
      <c r="D17" s="99" t="s">
        <v>1211</v>
      </c>
      <c r="E17" s="98" t="s">
        <v>1217</v>
      </c>
      <c r="F17" s="1"/>
    </row>
    <row r="18" spans="1:6" ht="12.75">
      <c r="A18" s="102" t="s">
        <v>174</v>
      </c>
      <c r="B18" s="102" t="s">
        <v>173</v>
      </c>
      <c r="C18" s="102" t="s">
        <v>144</v>
      </c>
      <c r="D18" s="99" t="s">
        <v>1211</v>
      </c>
      <c r="E18" s="98" t="s">
        <v>1217</v>
      </c>
      <c r="F18" s="1"/>
    </row>
    <row r="19" spans="1:6" ht="12.75">
      <c r="A19" s="102" t="s">
        <v>204</v>
      </c>
      <c r="B19" s="102" t="s">
        <v>205</v>
      </c>
      <c r="C19" s="102" t="s">
        <v>206</v>
      </c>
      <c r="D19" s="99" t="s">
        <v>1211</v>
      </c>
      <c r="E19" s="98" t="s">
        <v>1212</v>
      </c>
      <c r="F19" s="1"/>
    </row>
    <row r="20" spans="1:6" ht="12.75">
      <c r="A20" s="102" t="s">
        <v>1151</v>
      </c>
      <c r="B20" s="102" t="s">
        <v>1152</v>
      </c>
      <c r="C20" s="102" t="s">
        <v>144</v>
      </c>
      <c r="D20" s="99" t="s">
        <v>1218</v>
      </c>
      <c r="E20" s="98" t="s">
        <v>1212</v>
      </c>
      <c r="F20" s="1"/>
    </row>
    <row r="21" spans="1:6" ht="12.75">
      <c r="A21" s="102" t="s">
        <v>1219</v>
      </c>
      <c r="B21" s="102" t="s">
        <v>178</v>
      </c>
      <c r="C21" s="102" t="s">
        <v>144</v>
      </c>
      <c r="D21" s="99" t="s">
        <v>1218</v>
      </c>
      <c r="E21" s="98" t="s">
        <v>1212</v>
      </c>
      <c r="F21" s="1"/>
    </row>
    <row r="22" spans="1:6" ht="12.75">
      <c r="A22" s="102" t="s">
        <v>1157</v>
      </c>
      <c r="B22" s="102" t="s">
        <v>165</v>
      </c>
      <c r="C22" s="102" t="s">
        <v>144</v>
      </c>
      <c r="D22" s="99" t="s">
        <v>1218</v>
      </c>
      <c r="E22" s="98" t="s">
        <v>1212</v>
      </c>
      <c r="F22" s="1"/>
    </row>
    <row r="23" spans="1:6" ht="12.75">
      <c r="A23" s="102" t="s">
        <v>1136</v>
      </c>
      <c r="B23" s="102" t="s">
        <v>141</v>
      </c>
      <c r="C23" s="102" t="s">
        <v>144</v>
      </c>
      <c r="D23" s="99" t="s">
        <v>1218</v>
      </c>
      <c r="E23" s="98" t="s">
        <v>1212</v>
      </c>
      <c r="F23" s="1"/>
    </row>
    <row r="24" spans="1:6" ht="12.75">
      <c r="A24" s="102" t="s">
        <v>1220</v>
      </c>
      <c r="B24" s="102" t="s">
        <v>143</v>
      </c>
      <c r="C24" s="102" t="s">
        <v>156</v>
      </c>
      <c r="D24" s="99" t="s">
        <v>1218</v>
      </c>
      <c r="E24" s="98" t="s">
        <v>1212</v>
      </c>
      <c r="F24" s="1"/>
    </row>
    <row r="25" spans="1:6" ht="12.75">
      <c r="A25" s="102" t="s">
        <v>1197</v>
      </c>
      <c r="B25" s="102" t="s">
        <v>165</v>
      </c>
      <c r="C25" s="102" t="s">
        <v>156</v>
      </c>
      <c r="D25" s="99" t="s">
        <v>1218</v>
      </c>
      <c r="E25" s="98" t="s">
        <v>1212</v>
      </c>
      <c r="F25" s="1"/>
    </row>
    <row r="26" spans="1:6" ht="12.75">
      <c r="A26" s="102" t="s">
        <v>1221</v>
      </c>
      <c r="B26" s="102" t="s">
        <v>165</v>
      </c>
      <c r="C26" s="102" t="s">
        <v>144</v>
      </c>
      <c r="D26" s="99" t="s">
        <v>1222</v>
      </c>
      <c r="E26" s="98" t="s">
        <v>1212</v>
      </c>
      <c r="F26" s="1"/>
    </row>
    <row r="27" spans="1:6" ht="12.75">
      <c r="A27" s="102" t="s">
        <v>1223</v>
      </c>
      <c r="B27" s="102" t="s">
        <v>165</v>
      </c>
      <c r="C27" s="102" t="s">
        <v>144</v>
      </c>
      <c r="D27" s="99" t="s">
        <v>1222</v>
      </c>
      <c r="E27" s="98" t="s">
        <v>1212</v>
      </c>
      <c r="F27" s="1"/>
    </row>
    <row r="28" spans="1:6" ht="12.75">
      <c r="A28" s="102" t="s">
        <v>1224</v>
      </c>
      <c r="B28" s="102" t="s">
        <v>165</v>
      </c>
      <c r="C28" s="102" t="s">
        <v>144</v>
      </c>
      <c r="D28" s="99" t="s">
        <v>1222</v>
      </c>
      <c r="E28" s="98" t="s">
        <v>1212</v>
      </c>
      <c r="F28" s="1"/>
    </row>
    <row r="29" spans="1:6" ht="12.75">
      <c r="A29" s="102" t="s">
        <v>1225</v>
      </c>
      <c r="B29" s="102" t="s">
        <v>143</v>
      </c>
      <c r="C29" s="102" t="s">
        <v>144</v>
      </c>
      <c r="D29" s="99" t="s">
        <v>1222</v>
      </c>
      <c r="E29" s="98" t="s">
        <v>1212</v>
      </c>
      <c r="F29" s="1"/>
    </row>
    <row r="30" spans="1:6" ht="12.75">
      <c r="A30" s="102" t="s">
        <v>1226</v>
      </c>
      <c r="B30" s="102" t="s">
        <v>143</v>
      </c>
      <c r="C30" s="102" t="s">
        <v>144</v>
      </c>
      <c r="D30" s="99" t="s">
        <v>1222</v>
      </c>
      <c r="E30" s="98" t="s">
        <v>1212</v>
      </c>
      <c r="F30" s="1"/>
    </row>
    <row r="31" spans="1:6" ht="12.75">
      <c r="A31" s="102" t="s">
        <v>1227</v>
      </c>
      <c r="B31" s="102" t="s">
        <v>143</v>
      </c>
      <c r="C31" s="102" t="s">
        <v>144</v>
      </c>
      <c r="D31" s="99" t="s">
        <v>1222</v>
      </c>
      <c r="E31" s="98" t="s">
        <v>1212</v>
      </c>
      <c r="F31" s="1"/>
    </row>
    <row r="32" spans="1:6" ht="12.75">
      <c r="A32" s="102" t="s">
        <v>1228</v>
      </c>
      <c r="B32" s="102" t="s">
        <v>176</v>
      </c>
      <c r="C32" s="102" t="s">
        <v>144</v>
      </c>
      <c r="D32" s="99" t="s">
        <v>1222</v>
      </c>
      <c r="E32" s="98" t="s">
        <v>1212</v>
      </c>
      <c r="F32" s="1"/>
    </row>
    <row r="33" spans="1:6" ht="12.75">
      <c r="A33" s="102" t="s">
        <v>1229</v>
      </c>
      <c r="B33" s="102" t="s">
        <v>178</v>
      </c>
      <c r="C33" s="102" t="s">
        <v>144</v>
      </c>
      <c r="D33" s="99" t="s">
        <v>1222</v>
      </c>
      <c r="E33" s="98" t="s">
        <v>1212</v>
      </c>
      <c r="F33" s="1"/>
    </row>
    <row r="34" spans="1:6" ht="12.75">
      <c r="A34" s="102" t="s">
        <v>1230</v>
      </c>
      <c r="B34" s="102" t="s">
        <v>180</v>
      </c>
      <c r="C34" s="102" t="s">
        <v>144</v>
      </c>
      <c r="D34" s="99" t="s">
        <v>1222</v>
      </c>
      <c r="E34" s="98" t="s">
        <v>1212</v>
      </c>
      <c r="F34" s="1"/>
    </row>
    <row r="35" spans="1:6" ht="12.75">
      <c r="A35" s="102" t="s">
        <v>1231</v>
      </c>
      <c r="B35" s="102" t="s">
        <v>141</v>
      </c>
      <c r="C35" s="102" t="s">
        <v>144</v>
      </c>
      <c r="D35" s="99" t="s">
        <v>1222</v>
      </c>
      <c r="E35" s="98" t="s">
        <v>1212</v>
      </c>
      <c r="F35" s="1"/>
    </row>
    <row r="36" spans="1:6" ht="12.75">
      <c r="A36" s="102" t="s">
        <v>1232</v>
      </c>
      <c r="B36" s="102" t="s">
        <v>163</v>
      </c>
      <c r="C36" s="102" t="s">
        <v>144</v>
      </c>
      <c r="D36" s="99" t="s">
        <v>1222</v>
      </c>
      <c r="E36" s="98" t="s">
        <v>1212</v>
      </c>
      <c r="F36" s="1"/>
    </row>
    <row r="37" spans="1:6" ht="12.75">
      <c r="A37" s="102" t="s">
        <v>1233</v>
      </c>
      <c r="B37" s="102" t="s">
        <v>173</v>
      </c>
      <c r="C37" s="102" t="s">
        <v>144</v>
      </c>
      <c r="D37" s="99" t="s">
        <v>1222</v>
      </c>
      <c r="E37" s="98" t="s">
        <v>1212</v>
      </c>
      <c r="F37" s="1"/>
    </row>
    <row r="38" spans="1:6" ht="12.75">
      <c r="A38" s="102" t="s">
        <v>1234</v>
      </c>
      <c r="B38" s="102" t="s">
        <v>165</v>
      </c>
      <c r="C38" s="102" t="s">
        <v>144</v>
      </c>
      <c r="D38" s="99" t="s">
        <v>1235</v>
      </c>
      <c r="E38" s="98" t="s">
        <v>1212</v>
      </c>
      <c r="F38" s="1"/>
    </row>
    <row r="39" spans="1:6" ht="12.75">
      <c r="A39" s="102" t="s">
        <v>1236</v>
      </c>
      <c r="B39" s="102" t="s">
        <v>165</v>
      </c>
      <c r="C39" s="102" t="s">
        <v>144</v>
      </c>
      <c r="D39" s="99" t="s">
        <v>1235</v>
      </c>
      <c r="E39" s="98" t="s">
        <v>1212</v>
      </c>
      <c r="F39" s="1"/>
    </row>
    <row r="40" spans="1:6" ht="12.75">
      <c r="A40" s="102" t="s">
        <v>1237</v>
      </c>
      <c r="B40" s="102" t="s">
        <v>1238</v>
      </c>
      <c r="C40" s="102" t="s">
        <v>156</v>
      </c>
      <c r="D40" s="99" t="s">
        <v>1235</v>
      </c>
      <c r="E40" s="98" t="s">
        <v>1212</v>
      </c>
      <c r="F40" s="1"/>
    </row>
    <row r="41" spans="1:6" ht="12.75">
      <c r="A41" s="102" t="s">
        <v>1239</v>
      </c>
      <c r="B41" s="102" t="s">
        <v>143</v>
      </c>
      <c r="C41" s="102" t="s">
        <v>144</v>
      </c>
      <c r="D41" s="99" t="s">
        <v>1235</v>
      </c>
      <c r="E41" s="98" t="s">
        <v>1212</v>
      </c>
      <c r="F41" s="1"/>
    </row>
    <row r="42" spans="1:6" ht="12.75">
      <c r="A42" s="102" t="s">
        <v>1240</v>
      </c>
      <c r="B42" s="102" t="s">
        <v>143</v>
      </c>
      <c r="C42" s="102" t="s">
        <v>144</v>
      </c>
      <c r="D42" s="99" t="s">
        <v>1235</v>
      </c>
      <c r="E42" s="98" t="s">
        <v>1212</v>
      </c>
      <c r="F42" s="1"/>
    </row>
    <row r="43" spans="1:6" ht="12.75">
      <c r="A43" s="102" t="s">
        <v>1401</v>
      </c>
      <c r="B43" s="102" t="s">
        <v>165</v>
      </c>
      <c r="C43" s="102" t="s">
        <v>1244</v>
      </c>
      <c r="D43" s="99" t="s">
        <v>1242</v>
      </c>
      <c r="E43" s="98" t="s">
        <v>1745</v>
      </c>
      <c r="F43" s="1"/>
    </row>
    <row r="44" spans="1:6" ht="12.75">
      <c r="A44" s="102" t="s">
        <v>1404</v>
      </c>
      <c r="B44" s="102" t="s">
        <v>143</v>
      </c>
      <c r="C44" s="102" t="s">
        <v>1244</v>
      </c>
      <c r="D44" s="99" t="s">
        <v>1242</v>
      </c>
      <c r="E44" s="98" t="s">
        <v>1745</v>
      </c>
      <c r="F44" s="1"/>
    </row>
    <row r="45" spans="1:6" ht="12.75">
      <c r="A45" s="102" t="s">
        <v>1399</v>
      </c>
      <c r="B45" s="102" t="s">
        <v>165</v>
      </c>
      <c r="C45" s="102" t="s">
        <v>1241</v>
      </c>
      <c r="D45" s="99" t="s">
        <v>1242</v>
      </c>
      <c r="E45" s="98" t="s">
        <v>1746</v>
      </c>
      <c r="F45" s="1"/>
    </row>
    <row r="46" spans="1:6" ht="12.75">
      <c r="A46" s="102" t="s">
        <v>1405</v>
      </c>
      <c r="B46" s="102" t="s">
        <v>143</v>
      </c>
      <c r="C46" s="102" t="s">
        <v>1241</v>
      </c>
      <c r="D46" s="99" t="s">
        <v>1242</v>
      </c>
      <c r="E46" s="98" t="s">
        <v>1746</v>
      </c>
      <c r="F46" s="1"/>
    </row>
    <row r="47" spans="1:6" ht="12.75">
      <c r="A47" s="102" t="s">
        <v>1402</v>
      </c>
      <c r="B47" s="102" t="s">
        <v>165</v>
      </c>
      <c r="C47" s="102" t="s">
        <v>1244</v>
      </c>
      <c r="D47" s="99" t="s">
        <v>1242</v>
      </c>
      <c r="E47" s="98" t="s">
        <v>1747</v>
      </c>
      <c r="F47" s="1"/>
    </row>
    <row r="48" spans="1:6" ht="12.75">
      <c r="A48" s="102" t="s">
        <v>1406</v>
      </c>
      <c r="B48" s="102" t="s">
        <v>143</v>
      </c>
      <c r="C48" s="102" t="s">
        <v>1244</v>
      </c>
      <c r="D48" s="99" t="s">
        <v>1242</v>
      </c>
      <c r="E48" s="98" t="s">
        <v>1747</v>
      </c>
      <c r="F48" s="1"/>
    </row>
    <row r="49" spans="1:6" ht="12.75">
      <c r="A49" s="102" t="s">
        <v>1403</v>
      </c>
      <c r="B49" s="102" t="s">
        <v>165</v>
      </c>
      <c r="C49" s="102" t="s">
        <v>1241</v>
      </c>
      <c r="D49" s="99" t="s">
        <v>1242</v>
      </c>
      <c r="E49" s="98" t="s">
        <v>1748</v>
      </c>
      <c r="F49" s="1"/>
    </row>
    <row r="50" spans="1:6" ht="12.75">
      <c r="A50" s="102" t="s">
        <v>1407</v>
      </c>
      <c r="B50" s="102" t="s">
        <v>143</v>
      </c>
      <c r="C50" s="102" t="s">
        <v>1241</v>
      </c>
      <c r="D50" s="99" t="s">
        <v>1242</v>
      </c>
      <c r="E50" s="98" t="s">
        <v>1748</v>
      </c>
    </row>
    <row r="51" spans="1:6" ht="12.75">
      <c r="A51" s="102" t="s">
        <v>1400</v>
      </c>
      <c r="B51" s="102" t="s">
        <v>165</v>
      </c>
      <c r="C51" s="102" t="s">
        <v>1244</v>
      </c>
      <c r="D51" s="99" t="s">
        <v>1242</v>
      </c>
      <c r="E51" s="98" t="s">
        <v>1749</v>
      </c>
      <c r="F51" s="98"/>
    </row>
    <row r="52" spans="1:6" ht="12.75">
      <c r="A52" s="1"/>
      <c r="B52" s="1"/>
      <c r="C52" s="1"/>
      <c r="D52" s="1"/>
      <c r="E52" s="1"/>
      <c r="F52" s="1"/>
    </row>
    <row r="53" spans="1:6" ht="12.75">
      <c r="A53" s="1"/>
      <c r="B53" s="1"/>
      <c r="C53" s="1"/>
      <c r="D53" s="1"/>
      <c r="E53" s="1"/>
      <c r="F53" s="1"/>
    </row>
    <row r="54" spans="1:6" ht="12.75">
      <c r="A54" s="1"/>
      <c r="B54" s="1"/>
      <c r="C54" s="1"/>
      <c r="D54" s="1"/>
      <c r="E54" s="1"/>
      <c r="F54" s="1"/>
    </row>
    <row r="55" spans="1:6" ht="12.75">
      <c r="A55" s="1"/>
      <c r="B55" s="1"/>
      <c r="C55" s="1"/>
      <c r="D55" s="1"/>
      <c r="E55" s="1"/>
      <c r="F55" s="1"/>
    </row>
    <row r="56" spans="1:6" ht="12.75">
      <c r="A56" s="1"/>
      <c r="B56" s="1"/>
      <c r="C56" s="1"/>
      <c r="D56" s="1"/>
      <c r="E56" s="1"/>
      <c r="F56" s="1"/>
    </row>
    <row r="57" spans="1:6" ht="12.75">
      <c r="A57" s="1"/>
      <c r="B57" s="1"/>
      <c r="C57" s="1"/>
      <c r="D57" s="1"/>
      <c r="E57" s="1"/>
      <c r="F57" s="1"/>
    </row>
    <row r="58" spans="1:6" ht="12.75">
      <c r="A58" s="1"/>
      <c r="B58" s="1"/>
      <c r="C58" s="1"/>
      <c r="D58" s="1"/>
      <c r="E58" s="1"/>
      <c r="F58" s="1"/>
    </row>
    <row r="59" spans="1:6" ht="12.75">
      <c r="A59" s="1"/>
      <c r="B59" s="1"/>
      <c r="C59" s="1"/>
      <c r="D59" s="1"/>
      <c r="E59" s="1"/>
      <c r="F59" s="1"/>
    </row>
    <row r="60" spans="1:6" ht="12.75">
      <c r="A60" s="1"/>
      <c r="B60" s="1"/>
      <c r="C60" s="1"/>
      <c r="D60" s="1"/>
      <c r="E60" s="1"/>
      <c r="F60" s="1"/>
    </row>
    <row r="61" spans="1:6" ht="12.75">
      <c r="A61" s="1"/>
      <c r="B61" s="1"/>
      <c r="C61" s="1"/>
      <c r="D61" s="1"/>
      <c r="E61" s="1"/>
      <c r="F61" s="1"/>
    </row>
    <row r="62" spans="1:6" ht="12.75">
      <c r="A62" s="1"/>
      <c r="B62" s="1"/>
      <c r="C62" s="1"/>
      <c r="D62" s="1"/>
      <c r="E62" s="1"/>
      <c r="F62" s="1"/>
    </row>
    <row r="63" spans="1:6" ht="12.75">
      <c r="A63" s="1"/>
      <c r="B63" s="1"/>
      <c r="C63" s="1"/>
      <c r="D63" s="1"/>
      <c r="E63" s="1"/>
      <c r="F63" s="1"/>
    </row>
    <row r="64" spans="1:6" ht="12.75">
      <c r="A64" s="1"/>
      <c r="B64" s="1"/>
      <c r="C64" s="1"/>
      <c r="D64" s="1"/>
      <c r="E64" s="1"/>
      <c r="F64" s="1"/>
    </row>
    <row r="65" spans="1:6" ht="12.75">
      <c r="A65" s="1"/>
      <c r="B65" s="1"/>
      <c r="C65" s="1"/>
      <c r="D65" s="1"/>
      <c r="E65" s="1"/>
      <c r="F65" s="1"/>
    </row>
    <row r="66" spans="1:6" ht="12.75">
      <c r="A66" s="1"/>
      <c r="B66" s="1"/>
      <c r="C66" s="1"/>
      <c r="D66" s="1"/>
      <c r="E66" s="1"/>
      <c r="F66" s="1"/>
    </row>
    <row r="67" spans="1:6" ht="12.75">
      <c r="A67" s="1"/>
      <c r="B67" s="1"/>
      <c r="C67" s="1"/>
      <c r="D67" s="1"/>
      <c r="E67" s="1"/>
      <c r="F67" s="1"/>
    </row>
    <row r="68" spans="1:6" ht="12.75">
      <c r="A68" s="1"/>
      <c r="B68" s="1"/>
      <c r="C68" s="1"/>
      <c r="D68" s="1"/>
      <c r="E68" s="1"/>
      <c r="F68" s="1"/>
    </row>
    <row r="69" spans="1:6" ht="12.75">
      <c r="A69" s="1"/>
      <c r="B69" s="1"/>
      <c r="C69" s="1"/>
      <c r="D69" s="1"/>
      <c r="E69" s="1"/>
      <c r="F69" s="1"/>
    </row>
    <row r="70" spans="1:6" ht="12.75">
      <c r="A70" s="1"/>
      <c r="B70" s="1"/>
      <c r="C70" s="1"/>
      <c r="D70" s="1"/>
      <c r="E70" s="1"/>
      <c r="F70" s="1"/>
    </row>
    <row r="71" spans="1:6" ht="12.75">
      <c r="A71" s="1"/>
      <c r="B71" s="1"/>
      <c r="C71" s="1"/>
      <c r="D71" s="1"/>
      <c r="E71" s="1"/>
      <c r="F71" s="1"/>
    </row>
    <row r="72" spans="1:6" ht="12.75">
      <c r="A72" s="1"/>
      <c r="B72" s="1"/>
      <c r="C72" s="1"/>
      <c r="D72" s="1"/>
      <c r="E72" s="1"/>
      <c r="F72" s="1"/>
    </row>
    <row r="73" spans="1:6" ht="12.75">
      <c r="A73" s="1"/>
      <c r="B73" s="1"/>
      <c r="C73" s="1"/>
      <c r="D73" s="1"/>
      <c r="E73" s="1"/>
      <c r="F73" s="1"/>
    </row>
    <row r="74" spans="1:6" ht="12.75">
      <c r="A74" s="1"/>
      <c r="B74" s="1"/>
      <c r="C74" s="1"/>
      <c r="D74" s="1"/>
      <c r="E74" s="1"/>
      <c r="F74" s="1"/>
    </row>
    <row r="75" spans="1:6" ht="12.75">
      <c r="A75" s="1"/>
      <c r="B75" s="1"/>
      <c r="C75" s="1"/>
      <c r="D75" s="1"/>
      <c r="E75" s="1"/>
      <c r="F75" s="1"/>
    </row>
    <row r="76" spans="1:6" ht="12.75">
      <c r="A76" s="1"/>
      <c r="B76" s="1"/>
      <c r="C76" s="1"/>
      <c r="D76" s="1"/>
      <c r="E76" s="1"/>
      <c r="F76" s="1"/>
    </row>
    <row r="77" spans="1:6" ht="12.75">
      <c r="A77" s="1"/>
      <c r="B77" s="1"/>
      <c r="C77" s="1"/>
      <c r="D77" s="1"/>
      <c r="E77" s="1"/>
      <c r="F77" s="1"/>
    </row>
    <row r="78" spans="1:6" ht="12.75">
      <c r="A78" s="1"/>
      <c r="B78" s="1"/>
      <c r="C78" s="1"/>
      <c r="D78" s="1"/>
      <c r="E78" s="1"/>
      <c r="F78" s="1"/>
    </row>
    <row r="79" spans="1:6" ht="12.75">
      <c r="A79" s="1"/>
      <c r="B79" s="1"/>
      <c r="C79" s="1"/>
      <c r="D79" s="1"/>
      <c r="E79" s="1"/>
      <c r="F79" s="1"/>
    </row>
    <row r="80" spans="1:6" ht="12.75">
      <c r="A80" s="1"/>
      <c r="B80" s="1"/>
      <c r="C80" s="1"/>
      <c r="D80" s="1"/>
      <c r="E80" s="1"/>
      <c r="F80" s="1"/>
    </row>
    <row r="81" spans="1:6" ht="12.75">
      <c r="A81" s="1"/>
      <c r="B81" s="1"/>
      <c r="C81" s="1"/>
      <c r="D81" s="1"/>
      <c r="E81" s="1"/>
      <c r="F81" s="1"/>
    </row>
    <row r="82" spans="1:6" ht="12.75">
      <c r="A82" s="1"/>
      <c r="B82" s="1"/>
      <c r="C82" s="1"/>
      <c r="D82" s="1"/>
      <c r="E82" s="1"/>
      <c r="F82" s="1"/>
    </row>
    <row r="83" spans="1:6" ht="12.75">
      <c r="A83" s="1"/>
      <c r="B83" s="1"/>
      <c r="C83" s="1"/>
      <c r="D83" s="1"/>
      <c r="E83" s="1"/>
      <c r="F83" s="1"/>
    </row>
    <row r="84" spans="1:6" ht="12.75">
      <c r="A84" s="1"/>
      <c r="B84" s="1"/>
      <c r="C84" s="1"/>
      <c r="D84" s="1"/>
      <c r="E84" s="1"/>
      <c r="F84" s="1"/>
    </row>
    <row r="85" spans="1:6" ht="12.75">
      <c r="A85" s="1"/>
      <c r="B85" s="1"/>
      <c r="C85" s="1"/>
      <c r="D85" s="1"/>
      <c r="E85" s="1"/>
      <c r="F85" s="1"/>
    </row>
    <row r="86" spans="1:6" ht="12.75">
      <c r="A86" s="1"/>
      <c r="B86" s="1"/>
      <c r="C86" s="1"/>
      <c r="D86" s="1"/>
      <c r="E86" s="1"/>
      <c r="F86" s="1"/>
    </row>
    <row r="87" spans="1:6" ht="12.75">
      <c r="A87" s="1"/>
      <c r="B87" s="1"/>
      <c r="C87" s="1"/>
      <c r="D87" s="1"/>
      <c r="E87" s="1"/>
      <c r="F87" s="1"/>
    </row>
    <row r="88" spans="1:6" ht="12.75">
      <c r="A88" s="1"/>
      <c r="B88" s="1"/>
      <c r="C88" s="1"/>
      <c r="D88" s="1"/>
      <c r="E88" s="1"/>
      <c r="F88" s="1"/>
    </row>
    <row r="89" spans="1:6" ht="12.75">
      <c r="A89" s="1"/>
      <c r="B89" s="1"/>
      <c r="C89" s="1"/>
      <c r="D89" s="1"/>
      <c r="E89" s="1"/>
      <c r="F89" s="1"/>
    </row>
    <row r="90" spans="1:6" ht="12.75">
      <c r="A90" s="1"/>
      <c r="B90" s="1"/>
      <c r="C90" s="1"/>
      <c r="D90" s="1"/>
      <c r="E90" s="1"/>
      <c r="F90" s="1"/>
    </row>
    <row r="91" spans="1:6" ht="12.75">
      <c r="A91" s="1"/>
      <c r="B91" s="1"/>
      <c r="C91" s="1"/>
      <c r="D91" s="1"/>
      <c r="E91" s="1"/>
      <c r="F91" s="1"/>
    </row>
    <row r="92" spans="1:6" ht="12.75">
      <c r="A92" s="1"/>
      <c r="B92" s="1"/>
      <c r="C92" s="1"/>
      <c r="D92" s="1"/>
      <c r="E92" s="1"/>
      <c r="F92" s="1"/>
    </row>
    <row r="93" spans="1:6" ht="12.75">
      <c r="A93" s="1"/>
      <c r="B93" s="1"/>
      <c r="C93" s="1"/>
      <c r="D93" s="1"/>
      <c r="E93" s="1"/>
      <c r="F93" s="1"/>
    </row>
    <row r="94" spans="1:6" ht="12.75">
      <c r="A94" s="1"/>
      <c r="B94" s="1"/>
      <c r="C94" s="1"/>
      <c r="D94" s="1"/>
      <c r="E94" s="1"/>
      <c r="F94" s="1"/>
    </row>
    <row r="95" spans="1:6" ht="12.75">
      <c r="A95" s="1"/>
      <c r="B95" s="1"/>
      <c r="C95" s="1"/>
      <c r="D95" s="1"/>
      <c r="E95" s="1"/>
      <c r="F95" s="1"/>
    </row>
    <row r="96" spans="1:6" ht="12.75">
      <c r="A96" s="1"/>
      <c r="B96" s="1"/>
      <c r="C96" s="1"/>
      <c r="D96" s="1"/>
      <c r="E96" s="1"/>
      <c r="F96" s="1"/>
    </row>
    <row r="97" spans="1:6" ht="12.75">
      <c r="A97" s="1"/>
      <c r="B97" s="1"/>
      <c r="C97" s="1"/>
      <c r="D97" s="1"/>
      <c r="E97" s="1"/>
      <c r="F97" s="1"/>
    </row>
    <row r="98" spans="1:6" ht="12.75">
      <c r="A98" s="1"/>
      <c r="B98" s="1"/>
      <c r="C98" s="1"/>
      <c r="D98" s="1"/>
      <c r="E98" s="1"/>
      <c r="F98" s="1"/>
    </row>
    <row r="99" spans="1:6" ht="12.75">
      <c r="A99" s="1"/>
      <c r="B99" s="1"/>
      <c r="C99" s="1"/>
      <c r="D99" s="1"/>
      <c r="E99" s="1"/>
      <c r="F99" s="1"/>
    </row>
    <row r="100" spans="1:6" ht="12.75">
      <c r="A100" s="1"/>
      <c r="B100" s="1"/>
      <c r="C100" s="1"/>
      <c r="D100" s="1"/>
      <c r="E100" s="1"/>
      <c r="F100" s="1"/>
    </row>
    <row r="101" spans="1:6" ht="12.75">
      <c r="A101" s="1"/>
      <c r="B101" s="1"/>
      <c r="C101" s="1"/>
      <c r="D101" s="1"/>
      <c r="E101" s="1"/>
      <c r="F101" s="1"/>
    </row>
    <row r="102" spans="1:6" ht="12.75">
      <c r="A102" s="1"/>
      <c r="B102" s="1"/>
      <c r="C102" s="1"/>
      <c r="D102" s="1"/>
      <c r="E102" s="1"/>
      <c r="F102" s="1"/>
    </row>
    <row r="103" spans="1:6" ht="12.75">
      <c r="A103" s="1"/>
      <c r="B103" s="1"/>
      <c r="C103" s="1"/>
      <c r="D103" s="1"/>
      <c r="E103" s="1"/>
      <c r="F103" s="1"/>
    </row>
    <row r="104" spans="1:6" ht="12.75">
      <c r="A104" s="1"/>
      <c r="B104" s="1"/>
      <c r="C104" s="1"/>
      <c r="D104" s="1"/>
      <c r="E104" s="1"/>
      <c r="F104" s="1"/>
    </row>
    <row r="105" spans="1:6" ht="12.75">
      <c r="A105" s="1"/>
      <c r="B105" s="1"/>
      <c r="C105" s="1"/>
      <c r="D105" s="1"/>
      <c r="E105" s="1"/>
      <c r="F105" s="1"/>
    </row>
    <row r="106" spans="1:6" ht="12.75">
      <c r="A106" s="1"/>
      <c r="B106" s="1"/>
      <c r="C106" s="1"/>
      <c r="D106" s="1"/>
      <c r="E106" s="1"/>
      <c r="F106" s="1"/>
    </row>
    <row r="107" spans="1:6" ht="12.75">
      <c r="A107" s="1"/>
      <c r="B107" s="1"/>
      <c r="C107" s="1"/>
      <c r="D107" s="1"/>
      <c r="E107" s="1"/>
      <c r="F107" s="1"/>
    </row>
    <row r="108" spans="1:6" ht="12.75">
      <c r="A108" s="1"/>
      <c r="B108" s="1"/>
      <c r="C108" s="1"/>
      <c r="D108" s="1"/>
      <c r="E108" s="1"/>
      <c r="F108" s="1"/>
    </row>
    <row r="109" spans="1:6" ht="12.75">
      <c r="A109" s="1"/>
      <c r="B109" s="1"/>
      <c r="C109" s="1"/>
      <c r="D109" s="1"/>
      <c r="E109" s="1"/>
      <c r="F109" s="1"/>
    </row>
    <row r="110" spans="1:6" ht="12.75">
      <c r="A110" s="1"/>
      <c r="B110" s="1"/>
      <c r="C110" s="1"/>
      <c r="D110" s="1"/>
      <c r="E110" s="1"/>
      <c r="F110" s="1"/>
    </row>
    <row r="111" spans="1:6" ht="12.75">
      <c r="A111" s="1"/>
      <c r="B111" s="1"/>
      <c r="C111" s="1"/>
      <c r="D111" s="1"/>
      <c r="E111" s="1"/>
      <c r="F111" s="1"/>
    </row>
    <row r="112" spans="1:6" ht="12.75">
      <c r="A112" s="1"/>
      <c r="B112" s="1"/>
      <c r="C112" s="1"/>
      <c r="D112" s="1"/>
      <c r="E112" s="1"/>
      <c r="F112" s="1"/>
    </row>
    <row r="113" spans="1:6" ht="12.75">
      <c r="A113" s="1"/>
      <c r="B113" s="1"/>
      <c r="C113" s="1"/>
      <c r="D113" s="1"/>
      <c r="E113" s="1"/>
      <c r="F113" s="1"/>
    </row>
    <row r="114" spans="1:6" ht="12.75">
      <c r="A114" s="1"/>
      <c r="B114" s="1"/>
      <c r="C114" s="1"/>
      <c r="D114" s="1"/>
      <c r="E114" s="1"/>
      <c r="F114" s="1"/>
    </row>
    <row r="115" spans="1:6" ht="12.75">
      <c r="A115" s="1"/>
      <c r="B115" s="1"/>
      <c r="C115" s="1"/>
      <c r="D115" s="1"/>
      <c r="E115" s="1"/>
      <c r="F115" s="1"/>
    </row>
    <row r="116" spans="1:6" ht="12.75">
      <c r="A116" s="1"/>
      <c r="B116" s="1"/>
      <c r="C116" s="1"/>
      <c r="D116" s="1"/>
      <c r="E116" s="1"/>
      <c r="F116" s="1"/>
    </row>
    <row r="117" spans="1:6" ht="12.75">
      <c r="A117" s="1"/>
      <c r="B117" s="1"/>
      <c r="C117" s="1"/>
      <c r="D117" s="1"/>
      <c r="E117" s="1"/>
      <c r="F117" s="1"/>
    </row>
    <row r="118" spans="1:6" ht="12.75">
      <c r="A118" s="1"/>
      <c r="B118" s="1"/>
      <c r="C118" s="1"/>
      <c r="D118" s="1"/>
      <c r="E118" s="1"/>
      <c r="F118" s="1"/>
    </row>
    <row r="119" spans="1:6" ht="12.75">
      <c r="A119" s="1"/>
      <c r="B119" s="1"/>
      <c r="C119" s="1"/>
      <c r="D119" s="1"/>
      <c r="E119" s="1"/>
      <c r="F119" s="1"/>
    </row>
    <row r="120" spans="1:6" ht="12.75">
      <c r="A120" s="1"/>
      <c r="B120" s="1"/>
      <c r="C120" s="1"/>
      <c r="D120" s="1"/>
      <c r="E120" s="1"/>
      <c r="F120" s="1"/>
    </row>
    <row r="121" spans="1:6" ht="12.75">
      <c r="A121" s="1"/>
      <c r="B121" s="1"/>
      <c r="C121" s="1"/>
      <c r="D121" s="1"/>
      <c r="E121" s="1"/>
      <c r="F121" s="1"/>
    </row>
    <row r="122" spans="1:6" ht="12.75">
      <c r="A122" s="1"/>
      <c r="B122" s="1"/>
      <c r="C122" s="1"/>
      <c r="D122" s="1"/>
      <c r="E122" s="1"/>
      <c r="F122" s="1"/>
    </row>
    <row r="123" spans="1:6" ht="12.75">
      <c r="A123" s="1"/>
      <c r="B123" s="1"/>
      <c r="C123" s="1"/>
      <c r="D123" s="1"/>
      <c r="E123" s="1"/>
      <c r="F123" s="1"/>
    </row>
    <row r="124" spans="1:6" ht="12.75">
      <c r="A124" s="1"/>
      <c r="B124" s="1"/>
      <c r="C124" s="1"/>
      <c r="D124" s="1"/>
      <c r="E124" s="1"/>
      <c r="F124" s="1"/>
    </row>
    <row r="125" spans="1:6" ht="12.75">
      <c r="A125" s="1"/>
      <c r="B125" s="1"/>
      <c r="C125" s="1"/>
      <c r="D125" s="1"/>
      <c r="E125" s="1"/>
      <c r="F125" s="1"/>
    </row>
    <row r="126" spans="1:6" ht="12.75">
      <c r="A126" s="1"/>
      <c r="B126" s="1"/>
      <c r="C126" s="1"/>
      <c r="D126" s="1"/>
      <c r="E126" s="1"/>
      <c r="F126" s="1"/>
    </row>
    <row r="127" spans="1:6" ht="12.75">
      <c r="A127" s="1"/>
      <c r="B127" s="1"/>
      <c r="C127" s="1"/>
      <c r="D127" s="1"/>
      <c r="E127" s="1"/>
      <c r="F127" s="1"/>
    </row>
    <row r="128" spans="1:6" ht="12.75">
      <c r="A128" s="1"/>
      <c r="B128" s="1"/>
      <c r="C128" s="1"/>
      <c r="D128" s="1"/>
      <c r="E128" s="1"/>
      <c r="F128" s="1"/>
    </row>
    <row r="129" spans="1:6" ht="12.75">
      <c r="A129" s="1"/>
      <c r="B129" s="1"/>
      <c r="C129" s="1"/>
      <c r="D129" s="1"/>
      <c r="E129" s="1"/>
      <c r="F129" s="1"/>
    </row>
    <row r="130" spans="1:6" ht="12.75">
      <c r="A130" s="1"/>
      <c r="B130" s="1"/>
      <c r="C130" s="1"/>
      <c r="D130" s="1"/>
      <c r="E130" s="1"/>
      <c r="F130" s="1"/>
    </row>
    <row r="131" spans="1:6" ht="12.75">
      <c r="A131" s="1"/>
      <c r="B131" s="1"/>
      <c r="C131" s="1"/>
      <c r="D131" s="1"/>
      <c r="E131" s="1"/>
      <c r="F131" s="1"/>
    </row>
    <row r="132" spans="1:6" ht="12.75">
      <c r="A132" s="1"/>
      <c r="B132" s="1"/>
      <c r="C132" s="1"/>
      <c r="D132" s="1"/>
      <c r="E132" s="1"/>
      <c r="F132" s="1"/>
    </row>
    <row r="133" spans="1:6" ht="12.75">
      <c r="A133" s="1"/>
      <c r="B133" s="1"/>
      <c r="C133" s="1"/>
      <c r="D133" s="1"/>
      <c r="E133" s="1"/>
      <c r="F133" s="1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"/>
  <sheetViews>
    <sheetView topLeftCell="K1" workbookViewId="0">
      <selection activeCell="T166" sqref="T166:U166"/>
    </sheetView>
  </sheetViews>
  <sheetFormatPr defaultRowHeight="12.75" outlineLevelRow="2"/>
  <cols>
    <col min="3" max="3" width="9.140625" style="435"/>
  </cols>
  <sheetData>
    <row r="1" spans="1:26">
      <c r="A1" s="401" t="s">
        <v>23</v>
      </c>
      <c r="B1" s="402" t="s">
        <v>24</v>
      </c>
      <c r="C1" s="434" t="s">
        <v>25</v>
      </c>
      <c r="D1" s="403" t="s">
        <v>26</v>
      </c>
      <c r="E1" s="404" t="s">
        <v>27</v>
      </c>
      <c r="F1" s="405" t="s">
        <v>28</v>
      </c>
      <c r="G1" s="405" t="s">
        <v>29</v>
      </c>
      <c r="H1" s="406" t="s">
        <v>30</v>
      </c>
      <c r="I1" s="407" t="s">
        <v>31</v>
      </c>
      <c r="J1" s="408" t="s">
        <v>32</v>
      </c>
      <c r="K1" s="409" t="s">
        <v>33</v>
      </c>
      <c r="L1" s="410" t="s">
        <v>123</v>
      </c>
      <c r="M1" s="411" t="s">
        <v>124</v>
      </c>
      <c r="N1" s="412" t="s">
        <v>125</v>
      </c>
      <c r="O1" s="413" t="s">
        <v>126</v>
      </c>
      <c r="P1" s="414" t="s">
        <v>127</v>
      </c>
      <c r="Q1" s="415" t="s">
        <v>128</v>
      </c>
      <c r="R1" s="416" t="s">
        <v>1755</v>
      </c>
      <c r="S1" s="417" t="s">
        <v>132</v>
      </c>
      <c r="T1" s="418" t="s">
        <v>133</v>
      </c>
      <c r="U1" s="419" t="s">
        <v>134</v>
      </c>
      <c r="V1" s="420" t="s">
        <v>135</v>
      </c>
      <c r="W1" s="420" t="s">
        <v>136</v>
      </c>
      <c r="X1" s="421" t="s">
        <v>137</v>
      </c>
      <c r="Y1" s="422" t="s">
        <v>1372</v>
      </c>
      <c r="Z1" s="423" t="s">
        <v>1373</v>
      </c>
    </row>
    <row r="2" spans="1:26" hidden="1" outlineLevel="2">
      <c r="A2" s="424" t="s">
        <v>1408</v>
      </c>
      <c r="B2" s="333" t="s">
        <v>1150</v>
      </c>
      <c r="C2" s="356">
        <v>44977</v>
      </c>
      <c r="D2" s="198" t="s">
        <v>176</v>
      </c>
      <c r="E2" s="425" t="s">
        <v>1401</v>
      </c>
      <c r="F2" s="202" t="s">
        <v>165</v>
      </c>
      <c r="G2" s="198" t="s">
        <v>1244</v>
      </c>
      <c r="H2" s="333" t="s">
        <v>145</v>
      </c>
      <c r="I2" s="202" t="s">
        <v>146</v>
      </c>
      <c r="J2" s="425" t="s">
        <v>1374</v>
      </c>
      <c r="K2" s="202">
        <v>4</v>
      </c>
      <c r="L2" s="225">
        <v>5.75</v>
      </c>
      <c r="M2" s="426">
        <v>55</v>
      </c>
      <c r="N2" s="225">
        <v>4.4166666666666661</v>
      </c>
      <c r="O2" s="427">
        <v>33</v>
      </c>
      <c r="P2" s="225">
        <v>1.3333333333333339</v>
      </c>
      <c r="Q2" s="428">
        <v>22</v>
      </c>
      <c r="R2" s="357">
        <v>8.5</v>
      </c>
      <c r="S2" s="251">
        <v>16160</v>
      </c>
      <c r="T2" s="429">
        <v>110.87478559176674</v>
      </c>
      <c r="U2" s="430">
        <v>914.7169811320756</v>
      </c>
      <c r="V2" s="233">
        <v>18</v>
      </c>
      <c r="W2" s="233">
        <v>7.4716981132075482</v>
      </c>
      <c r="X2" s="431">
        <v>21.509433962264133</v>
      </c>
      <c r="Y2" s="432">
        <v>0.95621301775147927</v>
      </c>
      <c r="Z2" s="433">
        <v>2</v>
      </c>
    </row>
    <row r="3" spans="1:26" hidden="1" outlineLevel="2">
      <c r="A3" s="424" t="s">
        <v>1410</v>
      </c>
      <c r="B3" s="333" t="s">
        <v>1150</v>
      </c>
      <c r="C3" s="356">
        <v>44977</v>
      </c>
      <c r="D3" s="198" t="s">
        <v>176</v>
      </c>
      <c r="E3" s="425" t="s">
        <v>1399</v>
      </c>
      <c r="F3" s="202" t="s">
        <v>165</v>
      </c>
      <c r="G3" s="198" t="s">
        <v>1241</v>
      </c>
      <c r="H3" s="333" t="s">
        <v>145</v>
      </c>
      <c r="I3" s="202" t="s">
        <v>146</v>
      </c>
      <c r="J3" s="425" t="s">
        <v>1375</v>
      </c>
      <c r="K3" s="202">
        <v>4</v>
      </c>
      <c r="L3" s="225">
        <v>5.25</v>
      </c>
      <c r="M3" s="426">
        <v>39</v>
      </c>
      <c r="N3" s="225">
        <v>3.916666666666667</v>
      </c>
      <c r="O3" s="427">
        <v>20</v>
      </c>
      <c r="P3" s="225">
        <v>1.333333333333333</v>
      </c>
      <c r="Q3" s="428">
        <v>19</v>
      </c>
      <c r="R3" s="357">
        <v>11</v>
      </c>
      <c r="S3" s="251">
        <v>15330</v>
      </c>
      <c r="T3" s="429">
        <v>195.70212765957444</v>
      </c>
      <c r="U3" s="430">
        <v>978.51063829787222</v>
      </c>
      <c r="V3" s="233">
        <v>24</v>
      </c>
      <c r="W3" s="233">
        <v>5.1063829787234036</v>
      </c>
      <c r="X3" s="431">
        <v>19.245283018867934</v>
      </c>
      <c r="Y3" s="432">
        <v>0.91033254156769594</v>
      </c>
      <c r="Z3" s="433">
        <v>2</v>
      </c>
    </row>
    <row r="4" spans="1:26" hidden="1" outlineLevel="2">
      <c r="A4" s="424" t="s">
        <v>1408</v>
      </c>
      <c r="B4" s="333" t="s">
        <v>1150</v>
      </c>
      <c r="C4" s="356">
        <v>44977</v>
      </c>
      <c r="D4" s="198" t="s">
        <v>176</v>
      </c>
      <c r="E4" s="425" t="s">
        <v>1402</v>
      </c>
      <c r="F4" s="202" t="s">
        <v>165</v>
      </c>
      <c r="G4" s="198" t="s">
        <v>1244</v>
      </c>
      <c r="H4" s="333" t="s">
        <v>145</v>
      </c>
      <c r="I4" s="202" t="s">
        <v>146</v>
      </c>
      <c r="J4" s="425" t="s">
        <v>1375</v>
      </c>
      <c r="K4" s="202">
        <v>3</v>
      </c>
      <c r="L4" s="225">
        <v>8.8333333333333339</v>
      </c>
      <c r="M4" s="426">
        <v>93</v>
      </c>
      <c r="N4" s="225">
        <v>6.7833333333333332</v>
      </c>
      <c r="O4" s="427">
        <v>39</v>
      </c>
      <c r="P4" s="225">
        <v>2.0500000000000007</v>
      </c>
      <c r="Q4" s="428">
        <v>54</v>
      </c>
      <c r="R4" s="357">
        <v>8.5</v>
      </c>
      <c r="S4" s="251">
        <v>16930</v>
      </c>
      <c r="T4" s="429">
        <v>63.995463995463993</v>
      </c>
      <c r="U4" s="430">
        <v>831.94103194103195</v>
      </c>
      <c r="V4" s="233">
        <v>25</v>
      </c>
      <c r="W4" s="233">
        <v>5.7493857493857492</v>
      </c>
      <c r="X4" s="431">
        <v>31.276595744680833</v>
      </c>
      <c r="Y4" s="432">
        <v>0.87268041237113403</v>
      </c>
      <c r="Z4" s="433">
        <v>2</v>
      </c>
    </row>
    <row r="5" spans="1:26" hidden="1" outlineLevel="2">
      <c r="A5" s="424" t="s">
        <v>1410</v>
      </c>
      <c r="B5" s="333" t="s">
        <v>1150</v>
      </c>
      <c r="C5" s="356">
        <v>44977</v>
      </c>
      <c r="D5" s="198" t="s">
        <v>176</v>
      </c>
      <c r="E5" s="425" t="s">
        <v>1403</v>
      </c>
      <c r="F5" s="202" t="s">
        <v>165</v>
      </c>
      <c r="G5" s="198" t="s">
        <v>1241</v>
      </c>
      <c r="H5" s="333" t="s">
        <v>145</v>
      </c>
      <c r="I5" s="202" t="s">
        <v>146</v>
      </c>
      <c r="J5" s="425" t="s">
        <v>1374</v>
      </c>
      <c r="K5" s="202">
        <v>4</v>
      </c>
      <c r="L5" s="225">
        <v>5.2666666666666666</v>
      </c>
      <c r="M5" s="426">
        <v>49</v>
      </c>
      <c r="N5" s="225">
        <v>3.8166666666666669</v>
      </c>
      <c r="O5" s="427">
        <v>29</v>
      </c>
      <c r="P5" s="225">
        <v>1.4499999999999997</v>
      </c>
      <c r="Q5" s="428">
        <v>20</v>
      </c>
      <c r="R5" s="357">
        <v>8</v>
      </c>
      <c r="S5" s="251">
        <v>12320</v>
      </c>
      <c r="T5" s="429">
        <v>111.3085378708026</v>
      </c>
      <c r="U5" s="430">
        <v>806.98689956331873</v>
      </c>
      <c r="V5" s="233">
        <v>6</v>
      </c>
      <c r="W5" s="233">
        <v>7.5982532751091698</v>
      </c>
      <c r="X5" s="431">
        <v>24.878048780487813</v>
      </c>
      <c r="Y5" s="432">
        <v>0.73508353221957046</v>
      </c>
      <c r="Z5" s="433">
        <v>2</v>
      </c>
    </row>
    <row r="6" spans="1:26" hidden="1" outlineLevel="2">
      <c r="A6" s="424" t="s">
        <v>1412</v>
      </c>
      <c r="B6" s="333" t="s">
        <v>1150</v>
      </c>
      <c r="C6" s="356">
        <v>44978</v>
      </c>
      <c r="D6" s="198" t="s">
        <v>178</v>
      </c>
      <c r="E6" s="425" t="s">
        <v>1404</v>
      </c>
      <c r="F6" s="202" t="s">
        <v>143</v>
      </c>
      <c r="G6" s="198" t="s">
        <v>1244</v>
      </c>
      <c r="H6" s="333" t="s">
        <v>145</v>
      </c>
      <c r="I6" s="202" t="s">
        <v>146</v>
      </c>
      <c r="J6" s="425" t="s">
        <v>1374</v>
      </c>
      <c r="K6" s="202">
        <v>4</v>
      </c>
      <c r="L6" s="225">
        <v>5</v>
      </c>
      <c r="M6" s="426">
        <v>50</v>
      </c>
      <c r="N6" s="225">
        <v>4.1500000000000004</v>
      </c>
      <c r="O6" s="427">
        <v>40</v>
      </c>
      <c r="P6" s="225">
        <v>0.84999999999999964</v>
      </c>
      <c r="Q6" s="428">
        <v>10</v>
      </c>
      <c r="R6" s="357">
        <v>7</v>
      </c>
      <c r="S6" s="251">
        <v>13400</v>
      </c>
      <c r="T6" s="429">
        <v>80.722891566265048</v>
      </c>
      <c r="U6" s="430">
        <v>807.22891566265048</v>
      </c>
      <c r="V6" s="233"/>
      <c r="W6" s="233">
        <v>9.6385542168674689</v>
      </c>
      <c r="X6" s="431">
        <v>16.875000000000014</v>
      </c>
      <c r="Y6" s="432">
        <v>0.83750000000000002</v>
      </c>
      <c r="Z6" s="433">
        <v>2</v>
      </c>
    </row>
    <row r="7" spans="1:26" hidden="1" outlineLevel="2">
      <c r="A7" s="424" t="s">
        <v>1413</v>
      </c>
      <c r="B7" s="333" t="s">
        <v>1150</v>
      </c>
      <c r="C7" s="356">
        <v>44978</v>
      </c>
      <c r="D7" s="198" t="s">
        <v>178</v>
      </c>
      <c r="E7" s="425" t="s">
        <v>1405</v>
      </c>
      <c r="F7" s="202" t="s">
        <v>143</v>
      </c>
      <c r="G7" s="198" t="s">
        <v>1241</v>
      </c>
      <c r="H7" s="333" t="s">
        <v>145</v>
      </c>
      <c r="I7" s="202" t="s">
        <v>146</v>
      </c>
      <c r="J7" s="425" t="s">
        <v>1375</v>
      </c>
      <c r="K7" s="202">
        <v>4</v>
      </c>
      <c r="L7" s="225">
        <v>3.3333333333333335</v>
      </c>
      <c r="M7" s="426">
        <v>32</v>
      </c>
      <c r="N7" s="225">
        <v>2.4666666666666668</v>
      </c>
      <c r="O7" s="427">
        <v>14</v>
      </c>
      <c r="P7" s="225">
        <v>0.8666666666666667</v>
      </c>
      <c r="Q7" s="428">
        <v>18</v>
      </c>
      <c r="R7" s="357">
        <v>8</v>
      </c>
      <c r="S7" s="251">
        <v>10800</v>
      </c>
      <c r="T7" s="429">
        <v>312.74131274131275</v>
      </c>
      <c r="U7" s="430">
        <v>1094.5945945945946</v>
      </c>
      <c r="V7" s="233">
        <v>30</v>
      </c>
      <c r="W7" s="233">
        <v>5.6756756756756754</v>
      </c>
      <c r="X7" s="431">
        <v>29.999999999999993</v>
      </c>
      <c r="Y7" s="432">
        <v>0.88235294117647056</v>
      </c>
      <c r="Z7" s="433">
        <v>2</v>
      </c>
    </row>
    <row r="8" spans="1:26" hidden="1" outlineLevel="2">
      <c r="A8" s="424" t="s">
        <v>1412</v>
      </c>
      <c r="B8" s="333" t="s">
        <v>1150</v>
      </c>
      <c r="C8" s="356">
        <v>44978</v>
      </c>
      <c r="D8" s="198" t="s">
        <v>178</v>
      </c>
      <c r="E8" s="425" t="s">
        <v>1406</v>
      </c>
      <c r="F8" s="202" t="s">
        <v>143</v>
      </c>
      <c r="G8" s="198" t="s">
        <v>1244</v>
      </c>
      <c r="H8" s="333" t="s">
        <v>145</v>
      </c>
      <c r="I8" s="202" t="s">
        <v>146</v>
      </c>
      <c r="J8" s="425" t="s">
        <v>1375</v>
      </c>
      <c r="K8" s="202">
        <v>4</v>
      </c>
      <c r="L8" s="225">
        <v>4.7833333333333332</v>
      </c>
      <c r="M8" s="426">
        <v>56</v>
      </c>
      <c r="N8" s="225">
        <v>3.7666666666666666</v>
      </c>
      <c r="O8" s="427">
        <v>36</v>
      </c>
      <c r="P8" s="225">
        <v>1.0166666666666666</v>
      </c>
      <c r="Q8" s="428">
        <v>20</v>
      </c>
      <c r="R8" s="357">
        <v>15</v>
      </c>
      <c r="S8" s="251">
        <v>8910</v>
      </c>
      <c r="T8" s="429">
        <v>65.707964601769916</v>
      </c>
      <c r="U8" s="430">
        <v>591.37168141592917</v>
      </c>
      <c r="V8" s="233">
        <v>18.46153846153846</v>
      </c>
      <c r="W8" s="233">
        <v>9.557522123893806</v>
      </c>
      <c r="X8" s="431">
        <v>27.272727272727277</v>
      </c>
      <c r="Y8" s="432">
        <v>1</v>
      </c>
      <c r="Z8" s="433">
        <v>1</v>
      </c>
    </row>
    <row r="9" spans="1:26" hidden="1" outlineLevel="2">
      <c r="A9" s="424" t="s">
        <v>1413</v>
      </c>
      <c r="B9" s="333" t="s">
        <v>1150</v>
      </c>
      <c r="C9" s="356">
        <v>44978</v>
      </c>
      <c r="D9" s="198" t="s">
        <v>178</v>
      </c>
      <c r="E9" s="425" t="s">
        <v>1407</v>
      </c>
      <c r="F9" s="202" t="s">
        <v>143</v>
      </c>
      <c r="G9" s="198" t="s">
        <v>1241</v>
      </c>
      <c r="H9" s="333" t="s">
        <v>145</v>
      </c>
      <c r="I9" s="202" t="s">
        <v>146</v>
      </c>
      <c r="J9" s="425" t="s">
        <v>1374</v>
      </c>
      <c r="K9" s="202">
        <v>4</v>
      </c>
      <c r="L9" s="225">
        <v>2.6833333333333336</v>
      </c>
      <c r="M9" s="426">
        <v>31</v>
      </c>
      <c r="N9" s="225">
        <v>2.2166666666666668</v>
      </c>
      <c r="O9" s="427">
        <v>20</v>
      </c>
      <c r="P9" s="225">
        <v>0.46666666666666679</v>
      </c>
      <c r="Q9" s="428">
        <v>11</v>
      </c>
      <c r="R9" s="357">
        <v>6</v>
      </c>
      <c r="S9" s="251">
        <v>3960</v>
      </c>
      <c r="T9" s="429">
        <v>89.323308270676691</v>
      </c>
      <c r="U9" s="430">
        <v>446.61654135338341</v>
      </c>
      <c r="V9" s="233">
        <v>60</v>
      </c>
      <c r="W9" s="233">
        <v>9.022556390977444</v>
      </c>
      <c r="X9" s="431">
        <v>25.263157894736828</v>
      </c>
      <c r="Y9" s="432">
        <v>1</v>
      </c>
      <c r="Z9" s="433">
        <v>1</v>
      </c>
    </row>
    <row r="10" spans="1:26" hidden="1" outlineLevel="2">
      <c r="A10" s="424" t="s">
        <v>1414</v>
      </c>
      <c r="B10" s="333" t="s">
        <v>1150</v>
      </c>
      <c r="C10" s="356">
        <v>44979</v>
      </c>
      <c r="D10" s="198" t="s">
        <v>180</v>
      </c>
      <c r="E10" s="425" t="s">
        <v>1401</v>
      </c>
      <c r="F10" s="202" t="s">
        <v>165</v>
      </c>
      <c r="G10" s="198" t="s">
        <v>1244</v>
      </c>
      <c r="H10" s="333" t="s">
        <v>145</v>
      </c>
      <c r="I10" s="202" t="s">
        <v>146</v>
      </c>
      <c r="J10" s="425" t="s">
        <v>1374</v>
      </c>
      <c r="K10" s="202">
        <v>4</v>
      </c>
      <c r="L10" s="225">
        <v>5.25</v>
      </c>
      <c r="M10" s="426">
        <v>53</v>
      </c>
      <c r="N10" s="225">
        <v>4.0333333333333332</v>
      </c>
      <c r="O10" s="427">
        <v>32</v>
      </c>
      <c r="P10" s="225">
        <v>1.2166666666666668</v>
      </c>
      <c r="Q10" s="428">
        <v>21</v>
      </c>
      <c r="R10" s="357">
        <v>10.000000000000002</v>
      </c>
      <c r="S10" s="251">
        <v>12420</v>
      </c>
      <c r="T10" s="429">
        <v>96.22933884297521</v>
      </c>
      <c r="U10" s="430">
        <v>769.83471074380168</v>
      </c>
      <c r="V10" s="233">
        <v>18</v>
      </c>
      <c r="W10" s="233">
        <v>7.9338842975206614</v>
      </c>
      <c r="X10" s="431">
        <v>11.162790697674417</v>
      </c>
      <c r="Y10" s="432">
        <v>0.9241071428571429</v>
      </c>
      <c r="Z10" s="433">
        <v>2</v>
      </c>
    </row>
    <row r="11" spans="1:26" hidden="1" outlineLevel="2">
      <c r="A11" s="424" t="s">
        <v>1415</v>
      </c>
      <c r="B11" s="333" t="s">
        <v>1150</v>
      </c>
      <c r="C11" s="356">
        <v>44979</v>
      </c>
      <c r="D11" s="198" t="s">
        <v>180</v>
      </c>
      <c r="E11" s="425" t="s">
        <v>1399</v>
      </c>
      <c r="F11" s="202" t="s">
        <v>165</v>
      </c>
      <c r="G11" s="198" t="s">
        <v>1241</v>
      </c>
      <c r="H11" s="333" t="s">
        <v>145</v>
      </c>
      <c r="I11" s="202" t="s">
        <v>146</v>
      </c>
      <c r="J11" s="425" t="s">
        <v>1375</v>
      </c>
      <c r="K11" s="202">
        <v>4</v>
      </c>
      <c r="L11" s="225">
        <v>4.166666666666667</v>
      </c>
      <c r="M11" s="426">
        <v>38</v>
      </c>
      <c r="N11" s="225">
        <v>3.0333333333333332</v>
      </c>
      <c r="O11" s="427">
        <v>18</v>
      </c>
      <c r="P11" s="225">
        <v>1.1333333333333337</v>
      </c>
      <c r="Q11" s="428">
        <v>20</v>
      </c>
      <c r="R11" s="357">
        <v>7.5</v>
      </c>
      <c r="S11" s="251">
        <v>11010</v>
      </c>
      <c r="T11" s="429">
        <v>201.64835164835165</v>
      </c>
      <c r="U11" s="430">
        <v>907.41758241758248</v>
      </c>
      <c r="V11" s="233">
        <v>24</v>
      </c>
      <c r="W11" s="233">
        <v>5.9340659340659343</v>
      </c>
      <c r="X11" s="431">
        <v>22.499999999999989</v>
      </c>
      <c r="Y11" s="432">
        <v>0.89366883116883122</v>
      </c>
      <c r="Z11" s="433">
        <v>2</v>
      </c>
    </row>
    <row r="12" spans="1:26" hidden="1" outlineLevel="2">
      <c r="A12" s="424" t="s">
        <v>1414</v>
      </c>
      <c r="B12" s="333" t="s">
        <v>1150</v>
      </c>
      <c r="C12" s="356">
        <v>44979</v>
      </c>
      <c r="D12" s="198" t="s">
        <v>180</v>
      </c>
      <c r="E12" s="425" t="s">
        <v>1402</v>
      </c>
      <c r="F12" s="202" t="s">
        <v>165</v>
      </c>
      <c r="G12" s="198" t="s">
        <v>1244</v>
      </c>
      <c r="H12" s="333" t="s">
        <v>145</v>
      </c>
      <c r="I12" s="202" t="s">
        <v>146</v>
      </c>
      <c r="J12" s="425" t="s">
        <v>1375</v>
      </c>
      <c r="K12" s="202">
        <v>4</v>
      </c>
      <c r="L12" s="225">
        <v>4.6833333333333336</v>
      </c>
      <c r="M12" s="426">
        <v>166</v>
      </c>
      <c r="N12" s="225">
        <v>3.0666666666666673</v>
      </c>
      <c r="O12" s="427">
        <v>22</v>
      </c>
      <c r="P12" s="225">
        <v>1.6166666666666663</v>
      </c>
      <c r="Q12" s="428">
        <v>144</v>
      </c>
      <c r="R12" s="357">
        <v>10</v>
      </c>
      <c r="S12" s="251">
        <v>7810</v>
      </c>
      <c r="T12" s="429">
        <v>115.76086956521736</v>
      </c>
      <c r="U12" s="430">
        <v>636.68478260869551</v>
      </c>
      <c r="V12" s="233">
        <v>25</v>
      </c>
      <c r="W12" s="233">
        <v>7.173913043478259</v>
      </c>
      <c r="X12" s="431">
        <v>111.20000000000005</v>
      </c>
      <c r="Y12" s="432">
        <v>1</v>
      </c>
      <c r="Z12" s="433">
        <v>1</v>
      </c>
    </row>
    <row r="13" spans="1:26" hidden="1" outlineLevel="2">
      <c r="A13" s="424" t="s">
        <v>1416</v>
      </c>
      <c r="B13" s="333" t="s">
        <v>1150</v>
      </c>
      <c r="C13" s="356">
        <v>44979</v>
      </c>
      <c r="D13" s="198" t="s">
        <v>180</v>
      </c>
      <c r="E13" s="425" t="s">
        <v>1402</v>
      </c>
      <c r="F13" s="202" t="s">
        <v>165</v>
      </c>
      <c r="G13" s="198" t="s">
        <v>1244</v>
      </c>
      <c r="H13" s="333" t="s">
        <v>145</v>
      </c>
      <c r="I13" s="202" t="s">
        <v>146</v>
      </c>
      <c r="J13" s="425" t="s">
        <v>1379</v>
      </c>
      <c r="K13" s="202">
        <v>4</v>
      </c>
      <c r="L13" s="225">
        <v>2.3166666666666664</v>
      </c>
      <c r="M13" s="426">
        <v>29</v>
      </c>
      <c r="N13" s="225">
        <v>1.5166666666666666</v>
      </c>
      <c r="O13" s="427">
        <v>10</v>
      </c>
      <c r="P13" s="225">
        <v>0.79999999999999982</v>
      </c>
      <c r="Q13" s="428">
        <v>19</v>
      </c>
      <c r="R13" s="357">
        <v>11</v>
      </c>
      <c r="S13" s="251">
        <v>4740</v>
      </c>
      <c r="T13" s="429">
        <v>312.52747252747253</v>
      </c>
      <c r="U13" s="430">
        <v>781.31868131868134</v>
      </c>
      <c r="V13" s="233">
        <v>12.857142857142858</v>
      </c>
      <c r="W13" s="233">
        <v>6.593406593406594</v>
      </c>
      <c r="X13" s="431">
        <v>39.130434782608717</v>
      </c>
      <c r="Y13" s="432">
        <v>1</v>
      </c>
      <c r="Z13" s="433">
        <v>1</v>
      </c>
    </row>
    <row r="14" spans="1:26" hidden="1" outlineLevel="2">
      <c r="A14" s="424" t="s">
        <v>1417</v>
      </c>
      <c r="B14" s="333" t="s">
        <v>1150</v>
      </c>
      <c r="C14" s="356">
        <v>44979</v>
      </c>
      <c r="D14" s="198" t="s">
        <v>180</v>
      </c>
      <c r="E14" s="425" t="s">
        <v>1403</v>
      </c>
      <c r="F14" s="202" t="s">
        <v>165</v>
      </c>
      <c r="G14" s="198" t="s">
        <v>1241</v>
      </c>
      <c r="H14" s="333" t="s">
        <v>145</v>
      </c>
      <c r="I14" s="202" t="s">
        <v>146</v>
      </c>
      <c r="J14" s="425" t="s">
        <v>1374</v>
      </c>
      <c r="K14" s="202">
        <v>4</v>
      </c>
      <c r="L14" s="225">
        <v>5.0333333333333332</v>
      </c>
      <c r="M14" s="426">
        <v>47</v>
      </c>
      <c r="N14" s="225">
        <v>4.0666666666666664</v>
      </c>
      <c r="O14" s="427">
        <v>27</v>
      </c>
      <c r="P14" s="225">
        <v>0.96666666666666679</v>
      </c>
      <c r="Q14" s="428">
        <v>20</v>
      </c>
      <c r="R14" s="357">
        <v>7.5</v>
      </c>
      <c r="S14" s="251">
        <v>10300</v>
      </c>
      <c r="T14" s="429">
        <v>93.806921675774134</v>
      </c>
      <c r="U14" s="430">
        <v>633.19672131147547</v>
      </c>
      <c r="V14" s="233">
        <v>30</v>
      </c>
      <c r="W14" s="233">
        <v>6.639344262295082</v>
      </c>
      <c r="X14" s="431">
        <v>26.15384615384615</v>
      </c>
      <c r="Y14" s="432">
        <v>0.69688768606224627</v>
      </c>
      <c r="Z14" s="433">
        <v>2</v>
      </c>
    </row>
    <row r="15" spans="1:26" hidden="1" outlineLevel="2">
      <c r="A15" s="424" t="s">
        <v>1419</v>
      </c>
      <c r="B15" s="333" t="s">
        <v>1150</v>
      </c>
      <c r="C15" s="356">
        <v>44980</v>
      </c>
      <c r="D15" s="198" t="s">
        <v>141</v>
      </c>
      <c r="E15" s="425" t="s">
        <v>1404</v>
      </c>
      <c r="F15" s="202" t="s">
        <v>143</v>
      </c>
      <c r="G15" s="198" t="s">
        <v>1244</v>
      </c>
      <c r="H15" s="333" t="s">
        <v>145</v>
      </c>
      <c r="I15" s="202" t="s">
        <v>146</v>
      </c>
      <c r="J15" s="425" t="s">
        <v>1374</v>
      </c>
      <c r="K15" s="202">
        <v>4</v>
      </c>
      <c r="L15" s="225">
        <v>4.8499999999999996</v>
      </c>
      <c r="M15" s="426">
        <v>51</v>
      </c>
      <c r="N15" s="225">
        <v>4.0333333333333332</v>
      </c>
      <c r="O15" s="427">
        <v>40</v>
      </c>
      <c r="P15" s="225">
        <v>0.81666666666666643</v>
      </c>
      <c r="Q15" s="428">
        <v>11</v>
      </c>
      <c r="R15" s="357">
        <v>8</v>
      </c>
      <c r="S15" s="251">
        <v>11550</v>
      </c>
      <c r="T15" s="429">
        <v>71.590909090909093</v>
      </c>
      <c r="U15" s="430">
        <v>715.90909090909088</v>
      </c>
      <c r="V15" s="233"/>
      <c r="W15" s="233">
        <v>9.9173553719008272</v>
      </c>
      <c r="X15" s="431">
        <v>22.222222222222229</v>
      </c>
      <c r="Y15" s="432">
        <v>0.99740932642487046</v>
      </c>
      <c r="Z15" s="433">
        <v>2</v>
      </c>
    </row>
    <row r="16" spans="1:26" hidden="1" outlineLevel="2">
      <c r="A16" s="424" t="s">
        <v>1420</v>
      </c>
      <c r="B16" s="333" t="s">
        <v>1150</v>
      </c>
      <c r="C16" s="356">
        <v>44980</v>
      </c>
      <c r="D16" s="198" t="s">
        <v>141</v>
      </c>
      <c r="E16" s="425" t="s">
        <v>1405</v>
      </c>
      <c r="F16" s="202" t="s">
        <v>143</v>
      </c>
      <c r="G16" s="198" t="s">
        <v>1241</v>
      </c>
      <c r="H16" s="333" t="s">
        <v>145</v>
      </c>
      <c r="I16" s="202" t="s">
        <v>146</v>
      </c>
      <c r="J16" s="425" t="s">
        <v>1375</v>
      </c>
      <c r="K16" s="202">
        <v>4</v>
      </c>
      <c r="L16" s="225">
        <v>3.4166666666666665</v>
      </c>
      <c r="M16" s="426">
        <v>33</v>
      </c>
      <c r="N16" s="225">
        <v>2.5333333333333332</v>
      </c>
      <c r="O16" s="427">
        <v>15</v>
      </c>
      <c r="P16" s="225">
        <v>0.8833333333333333</v>
      </c>
      <c r="Q16" s="428">
        <v>18</v>
      </c>
      <c r="R16" s="357">
        <v>8.5</v>
      </c>
      <c r="S16" s="251">
        <v>10250</v>
      </c>
      <c r="T16" s="429">
        <v>269.73684210526318</v>
      </c>
      <c r="U16" s="430">
        <v>1011.5131578947369</v>
      </c>
      <c r="V16" s="233">
        <v>30</v>
      </c>
      <c r="W16" s="233">
        <v>5.9210526315789478</v>
      </c>
      <c r="X16" s="431">
        <v>30</v>
      </c>
      <c r="Y16" s="432">
        <v>0.86864406779661019</v>
      </c>
      <c r="Z16" s="433">
        <v>2</v>
      </c>
    </row>
    <row r="17" spans="1:26" hidden="1" outlineLevel="2">
      <c r="A17" s="424" t="s">
        <v>1419</v>
      </c>
      <c r="B17" s="333" t="s">
        <v>1150</v>
      </c>
      <c r="C17" s="356">
        <v>44980</v>
      </c>
      <c r="D17" s="198" t="s">
        <v>141</v>
      </c>
      <c r="E17" s="425" t="s">
        <v>1406</v>
      </c>
      <c r="F17" s="202" t="s">
        <v>143</v>
      </c>
      <c r="G17" s="198" t="s">
        <v>1244</v>
      </c>
      <c r="H17" s="333" t="s">
        <v>145</v>
      </c>
      <c r="I17" s="202" t="s">
        <v>146</v>
      </c>
      <c r="J17" s="425" t="s">
        <v>1375</v>
      </c>
      <c r="K17" s="202">
        <v>4</v>
      </c>
      <c r="L17" s="225">
        <v>5.95</v>
      </c>
      <c r="M17" s="426">
        <v>86</v>
      </c>
      <c r="N17" s="225">
        <v>4.2333333333333334</v>
      </c>
      <c r="O17" s="427">
        <v>37</v>
      </c>
      <c r="P17" s="225">
        <v>1.7166666666666668</v>
      </c>
      <c r="Q17" s="428">
        <v>49</v>
      </c>
      <c r="R17" s="357">
        <v>12.499999999999998</v>
      </c>
      <c r="S17" s="251">
        <v>9330</v>
      </c>
      <c r="T17" s="429">
        <v>59.565865077676101</v>
      </c>
      <c r="U17" s="430">
        <v>550.98425196850394</v>
      </c>
      <c r="V17" s="233">
        <v>18.46153846153846</v>
      </c>
      <c r="W17" s="233">
        <v>8.7401574803149611</v>
      </c>
      <c r="X17" s="431">
        <v>40.615384615384613</v>
      </c>
      <c r="Y17" s="432">
        <v>0.78667790893760536</v>
      </c>
      <c r="Z17" s="433">
        <v>2</v>
      </c>
    </row>
    <row r="18" spans="1:26" hidden="1" outlineLevel="2">
      <c r="A18" s="424" t="s">
        <v>1421</v>
      </c>
      <c r="B18" s="333" t="s">
        <v>1150</v>
      </c>
      <c r="C18" s="356">
        <v>44980</v>
      </c>
      <c r="D18" s="198" t="s">
        <v>141</v>
      </c>
      <c r="E18" s="425" t="s">
        <v>1407</v>
      </c>
      <c r="F18" s="202" t="s">
        <v>143</v>
      </c>
      <c r="G18" s="198" t="s">
        <v>1241</v>
      </c>
      <c r="H18" s="333" t="s">
        <v>145</v>
      </c>
      <c r="I18" s="202" t="s">
        <v>146</v>
      </c>
      <c r="J18" s="425" t="s">
        <v>1374</v>
      </c>
      <c r="K18" s="202">
        <v>4</v>
      </c>
      <c r="L18" s="225">
        <v>4.7166666666666668</v>
      </c>
      <c r="M18" s="426">
        <v>45</v>
      </c>
      <c r="N18" s="225">
        <v>3.8000000000000003</v>
      </c>
      <c r="O18" s="427">
        <v>26</v>
      </c>
      <c r="P18" s="225">
        <v>0.91666666666666652</v>
      </c>
      <c r="Q18" s="428">
        <v>19</v>
      </c>
      <c r="R18" s="357">
        <v>7.5</v>
      </c>
      <c r="S18" s="251">
        <v>9070</v>
      </c>
      <c r="T18" s="429">
        <v>91.801619433198383</v>
      </c>
      <c r="U18" s="430">
        <v>596.71052631578948</v>
      </c>
      <c r="V18" s="233">
        <v>40</v>
      </c>
      <c r="W18" s="233">
        <v>6.8421052631578947</v>
      </c>
      <c r="X18" s="431">
        <v>27.567567567567576</v>
      </c>
      <c r="Y18" s="432">
        <v>0.73263327948303714</v>
      </c>
      <c r="Z18" s="433">
        <v>2</v>
      </c>
    </row>
    <row r="19" spans="1:26" hidden="1" outlineLevel="2">
      <c r="A19" s="424" t="s">
        <v>1422</v>
      </c>
      <c r="B19" s="333" t="s">
        <v>1150</v>
      </c>
      <c r="C19" s="356">
        <v>44981</v>
      </c>
      <c r="D19" s="198" t="s">
        <v>163</v>
      </c>
      <c r="E19" s="425" t="s">
        <v>1401</v>
      </c>
      <c r="F19" s="202" t="s">
        <v>165</v>
      </c>
      <c r="G19" s="198" t="s">
        <v>1244</v>
      </c>
      <c r="H19" s="333" t="s">
        <v>145</v>
      </c>
      <c r="I19" s="202" t="s">
        <v>146</v>
      </c>
      <c r="J19" s="425" t="s">
        <v>1374</v>
      </c>
      <c r="K19" s="202">
        <v>4</v>
      </c>
      <c r="L19" s="225">
        <v>5.416666666666667</v>
      </c>
      <c r="M19" s="426">
        <v>53</v>
      </c>
      <c r="N19" s="225">
        <v>4.1999999999999993</v>
      </c>
      <c r="O19" s="427">
        <v>30</v>
      </c>
      <c r="P19" s="225">
        <v>1.2166666666666677</v>
      </c>
      <c r="Q19" s="428">
        <v>23</v>
      </c>
      <c r="R19" s="357">
        <v>6.5</v>
      </c>
      <c r="S19" s="251">
        <v>13060</v>
      </c>
      <c r="T19" s="429">
        <v>103.65079365079366</v>
      </c>
      <c r="U19" s="430">
        <v>777.38095238095252</v>
      </c>
      <c r="V19" s="233">
        <v>24</v>
      </c>
      <c r="W19" s="233">
        <v>7.1428571428571441</v>
      </c>
      <c r="X19" s="431">
        <v>22.799999999999976</v>
      </c>
      <c r="Y19" s="432">
        <v>0.90820584144645344</v>
      </c>
      <c r="Z19" s="433">
        <v>2</v>
      </c>
    </row>
    <row r="20" spans="1:26" hidden="1" outlineLevel="2">
      <c r="A20" s="424" t="s">
        <v>1423</v>
      </c>
      <c r="B20" s="333" t="s">
        <v>1150</v>
      </c>
      <c r="C20" s="356">
        <v>44981</v>
      </c>
      <c r="D20" s="198" t="s">
        <v>163</v>
      </c>
      <c r="E20" s="425" t="s">
        <v>1399</v>
      </c>
      <c r="F20" s="202" t="s">
        <v>165</v>
      </c>
      <c r="G20" s="198" t="s">
        <v>1241</v>
      </c>
      <c r="H20" s="333" t="s">
        <v>145</v>
      </c>
      <c r="I20" s="202" t="s">
        <v>146</v>
      </c>
      <c r="J20" s="425" t="s">
        <v>1375</v>
      </c>
      <c r="K20" s="202">
        <v>4</v>
      </c>
      <c r="L20" s="225">
        <v>3.916666666666667</v>
      </c>
      <c r="M20" s="426">
        <v>38</v>
      </c>
      <c r="N20" s="225">
        <v>3.0333333333333332</v>
      </c>
      <c r="O20" s="427">
        <v>19</v>
      </c>
      <c r="P20" s="225">
        <v>0.88333333333333375</v>
      </c>
      <c r="Q20" s="428">
        <v>19</v>
      </c>
      <c r="R20" s="357">
        <v>7.5</v>
      </c>
      <c r="S20" s="251">
        <v>11570</v>
      </c>
      <c r="T20" s="429">
        <v>200.75187969924812</v>
      </c>
      <c r="U20" s="430">
        <v>953.57142857142856</v>
      </c>
      <c r="V20" s="233">
        <v>24</v>
      </c>
      <c r="W20" s="233">
        <v>6.2637362637362637</v>
      </c>
      <c r="X20" s="431">
        <v>30.909090909090889</v>
      </c>
      <c r="Y20" s="432">
        <v>0.89689922480620154</v>
      </c>
      <c r="Z20" s="433">
        <v>2</v>
      </c>
    </row>
    <row r="21" spans="1:26" hidden="1" outlineLevel="2">
      <c r="A21" s="424" t="s">
        <v>1422</v>
      </c>
      <c r="B21" s="333" t="s">
        <v>1150</v>
      </c>
      <c r="C21" s="356">
        <v>44981</v>
      </c>
      <c r="D21" s="198" t="s">
        <v>163</v>
      </c>
      <c r="E21" s="425" t="s">
        <v>1402</v>
      </c>
      <c r="F21" s="202" t="s">
        <v>165</v>
      </c>
      <c r="G21" s="198" t="s">
        <v>1244</v>
      </c>
      <c r="H21" s="333" t="s">
        <v>145</v>
      </c>
      <c r="I21" s="202" t="s">
        <v>146</v>
      </c>
      <c r="J21" s="425" t="s">
        <v>1375</v>
      </c>
      <c r="K21" s="202">
        <v>4</v>
      </c>
      <c r="L21" s="225">
        <v>7.1333333333333329</v>
      </c>
      <c r="M21" s="426">
        <v>89</v>
      </c>
      <c r="N21" s="225">
        <v>5.3833333333333329</v>
      </c>
      <c r="O21" s="427">
        <v>37</v>
      </c>
      <c r="P21" s="225">
        <v>1.75</v>
      </c>
      <c r="Q21" s="428">
        <v>52</v>
      </c>
      <c r="R21" s="357">
        <v>13</v>
      </c>
      <c r="S21" s="251">
        <v>13960</v>
      </c>
      <c r="T21" s="429">
        <v>70.086185256463892</v>
      </c>
      <c r="U21" s="430">
        <v>648.29721362229111</v>
      </c>
      <c r="V21" s="233">
        <v>18.46153846153846</v>
      </c>
      <c r="W21" s="233">
        <v>6.8730650154798765</v>
      </c>
      <c r="X21" s="431">
        <v>41.818181818181813</v>
      </c>
      <c r="Y21" s="432">
        <v>0.95355191256830596</v>
      </c>
      <c r="Z21" s="433">
        <v>2</v>
      </c>
    </row>
    <row r="22" spans="1:26" hidden="1" outlineLevel="2">
      <c r="A22" s="424" t="s">
        <v>1423</v>
      </c>
      <c r="B22" s="333" t="s">
        <v>1150</v>
      </c>
      <c r="C22" s="356">
        <v>44981</v>
      </c>
      <c r="D22" s="198" t="s">
        <v>163</v>
      </c>
      <c r="E22" s="425" t="s">
        <v>1403</v>
      </c>
      <c r="F22" s="202" t="s">
        <v>165</v>
      </c>
      <c r="G22" s="198" t="s">
        <v>1241</v>
      </c>
      <c r="H22" s="333" t="s">
        <v>145</v>
      </c>
      <c r="I22" s="202" t="s">
        <v>146</v>
      </c>
      <c r="J22" s="425" t="s">
        <v>1375</v>
      </c>
      <c r="K22" s="202">
        <v>4</v>
      </c>
      <c r="L22" s="225">
        <v>3.5166666666666666</v>
      </c>
      <c r="M22" s="426">
        <v>32</v>
      </c>
      <c r="N22" s="225">
        <v>3.0666666666666673</v>
      </c>
      <c r="O22" s="427">
        <v>22</v>
      </c>
      <c r="P22" s="225">
        <v>0.44999999999999929</v>
      </c>
      <c r="Q22" s="428">
        <v>10</v>
      </c>
      <c r="R22" s="357">
        <v>6</v>
      </c>
      <c r="S22" s="251">
        <v>6810</v>
      </c>
      <c r="T22" s="429">
        <v>100.9387351778656</v>
      </c>
      <c r="U22" s="430">
        <v>555.16304347826076</v>
      </c>
      <c r="V22" s="233">
        <v>40</v>
      </c>
      <c r="W22" s="233">
        <v>7.173913043478259</v>
      </c>
      <c r="X22" s="431">
        <v>26.666666666666728</v>
      </c>
      <c r="Y22" s="432">
        <v>1</v>
      </c>
      <c r="Z22" s="433">
        <v>1</v>
      </c>
    </row>
    <row r="23" spans="1:26" hidden="1" outlineLevel="2">
      <c r="A23" s="424" t="s">
        <v>1424</v>
      </c>
      <c r="B23" s="333" t="s">
        <v>1150</v>
      </c>
      <c r="C23" s="356">
        <v>44981</v>
      </c>
      <c r="D23" s="198" t="s">
        <v>163</v>
      </c>
      <c r="E23" s="425" t="s">
        <v>1403</v>
      </c>
      <c r="F23" s="202" t="s">
        <v>165</v>
      </c>
      <c r="G23" s="198" t="s">
        <v>1241</v>
      </c>
      <c r="H23" s="333" t="s">
        <v>145</v>
      </c>
      <c r="I23" s="202" t="s">
        <v>146</v>
      </c>
      <c r="J23" s="425" t="s">
        <v>1379</v>
      </c>
      <c r="K23" s="202">
        <v>4</v>
      </c>
      <c r="L23" s="225">
        <v>1.4</v>
      </c>
      <c r="M23" s="426">
        <v>11</v>
      </c>
      <c r="N23" s="225">
        <v>0.83333333333333337</v>
      </c>
      <c r="O23" s="427">
        <v>2</v>
      </c>
      <c r="P23" s="225">
        <v>0.56666666666666654</v>
      </c>
      <c r="Q23" s="428">
        <v>9</v>
      </c>
      <c r="R23" s="357">
        <v>10</v>
      </c>
      <c r="S23" s="251">
        <v>2950</v>
      </c>
      <c r="T23" s="429">
        <v>1770</v>
      </c>
      <c r="U23" s="430">
        <v>885</v>
      </c>
      <c r="V23" s="233">
        <v>36</v>
      </c>
      <c r="W23" s="233">
        <v>2.4</v>
      </c>
      <c r="X23" s="431">
        <v>18.947368421052637</v>
      </c>
      <c r="Y23" s="432">
        <v>1</v>
      </c>
      <c r="Z23" s="433">
        <v>1</v>
      </c>
    </row>
    <row r="24" spans="1:26" hidden="1" outlineLevel="2">
      <c r="A24" s="424" t="s">
        <v>1426</v>
      </c>
      <c r="B24" s="333" t="s">
        <v>1150</v>
      </c>
      <c r="C24" s="356">
        <v>44982</v>
      </c>
      <c r="D24" s="198" t="s">
        <v>173</v>
      </c>
      <c r="E24" s="425" t="s">
        <v>1404</v>
      </c>
      <c r="F24" s="202" t="s">
        <v>143</v>
      </c>
      <c r="G24" s="198" t="s">
        <v>1244</v>
      </c>
      <c r="H24" s="333" t="s">
        <v>145</v>
      </c>
      <c r="I24" s="202" t="s">
        <v>146</v>
      </c>
      <c r="J24" s="425" t="s">
        <v>1379</v>
      </c>
      <c r="K24" s="202">
        <v>4</v>
      </c>
      <c r="L24" s="225">
        <v>5.666666666666667</v>
      </c>
      <c r="M24" s="426">
        <v>63</v>
      </c>
      <c r="N24" s="225">
        <v>3.75</v>
      </c>
      <c r="O24" s="427">
        <v>34</v>
      </c>
      <c r="P24" s="225">
        <v>1.916666666666667</v>
      </c>
      <c r="Q24" s="428">
        <v>29</v>
      </c>
      <c r="R24" s="357">
        <v>9.5</v>
      </c>
      <c r="S24" s="251">
        <v>10830</v>
      </c>
      <c r="T24" s="429">
        <v>84.941176470588232</v>
      </c>
      <c r="U24" s="430">
        <v>722</v>
      </c>
      <c r="V24" s="233"/>
      <c r="W24" s="233">
        <v>9.0666666666666664</v>
      </c>
      <c r="X24" s="431">
        <v>17.802197802197799</v>
      </c>
      <c r="Y24" s="432">
        <v>0.99175824175824179</v>
      </c>
      <c r="Z24" s="433">
        <v>2</v>
      </c>
    </row>
    <row r="25" spans="1:26" hidden="1" outlineLevel="2">
      <c r="A25" s="424" t="s">
        <v>1427</v>
      </c>
      <c r="B25" s="333" t="s">
        <v>1150</v>
      </c>
      <c r="C25" s="356">
        <v>44982</v>
      </c>
      <c r="D25" s="198" t="s">
        <v>173</v>
      </c>
      <c r="E25" s="425" t="s">
        <v>1405</v>
      </c>
      <c r="F25" s="202" t="s">
        <v>143</v>
      </c>
      <c r="G25" s="198" t="s">
        <v>1241</v>
      </c>
      <c r="H25" s="333" t="s">
        <v>145</v>
      </c>
      <c r="I25" s="202" t="s">
        <v>146</v>
      </c>
      <c r="J25" s="425" t="s">
        <v>1379</v>
      </c>
      <c r="K25" s="202">
        <v>4</v>
      </c>
      <c r="L25" s="225">
        <v>3.75</v>
      </c>
      <c r="M25" s="426">
        <v>32</v>
      </c>
      <c r="N25" s="225">
        <v>2.3666666666666667</v>
      </c>
      <c r="O25" s="427">
        <v>15</v>
      </c>
      <c r="P25" s="225">
        <v>1.3833333333333333</v>
      </c>
      <c r="Q25" s="428">
        <v>17</v>
      </c>
      <c r="R25" s="357">
        <v>6.5</v>
      </c>
      <c r="S25" s="251">
        <v>9230</v>
      </c>
      <c r="T25" s="429">
        <v>260</v>
      </c>
      <c r="U25" s="430">
        <v>975</v>
      </c>
      <c r="V25" s="233">
        <v>3.4285714285714284</v>
      </c>
      <c r="W25" s="233">
        <v>6.3380281690140841</v>
      </c>
      <c r="X25" s="431">
        <v>25.714285714285722</v>
      </c>
      <c r="Y25" s="432">
        <v>0.92300000000000004</v>
      </c>
      <c r="Z25" s="433">
        <v>2</v>
      </c>
    </row>
    <row r="26" spans="1:26" hidden="1" outlineLevel="2">
      <c r="A26" s="424" t="s">
        <v>1426</v>
      </c>
      <c r="B26" s="333" t="s">
        <v>1150</v>
      </c>
      <c r="C26" s="356">
        <v>44982</v>
      </c>
      <c r="D26" s="198" t="s">
        <v>173</v>
      </c>
      <c r="E26" s="425" t="s">
        <v>1406</v>
      </c>
      <c r="F26" s="202" t="s">
        <v>143</v>
      </c>
      <c r="G26" s="198" t="s">
        <v>1244</v>
      </c>
      <c r="H26" s="333" t="s">
        <v>145</v>
      </c>
      <c r="I26" s="202" t="s">
        <v>146</v>
      </c>
      <c r="J26" s="425" t="s">
        <v>1375</v>
      </c>
      <c r="K26" s="202">
        <v>4</v>
      </c>
      <c r="L26" s="225">
        <v>4.2833333333333332</v>
      </c>
      <c r="M26" s="426">
        <v>48</v>
      </c>
      <c r="N26" s="225">
        <v>3.166666666666667</v>
      </c>
      <c r="O26" s="427">
        <v>24</v>
      </c>
      <c r="P26" s="225">
        <v>1.1166666666666663</v>
      </c>
      <c r="Q26" s="428">
        <v>24</v>
      </c>
      <c r="R26" s="357">
        <v>8</v>
      </c>
      <c r="S26" s="251">
        <v>7250</v>
      </c>
      <c r="T26" s="429">
        <v>95.394736842105246</v>
      </c>
      <c r="U26" s="430">
        <v>572.36842105263156</v>
      </c>
      <c r="V26" s="233">
        <v>25</v>
      </c>
      <c r="W26" s="233">
        <v>7.5789473684210522</v>
      </c>
      <c r="X26" s="431">
        <v>22.97872340425533</v>
      </c>
      <c r="Y26" s="432">
        <v>1</v>
      </c>
      <c r="Z26" s="433">
        <v>1</v>
      </c>
    </row>
    <row r="27" spans="1:26" hidden="1" outlineLevel="2">
      <c r="A27" s="424" t="s">
        <v>1427</v>
      </c>
      <c r="B27" s="333" t="s">
        <v>1150</v>
      </c>
      <c r="C27" s="356">
        <v>44982</v>
      </c>
      <c r="D27" s="198" t="s">
        <v>173</v>
      </c>
      <c r="E27" s="425" t="s">
        <v>1407</v>
      </c>
      <c r="F27" s="202" t="s">
        <v>143</v>
      </c>
      <c r="G27" s="198" t="s">
        <v>1241</v>
      </c>
      <c r="H27" s="333" t="s">
        <v>145</v>
      </c>
      <c r="I27" s="202" t="s">
        <v>146</v>
      </c>
      <c r="J27" s="425" t="s">
        <v>1374</v>
      </c>
      <c r="K27" s="202">
        <v>4</v>
      </c>
      <c r="L27" s="225">
        <v>3.9833333333333334</v>
      </c>
      <c r="M27" s="426">
        <v>34</v>
      </c>
      <c r="N27" s="225">
        <v>3.5166666666666666</v>
      </c>
      <c r="O27" s="427">
        <v>25</v>
      </c>
      <c r="P27" s="225">
        <v>0.46666666666666679</v>
      </c>
      <c r="Q27" s="428">
        <v>9</v>
      </c>
      <c r="R27" s="357">
        <v>7</v>
      </c>
      <c r="S27" s="251">
        <v>6720</v>
      </c>
      <c r="T27" s="429">
        <v>76.436018957345979</v>
      </c>
      <c r="U27" s="430">
        <v>477.7251184834123</v>
      </c>
      <c r="V27" s="233">
        <v>40</v>
      </c>
      <c r="W27" s="233">
        <v>7.109004739336493</v>
      </c>
      <c r="X27" s="431">
        <v>23.333333333333325</v>
      </c>
      <c r="Y27" s="432">
        <v>1</v>
      </c>
      <c r="Z27" s="433">
        <v>1</v>
      </c>
    </row>
    <row r="28" spans="1:26" hidden="1" outlineLevel="2">
      <c r="A28" s="424" t="s">
        <v>1428</v>
      </c>
      <c r="B28" s="333" t="s">
        <v>1150</v>
      </c>
      <c r="C28" s="356">
        <v>44984</v>
      </c>
      <c r="D28" s="198" t="s">
        <v>176</v>
      </c>
      <c r="E28" s="425" t="s">
        <v>1401</v>
      </c>
      <c r="F28" s="202" t="s">
        <v>165</v>
      </c>
      <c r="G28" s="198" t="s">
        <v>1244</v>
      </c>
      <c r="H28" s="333" t="s">
        <v>145</v>
      </c>
      <c r="I28" s="202" t="s">
        <v>146</v>
      </c>
      <c r="J28" s="425" t="s">
        <v>1379</v>
      </c>
      <c r="K28" s="202">
        <v>4</v>
      </c>
      <c r="L28" s="225">
        <v>5.75</v>
      </c>
      <c r="M28" s="426">
        <v>52</v>
      </c>
      <c r="N28" s="225">
        <v>4.5833333333333339</v>
      </c>
      <c r="O28" s="427">
        <v>32</v>
      </c>
      <c r="P28" s="225">
        <v>1.1666666666666661</v>
      </c>
      <c r="Q28" s="428">
        <v>20</v>
      </c>
      <c r="R28" s="357">
        <v>6.5</v>
      </c>
      <c r="S28" s="251">
        <v>17160</v>
      </c>
      <c r="T28" s="429">
        <v>116.99999999999999</v>
      </c>
      <c r="U28" s="430">
        <v>935.99999999999989</v>
      </c>
      <c r="V28" s="233">
        <v>18</v>
      </c>
      <c r="W28" s="233">
        <v>6.9818181818181806</v>
      </c>
      <c r="X28" s="431">
        <v>20.425531914893632</v>
      </c>
      <c r="Y28" s="432">
        <v>0.96512935883014628</v>
      </c>
      <c r="Z28" s="433">
        <v>2</v>
      </c>
    </row>
    <row r="29" spans="1:26" hidden="1" outlineLevel="2">
      <c r="A29" s="424" t="s">
        <v>1429</v>
      </c>
      <c r="B29" s="333" t="s">
        <v>1150</v>
      </c>
      <c r="C29" s="356">
        <v>44984</v>
      </c>
      <c r="D29" s="198" t="s">
        <v>176</v>
      </c>
      <c r="E29" s="425" t="s">
        <v>1399</v>
      </c>
      <c r="F29" s="202" t="s">
        <v>165</v>
      </c>
      <c r="G29" s="198" t="s">
        <v>1241</v>
      </c>
      <c r="H29" s="333" t="s">
        <v>145</v>
      </c>
      <c r="I29" s="202" t="s">
        <v>146</v>
      </c>
      <c r="J29" s="425" t="s">
        <v>1379</v>
      </c>
      <c r="K29" s="202">
        <v>4</v>
      </c>
      <c r="L29" s="225">
        <v>5.083333333333333</v>
      </c>
      <c r="M29" s="426">
        <v>51</v>
      </c>
      <c r="N29" s="225">
        <v>3.5333333333333332</v>
      </c>
      <c r="O29" s="427">
        <v>17</v>
      </c>
      <c r="P29" s="225">
        <v>1.5499999999999998</v>
      </c>
      <c r="Q29" s="428">
        <v>34</v>
      </c>
      <c r="R29" s="357">
        <v>7.6666666666666661</v>
      </c>
      <c r="S29" s="251">
        <v>15450</v>
      </c>
      <c r="T29" s="429">
        <v>257.21420643729192</v>
      </c>
      <c r="U29" s="430">
        <v>1093.1603773584907</v>
      </c>
      <c r="V29" s="233">
        <v>24</v>
      </c>
      <c r="W29" s="233">
        <v>4.8113207547169816</v>
      </c>
      <c r="X29" s="431">
        <v>29.53846153846154</v>
      </c>
      <c r="Y29" s="432">
        <v>0.97169811320754718</v>
      </c>
      <c r="Z29" s="433">
        <v>3</v>
      </c>
    </row>
    <row r="30" spans="1:26" hidden="1" outlineLevel="2">
      <c r="A30" s="424" t="s">
        <v>1428</v>
      </c>
      <c r="B30" s="333" t="s">
        <v>1150</v>
      </c>
      <c r="C30" s="356">
        <v>44984</v>
      </c>
      <c r="D30" s="198" t="s">
        <v>176</v>
      </c>
      <c r="E30" s="425" t="s">
        <v>1402</v>
      </c>
      <c r="F30" s="202" t="s">
        <v>165</v>
      </c>
      <c r="G30" s="198" t="s">
        <v>1244</v>
      </c>
      <c r="H30" s="333" t="s">
        <v>145</v>
      </c>
      <c r="I30" s="202" t="s">
        <v>146</v>
      </c>
      <c r="J30" s="425" t="s">
        <v>1379</v>
      </c>
      <c r="K30" s="202">
        <v>4</v>
      </c>
      <c r="L30" s="225">
        <v>7.6333333333333329</v>
      </c>
      <c r="M30" s="426">
        <v>91</v>
      </c>
      <c r="N30" s="225">
        <v>5.6333333333333329</v>
      </c>
      <c r="O30" s="427">
        <v>35</v>
      </c>
      <c r="P30" s="225">
        <v>2</v>
      </c>
      <c r="Q30" s="428">
        <v>56</v>
      </c>
      <c r="R30" s="357">
        <v>7</v>
      </c>
      <c r="S30" s="251">
        <v>18360</v>
      </c>
      <c r="T30" s="429">
        <v>93.119188503803898</v>
      </c>
      <c r="U30" s="430">
        <v>814.79289940828414</v>
      </c>
      <c r="V30" s="233">
        <v>18.46153846153846</v>
      </c>
      <c r="W30" s="233">
        <v>6.2130177514792901</v>
      </c>
      <c r="X30" s="431">
        <v>29.032258064516132</v>
      </c>
      <c r="Y30" s="432">
        <v>0.99458288190682553</v>
      </c>
      <c r="Z30" s="433">
        <v>2</v>
      </c>
    </row>
    <row r="31" spans="1:26" hidden="1" outlineLevel="2">
      <c r="A31" s="424" t="s">
        <v>1430</v>
      </c>
      <c r="B31" s="333" t="s">
        <v>1150</v>
      </c>
      <c r="C31" s="356">
        <v>44984</v>
      </c>
      <c r="D31" s="198" t="s">
        <v>176</v>
      </c>
      <c r="E31" s="425" t="s">
        <v>1403</v>
      </c>
      <c r="F31" s="202" t="s">
        <v>165</v>
      </c>
      <c r="G31" s="198" t="s">
        <v>1241</v>
      </c>
      <c r="H31" s="333" t="s">
        <v>145</v>
      </c>
      <c r="I31" s="202" t="s">
        <v>146</v>
      </c>
      <c r="J31" s="425" t="s">
        <v>1374</v>
      </c>
      <c r="K31" s="202">
        <v>4</v>
      </c>
      <c r="L31" s="225">
        <v>6.1</v>
      </c>
      <c r="M31" s="426">
        <v>50</v>
      </c>
      <c r="N31" s="225">
        <v>5.083333333333333</v>
      </c>
      <c r="O31" s="427">
        <v>30</v>
      </c>
      <c r="P31" s="225">
        <v>1.0166666666666666</v>
      </c>
      <c r="Q31" s="428">
        <v>20</v>
      </c>
      <c r="R31" s="357">
        <v>6</v>
      </c>
      <c r="S31" s="251">
        <v>13400</v>
      </c>
      <c r="T31" s="429">
        <v>87.868852459016409</v>
      </c>
      <c r="U31" s="430">
        <v>659.01639344262298</v>
      </c>
      <c r="V31" s="233">
        <v>17.142857142857142</v>
      </c>
      <c r="W31" s="233">
        <v>5.9016393442622954</v>
      </c>
      <c r="X31" s="431">
        <v>25.714285714285715</v>
      </c>
      <c r="Y31" s="432">
        <v>0.80722891566265065</v>
      </c>
      <c r="Z31" s="433">
        <v>2</v>
      </c>
    </row>
    <row r="32" spans="1:26" hidden="1" outlineLevel="2">
      <c r="A32" s="424" t="s">
        <v>1432</v>
      </c>
      <c r="B32" s="333" t="s">
        <v>1150</v>
      </c>
      <c r="C32" s="356">
        <v>44985</v>
      </c>
      <c r="D32" s="198" t="s">
        <v>178</v>
      </c>
      <c r="E32" s="425" t="s">
        <v>1404</v>
      </c>
      <c r="F32" s="202" t="s">
        <v>143</v>
      </c>
      <c r="G32" s="198" t="s">
        <v>1244</v>
      </c>
      <c r="H32" s="333" t="s">
        <v>145</v>
      </c>
      <c r="I32" s="202" t="s">
        <v>146</v>
      </c>
      <c r="J32" s="425" t="s">
        <v>1374</v>
      </c>
      <c r="K32" s="202">
        <v>4</v>
      </c>
      <c r="L32" s="225">
        <v>5.7833333333333332</v>
      </c>
      <c r="M32" s="426">
        <v>50</v>
      </c>
      <c r="N32" s="225">
        <v>4.9499999999999993</v>
      </c>
      <c r="O32" s="427">
        <v>39</v>
      </c>
      <c r="P32" s="225">
        <v>0.83333333333333393</v>
      </c>
      <c r="Q32" s="428">
        <v>11</v>
      </c>
      <c r="R32" s="357">
        <v>7</v>
      </c>
      <c r="S32" s="251">
        <v>14390</v>
      </c>
      <c r="T32" s="429">
        <v>74.540274540274552</v>
      </c>
      <c r="U32" s="430">
        <v>726.7676767676769</v>
      </c>
      <c r="V32" s="233"/>
      <c r="W32" s="233">
        <v>7.8787878787878798</v>
      </c>
      <c r="X32" s="431">
        <v>17.419354838709662</v>
      </c>
      <c r="Y32" s="432">
        <v>0.88608374384236455</v>
      </c>
      <c r="Z32" s="433">
        <v>2</v>
      </c>
    </row>
    <row r="33" spans="1:26" hidden="1" outlineLevel="2">
      <c r="A33" s="424" t="s">
        <v>1433</v>
      </c>
      <c r="B33" s="333" t="s">
        <v>1150</v>
      </c>
      <c r="C33" s="356">
        <v>44985</v>
      </c>
      <c r="D33" s="198" t="s">
        <v>178</v>
      </c>
      <c r="E33" s="425" t="s">
        <v>1405</v>
      </c>
      <c r="F33" s="202" t="s">
        <v>143</v>
      </c>
      <c r="G33" s="198" t="s">
        <v>1241</v>
      </c>
      <c r="H33" s="333" t="s">
        <v>145</v>
      </c>
      <c r="I33" s="202" t="s">
        <v>146</v>
      </c>
      <c r="J33" s="425" t="s">
        <v>1379</v>
      </c>
      <c r="K33" s="202">
        <v>4</v>
      </c>
      <c r="L33" s="225">
        <v>3.8333333333333339</v>
      </c>
      <c r="M33" s="426">
        <v>32</v>
      </c>
      <c r="N33" s="225">
        <v>2.6833333333333336</v>
      </c>
      <c r="O33" s="427">
        <v>15</v>
      </c>
      <c r="P33" s="225">
        <v>1.1500000000000004</v>
      </c>
      <c r="Q33" s="428">
        <v>17</v>
      </c>
      <c r="R33" s="357">
        <v>6</v>
      </c>
      <c r="S33" s="251">
        <v>11910</v>
      </c>
      <c r="T33" s="429">
        <v>295.9006211180124</v>
      </c>
      <c r="U33" s="430">
        <v>1109.6273291925465</v>
      </c>
      <c r="V33" s="233">
        <v>30</v>
      </c>
      <c r="W33" s="233">
        <v>5.5900621118012417</v>
      </c>
      <c r="X33" s="431">
        <v>16.981132075471692</v>
      </c>
      <c r="Y33" s="432">
        <v>0.91474654377880182</v>
      </c>
      <c r="Z33" s="433">
        <v>2</v>
      </c>
    </row>
    <row r="34" spans="1:26" hidden="1" outlineLevel="2">
      <c r="A34" s="424" t="s">
        <v>1432</v>
      </c>
      <c r="B34" s="333" t="s">
        <v>1150</v>
      </c>
      <c r="C34" s="356">
        <v>44985</v>
      </c>
      <c r="D34" s="198" t="s">
        <v>178</v>
      </c>
      <c r="E34" s="425" t="s">
        <v>1406</v>
      </c>
      <c r="F34" s="202" t="s">
        <v>143</v>
      </c>
      <c r="G34" s="198" t="s">
        <v>1244</v>
      </c>
      <c r="H34" s="333" t="s">
        <v>145</v>
      </c>
      <c r="I34" s="202" t="s">
        <v>146</v>
      </c>
      <c r="J34" s="425" t="s">
        <v>1379</v>
      </c>
      <c r="K34" s="202">
        <v>4</v>
      </c>
      <c r="L34" s="225">
        <v>5.5</v>
      </c>
      <c r="M34" s="426">
        <v>78</v>
      </c>
      <c r="N34" s="225">
        <v>4.0666666666666664</v>
      </c>
      <c r="O34" s="427">
        <v>32</v>
      </c>
      <c r="P34" s="225">
        <v>1.4333333333333336</v>
      </c>
      <c r="Q34" s="428">
        <v>46</v>
      </c>
      <c r="R34" s="357">
        <v>8</v>
      </c>
      <c r="S34" s="251">
        <v>10790</v>
      </c>
      <c r="T34" s="429">
        <v>82.914959016393453</v>
      </c>
      <c r="U34" s="430">
        <v>663.31967213114763</v>
      </c>
      <c r="V34" s="233">
        <v>20</v>
      </c>
      <c r="W34" s="233">
        <v>7.8688524590163942</v>
      </c>
      <c r="X34" s="431">
        <v>42.413793103448263</v>
      </c>
      <c r="Y34" s="432">
        <v>0.7566619915848527</v>
      </c>
      <c r="Z34" s="433">
        <v>2</v>
      </c>
    </row>
    <row r="35" spans="1:26" hidden="1" outlineLevel="2">
      <c r="A35" s="424" t="s">
        <v>1434</v>
      </c>
      <c r="B35" s="333" t="s">
        <v>1150</v>
      </c>
      <c r="C35" s="356">
        <v>44985</v>
      </c>
      <c r="D35" s="198" t="s">
        <v>178</v>
      </c>
      <c r="E35" s="425" t="s">
        <v>1407</v>
      </c>
      <c r="F35" s="202" t="s">
        <v>143</v>
      </c>
      <c r="G35" s="198" t="s">
        <v>1241</v>
      </c>
      <c r="H35" s="333" t="s">
        <v>145</v>
      </c>
      <c r="I35" s="202" t="s">
        <v>146</v>
      </c>
      <c r="J35" s="425" t="s">
        <v>1374</v>
      </c>
      <c r="K35" s="202">
        <v>4</v>
      </c>
      <c r="L35" s="225">
        <v>4.7666666666666666</v>
      </c>
      <c r="M35" s="426">
        <v>46</v>
      </c>
      <c r="N35" s="225">
        <v>3.7</v>
      </c>
      <c r="O35" s="427">
        <v>25</v>
      </c>
      <c r="P35" s="225">
        <v>1.0666666666666664</v>
      </c>
      <c r="Q35" s="428">
        <v>21</v>
      </c>
      <c r="R35" s="357">
        <v>5.5</v>
      </c>
      <c r="S35" s="251">
        <v>9470</v>
      </c>
      <c r="T35" s="429">
        <v>102.37837837837837</v>
      </c>
      <c r="U35" s="430">
        <v>639.86486486486478</v>
      </c>
      <c r="V35" s="233">
        <v>12.857142857142858</v>
      </c>
      <c r="W35" s="233">
        <v>6.7567567567567561</v>
      </c>
      <c r="X35" s="431">
        <v>27.692307692307704</v>
      </c>
      <c r="Y35" s="432">
        <v>0.68922852983988359</v>
      </c>
      <c r="Z35" s="433">
        <v>2</v>
      </c>
    </row>
    <row r="36" spans="1:26" outlineLevel="1" collapsed="1">
      <c r="A36" s="424"/>
      <c r="B36" s="333"/>
      <c r="C36" s="356" t="s">
        <v>1774</v>
      </c>
      <c r="D36" s="198"/>
      <c r="E36" s="425"/>
      <c r="F36" s="202"/>
      <c r="G36" s="198"/>
      <c r="H36" s="333"/>
      <c r="I36" s="202"/>
      <c r="J36" s="425"/>
      <c r="K36" s="202">
        <f t="shared" ref="K36:Z36" si="0">SUBTOTAL(1,K2:K35)</f>
        <v>3.9705882352941178</v>
      </c>
      <c r="L36" s="225">
        <f t="shared" si="0"/>
        <v>4.8470588235294123</v>
      </c>
      <c r="M36" s="426">
        <f t="shared" si="0"/>
        <v>53.029411764705884</v>
      </c>
      <c r="N36" s="225">
        <f t="shared" si="0"/>
        <v>3.6882352941176468</v>
      </c>
      <c r="O36" s="427">
        <f t="shared" si="0"/>
        <v>26.205882352941178</v>
      </c>
      <c r="P36" s="225">
        <f t="shared" si="0"/>
        <v>1.1588235294117648</v>
      </c>
      <c r="Q36" s="428">
        <f t="shared" si="0"/>
        <v>26.823529411764707</v>
      </c>
      <c r="R36" s="357">
        <f t="shared" si="0"/>
        <v>8.2990196078431353</v>
      </c>
      <c r="S36" s="251">
        <f t="shared" si="0"/>
        <v>11105.882352941177</v>
      </c>
      <c r="T36" s="429">
        <f t="shared" si="0"/>
        <v>182.8288408462368</v>
      </c>
      <c r="U36" s="430">
        <f t="shared" si="0"/>
        <v>773.07624059423006</v>
      </c>
      <c r="V36" s="233">
        <f t="shared" si="0"/>
        <v>24.371062271062268</v>
      </c>
      <c r="W36" s="233">
        <f t="shared" si="0"/>
        <v>6.9842290308584776</v>
      </c>
      <c r="X36" s="431">
        <f t="shared" si="0"/>
        <v>28.442925462477273</v>
      </c>
      <c r="Y36" s="432">
        <f t="shared" si="0"/>
        <v>0.90449899961908731</v>
      </c>
      <c r="Z36" s="433">
        <f t="shared" si="0"/>
        <v>1.7941176470588236</v>
      </c>
    </row>
    <row r="37" spans="1:26" hidden="1" outlineLevel="2">
      <c r="A37" s="424" t="s">
        <v>1435</v>
      </c>
      <c r="B37" s="333" t="s">
        <v>1150</v>
      </c>
      <c r="C37" s="356">
        <v>44986</v>
      </c>
      <c r="D37" s="198" t="s">
        <v>180</v>
      </c>
      <c r="E37" s="425" t="s">
        <v>1399</v>
      </c>
      <c r="F37" s="202" t="s">
        <v>165</v>
      </c>
      <c r="G37" s="198" t="s">
        <v>1241</v>
      </c>
      <c r="H37" s="333" t="s">
        <v>145</v>
      </c>
      <c r="I37" s="202" t="s">
        <v>146</v>
      </c>
      <c r="J37" s="425" t="s">
        <v>1379</v>
      </c>
      <c r="K37" s="202">
        <v>4</v>
      </c>
      <c r="L37" s="225">
        <v>3.4166666666666665</v>
      </c>
      <c r="M37" s="426">
        <v>38</v>
      </c>
      <c r="N37" s="225">
        <v>2.4</v>
      </c>
      <c r="O37" s="427">
        <v>18</v>
      </c>
      <c r="P37" s="225">
        <v>1.0166666666666666</v>
      </c>
      <c r="Q37" s="428">
        <v>20</v>
      </c>
      <c r="R37" s="357">
        <v>6.5</v>
      </c>
      <c r="S37" s="251">
        <v>10250</v>
      </c>
      <c r="T37" s="429">
        <v>237.26851851851853</v>
      </c>
      <c r="U37" s="430">
        <v>1067.7083333333335</v>
      </c>
      <c r="V37" s="233">
        <v>20</v>
      </c>
      <c r="W37" s="233">
        <v>7.5</v>
      </c>
      <c r="X37" s="431">
        <v>25.714285714285715</v>
      </c>
      <c r="Y37" s="432">
        <v>0.88514680483592401</v>
      </c>
      <c r="Z37" s="433">
        <v>2</v>
      </c>
    </row>
    <row r="38" spans="1:26" hidden="1" outlineLevel="2">
      <c r="A38" s="424" t="s">
        <v>1438</v>
      </c>
      <c r="B38" s="333" t="s">
        <v>1150</v>
      </c>
      <c r="C38" s="356">
        <v>44986</v>
      </c>
      <c r="D38" s="198" t="s">
        <v>180</v>
      </c>
      <c r="E38" s="425" t="s">
        <v>1402</v>
      </c>
      <c r="F38" s="202" t="s">
        <v>165</v>
      </c>
      <c r="G38" s="198" t="s">
        <v>1244</v>
      </c>
      <c r="H38" s="333" t="s">
        <v>145</v>
      </c>
      <c r="I38" s="202" t="s">
        <v>146</v>
      </c>
      <c r="J38" s="425" t="s">
        <v>1379</v>
      </c>
      <c r="K38" s="202">
        <v>4</v>
      </c>
      <c r="L38" s="225">
        <v>6.0333333333333332</v>
      </c>
      <c r="M38" s="426">
        <v>85</v>
      </c>
      <c r="N38" s="225">
        <v>4.5166666666666666</v>
      </c>
      <c r="O38" s="427">
        <v>29</v>
      </c>
      <c r="P38" s="225">
        <v>1.5166666666666666</v>
      </c>
      <c r="Q38" s="428">
        <v>56</v>
      </c>
      <c r="R38" s="357">
        <v>9.5</v>
      </c>
      <c r="S38" s="251">
        <v>11380</v>
      </c>
      <c r="T38" s="429">
        <v>86.881282605929499</v>
      </c>
      <c r="U38" s="430">
        <v>629.8892988929889</v>
      </c>
      <c r="V38" s="233">
        <v>18.46153846153846</v>
      </c>
      <c r="W38" s="233">
        <v>6.4206642066420665</v>
      </c>
      <c r="X38" s="431">
        <v>50.847457627118644</v>
      </c>
      <c r="Y38" s="432">
        <v>0.77414965986394557</v>
      </c>
      <c r="Z38" s="433">
        <v>2</v>
      </c>
    </row>
    <row r="39" spans="1:26" hidden="1" outlineLevel="2">
      <c r="A39" s="424" t="s">
        <v>1439</v>
      </c>
      <c r="B39" s="333" t="s">
        <v>1150</v>
      </c>
      <c r="C39" s="356">
        <v>44986</v>
      </c>
      <c r="D39" s="198" t="s">
        <v>180</v>
      </c>
      <c r="E39" s="425" t="s">
        <v>1403</v>
      </c>
      <c r="F39" s="202" t="s">
        <v>165</v>
      </c>
      <c r="G39" s="198" t="s">
        <v>1241</v>
      </c>
      <c r="H39" s="333" t="s">
        <v>145</v>
      </c>
      <c r="I39" s="202" t="s">
        <v>146</v>
      </c>
      <c r="J39" s="425" t="s">
        <v>1374</v>
      </c>
      <c r="K39" s="202">
        <v>4</v>
      </c>
      <c r="L39" s="225">
        <v>5.1166666666666663</v>
      </c>
      <c r="M39" s="426">
        <v>47</v>
      </c>
      <c r="N39" s="225">
        <v>3.9833333333333334</v>
      </c>
      <c r="O39" s="427">
        <v>28</v>
      </c>
      <c r="P39" s="225">
        <v>1.1333333333333329</v>
      </c>
      <c r="Q39" s="428">
        <v>19</v>
      </c>
      <c r="R39" s="357">
        <v>5.5</v>
      </c>
      <c r="S39" s="251">
        <v>9520</v>
      </c>
      <c r="T39" s="429">
        <v>85.355648535564853</v>
      </c>
      <c r="U39" s="430">
        <v>597.48953974895392</v>
      </c>
      <c r="V39" s="233">
        <v>10</v>
      </c>
      <c r="W39" s="233">
        <v>7.02928870292887</v>
      </c>
      <c r="X39" s="431">
        <v>21.333333333333346</v>
      </c>
      <c r="Y39" s="432">
        <v>0.71794871794871795</v>
      </c>
      <c r="Z39" s="433">
        <v>2</v>
      </c>
    </row>
    <row r="40" spans="1:26" hidden="1" outlineLevel="2">
      <c r="A40" s="424" t="s">
        <v>1441</v>
      </c>
      <c r="B40" s="333" t="s">
        <v>1150</v>
      </c>
      <c r="C40" s="356">
        <v>44987</v>
      </c>
      <c r="D40" s="198" t="s">
        <v>141</v>
      </c>
      <c r="E40" s="425" t="s">
        <v>1404</v>
      </c>
      <c r="F40" s="202" t="s">
        <v>143</v>
      </c>
      <c r="G40" s="198" t="s">
        <v>1244</v>
      </c>
      <c r="H40" s="333" t="s">
        <v>145</v>
      </c>
      <c r="I40" s="202" t="s">
        <v>146</v>
      </c>
      <c r="J40" s="425" t="s">
        <v>1374</v>
      </c>
      <c r="K40" s="202">
        <v>4</v>
      </c>
      <c r="L40" s="225">
        <v>4.5</v>
      </c>
      <c r="M40" s="426">
        <v>46</v>
      </c>
      <c r="N40" s="225">
        <v>3.916666666666667</v>
      </c>
      <c r="O40" s="427">
        <v>40</v>
      </c>
      <c r="P40" s="225">
        <v>0.58333333333333304</v>
      </c>
      <c r="Q40" s="428">
        <v>6</v>
      </c>
      <c r="R40" s="357">
        <v>9</v>
      </c>
      <c r="S40" s="251">
        <v>8430</v>
      </c>
      <c r="T40" s="429">
        <v>53.808510638297868</v>
      </c>
      <c r="U40" s="430">
        <v>538.08510638297867</v>
      </c>
      <c r="V40" s="233"/>
      <c r="W40" s="233">
        <v>10.212765957446807</v>
      </c>
      <c r="X40" s="431">
        <v>17.142857142857157</v>
      </c>
      <c r="Y40" s="432">
        <v>1</v>
      </c>
      <c r="Z40" s="433">
        <v>1</v>
      </c>
    </row>
    <row r="41" spans="1:26" hidden="1" outlineLevel="2">
      <c r="A41" s="424" t="s">
        <v>1442</v>
      </c>
      <c r="B41" s="333" t="s">
        <v>1150</v>
      </c>
      <c r="C41" s="356">
        <v>44987</v>
      </c>
      <c r="D41" s="198" t="s">
        <v>141</v>
      </c>
      <c r="E41" s="425" t="s">
        <v>1405</v>
      </c>
      <c r="F41" s="202" t="s">
        <v>143</v>
      </c>
      <c r="G41" s="198" t="s">
        <v>1241</v>
      </c>
      <c r="H41" s="333" t="s">
        <v>145</v>
      </c>
      <c r="I41" s="202" t="s">
        <v>146</v>
      </c>
      <c r="J41" s="425" t="s">
        <v>1375</v>
      </c>
      <c r="K41" s="202">
        <v>4</v>
      </c>
      <c r="L41" s="225">
        <v>3.166666666666667</v>
      </c>
      <c r="M41" s="426">
        <v>24</v>
      </c>
      <c r="N41" s="225">
        <v>2.6833333333333336</v>
      </c>
      <c r="O41" s="427">
        <v>15</v>
      </c>
      <c r="P41" s="225">
        <v>0.48333333333333339</v>
      </c>
      <c r="Q41" s="428">
        <v>9</v>
      </c>
      <c r="R41" s="357">
        <v>9</v>
      </c>
      <c r="S41" s="251">
        <v>8430</v>
      </c>
      <c r="T41" s="429">
        <v>209.44099378881987</v>
      </c>
      <c r="U41" s="430">
        <v>785.40372670807449</v>
      </c>
      <c r="V41" s="233">
        <v>30</v>
      </c>
      <c r="W41" s="233">
        <v>5.5900621118012417</v>
      </c>
      <c r="X41" s="431">
        <v>26.249999999999996</v>
      </c>
      <c r="Y41" s="432">
        <v>1</v>
      </c>
      <c r="Z41" s="433">
        <v>1</v>
      </c>
    </row>
    <row r="42" spans="1:26" hidden="1" outlineLevel="2">
      <c r="A42" s="424" t="s">
        <v>1441</v>
      </c>
      <c r="B42" s="333" t="s">
        <v>1150</v>
      </c>
      <c r="C42" s="356">
        <v>44987</v>
      </c>
      <c r="D42" s="198" t="s">
        <v>141</v>
      </c>
      <c r="E42" s="425" t="s">
        <v>1406</v>
      </c>
      <c r="F42" s="202" t="s">
        <v>143</v>
      </c>
      <c r="G42" s="198" t="s">
        <v>1244</v>
      </c>
      <c r="H42" s="333" t="s">
        <v>145</v>
      </c>
      <c r="I42" s="202" t="s">
        <v>146</v>
      </c>
      <c r="J42" s="425" t="s">
        <v>1375</v>
      </c>
      <c r="K42" s="202">
        <v>4</v>
      </c>
      <c r="L42" s="225">
        <v>5.4833333333333334</v>
      </c>
      <c r="M42" s="426">
        <v>49</v>
      </c>
      <c r="N42" s="225">
        <v>4.583333333333333</v>
      </c>
      <c r="O42" s="427">
        <v>35</v>
      </c>
      <c r="P42" s="225">
        <v>0.90000000000000036</v>
      </c>
      <c r="Q42" s="428">
        <v>14</v>
      </c>
      <c r="R42" s="357">
        <v>16</v>
      </c>
      <c r="S42" s="251">
        <v>8240</v>
      </c>
      <c r="T42" s="429">
        <v>51.366233766233769</v>
      </c>
      <c r="U42" s="430">
        <v>449.4545454545455</v>
      </c>
      <c r="V42" s="233">
        <v>18.46153846153846</v>
      </c>
      <c r="W42" s="233">
        <v>7.6363636363636367</v>
      </c>
      <c r="X42" s="431">
        <v>23.999999999999975</v>
      </c>
      <c r="Y42" s="432">
        <v>1</v>
      </c>
      <c r="Z42" s="433">
        <v>1</v>
      </c>
    </row>
    <row r="43" spans="1:26" hidden="1" outlineLevel="2">
      <c r="A43" s="424" t="s">
        <v>1442</v>
      </c>
      <c r="B43" s="333" t="s">
        <v>1150</v>
      </c>
      <c r="C43" s="356">
        <v>44987</v>
      </c>
      <c r="D43" s="198" t="s">
        <v>141</v>
      </c>
      <c r="E43" s="425" t="s">
        <v>1407</v>
      </c>
      <c r="F43" s="202" t="s">
        <v>143</v>
      </c>
      <c r="G43" s="198" t="s">
        <v>1241</v>
      </c>
      <c r="H43" s="333" t="s">
        <v>145</v>
      </c>
      <c r="I43" s="202" t="s">
        <v>146</v>
      </c>
      <c r="J43" s="425" t="s">
        <v>1374</v>
      </c>
      <c r="K43" s="202">
        <v>4</v>
      </c>
      <c r="L43" s="225">
        <v>3.7</v>
      </c>
      <c r="M43" s="426">
        <v>36</v>
      </c>
      <c r="N43" s="225">
        <v>3.25</v>
      </c>
      <c r="O43" s="427">
        <v>27</v>
      </c>
      <c r="P43" s="225">
        <v>0.45000000000000018</v>
      </c>
      <c r="Q43" s="428">
        <v>9</v>
      </c>
      <c r="R43" s="357">
        <v>6</v>
      </c>
      <c r="S43" s="251">
        <v>7920</v>
      </c>
      <c r="T43" s="429">
        <v>90.256410256410248</v>
      </c>
      <c r="U43" s="430">
        <v>609.23076923076928</v>
      </c>
      <c r="V43" s="233">
        <v>40</v>
      </c>
      <c r="W43" s="233">
        <v>8.3076923076923084</v>
      </c>
      <c r="X43" s="431">
        <v>23.333333333333318</v>
      </c>
      <c r="Y43" s="432">
        <v>1</v>
      </c>
      <c r="Z43" s="433">
        <v>1</v>
      </c>
    </row>
    <row r="44" spans="1:26" hidden="1" outlineLevel="2">
      <c r="A44" s="424" t="s">
        <v>1443</v>
      </c>
      <c r="B44" s="333" t="s">
        <v>1150</v>
      </c>
      <c r="C44" s="356">
        <v>44988</v>
      </c>
      <c r="D44" s="198" t="s">
        <v>163</v>
      </c>
      <c r="E44" s="425" t="s">
        <v>1401</v>
      </c>
      <c r="F44" s="202" t="s">
        <v>165</v>
      </c>
      <c r="G44" s="198" t="s">
        <v>1244</v>
      </c>
      <c r="H44" s="333" t="s">
        <v>145</v>
      </c>
      <c r="I44" s="202" t="s">
        <v>146</v>
      </c>
      <c r="J44" s="425" t="s">
        <v>1374</v>
      </c>
      <c r="K44" s="202">
        <v>1</v>
      </c>
      <c r="L44" s="225">
        <v>5.75</v>
      </c>
      <c r="M44" s="426">
        <v>52</v>
      </c>
      <c r="N44" s="225">
        <v>4.6833333333333336</v>
      </c>
      <c r="O44" s="427">
        <v>30</v>
      </c>
      <c r="P44" s="225">
        <v>1.0666666666666664</v>
      </c>
      <c r="Q44" s="428">
        <v>22</v>
      </c>
      <c r="R44" s="357">
        <v>6.5</v>
      </c>
      <c r="S44" s="251">
        <v>13450</v>
      </c>
      <c r="T44" s="429">
        <v>95.72953736654803</v>
      </c>
      <c r="U44" s="430">
        <v>2871.8861209964412</v>
      </c>
      <c r="V44" s="233">
        <v>18</v>
      </c>
      <c r="W44" s="233">
        <v>6.4056939501779357</v>
      </c>
      <c r="X44" s="431">
        <v>26.341463414634156</v>
      </c>
      <c r="Y44" s="432">
        <v>0.92503438789546077</v>
      </c>
      <c r="Z44" s="433">
        <v>2</v>
      </c>
    </row>
    <row r="45" spans="1:26" hidden="1" outlineLevel="2">
      <c r="A45" s="424" t="s">
        <v>1444</v>
      </c>
      <c r="B45" s="333" t="s">
        <v>1150</v>
      </c>
      <c r="C45" s="356">
        <v>44988</v>
      </c>
      <c r="D45" s="198" t="s">
        <v>163</v>
      </c>
      <c r="E45" s="425" t="s">
        <v>1399</v>
      </c>
      <c r="F45" s="202" t="s">
        <v>165</v>
      </c>
      <c r="G45" s="198" t="s">
        <v>1241</v>
      </c>
      <c r="H45" s="333" t="s">
        <v>145</v>
      </c>
      <c r="I45" s="202" t="s">
        <v>146</v>
      </c>
      <c r="J45" s="425" t="s">
        <v>1375</v>
      </c>
      <c r="K45" s="202">
        <v>4</v>
      </c>
      <c r="L45" s="225">
        <v>4.416666666666667</v>
      </c>
      <c r="M45" s="426">
        <v>38</v>
      </c>
      <c r="N45" s="225">
        <v>3.25</v>
      </c>
      <c r="O45" s="427">
        <v>18</v>
      </c>
      <c r="P45" s="225">
        <v>1.166666666666667</v>
      </c>
      <c r="Q45" s="428">
        <v>20</v>
      </c>
      <c r="R45" s="357">
        <v>8</v>
      </c>
      <c r="S45" s="251">
        <v>11340</v>
      </c>
      <c r="T45" s="429">
        <v>193.84615384615384</v>
      </c>
      <c r="U45" s="430">
        <v>872.30769230769226</v>
      </c>
      <c r="V45" s="233">
        <v>24</v>
      </c>
      <c r="W45" s="233">
        <v>5.5384615384615383</v>
      </c>
      <c r="X45" s="431">
        <v>22.040816326530603</v>
      </c>
      <c r="Y45" s="432">
        <v>0.93103448275862066</v>
      </c>
      <c r="Z45" s="433">
        <v>2</v>
      </c>
    </row>
    <row r="46" spans="1:26" hidden="1" outlineLevel="2">
      <c r="A46" s="424" t="s">
        <v>1443</v>
      </c>
      <c r="B46" s="333" t="s">
        <v>1150</v>
      </c>
      <c r="C46" s="356">
        <v>44988</v>
      </c>
      <c r="D46" s="198" t="s">
        <v>163</v>
      </c>
      <c r="E46" s="425" t="s">
        <v>1402</v>
      </c>
      <c r="F46" s="202" t="s">
        <v>165</v>
      </c>
      <c r="G46" s="198" t="s">
        <v>1244</v>
      </c>
      <c r="H46" s="333" t="s">
        <v>145</v>
      </c>
      <c r="I46" s="202" t="s">
        <v>146</v>
      </c>
      <c r="J46" s="425" t="s">
        <v>1375</v>
      </c>
      <c r="K46" s="202">
        <v>1</v>
      </c>
      <c r="L46" s="225">
        <v>7.1333333333333329</v>
      </c>
      <c r="M46" s="426">
        <v>87</v>
      </c>
      <c r="N46" s="225">
        <v>3.916666666666667</v>
      </c>
      <c r="O46" s="427">
        <v>26</v>
      </c>
      <c r="P46" s="225">
        <v>3.2166666666666659</v>
      </c>
      <c r="Q46" s="428">
        <v>61</v>
      </c>
      <c r="R46" s="357">
        <v>10.000000000000002</v>
      </c>
      <c r="S46" s="251">
        <v>13910</v>
      </c>
      <c r="T46" s="429">
        <v>136.59574468085106</v>
      </c>
      <c r="U46" s="430">
        <v>3551.4893617021276</v>
      </c>
      <c r="V46" s="233">
        <v>17.142857142857142</v>
      </c>
      <c r="W46" s="233">
        <v>6.6382978723404253</v>
      </c>
      <c r="X46" s="431">
        <v>21.509433962264158</v>
      </c>
      <c r="Y46" s="432">
        <v>0.80219146482122261</v>
      </c>
      <c r="Z46" s="433">
        <v>2</v>
      </c>
    </row>
    <row r="47" spans="1:26" hidden="1" outlineLevel="2">
      <c r="A47" s="424" t="s">
        <v>1444</v>
      </c>
      <c r="B47" s="333" t="s">
        <v>1150</v>
      </c>
      <c r="C47" s="356">
        <v>44988</v>
      </c>
      <c r="D47" s="198" t="s">
        <v>163</v>
      </c>
      <c r="E47" s="425" t="s">
        <v>1403</v>
      </c>
      <c r="F47" s="202" t="s">
        <v>165</v>
      </c>
      <c r="G47" s="198" t="s">
        <v>1241</v>
      </c>
      <c r="H47" s="333" t="s">
        <v>145</v>
      </c>
      <c r="I47" s="202" t="s">
        <v>146</v>
      </c>
      <c r="J47" s="425" t="s">
        <v>1374</v>
      </c>
      <c r="K47" s="202">
        <v>4</v>
      </c>
      <c r="L47" s="225">
        <v>15.566666666666666</v>
      </c>
      <c r="M47" s="426">
        <v>47</v>
      </c>
      <c r="N47" s="225">
        <v>4.6999999999999993</v>
      </c>
      <c r="O47" s="427">
        <v>29</v>
      </c>
      <c r="P47" s="225">
        <v>10.866666666666667</v>
      </c>
      <c r="Q47" s="428">
        <v>18</v>
      </c>
      <c r="R47" s="357">
        <v>6.5</v>
      </c>
      <c r="S47" s="251">
        <v>10330</v>
      </c>
      <c r="T47" s="429">
        <v>75.788701393983871</v>
      </c>
      <c r="U47" s="430">
        <v>549.46808510638311</v>
      </c>
      <c r="V47" s="233">
        <v>40</v>
      </c>
      <c r="W47" s="233">
        <v>6.1702127659574479</v>
      </c>
      <c r="X47" s="431">
        <v>1.4150943396226416</v>
      </c>
      <c r="Y47" s="432">
        <v>0.7233893557422969</v>
      </c>
      <c r="Z47" s="433">
        <v>2</v>
      </c>
    </row>
    <row r="48" spans="1:26" hidden="1" outlineLevel="2">
      <c r="A48" s="424" t="s">
        <v>1446</v>
      </c>
      <c r="B48" s="333" t="s">
        <v>1150</v>
      </c>
      <c r="C48" s="356">
        <v>44989</v>
      </c>
      <c r="D48" s="198" t="s">
        <v>173</v>
      </c>
      <c r="E48" s="425" t="s">
        <v>1404</v>
      </c>
      <c r="F48" s="202" t="s">
        <v>165</v>
      </c>
      <c r="G48" s="198" t="s">
        <v>1244</v>
      </c>
      <c r="H48" s="333" t="s">
        <v>145</v>
      </c>
      <c r="I48" s="202" t="s">
        <v>146</v>
      </c>
      <c r="J48" s="425" t="s">
        <v>1374</v>
      </c>
      <c r="K48" s="202">
        <v>4</v>
      </c>
      <c r="L48" s="225">
        <v>4.75</v>
      </c>
      <c r="M48" s="426">
        <v>48</v>
      </c>
      <c r="N48" s="225">
        <v>4.0166666666666675</v>
      </c>
      <c r="O48" s="427">
        <v>39</v>
      </c>
      <c r="P48" s="225">
        <v>0.7333333333333325</v>
      </c>
      <c r="Q48" s="428">
        <v>9</v>
      </c>
      <c r="R48" s="357">
        <v>6</v>
      </c>
      <c r="S48" s="251">
        <v>10090</v>
      </c>
      <c r="T48" s="429">
        <v>64.41110756463452</v>
      </c>
      <c r="U48" s="430">
        <v>628.00829875518662</v>
      </c>
      <c r="V48" s="233"/>
      <c r="W48" s="233">
        <v>9.7095435684647278</v>
      </c>
      <c r="X48" s="431">
        <v>17.777777777777807</v>
      </c>
      <c r="Y48" s="432">
        <v>0.94652908067542219</v>
      </c>
      <c r="Z48" s="433">
        <v>2</v>
      </c>
    </row>
    <row r="49" spans="1:26" hidden="1" outlineLevel="2">
      <c r="A49" s="424" t="s">
        <v>1447</v>
      </c>
      <c r="B49" s="333" t="s">
        <v>1150</v>
      </c>
      <c r="C49" s="356">
        <v>44989</v>
      </c>
      <c r="D49" s="198" t="s">
        <v>173</v>
      </c>
      <c r="E49" s="425" t="s">
        <v>1405</v>
      </c>
      <c r="F49" s="202" t="s">
        <v>143</v>
      </c>
      <c r="G49" s="198" t="s">
        <v>1241</v>
      </c>
      <c r="H49" s="333" t="s">
        <v>145</v>
      </c>
      <c r="I49" s="202" t="s">
        <v>146</v>
      </c>
      <c r="J49" s="425" t="s">
        <v>1379</v>
      </c>
      <c r="K49" s="202">
        <v>4</v>
      </c>
      <c r="L49" s="225">
        <v>3.3333333333333335</v>
      </c>
      <c r="M49" s="426">
        <v>31</v>
      </c>
      <c r="N49" s="225">
        <v>1.9333333333333333</v>
      </c>
      <c r="O49" s="427">
        <v>14</v>
      </c>
      <c r="P49" s="225">
        <v>1.4000000000000001</v>
      </c>
      <c r="Q49" s="428">
        <v>17</v>
      </c>
      <c r="R49" s="357">
        <v>13.499999999999998</v>
      </c>
      <c r="S49" s="251">
        <v>8990</v>
      </c>
      <c r="T49" s="429">
        <v>332.14285714285711</v>
      </c>
      <c r="U49" s="430">
        <v>1162.5</v>
      </c>
      <c r="V49" s="233">
        <v>30</v>
      </c>
      <c r="W49" s="233">
        <v>7.2413793103448274</v>
      </c>
      <c r="X49" s="431">
        <v>16.981132075471695</v>
      </c>
      <c r="Y49" s="432">
        <v>0.95842217484008529</v>
      </c>
      <c r="Z49" s="433">
        <v>2</v>
      </c>
    </row>
    <row r="50" spans="1:26" hidden="1" outlineLevel="2">
      <c r="A50" s="424" t="s">
        <v>1447</v>
      </c>
      <c r="B50" s="333" t="s">
        <v>1150</v>
      </c>
      <c r="C50" s="356">
        <v>44989</v>
      </c>
      <c r="D50" s="198" t="s">
        <v>173</v>
      </c>
      <c r="E50" s="425" t="s">
        <v>1406</v>
      </c>
      <c r="F50" s="202" t="s">
        <v>143</v>
      </c>
      <c r="G50" s="198" t="s">
        <v>1244</v>
      </c>
      <c r="H50" s="333" t="s">
        <v>145</v>
      </c>
      <c r="I50" s="202" t="s">
        <v>146</v>
      </c>
      <c r="J50" s="425" t="s">
        <v>1379</v>
      </c>
      <c r="K50" s="202">
        <v>4</v>
      </c>
      <c r="L50" s="225">
        <v>4.5166666666666666</v>
      </c>
      <c r="M50" s="426">
        <v>49</v>
      </c>
      <c r="N50" s="225">
        <v>3.5</v>
      </c>
      <c r="O50" s="427">
        <v>20</v>
      </c>
      <c r="P50" s="225">
        <v>1.0166666666666666</v>
      </c>
      <c r="Q50" s="428">
        <v>29</v>
      </c>
      <c r="R50" s="357">
        <v>8</v>
      </c>
      <c r="S50" s="251">
        <v>8270</v>
      </c>
      <c r="T50" s="429">
        <v>118.14285714285714</v>
      </c>
      <c r="U50" s="430">
        <v>590.71428571428567</v>
      </c>
      <c r="V50" s="233">
        <v>12</v>
      </c>
      <c r="W50" s="233">
        <v>5.7142857142857144</v>
      </c>
      <c r="X50" s="431">
        <v>41.05263157894737</v>
      </c>
      <c r="Y50" s="432">
        <v>1</v>
      </c>
      <c r="Z50" s="433">
        <v>1</v>
      </c>
    </row>
    <row r="51" spans="1:26" hidden="1" outlineLevel="2">
      <c r="A51" s="424" t="s">
        <v>1449</v>
      </c>
      <c r="B51" s="333" t="s">
        <v>1150</v>
      </c>
      <c r="C51" s="356">
        <v>44991</v>
      </c>
      <c r="D51" s="198" t="s">
        <v>176</v>
      </c>
      <c r="E51" s="425" t="s">
        <v>1399</v>
      </c>
      <c r="F51" s="202" t="s">
        <v>165</v>
      </c>
      <c r="G51" s="198" t="s">
        <v>1241</v>
      </c>
      <c r="H51" s="333" t="s">
        <v>145</v>
      </c>
      <c r="I51" s="202" t="s">
        <v>146</v>
      </c>
      <c r="J51" s="425" t="s">
        <v>1375</v>
      </c>
      <c r="K51" s="202">
        <v>4</v>
      </c>
      <c r="L51" s="225">
        <v>4.666666666666667</v>
      </c>
      <c r="M51" s="426">
        <v>39</v>
      </c>
      <c r="N51" s="225">
        <v>3.6166666666666663</v>
      </c>
      <c r="O51" s="427">
        <v>19</v>
      </c>
      <c r="P51" s="225">
        <v>1.0500000000000007</v>
      </c>
      <c r="Q51" s="428">
        <v>20</v>
      </c>
      <c r="R51" s="357">
        <v>8.5</v>
      </c>
      <c r="S51" s="251">
        <v>14510</v>
      </c>
      <c r="T51" s="429">
        <v>211.15692456948827</v>
      </c>
      <c r="U51" s="430">
        <v>1002.9953917050692</v>
      </c>
      <c r="V51" s="233">
        <v>24</v>
      </c>
      <c r="W51" s="233">
        <v>5.2534562211981575</v>
      </c>
      <c r="X51" s="431">
        <v>26.34146341463412</v>
      </c>
      <c r="Y51" s="432">
        <v>0.91488020176544771</v>
      </c>
      <c r="Z51" s="433">
        <v>2</v>
      </c>
    </row>
    <row r="52" spans="1:26" hidden="1" outlineLevel="2">
      <c r="A52" s="424" t="s">
        <v>1452</v>
      </c>
      <c r="B52" s="333" t="s">
        <v>1150</v>
      </c>
      <c r="C52" s="356">
        <v>44991</v>
      </c>
      <c r="D52" s="198" t="s">
        <v>176</v>
      </c>
      <c r="E52" s="425" t="s">
        <v>1402</v>
      </c>
      <c r="F52" s="202" t="s">
        <v>165</v>
      </c>
      <c r="G52" s="198" t="s">
        <v>1244</v>
      </c>
      <c r="H52" s="333" t="s">
        <v>145</v>
      </c>
      <c r="I52" s="202" t="s">
        <v>146</v>
      </c>
      <c r="J52" s="425" t="s">
        <v>1379</v>
      </c>
      <c r="K52" s="202">
        <v>4</v>
      </c>
      <c r="L52" s="225">
        <v>6.7333333333333334</v>
      </c>
      <c r="M52" s="426">
        <v>85</v>
      </c>
      <c r="N52" s="225">
        <v>5</v>
      </c>
      <c r="O52" s="427">
        <v>33</v>
      </c>
      <c r="P52" s="225">
        <v>1.7333333333333334</v>
      </c>
      <c r="Q52" s="428">
        <v>52</v>
      </c>
      <c r="R52" s="357">
        <v>11</v>
      </c>
      <c r="S52" s="251">
        <v>16950</v>
      </c>
      <c r="T52" s="429">
        <v>102.72727272727272</v>
      </c>
      <c r="U52" s="430">
        <v>847.5</v>
      </c>
      <c r="V52" s="233">
        <v>12</v>
      </c>
      <c r="W52" s="233">
        <v>6.6</v>
      </c>
      <c r="X52" s="431">
        <v>45.483870967741929</v>
      </c>
      <c r="Y52" s="432">
        <v>0.95439189189189189</v>
      </c>
      <c r="Z52" s="433">
        <v>2</v>
      </c>
    </row>
    <row r="53" spans="1:26" hidden="1" outlineLevel="2">
      <c r="A53" s="424" t="s">
        <v>1458</v>
      </c>
      <c r="B53" s="333" t="s">
        <v>1150</v>
      </c>
      <c r="C53" s="356">
        <v>44992</v>
      </c>
      <c r="D53" s="198" t="s">
        <v>178</v>
      </c>
      <c r="E53" s="425" t="s">
        <v>1404</v>
      </c>
      <c r="F53" s="202" t="s">
        <v>143</v>
      </c>
      <c r="G53" s="198" t="s">
        <v>1244</v>
      </c>
      <c r="H53" s="333" t="s">
        <v>145</v>
      </c>
      <c r="I53" s="202" t="s">
        <v>146</v>
      </c>
      <c r="J53" s="425" t="s">
        <v>1374</v>
      </c>
      <c r="K53" s="202">
        <v>4</v>
      </c>
      <c r="L53" s="225">
        <v>6.05</v>
      </c>
      <c r="M53" s="426">
        <v>49</v>
      </c>
      <c r="N53" s="225">
        <v>5.2666666666666666</v>
      </c>
      <c r="O53" s="427">
        <v>39</v>
      </c>
      <c r="P53" s="225">
        <v>0.78333333333333321</v>
      </c>
      <c r="Q53" s="428">
        <v>10</v>
      </c>
      <c r="R53" s="357">
        <v>7</v>
      </c>
      <c r="S53" s="251">
        <v>15670</v>
      </c>
      <c r="T53" s="429">
        <v>76.290165530671857</v>
      </c>
      <c r="U53" s="430">
        <v>743.8291139240506</v>
      </c>
      <c r="V53" s="233"/>
      <c r="W53" s="233">
        <v>7.4050632911392409</v>
      </c>
      <c r="X53" s="431">
        <v>19.285714285714292</v>
      </c>
      <c r="Y53" s="432">
        <v>0.96371463714637151</v>
      </c>
      <c r="Z53" s="433">
        <v>2</v>
      </c>
    </row>
    <row r="54" spans="1:26" hidden="1" outlineLevel="2">
      <c r="A54" s="424" t="s">
        <v>1459</v>
      </c>
      <c r="B54" s="333" t="s">
        <v>1150</v>
      </c>
      <c r="C54" s="356">
        <v>44992</v>
      </c>
      <c r="D54" s="198" t="s">
        <v>178</v>
      </c>
      <c r="E54" s="425" t="s">
        <v>1405</v>
      </c>
      <c r="F54" s="202" t="s">
        <v>165</v>
      </c>
      <c r="G54" s="198" t="s">
        <v>1241</v>
      </c>
      <c r="H54" s="333" t="s">
        <v>145</v>
      </c>
      <c r="I54" s="202" t="s">
        <v>146</v>
      </c>
      <c r="J54" s="425" t="s">
        <v>1379</v>
      </c>
      <c r="K54" s="202">
        <v>4</v>
      </c>
      <c r="L54" s="225">
        <v>3.6666666666666661</v>
      </c>
      <c r="M54" s="426">
        <v>32</v>
      </c>
      <c r="N54" s="225">
        <v>2.75</v>
      </c>
      <c r="O54" s="427">
        <v>15</v>
      </c>
      <c r="P54" s="225">
        <v>0.91666666666666607</v>
      </c>
      <c r="Q54" s="428">
        <v>17</v>
      </c>
      <c r="R54" s="357">
        <v>6.5</v>
      </c>
      <c r="S54" s="251">
        <v>12990</v>
      </c>
      <c r="T54" s="429">
        <v>314.90909090909093</v>
      </c>
      <c r="U54" s="430">
        <v>1180.909090909091</v>
      </c>
      <c r="V54" s="233">
        <v>30</v>
      </c>
      <c r="W54" s="233">
        <v>5.4545454545454541</v>
      </c>
      <c r="X54" s="431">
        <v>23.684210526315812</v>
      </c>
      <c r="Y54" s="432">
        <v>0.87770270270270268</v>
      </c>
      <c r="Z54" s="433">
        <v>2</v>
      </c>
    </row>
    <row r="55" spans="1:26" hidden="1" outlineLevel="2">
      <c r="A55" s="424" t="s">
        <v>1461</v>
      </c>
      <c r="B55" s="333" t="s">
        <v>1150</v>
      </c>
      <c r="C55" s="356">
        <v>44992</v>
      </c>
      <c r="D55" s="198" t="s">
        <v>178</v>
      </c>
      <c r="E55" s="425" t="s">
        <v>1406</v>
      </c>
      <c r="F55" s="202" t="s">
        <v>143</v>
      </c>
      <c r="G55" s="198" t="s">
        <v>1244</v>
      </c>
      <c r="H55" s="333" t="s">
        <v>145</v>
      </c>
      <c r="I55" s="202" t="s">
        <v>146</v>
      </c>
      <c r="J55" s="425" t="s">
        <v>1375</v>
      </c>
      <c r="K55" s="202">
        <v>4</v>
      </c>
      <c r="L55" s="225">
        <v>6.25</v>
      </c>
      <c r="M55" s="426">
        <v>99</v>
      </c>
      <c r="N55" s="225">
        <v>3.9499999999999997</v>
      </c>
      <c r="O55" s="427">
        <v>33</v>
      </c>
      <c r="P55" s="225">
        <v>2.3000000000000003</v>
      </c>
      <c r="Q55" s="428">
        <v>66</v>
      </c>
      <c r="R55" s="357">
        <v>10</v>
      </c>
      <c r="S55" s="251">
        <v>11430</v>
      </c>
      <c r="T55" s="429">
        <v>87.686996547756053</v>
      </c>
      <c r="U55" s="430">
        <v>723.41772151898738</v>
      </c>
      <c r="V55" s="233">
        <v>24</v>
      </c>
      <c r="W55" s="233">
        <v>8.3544303797468356</v>
      </c>
      <c r="X55" s="431">
        <v>33.888888888888886</v>
      </c>
      <c r="Y55" s="432">
        <v>0.8141025641025641</v>
      </c>
      <c r="Z55" s="433">
        <v>2</v>
      </c>
    </row>
    <row r="56" spans="1:26" hidden="1" outlineLevel="2">
      <c r="A56" s="424" t="s">
        <v>1464</v>
      </c>
      <c r="B56" s="333" t="s">
        <v>1150</v>
      </c>
      <c r="C56" s="356">
        <v>44993</v>
      </c>
      <c r="D56" s="198" t="s">
        <v>180</v>
      </c>
      <c r="E56" s="425" t="s">
        <v>1401</v>
      </c>
      <c r="F56" s="202" t="s">
        <v>165</v>
      </c>
      <c r="G56" s="198" t="s">
        <v>1244</v>
      </c>
      <c r="H56" s="333" t="s">
        <v>145</v>
      </c>
      <c r="I56" s="202" t="s">
        <v>146</v>
      </c>
      <c r="J56" s="425" t="s">
        <v>1374</v>
      </c>
      <c r="K56" s="202">
        <v>4</v>
      </c>
      <c r="L56" s="225">
        <v>5.2333333333333334</v>
      </c>
      <c r="M56" s="426">
        <v>53</v>
      </c>
      <c r="N56" s="225">
        <v>4.0166666666666666</v>
      </c>
      <c r="O56" s="427">
        <v>31</v>
      </c>
      <c r="P56" s="225">
        <v>1.2166666666666668</v>
      </c>
      <c r="Q56" s="428">
        <v>22</v>
      </c>
      <c r="R56" s="357">
        <v>8</v>
      </c>
      <c r="S56" s="251">
        <v>10920</v>
      </c>
      <c r="T56" s="429">
        <v>87.699103199036273</v>
      </c>
      <c r="U56" s="430">
        <v>679.66804979253118</v>
      </c>
      <c r="V56" s="233">
        <v>21.81818181818182</v>
      </c>
      <c r="W56" s="233">
        <v>7.7178423236514524</v>
      </c>
      <c r="X56" s="431">
        <v>20.869565217391301</v>
      </c>
      <c r="Y56" s="432">
        <v>0.93015332197614986</v>
      </c>
      <c r="Z56" s="433">
        <v>2</v>
      </c>
    </row>
    <row r="57" spans="1:26" hidden="1" outlineLevel="2">
      <c r="A57" s="424" t="s">
        <v>1469</v>
      </c>
      <c r="B57" s="333" t="s">
        <v>1150</v>
      </c>
      <c r="C57" s="356">
        <v>44993</v>
      </c>
      <c r="D57" s="198" t="s">
        <v>180</v>
      </c>
      <c r="E57" s="425" t="s">
        <v>1399</v>
      </c>
      <c r="F57" s="202" t="s">
        <v>165</v>
      </c>
      <c r="G57" s="198" t="s">
        <v>1241</v>
      </c>
      <c r="H57" s="333" t="s">
        <v>145</v>
      </c>
      <c r="I57" s="202" t="s">
        <v>146</v>
      </c>
      <c r="J57" s="425" t="s">
        <v>1375</v>
      </c>
      <c r="K57" s="202">
        <v>4</v>
      </c>
      <c r="L57" s="225">
        <v>3.4166666666666665</v>
      </c>
      <c r="M57" s="426">
        <v>38</v>
      </c>
      <c r="N57" s="225">
        <v>2.5</v>
      </c>
      <c r="O57" s="427">
        <v>18</v>
      </c>
      <c r="P57" s="225">
        <v>0.91666666666666652</v>
      </c>
      <c r="Q57" s="428">
        <v>20</v>
      </c>
      <c r="R57" s="357">
        <v>6</v>
      </c>
      <c r="S57" s="251">
        <v>10030</v>
      </c>
      <c r="T57" s="429">
        <v>222.88888888888886</v>
      </c>
      <c r="U57" s="430">
        <v>1003</v>
      </c>
      <c r="V57" s="233">
        <v>24</v>
      </c>
      <c r="W57" s="233">
        <v>7.2</v>
      </c>
      <c r="X57" s="431">
        <v>28.421052631578952</v>
      </c>
      <c r="Y57" s="432">
        <v>0.84144295302013428</v>
      </c>
      <c r="Z57" s="433">
        <v>2</v>
      </c>
    </row>
    <row r="58" spans="1:26" hidden="1" outlineLevel="2">
      <c r="A58" s="424" t="s">
        <v>1470</v>
      </c>
      <c r="B58" s="333" t="s">
        <v>1150</v>
      </c>
      <c r="C58" s="356">
        <v>44993</v>
      </c>
      <c r="D58" s="198" t="s">
        <v>180</v>
      </c>
      <c r="E58" s="425" t="s">
        <v>1402</v>
      </c>
      <c r="F58" s="202" t="s">
        <v>165</v>
      </c>
      <c r="G58" s="198" t="s">
        <v>1241</v>
      </c>
      <c r="H58" s="333" t="s">
        <v>145</v>
      </c>
      <c r="I58" s="202" t="s">
        <v>146</v>
      </c>
      <c r="J58" s="425" t="s">
        <v>1375</v>
      </c>
      <c r="K58" s="202">
        <v>4</v>
      </c>
      <c r="L58" s="225">
        <v>6.2166666666666668</v>
      </c>
      <c r="M58" s="426">
        <v>88</v>
      </c>
      <c r="N58" s="225">
        <v>4.7666666666666666</v>
      </c>
      <c r="O58" s="427">
        <v>35</v>
      </c>
      <c r="P58" s="225">
        <v>1.4500000000000002</v>
      </c>
      <c r="Q58" s="428">
        <v>53</v>
      </c>
      <c r="R58" s="357">
        <v>14</v>
      </c>
      <c r="S58" s="251">
        <v>11670</v>
      </c>
      <c r="T58" s="429">
        <v>69.950049950049959</v>
      </c>
      <c r="U58" s="430">
        <v>612.06293706293707</v>
      </c>
      <c r="V58" s="233">
        <v>21.81818181818182</v>
      </c>
      <c r="W58" s="233">
        <v>7.3426573426573425</v>
      </c>
      <c r="X58" s="431">
        <v>59.999999999999986</v>
      </c>
      <c r="Y58" s="432">
        <v>0.76075619295958274</v>
      </c>
      <c r="Z58" s="433">
        <v>2</v>
      </c>
    </row>
    <row r="59" spans="1:26" hidden="1" outlineLevel="2">
      <c r="A59" s="424" t="s">
        <v>1475</v>
      </c>
      <c r="B59" s="333" t="s">
        <v>1150</v>
      </c>
      <c r="C59" s="356">
        <v>44993</v>
      </c>
      <c r="D59" s="198" t="s">
        <v>180</v>
      </c>
      <c r="E59" s="425" t="s">
        <v>1403</v>
      </c>
      <c r="F59" s="202" t="s">
        <v>165</v>
      </c>
      <c r="G59" s="198" t="s">
        <v>1241</v>
      </c>
      <c r="H59" s="333" t="s">
        <v>145</v>
      </c>
      <c r="I59" s="202" t="s">
        <v>146</v>
      </c>
      <c r="J59" s="425" t="s">
        <v>1374</v>
      </c>
      <c r="K59" s="202">
        <v>4</v>
      </c>
      <c r="L59" s="225">
        <v>4.416666666666667</v>
      </c>
      <c r="M59" s="426">
        <v>37</v>
      </c>
      <c r="N59" s="225">
        <v>3.9333333333333336</v>
      </c>
      <c r="O59" s="427">
        <v>27</v>
      </c>
      <c r="P59" s="225">
        <v>0.48333333333333339</v>
      </c>
      <c r="Q59" s="428">
        <v>10</v>
      </c>
      <c r="R59" s="357">
        <v>7</v>
      </c>
      <c r="S59" s="251">
        <v>9280</v>
      </c>
      <c r="T59" s="429">
        <v>87.382297551789065</v>
      </c>
      <c r="U59" s="430">
        <v>589.83050847457628</v>
      </c>
      <c r="V59" s="233">
        <v>60</v>
      </c>
      <c r="W59" s="233">
        <v>6.8644067796610164</v>
      </c>
      <c r="X59" s="431">
        <v>18.94736842105263</v>
      </c>
      <c r="Y59" s="432">
        <v>1</v>
      </c>
      <c r="Z59" s="433">
        <v>1</v>
      </c>
    </row>
    <row r="60" spans="1:26" hidden="1" outlineLevel="2">
      <c r="A60" s="424" t="s">
        <v>1485</v>
      </c>
      <c r="B60" s="333" t="s">
        <v>1150</v>
      </c>
      <c r="C60" s="356">
        <v>44994</v>
      </c>
      <c r="D60" s="198" t="s">
        <v>141</v>
      </c>
      <c r="E60" s="425" t="s">
        <v>1405</v>
      </c>
      <c r="F60" s="202" t="s">
        <v>165</v>
      </c>
      <c r="G60" s="198" t="s">
        <v>1241</v>
      </c>
      <c r="H60" s="333" t="s">
        <v>145</v>
      </c>
      <c r="I60" s="202" t="s">
        <v>146</v>
      </c>
      <c r="J60" s="425" t="s">
        <v>1375</v>
      </c>
      <c r="K60" s="202">
        <v>4</v>
      </c>
      <c r="L60" s="225">
        <v>2.8333333333333335</v>
      </c>
      <c r="M60" s="426">
        <v>23</v>
      </c>
      <c r="N60" s="225">
        <v>2.35</v>
      </c>
      <c r="O60" s="427">
        <v>14</v>
      </c>
      <c r="P60" s="225">
        <v>0.48333333333333339</v>
      </c>
      <c r="Q60" s="428">
        <v>9</v>
      </c>
      <c r="R60" s="357">
        <v>8</v>
      </c>
      <c r="S60" s="251">
        <v>9020</v>
      </c>
      <c r="T60" s="429">
        <v>274.16413373860183</v>
      </c>
      <c r="U60" s="430">
        <v>959.57446808510633</v>
      </c>
      <c r="V60" s="233">
        <v>30</v>
      </c>
      <c r="W60" s="233">
        <v>5.957446808510638</v>
      </c>
      <c r="X60" s="431">
        <v>24.705882352941167</v>
      </c>
      <c r="Y60" s="432">
        <v>1</v>
      </c>
      <c r="Z60" s="433">
        <v>1</v>
      </c>
    </row>
    <row r="61" spans="1:26" hidden="1" outlineLevel="2">
      <c r="A61" s="424" t="s">
        <v>1486</v>
      </c>
      <c r="B61" s="333" t="s">
        <v>1150</v>
      </c>
      <c r="C61" s="356">
        <v>44994</v>
      </c>
      <c r="D61" s="198" t="s">
        <v>141</v>
      </c>
      <c r="E61" s="425" t="s">
        <v>1406</v>
      </c>
      <c r="F61" s="202" t="s">
        <v>143</v>
      </c>
      <c r="G61" s="198" t="s">
        <v>1244</v>
      </c>
      <c r="H61" s="333" t="s">
        <v>145</v>
      </c>
      <c r="I61" s="202" t="s">
        <v>146</v>
      </c>
      <c r="J61" s="425" t="s">
        <v>1387</v>
      </c>
      <c r="K61" s="202">
        <v>4</v>
      </c>
      <c r="L61" s="225">
        <v>4.333333333333333</v>
      </c>
      <c r="M61" s="426">
        <v>54</v>
      </c>
      <c r="N61" s="225">
        <v>3.45</v>
      </c>
      <c r="O61" s="427">
        <v>35</v>
      </c>
      <c r="P61" s="225">
        <v>0.88333333333333286</v>
      </c>
      <c r="Q61" s="428">
        <v>19</v>
      </c>
      <c r="R61" s="357">
        <v>16</v>
      </c>
      <c r="S61" s="251">
        <v>8060</v>
      </c>
      <c r="T61" s="429">
        <v>66.749482401656309</v>
      </c>
      <c r="U61" s="430">
        <v>584.05797101449275</v>
      </c>
      <c r="V61" s="233">
        <v>12</v>
      </c>
      <c r="W61" s="233">
        <v>10.144927536231883</v>
      </c>
      <c r="X61" s="431">
        <v>37.777777777777807</v>
      </c>
      <c r="Y61" s="432">
        <v>1</v>
      </c>
      <c r="Z61" s="433">
        <v>1</v>
      </c>
    </row>
    <row r="62" spans="1:26" hidden="1" outlineLevel="2">
      <c r="A62" s="424" t="s">
        <v>1487</v>
      </c>
      <c r="B62" s="333" t="s">
        <v>1150</v>
      </c>
      <c r="C62" s="356">
        <v>44994</v>
      </c>
      <c r="D62" s="198" t="s">
        <v>141</v>
      </c>
      <c r="E62" s="425" t="s">
        <v>1407</v>
      </c>
      <c r="F62" s="202" t="s">
        <v>143</v>
      </c>
      <c r="G62" s="198" t="s">
        <v>1241</v>
      </c>
      <c r="H62" s="333" t="s">
        <v>145</v>
      </c>
      <c r="I62" s="202" t="s">
        <v>146</v>
      </c>
      <c r="J62" s="425" t="s">
        <v>1374</v>
      </c>
      <c r="K62" s="202">
        <v>4</v>
      </c>
      <c r="L62" s="225">
        <v>4.6500000000000004</v>
      </c>
      <c r="M62" s="426">
        <v>36</v>
      </c>
      <c r="N62" s="225">
        <v>4.1333333333333337</v>
      </c>
      <c r="O62" s="427">
        <v>27</v>
      </c>
      <c r="P62" s="225">
        <v>0.51666666666666661</v>
      </c>
      <c r="Q62" s="428">
        <v>9</v>
      </c>
      <c r="R62" s="357">
        <v>8</v>
      </c>
      <c r="S62" s="251">
        <v>8990</v>
      </c>
      <c r="T62" s="429">
        <v>80.555555555555557</v>
      </c>
      <c r="U62" s="430">
        <v>543.75</v>
      </c>
      <c r="V62" s="233">
        <v>24</v>
      </c>
      <c r="W62" s="233">
        <v>6.5322580645161281</v>
      </c>
      <c r="X62" s="431">
        <v>23.333333333333336</v>
      </c>
      <c r="Y62" s="432">
        <v>1</v>
      </c>
      <c r="Z62" s="433">
        <v>1</v>
      </c>
    </row>
    <row r="63" spans="1:26" hidden="1" outlineLevel="2">
      <c r="A63" s="424" t="s">
        <v>1490</v>
      </c>
      <c r="B63" s="333" t="s">
        <v>1150</v>
      </c>
      <c r="C63" s="356">
        <v>44995</v>
      </c>
      <c r="D63" s="198" t="s">
        <v>163</v>
      </c>
      <c r="E63" s="425" t="s">
        <v>1401</v>
      </c>
      <c r="F63" s="202" t="s">
        <v>165</v>
      </c>
      <c r="G63" s="198" t="s">
        <v>1244</v>
      </c>
      <c r="H63" s="333" t="s">
        <v>145</v>
      </c>
      <c r="I63" s="202" t="s">
        <v>146</v>
      </c>
      <c r="J63" s="425" t="s">
        <v>1374</v>
      </c>
      <c r="K63" s="202">
        <v>4</v>
      </c>
      <c r="L63" s="225">
        <v>5.7166666666666668</v>
      </c>
      <c r="M63" s="426">
        <v>53</v>
      </c>
      <c r="N63" s="225">
        <v>4.5166666666666666</v>
      </c>
      <c r="O63" s="427">
        <v>31</v>
      </c>
      <c r="P63" s="225">
        <v>1.2000000000000002</v>
      </c>
      <c r="Q63" s="428">
        <v>22</v>
      </c>
      <c r="R63" s="357">
        <v>7</v>
      </c>
      <c r="S63" s="251">
        <v>13620</v>
      </c>
      <c r="T63" s="429">
        <v>97.274134031662896</v>
      </c>
      <c r="U63" s="430">
        <v>753.87453874538744</v>
      </c>
      <c r="V63" s="233">
        <v>24</v>
      </c>
      <c r="W63" s="233">
        <v>6.8634686346863472</v>
      </c>
      <c r="X63" s="431">
        <v>22.499999999999996</v>
      </c>
      <c r="Y63" s="432">
        <v>0.92527173913043481</v>
      </c>
      <c r="Z63" s="433">
        <v>2</v>
      </c>
    </row>
    <row r="64" spans="1:26" hidden="1" outlineLevel="2">
      <c r="A64" s="424" t="s">
        <v>1494</v>
      </c>
      <c r="B64" s="333" t="s">
        <v>1150</v>
      </c>
      <c r="C64" s="356">
        <v>44995</v>
      </c>
      <c r="D64" s="198" t="s">
        <v>163</v>
      </c>
      <c r="E64" s="425" t="s">
        <v>1399</v>
      </c>
      <c r="F64" s="202" t="s">
        <v>165</v>
      </c>
      <c r="G64" s="198" t="s">
        <v>1241</v>
      </c>
      <c r="H64" s="333" t="s">
        <v>145</v>
      </c>
      <c r="I64" s="202" t="s">
        <v>146</v>
      </c>
      <c r="J64" s="425" t="s">
        <v>1375</v>
      </c>
      <c r="K64" s="202">
        <v>4</v>
      </c>
      <c r="L64" s="225">
        <v>3.4166666666666665</v>
      </c>
      <c r="M64" s="426">
        <v>19</v>
      </c>
      <c r="N64" s="225">
        <v>1.5833333333333335</v>
      </c>
      <c r="O64" s="427">
        <v>10</v>
      </c>
      <c r="P64" s="225">
        <v>1.833333333333333</v>
      </c>
      <c r="Q64" s="428">
        <v>9</v>
      </c>
      <c r="R64" s="357">
        <v>52</v>
      </c>
      <c r="S64" s="251">
        <v>6610</v>
      </c>
      <c r="T64" s="429">
        <v>417.4736842105263</v>
      </c>
      <c r="U64" s="430">
        <v>1043.6842105263156</v>
      </c>
      <c r="V64" s="233">
        <v>24</v>
      </c>
      <c r="W64" s="233">
        <v>6.3157894736842097</v>
      </c>
      <c r="X64" s="431">
        <v>7.924528301886796</v>
      </c>
      <c r="Y64" s="432">
        <v>1</v>
      </c>
      <c r="Z64" s="433">
        <v>1</v>
      </c>
    </row>
    <row r="65" spans="1:26" hidden="1" outlineLevel="2">
      <c r="A65" s="424" t="s">
        <v>1495</v>
      </c>
      <c r="B65" s="333" t="s">
        <v>1150</v>
      </c>
      <c r="C65" s="356">
        <v>44995</v>
      </c>
      <c r="D65" s="198" t="s">
        <v>163</v>
      </c>
      <c r="E65" s="425" t="s">
        <v>1399</v>
      </c>
      <c r="F65" s="202" t="s">
        <v>165</v>
      </c>
      <c r="G65" s="198" t="s">
        <v>1241</v>
      </c>
      <c r="H65" s="333" t="s">
        <v>145</v>
      </c>
      <c r="I65" s="202" t="s">
        <v>146</v>
      </c>
      <c r="J65" s="425" t="s">
        <v>1379</v>
      </c>
      <c r="K65" s="202">
        <v>4</v>
      </c>
      <c r="L65" s="225">
        <v>2</v>
      </c>
      <c r="M65" s="426">
        <v>19</v>
      </c>
      <c r="N65" s="225">
        <v>1.3166666666666667</v>
      </c>
      <c r="O65" s="427">
        <v>9</v>
      </c>
      <c r="P65" s="225">
        <v>0.68333333333333335</v>
      </c>
      <c r="Q65" s="428">
        <v>10</v>
      </c>
      <c r="R65" s="357">
        <v>7</v>
      </c>
      <c r="S65" s="251">
        <v>4860</v>
      </c>
      <c r="T65" s="429">
        <v>410.12658227848101</v>
      </c>
      <c r="U65" s="430">
        <v>922.78481012658233</v>
      </c>
      <c r="V65" s="233">
        <v>10.90909090909091</v>
      </c>
      <c r="W65" s="233">
        <v>6.8354430379746836</v>
      </c>
      <c r="X65" s="431">
        <v>20.869565217391305</v>
      </c>
      <c r="Y65" s="432">
        <v>1</v>
      </c>
      <c r="Z65" s="433">
        <v>1</v>
      </c>
    </row>
    <row r="66" spans="1:26" hidden="1" outlineLevel="2">
      <c r="A66" s="424" t="s">
        <v>1496</v>
      </c>
      <c r="B66" s="333" t="s">
        <v>1150</v>
      </c>
      <c r="C66" s="356">
        <v>44995</v>
      </c>
      <c r="D66" s="198" t="s">
        <v>163</v>
      </c>
      <c r="E66" s="425" t="s">
        <v>1403</v>
      </c>
      <c r="F66" s="202" t="s">
        <v>165</v>
      </c>
      <c r="G66" s="198" t="s">
        <v>1241</v>
      </c>
      <c r="H66" s="333" t="s">
        <v>145</v>
      </c>
      <c r="I66" s="202" t="s">
        <v>146</v>
      </c>
      <c r="J66" s="425" t="s">
        <v>1374</v>
      </c>
      <c r="K66" s="202">
        <v>4</v>
      </c>
      <c r="L66" s="225">
        <v>4.95</v>
      </c>
      <c r="M66" s="426">
        <v>48</v>
      </c>
      <c r="N66" s="225">
        <v>4.0666666666666664</v>
      </c>
      <c r="O66" s="427">
        <v>28</v>
      </c>
      <c r="P66" s="225">
        <v>0.88333333333333375</v>
      </c>
      <c r="Q66" s="428">
        <v>20</v>
      </c>
      <c r="R66" s="357">
        <v>4.5</v>
      </c>
      <c r="S66" s="251">
        <v>10190</v>
      </c>
      <c r="T66" s="429">
        <v>89.490632318501184</v>
      </c>
      <c r="U66" s="430">
        <v>626.43442622950829</v>
      </c>
      <c r="V66" s="233">
        <v>60</v>
      </c>
      <c r="W66" s="233">
        <v>6.8852459016393448</v>
      </c>
      <c r="X66" s="431">
        <v>24.28571428571427</v>
      </c>
      <c r="Y66" s="432">
        <v>0.71760563380281694</v>
      </c>
      <c r="Z66" s="433">
        <v>2</v>
      </c>
    </row>
    <row r="67" spans="1:26" hidden="1" outlineLevel="2">
      <c r="A67" s="424" t="s">
        <v>1501</v>
      </c>
      <c r="B67" s="333" t="s">
        <v>1150</v>
      </c>
      <c r="C67" s="356">
        <v>44996</v>
      </c>
      <c r="D67" s="198" t="s">
        <v>173</v>
      </c>
      <c r="E67" s="425" t="s">
        <v>1405</v>
      </c>
      <c r="F67" s="202" t="s">
        <v>143</v>
      </c>
      <c r="G67" s="198" t="s">
        <v>1241</v>
      </c>
      <c r="H67" s="333" t="s">
        <v>145</v>
      </c>
      <c r="I67" s="202" t="s">
        <v>146</v>
      </c>
      <c r="J67" s="425" t="s">
        <v>1375</v>
      </c>
      <c r="K67" s="202">
        <v>4</v>
      </c>
      <c r="L67" s="225">
        <v>2.9166666666666665</v>
      </c>
      <c r="M67" s="426">
        <v>23</v>
      </c>
      <c r="N67" s="225">
        <v>2.3333333333333335</v>
      </c>
      <c r="O67" s="427">
        <v>14</v>
      </c>
      <c r="P67" s="225">
        <v>0.58333333333333304</v>
      </c>
      <c r="Q67" s="428">
        <v>9</v>
      </c>
      <c r="R67" s="357">
        <v>10</v>
      </c>
      <c r="S67" s="251">
        <v>9490</v>
      </c>
      <c r="T67" s="429">
        <v>290.51020408163265</v>
      </c>
      <c r="U67" s="430">
        <v>1016.7857142857142</v>
      </c>
      <c r="V67" s="233">
        <v>24</v>
      </c>
      <c r="W67" s="233">
        <v>6</v>
      </c>
      <c r="X67" s="431">
        <v>21.000000000000014</v>
      </c>
      <c r="Y67" s="432">
        <v>1</v>
      </c>
      <c r="Z67" s="433">
        <v>1</v>
      </c>
    </row>
    <row r="68" spans="1:26" hidden="1" outlineLevel="2">
      <c r="A68" s="424" t="s">
        <v>1502</v>
      </c>
      <c r="B68" s="333" t="s">
        <v>1150</v>
      </c>
      <c r="C68" s="356">
        <v>44996</v>
      </c>
      <c r="D68" s="198" t="s">
        <v>173</v>
      </c>
      <c r="E68" s="425" t="s">
        <v>1406</v>
      </c>
      <c r="F68" s="202" t="s">
        <v>143</v>
      </c>
      <c r="G68" s="198" t="s">
        <v>1244</v>
      </c>
      <c r="H68" s="333" t="s">
        <v>145</v>
      </c>
      <c r="I68" s="202" t="s">
        <v>146</v>
      </c>
      <c r="J68" s="425" t="s">
        <v>1379</v>
      </c>
      <c r="K68" s="202">
        <v>4</v>
      </c>
      <c r="L68" s="225">
        <v>2</v>
      </c>
      <c r="M68" s="426">
        <v>23</v>
      </c>
      <c r="N68" s="225">
        <v>0.16666666666666666</v>
      </c>
      <c r="O68" s="427">
        <v>9</v>
      </c>
      <c r="P68" s="225">
        <v>1.8333333333333333</v>
      </c>
      <c r="Q68" s="428">
        <v>14</v>
      </c>
      <c r="R68" s="357">
        <v>12</v>
      </c>
      <c r="S68" s="251">
        <v>3070</v>
      </c>
      <c r="T68" s="429">
        <v>2046.6666666666665</v>
      </c>
      <c r="U68" s="430">
        <v>4605</v>
      </c>
      <c r="V68" s="233">
        <v>3.5999999999999996</v>
      </c>
      <c r="W68" s="233">
        <v>54</v>
      </c>
      <c r="X68" s="431">
        <v>13.750000000000002</v>
      </c>
      <c r="Y68" s="432">
        <v>1</v>
      </c>
      <c r="Z68" s="433">
        <v>1</v>
      </c>
    </row>
    <row r="69" spans="1:26" hidden="1" outlineLevel="2">
      <c r="A69" s="424" t="s">
        <v>1504</v>
      </c>
      <c r="B69" s="333" t="s">
        <v>1150</v>
      </c>
      <c r="C69" s="356">
        <v>44996</v>
      </c>
      <c r="D69" s="198" t="s">
        <v>173</v>
      </c>
      <c r="E69" s="425" t="s">
        <v>1407</v>
      </c>
      <c r="F69" s="202" t="s">
        <v>143</v>
      </c>
      <c r="G69" s="198" t="s">
        <v>1241</v>
      </c>
      <c r="H69" s="333" t="s">
        <v>145</v>
      </c>
      <c r="I69" s="202" t="s">
        <v>146</v>
      </c>
      <c r="J69" s="425" t="s">
        <v>1374</v>
      </c>
      <c r="K69" s="202">
        <v>4</v>
      </c>
      <c r="L69" s="225">
        <v>3.95</v>
      </c>
      <c r="M69" s="426">
        <v>35</v>
      </c>
      <c r="N69" s="225">
        <v>3.0166666666666666</v>
      </c>
      <c r="O69" s="427">
        <v>25</v>
      </c>
      <c r="P69" s="225">
        <v>0.93333333333333357</v>
      </c>
      <c r="Q69" s="428">
        <v>10</v>
      </c>
      <c r="R69" s="357">
        <v>30</v>
      </c>
      <c r="S69" s="251">
        <v>6410</v>
      </c>
      <c r="T69" s="429">
        <v>84.994475138121544</v>
      </c>
      <c r="U69" s="430">
        <v>531.21546961325964</v>
      </c>
      <c r="V69" s="233">
        <v>60</v>
      </c>
      <c r="W69" s="233">
        <v>8.2872928176795586</v>
      </c>
      <c r="X69" s="431">
        <v>19.999999999999989</v>
      </c>
      <c r="Y69" s="432">
        <v>1</v>
      </c>
      <c r="Z69" s="433">
        <v>1</v>
      </c>
    </row>
    <row r="70" spans="1:26" hidden="1" outlineLevel="2">
      <c r="A70" s="424" t="s">
        <v>1514</v>
      </c>
      <c r="B70" s="333" t="s">
        <v>1150</v>
      </c>
      <c r="C70" s="356">
        <v>44998</v>
      </c>
      <c r="D70" s="198" t="s">
        <v>176</v>
      </c>
      <c r="E70" s="425" t="s">
        <v>1399</v>
      </c>
      <c r="F70" s="202" t="s">
        <v>165</v>
      </c>
      <c r="G70" s="198" t="s">
        <v>1241</v>
      </c>
      <c r="H70" s="333" t="s">
        <v>145</v>
      </c>
      <c r="I70" s="202" t="s">
        <v>146</v>
      </c>
      <c r="J70" s="425" t="s">
        <v>1375</v>
      </c>
      <c r="K70" s="202">
        <v>4</v>
      </c>
      <c r="L70" s="225">
        <v>4.25</v>
      </c>
      <c r="M70" s="426">
        <v>39</v>
      </c>
      <c r="N70" s="225">
        <v>3.0833333333333335</v>
      </c>
      <c r="O70" s="427">
        <v>19</v>
      </c>
      <c r="P70" s="225">
        <v>1.1666666666666665</v>
      </c>
      <c r="Q70" s="428">
        <v>20</v>
      </c>
      <c r="R70" s="357">
        <v>7.5</v>
      </c>
      <c r="S70" s="251">
        <v>15200</v>
      </c>
      <c r="T70" s="429">
        <v>259.45945945945942</v>
      </c>
      <c r="U70" s="430">
        <v>1232.4324324324323</v>
      </c>
      <c r="V70" s="233">
        <v>24</v>
      </c>
      <c r="W70" s="233">
        <v>6.1621621621621623</v>
      </c>
      <c r="X70" s="431">
        <v>21.600000000000005</v>
      </c>
      <c r="Y70" s="432">
        <v>0.95477386934673369</v>
      </c>
      <c r="Z70" s="433">
        <v>2</v>
      </c>
    </row>
    <row r="71" spans="1:26" hidden="1" outlineLevel="2">
      <c r="A71" s="424" t="s">
        <v>1508</v>
      </c>
      <c r="B71" s="333" t="s">
        <v>1150</v>
      </c>
      <c r="C71" s="356">
        <v>44998</v>
      </c>
      <c r="D71" s="198" t="s">
        <v>176</v>
      </c>
      <c r="E71" s="425" t="s">
        <v>1403</v>
      </c>
      <c r="F71" s="202" t="s">
        <v>165</v>
      </c>
      <c r="G71" s="198" t="s">
        <v>1241</v>
      </c>
      <c r="H71" s="333" t="s">
        <v>145</v>
      </c>
      <c r="I71" s="202" t="s">
        <v>146</v>
      </c>
      <c r="J71" s="425" t="s">
        <v>1374</v>
      </c>
      <c r="K71" s="202">
        <v>4</v>
      </c>
      <c r="L71" s="225">
        <v>5.9666666666666668</v>
      </c>
      <c r="M71" s="426">
        <v>50</v>
      </c>
      <c r="N71" s="225">
        <v>5</v>
      </c>
      <c r="O71" s="427">
        <v>30</v>
      </c>
      <c r="P71" s="225">
        <v>0.96666666666666679</v>
      </c>
      <c r="Q71" s="428">
        <v>20</v>
      </c>
      <c r="R71" s="357">
        <v>6</v>
      </c>
      <c r="S71" s="251">
        <v>14120</v>
      </c>
      <c r="T71" s="429">
        <v>94.13333333333334</v>
      </c>
      <c r="U71" s="430">
        <v>706</v>
      </c>
      <c r="V71" s="233">
        <v>40</v>
      </c>
      <c r="W71" s="233">
        <v>6</v>
      </c>
      <c r="X71" s="431">
        <v>25.116279069767437</v>
      </c>
      <c r="Y71" s="432">
        <v>0.84147794994040526</v>
      </c>
      <c r="Z71" s="433">
        <v>2</v>
      </c>
    </row>
    <row r="72" spans="1:26" hidden="1" outlineLevel="2">
      <c r="A72" s="424" t="s">
        <v>1516</v>
      </c>
      <c r="B72" s="333" t="s">
        <v>1150</v>
      </c>
      <c r="C72" s="356">
        <v>44999</v>
      </c>
      <c r="D72" s="198" t="s">
        <v>178</v>
      </c>
      <c r="E72" s="425" t="s">
        <v>1404</v>
      </c>
      <c r="F72" s="202" t="s">
        <v>143</v>
      </c>
      <c r="G72" s="198" t="s">
        <v>1244</v>
      </c>
      <c r="H72" s="333" t="s">
        <v>145</v>
      </c>
      <c r="I72" s="202" t="s">
        <v>146</v>
      </c>
      <c r="J72" s="425" t="s">
        <v>1374</v>
      </c>
      <c r="K72" s="202">
        <v>4</v>
      </c>
      <c r="L72" s="225">
        <v>5.583333333333333</v>
      </c>
      <c r="M72" s="426">
        <v>50</v>
      </c>
      <c r="N72" s="225">
        <v>4.75</v>
      </c>
      <c r="O72" s="427">
        <v>39</v>
      </c>
      <c r="P72" s="225">
        <v>0.83333333333333304</v>
      </c>
      <c r="Q72" s="428">
        <v>11</v>
      </c>
      <c r="R72" s="357">
        <v>8</v>
      </c>
      <c r="S72" s="251">
        <v>15380</v>
      </c>
      <c r="T72" s="429">
        <v>83.022941970310399</v>
      </c>
      <c r="U72" s="430">
        <v>809.47368421052636</v>
      </c>
      <c r="V72" s="233"/>
      <c r="W72" s="233">
        <v>8.2105263157894743</v>
      </c>
      <c r="X72" s="431">
        <v>20.689655172413801</v>
      </c>
      <c r="Y72" s="432">
        <v>0.8679458239277652</v>
      </c>
      <c r="Z72" s="433">
        <v>2</v>
      </c>
    </row>
    <row r="73" spans="1:26" hidden="1" outlineLevel="2">
      <c r="A73" s="424" t="s">
        <v>1531</v>
      </c>
      <c r="B73" s="333" t="s">
        <v>1150</v>
      </c>
      <c r="C73" s="356">
        <v>44999</v>
      </c>
      <c r="D73" s="198" t="s">
        <v>178</v>
      </c>
      <c r="E73" s="425" t="s">
        <v>1405</v>
      </c>
      <c r="F73" s="202" t="s">
        <v>143</v>
      </c>
      <c r="G73" s="198" t="s">
        <v>1241</v>
      </c>
      <c r="H73" s="333" t="s">
        <v>145</v>
      </c>
      <c r="I73" s="202" t="s">
        <v>146</v>
      </c>
      <c r="J73" s="425" t="s">
        <v>1375</v>
      </c>
      <c r="K73" s="202">
        <v>4</v>
      </c>
      <c r="L73" s="225">
        <v>4</v>
      </c>
      <c r="M73" s="426">
        <v>34</v>
      </c>
      <c r="N73" s="225">
        <v>2.666666666666667</v>
      </c>
      <c r="O73" s="427">
        <v>15</v>
      </c>
      <c r="P73" s="225">
        <v>1.333333333333333</v>
      </c>
      <c r="Q73" s="428">
        <v>19</v>
      </c>
      <c r="R73" s="357">
        <v>7.5</v>
      </c>
      <c r="S73" s="251">
        <v>12660</v>
      </c>
      <c r="T73" s="429">
        <v>316.49999999999994</v>
      </c>
      <c r="U73" s="430">
        <v>1186.8749999999998</v>
      </c>
      <c r="V73" s="233">
        <v>6</v>
      </c>
      <c r="W73" s="233">
        <v>5.6249999999999991</v>
      </c>
      <c r="X73" s="431">
        <v>27.428571428571441</v>
      </c>
      <c r="Y73" s="432">
        <v>0.89280677009873055</v>
      </c>
      <c r="Z73" s="433">
        <v>2</v>
      </c>
    </row>
    <row r="74" spans="1:26" hidden="1" outlineLevel="2">
      <c r="A74" s="424" t="s">
        <v>1522</v>
      </c>
      <c r="B74" s="333" t="s">
        <v>1150</v>
      </c>
      <c r="C74" s="356">
        <v>44999</v>
      </c>
      <c r="D74" s="198" t="s">
        <v>178</v>
      </c>
      <c r="E74" s="425" t="s">
        <v>1406</v>
      </c>
      <c r="F74" s="202" t="s">
        <v>143</v>
      </c>
      <c r="G74" s="198" t="s">
        <v>1244</v>
      </c>
      <c r="H74" s="333" t="s">
        <v>145</v>
      </c>
      <c r="I74" s="202" t="s">
        <v>146</v>
      </c>
      <c r="J74" s="425" t="s">
        <v>1375</v>
      </c>
      <c r="K74" s="202">
        <v>4</v>
      </c>
      <c r="L74" s="225">
        <v>6.0166666666666666</v>
      </c>
      <c r="M74" s="426">
        <v>80</v>
      </c>
      <c r="N74" s="225">
        <v>4.5166666666666675</v>
      </c>
      <c r="O74" s="427">
        <v>35</v>
      </c>
      <c r="P74" s="225">
        <v>1.4999999999999991</v>
      </c>
      <c r="Q74" s="428">
        <v>45</v>
      </c>
      <c r="R74" s="357">
        <v>10.5</v>
      </c>
      <c r="S74" s="251">
        <v>11250</v>
      </c>
      <c r="T74" s="429">
        <v>71.164997364259349</v>
      </c>
      <c r="U74" s="430">
        <v>622.69372693726928</v>
      </c>
      <c r="V74" s="233">
        <v>24</v>
      </c>
      <c r="W74" s="233">
        <v>7.7490774907749067</v>
      </c>
      <c r="X74" s="431">
        <v>39.661016949152582</v>
      </c>
      <c r="Y74" s="432">
        <v>0.82236842105263153</v>
      </c>
      <c r="Z74" s="433">
        <v>2</v>
      </c>
    </row>
    <row r="75" spans="1:26" hidden="1" outlineLevel="2">
      <c r="A75" s="424" t="s">
        <v>1527</v>
      </c>
      <c r="B75" s="333" t="s">
        <v>1150</v>
      </c>
      <c r="C75" s="356">
        <v>44999</v>
      </c>
      <c r="D75" s="198" t="s">
        <v>178</v>
      </c>
      <c r="E75" s="425" t="s">
        <v>1407</v>
      </c>
      <c r="F75" s="202" t="s">
        <v>143</v>
      </c>
      <c r="G75" s="198" t="s">
        <v>1241</v>
      </c>
      <c r="H75" s="333" t="s">
        <v>145</v>
      </c>
      <c r="I75" s="202" t="s">
        <v>146</v>
      </c>
      <c r="J75" s="425" t="s">
        <v>1374</v>
      </c>
      <c r="K75" s="202">
        <v>4</v>
      </c>
      <c r="L75" s="225">
        <v>4.3</v>
      </c>
      <c r="M75" s="426">
        <v>35</v>
      </c>
      <c r="N75" s="225">
        <v>3.8</v>
      </c>
      <c r="O75" s="427">
        <v>25</v>
      </c>
      <c r="P75" s="225">
        <v>0.5</v>
      </c>
      <c r="Q75" s="428">
        <v>10</v>
      </c>
      <c r="R75" s="357">
        <v>5</v>
      </c>
      <c r="S75" s="251">
        <v>8490</v>
      </c>
      <c r="T75" s="429">
        <v>89.368421052631589</v>
      </c>
      <c r="U75" s="430">
        <v>558.5526315789474</v>
      </c>
      <c r="V75" s="233">
        <v>15</v>
      </c>
      <c r="W75" s="233">
        <v>6.5789473684210531</v>
      </c>
      <c r="X75" s="431">
        <v>28.235294117647058</v>
      </c>
      <c r="Y75" s="432">
        <v>1</v>
      </c>
      <c r="Z75" s="433">
        <v>1</v>
      </c>
    </row>
    <row r="76" spans="1:26" hidden="1" outlineLevel="2">
      <c r="A76" s="424" t="s">
        <v>1533</v>
      </c>
      <c r="B76" s="333" t="s">
        <v>1150</v>
      </c>
      <c r="C76" s="356">
        <v>45000</v>
      </c>
      <c r="D76" s="198" t="s">
        <v>180</v>
      </c>
      <c r="E76" s="425" t="s">
        <v>1401</v>
      </c>
      <c r="F76" s="202" t="s">
        <v>165</v>
      </c>
      <c r="G76" s="198" t="s">
        <v>1244</v>
      </c>
      <c r="H76" s="333" t="s">
        <v>145</v>
      </c>
      <c r="I76" s="202" t="s">
        <v>146</v>
      </c>
      <c r="J76" s="425" t="s">
        <v>1374</v>
      </c>
      <c r="K76" s="202">
        <v>4</v>
      </c>
      <c r="L76" s="225">
        <v>4.8666666666666671</v>
      </c>
      <c r="M76" s="426">
        <v>43</v>
      </c>
      <c r="N76" s="225">
        <v>4.083333333333333</v>
      </c>
      <c r="O76" s="427">
        <v>32</v>
      </c>
      <c r="P76" s="225">
        <v>0.7833333333333341</v>
      </c>
      <c r="Q76" s="428">
        <v>11</v>
      </c>
      <c r="R76" s="357">
        <v>11</v>
      </c>
      <c r="S76" s="251">
        <v>10220</v>
      </c>
      <c r="T76" s="429">
        <v>78.214285714285722</v>
      </c>
      <c r="U76" s="430">
        <v>625.71428571428578</v>
      </c>
      <c r="V76" s="233">
        <v>18</v>
      </c>
      <c r="W76" s="233">
        <v>7.8367346938775517</v>
      </c>
      <c r="X76" s="431">
        <v>18.461538461538428</v>
      </c>
      <c r="Y76" s="432">
        <v>1</v>
      </c>
      <c r="Z76" s="433">
        <v>1</v>
      </c>
    </row>
    <row r="77" spans="1:26" hidden="1" outlineLevel="2">
      <c r="A77" s="424" t="s">
        <v>1546</v>
      </c>
      <c r="B77" s="333" t="s">
        <v>1150</v>
      </c>
      <c r="C77" s="356">
        <v>45000</v>
      </c>
      <c r="D77" s="198" t="s">
        <v>180</v>
      </c>
      <c r="E77" s="425" t="s">
        <v>1399</v>
      </c>
      <c r="F77" s="202" t="s">
        <v>165</v>
      </c>
      <c r="G77" s="198" t="s">
        <v>1241</v>
      </c>
      <c r="H77" s="333" t="s">
        <v>145</v>
      </c>
      <c r="I77" s="202" t="s">
        <v>146</v>
      </c>
      <c r="J77" s="425" t="s">
        <v>147</v>
      </c>
      <c r="K77" s="202">
        <v>4</v>
      </c>
      <c r="L77" s="225">
        <v>4.083333333333333</v>
      </c>
      <c r="M77" s="426">
        <v>39</v>
      </c>
      <c r="N77" s="225">
        <v>3.0833333333333335</v>
      </c>
      <c r="O77" s="427">
        <v>20</v>
      </c>
      <c r="P77" s="225">
        <v>0.99999999999999956</v>
      </c>
      <c r="Q77" s="428">
        <v>19</v>
      </c>
      <c r="R77" s="357">
        <v>8</v>
      </c>
      <c r="S77" s="251">
        <v>10590</v>
      </c>
      <c r="T77" s="429">
        <v>171.72972972972971</v>
      </c>
      <c r="U77" s="430">
        <v>858.64864864864865</v>
      </c>
      <c r="V77" s="233">
        <v>24</v>
      </c>
      <c r="W77" s="233">
        <v>6.486486486486486</v>
      </c>
      <c r="X77" s="431">
        <v>26.153846153846171</v>
      </c>
      <c r="Y77" s="432">
        <v>0.83914421553090335</v>
      </c>
      <c r="Z77" s="433">
        <v>2</v>
      </c>
    </row>
    <row r="78" spans="1:26" hidden="1" outlineLevel="2">
      <c r="A78" s="424" t="s">
        <v>1541</v>
      </c>
      <c r="B78" s="333" t="s">
        <v>1150</v>
      </c>
      <c r="C78" s="356">
        <v>45000</v>
      </c>
      <c r="D78" s="198" t="s">
        <v>180</v>
      </c>
      <c r="E78" s="425" t="s">
        <v>1402</v>
      </c>
      <c r="F78" s="202" t="s">
        <v>165</v>
      </c>
      <c r="G78" s="198" t="s">
        <v>1244</v>
      </c>
      <c r="H78" s="333" t="s">
        <v>145</v>
      </c>
      <c r="I78" s="202" t="s">
        <v>146</v>
      </c>
      <c r="J78" s="425" t="s">
        <v>1375</v>
      </c>
      <c r="K78" s="202">
        <v>4</v>
      </c>
      <c r="L78" s="225">
        <v>6.3333333333333339</v>
      </c>
      <c r="M78" s="426">
        <v>90</v>
      </c>
      <c r="N78" s="225">
        <v>4.5</v>
      </c>
      <c r="O78" s="427">
        <v>11</v>
      </c>
      <c r="P78" s="225">
        <v>1.8333333333333339</v>
      </c>
      <c r="Q78" s="428">
        <v>79</v>
      </c>
      <c r="R78" s="357">
        <v>11.5</v>
      </c>
      <c r="S78" s="251">
        <v>11110</v>
      </c>
      <c r="T78" s="429">
        <v>224.44444444444446</v>
      </c>
      <c r="U78" s="430">
        <v>617.22222222222217</v>
      </c>
      <c r="V78" s="233">
        <v>21.81818181818182</v>
      </c>
      <c r="W78" s="233">
        <v>2.4444444444444446</v>
      </c>
      <c r="X78" s="431">
        <v>57.631578947368396</v>
      </c>
      <c r="Y78" s="432">
        <v>0.7406666666666667</v>
      </c>
      <c r="Z78" s="433">
        <v>2</v>
      </c>
    </row>
    <row r="79" spans="1:26" hidden="1" outlineLevel="2">
      <c r="A79" s="424" t="s">
        <v>1543</v>
      </c>
      <c r="B79" s="333" t="s">
        <v>1150</v>
      </c>
      <c r="C79" s="356">
        <v>45000</v>
      </c>
      <c r="D79" s="198" t="s">
        <v>180</v>
      </c>
      <c r="E79" s="425" t="s">
        <v>1403</v>
      </c>
      <c r="F79" s="202" t="s">
        <v>165</v>
      </c>
      <c r="G79" s="198" t="s">
        <v>1241</v>
      </c>
      <c r="H79" s="333" t="s">
        <v>145</v>
      </c>
      <c r="I79" s="202" t="s">
        <v>146</v>
      </c>
      <c r="J79" s="425" t="s">
        <v>1374</v>
      </c>
      <c r="K79" s="202">
        <v>4</v>
      </c>
      <c r="L79" s="225">
        <v>4.416666666666667</v>
      </c>
      <c r="M79" s="426">
        <v>38</v>
      </c>
      <c r="N79" s="225">
        <v>3.8666666666666671</v>
      </c>
      <c r="O79" s="427">
        <v>29</v>
      </c>
      <c r="P79" s="225">
        <v>0.54999999999999982</v>
      </c>
      <c r="Q79" s="428">
        <v>9</v>
      </c>
      <c r="R79" s="357">
        <v>9</v>
      </c>
      <c r="S79" s="251">
        <v>8230</v>
      </c>
      <c r="T79" s="429">
        <v>73.394768133174779</v>
      </c>
      <c r="U79" s="430">
        <v>532.11206896551721</v>
      </c>
      <c r="V79" s="233">
        <v>30</v>
      </c>
      <c r="W79" s="233">
        <v>7.4999999999999991</v>
      </c>
      <c r="X79" s="431">
        <v>18.000000000000011</v>
      </c>
      <c r="Y79" s="432">
        <v>1</v>
      </c>
      <c r="Z79" s="433">
        <v>1</v>
      </c>
    </row>
    <row r="80" spans="1:26" hidden="1" outlineLevel="2">
      <c r="A80" s="424" t="s">
        <v>1548</v>
      </c>
      <c r="B80" s="333" t="s">
        <v>1150</v>
      </c>
      <c r="C80" s="356">
        <v>45001</v>
      </c>
      <c r="D80" s="198" t="s">
        <v>141</v>
      </c>
      <c r="E80" s="425" t="s">
        <v>1404</v>
      </c>
      <c r="F80" s="202" t="s">
        <v>143</v>
      </c>
      <c r="G80" s="198" t="s">
        <v>1244</v>
      </c>
      <c r="H80" s="333" t="s">
        <v>145</v>
      </c>
      <c r="I80" s="202" t="s">
        <v>146</v>
      </c>
      <c r="J80" s="425" t="s">
        <v>1374</v>
      </c>
      <c r="K80" s="202">
        <v>4</v>
      </c>
      <c r="L80" s="225">
        <v>4.666666666666667</v>
      </c>
      <c r="M80" s="426">
        <v>46</v>
      </c>
      <c r="N80" s="225">
        <v>4.166666666666667</v>
      </c>
      <c r="O80" s="427">
        <v>40</v>
      </c>
      <c r="P80" s="225">
        <v>0.5</v>
      </c>
      <c r="Q80" s="428">
        <v>6</v>
      </c>
      <c r="R80" s="357">
        <v>9</v>
      </c>
      <c r="S80" s="251">
        <v>9360</v>
      </c>
      <c r="T80" s="429">
        <v>56.16</v>
      </c>
      <c r="U80" s="430">
        <v>561.59999999999991</v>
      </c>
      <c r="V80" s="233">
        <v>12</v>
      </c>
      <c r="W80" s="233">
        <v>9.6</v>
      </c>
      <c r="X80" s="431">
        <v>18.75</v>
      </c>
      <c r="Y80" s="432">
        <v>1</v>
      </c>
      <c r="Z80" s="433">
        <v>1</v>
      </c>
    </row>
    <row r="81" spans="1:26" hidden="1" outlineLevel="2">
      <c r="A81" s="424" t="s">
        <v>1553</v>
      </c>
      <c r="B81" s="333" t="s">
        <v>1150</v>
      </c>
      <c r="C81" s="356">
        <v>45001</v>
      </c>
      <c r="D81" s="198" t="s">
        <v>141</v>
      </c>
      <c r="E81" s="425" t="s">
        <v>1405</v>
      </c>
      <c r="F81" s="202" t="s">
        <v>143</v>
      </c>
      <c r="G81" s="198" t="s">
        <v>1241</v>
      </c>
      <c r="H81" s="333" t="s">
        <v>145</v>
      </c>
      <c r="I81" s="202" t="s">
        <v>146</v>
      </c>
      <c r="J81" s="425" t="s">
        <v>147</v>
      </c>
      <c r="K81" s="202">
        <v>4</v>
      </c>
      <c r="L81" s="225">
        <v>2.5</v>
      </c>
      <c r="M81" s="426">
        <v>26</v>
      </c>
      <c r="N81" s="225">
        <v>2</v>
      </c>
      <c r="O81" s="427">
        <v>16</v>
      </c>
      <c r="P81" s="225">
        <v>0.5</v>
      </c>
      <c r="Q81" s="428">
        <v>10</v>
      </c>
      <c r="R81" s="357">
        <v>7</v>
      </c>
      <c r="S81" s="251">
        <v>8150</v>
      </c>
      <c r="T81" s="429">
        <v>254.6875</v>
      </c>
      <c r="U81" s="430">
        <v>1018.75</v>
      </c>
      <c r="V81" s="233">
        <v>36</v>
      </c>
      <c r="W81" s="233">
        <v>8</v>
      </c>
      <c r="X81" s="431">
        <v>23.333333333333336</v>
      </c>
      <c r="Y81" s="432">
        <v>1</v>
      </c>
      <c r="Z81" s="433">
        <v>1</v>
      </c>
    </row>
    <row r="82" spans="1:26" hidden="1" outlineLevel="2">
      <c r="A82" s="424" t="s">
        <v>1552</v>
      </c>
      <c r="B82" s="333" t="s">
        <v>1150</v>
      </c>
      <c r="C82" s="356">
        <v>45001</v>
      </c>
      <c r="D82" s="198" t="s">
        <v>141</v>
      </c>
      <c r="E82" s="425" t="s">
        <v>1406</v>
      </c>
      <c r="F82" s="202" t="s">
        <v>143</v>
      </c>
      <c r="G82" s="198" t="s">
        <v>1244</v>
      </c>
      <c r="H82" s="333" t="s">
        <v>145</v>
      </c>
      <c r="I82" s="202" t="s">
        <v>146</v>
      </c>
      <c r="J82" s="425" t="s">
        <v>147</v>
      </c>
      <c r="K82" s="202">
        <v>4</v>
      </c>
      <c r="L82" s="225">
        <v>5.916666666666667</v>
      </c>
      <c r="M82" s="426">
        <v>53</v>
      </c>
      <c r="N82" s="225">
        <v>4.6333333333333329</v>
      </c>
      <c r="O82" s="427">
        <v>33</v>
      </c>
      <c r="P82" s="225">
        <v>1.2833333333333341</v>
      </c>
      <c r="Q82" s="428">
        <v>20</v>
      </c>
      <c r="R82" s="357">
        <v>9</v>
      </c>
      <c r="S82" s="251">
        <v>8560</v>
      </c>
      <c r="T82" s="429">
        <v>55.984303466317854</v>
      </c>
      <c r="U82" s="430">
        <v>461.87050359712237</v>
      </c>
      <c r="V82" s="233">
        <v>25</v>
      </c>
      <c r="W82" s="233">
        <v>7.1223021582733823</v>
      </c>
      <c r="X82" s="431">
        <v>16.071428571428555</v>
      </c>
      <c r="Y82" s="432">
        <v>1</v>
      </c>
      <c r="Z82" s="433">
        <v>1</v>
      </c>
    </row>
    <row r="83" spans="1:26" hidden="1" outlineLevel="2">
      <c r="A83" s="424" t="s">
        <v>1549</v>
      </c>
      <c r="B83" s="333" t="s">
        <v>1150</v>
      </c>
      <c r="C83" s="356">
        <v>45001</v>
      </c>
      <c r="D83" s="198" t="s">
        <v>141</v>
      </c>
      <c r="E83" s="425" t="s">
        <v>1407</v>
      </c>
      <c r="F83" s="202" t="s">
        <v>143</v>
      </c>
      <c r="G83" s="198" t="s">
        <v>1241</v>
      </c>
      <c r="H83" s="333" t="s">
        <v>145</v>
      </c>
      <c r="I83" s="202" t="s">
        <v>146</v>
      </c>
      <c r="J83" s="425" t="s">
        <v>1374</v>
      </c>
      <c r="K83" s="202">
        <v>4</v>
      </c>
      <c r="L83" s="225">
        <v>3.8166666666666664</v>
      </c>
      <c r="M83" s="426">
        <v>42</v>
      </c>
      <c r="N83" s="225">
        <v>3.3333333333333335</v>
      </c>
      <c r="O83" s="427">
        <v>27</v>
      </c>
      <c r="P83" s="225">
        <v>0.48333333333333295</v>
      </c>
      <c r="Q83" s="428">
        <v>15</v>
      </c>
      <c r="R83" s="357">
        <v>4</v>
      </c>
      <c r="S83" s="251">
        <v>8100</v>
      </c>
      <c r="T83" s="429">
        <v>90</v>
      </c>
      <c r="U83" s="430">
        <v>607.5</v>
      </c>
      <c r="V83" s="233">
        <v>24</v>
      </c>
      <c r="W83" s="233">
        <v>8.1</v>
      </c>
      <c r="X83" s="431">
        <v>39.000000000000043</v>
      </c>
      <c r="Y83" s="432">
        <v>1</v>
      </c>
      <c r="Z83" s="433">
        <v>1</v>
      </c>
    </row>
    <row r="84" spans="1:26" hidden="1" outlineLevel="2">
      <c r="A84" s="424" t="s">
        <v>1562</v>
      </c>
      <c r="B84" s="333" t="s">
        <v>1150</v>
      </c>
      <c r="C84" s="356">
        <v>45002</v>
      </c>
      <c r="D84" s="198" t="s">
        <v>163</v>
      </c>
      <c r="E84" s="425" t="s">
        <v>1399</v>
      </c>
      <c r="F84" s="202" t="s">
        <v>165</v>
      </c>
      <c r="G84" s="198" t="s">
        <v>1241</v>
      </c>
      <c r="H84" s="333" t="s">
        <v>145</v>
      </c>
      <c r="I84" s="202" t="s">
        <v>146</v>
      </c>
      <c r="J84" s="425" t="s">
        <v>147</v>
      </c>
      <c r="K84" s="202">
        <v>4</v>
      </c>
      <c r="L84" s="225">
        <v>3.75</v>
      </c>
      <c r="M84" s="426">
        <v>39</v>
      </c>
      <c r="N84" s="225">
        <v>2.75</v>
      </c>
      <c r="O84" s="427">
        <v>18</v>
      </c>
      <c r="P84" s="225">
        <v>1</v>
      </c>
      <c r="Q84" s="428">
        <v>21</v>
      </c>
      <c r="R84" s="357">
        <v>8</v>
      </c>
      <c r="S84" s="251">
        <v>11260</v>
      </c>
      <c r="T84" s="429">
        <v>227.47474747474746</v>
      </c>
      <c r="U84" s="430">
        <v>1023.6363636363636</v>
      </c>
      <c r="V84" s="233">
        <v>24</v>
      </c>
      <c r="W84" s="233">
        <v>6.5454545454545459</v>
      </c>
      <c r="X84" s="431">
        <v>29.23076923076923</v>
      </c>
      <c r="Y84" s="432">
        <v>0.83531157270029677</v>
      </c>
      <c r="Z84" s="433">
        <v>2</v>
      </c>
    </row>
    <row r="85" spans="1:26" hidden="1" outlineLevel="2">
      <c r="A85" s="424" t="s">
        <v>1575</v>
      </c>
      <c r="B85" s="333" t="s">
        <v>1150</v>
      </c>
      <c r="C85" s="356">
        <v>45002</v>
      </c>
      <c r="D85" s="198" t="s">
        <v>163</v>
      </c>
      <c r="E85" s="425" t="s">
        <v>1402</v>
      </c>
      <c r="F85" s="202" t="s">
        <v>165</v>
      </c>
      <c r="G85" s="198" t="s">
        <v>144</v>
      </c>
      <c r="H85" s="333" t="s">
        <v>145</v>
      </c>
      <c r="I85" s="202" t="s">
        <v>146</v>
      </c>
      <c r="J85" s="425" t="s">
        <v>147</v>
      </c>
      <c r="K85" s="202">
        <v>4</v>
      </c>
      <c r="L85" s="225">
        <v>6.4333333333333336</v>
      </c>
      <c r="M85" s="426">
        <v>88</v>
      </c>
      <c r="N85" s="225">
        <v>4.8833333333333337</v>
      </c>
      <c r="O85" s="427">
        <v>37</v>
      </c>
      <c r="P85" s="225">
        <v>1.5499999999999998</v>
      </c>
      <c r="Q85" s="428">
        <v>51</v>
      </c>
      <c r="R85" s="357">
        <v>9</v>
      </c>
      <c r="S85" s="251">
        <v>13400</v>
      </c>
      <c r="T85" s="429">
        <v>74.162900101466647</v>
      </c>
      <c r="U85" s="430">
        <v>686.00682593856652</v>
      </c>
      <c r="V85" s="233">
        <v>24</v>
      </c>
      <c r="W85" s="233">
        <v>7.5767918088737192</v>
      </c>
      <c r="X85" s="431">
        <v>43.384615384615394</v>
      </c>
      <c r="Y85" s="432">
        <v>0.77726218097447797</v>
      </c>
      <c r="Z85" s="433">
        <v>2</v>
      </c>
    </row>
    <row r="86" spans="1:26" hidden="1" outlineLevel="2">
      <c r="A86" s="424" t="s">
        <v>1558</v>
      </c>
      <c r="B86" s="333" t="s">
        <v>1150</v>
      </c>
      <c r="C86" s="356">
        <v>45002</v>
      </c>
      <c r="D86" s="198" t="s">
        <v>163</v>
      </c>
      <c r="E86" s="425" t="s">
        <v>1403</v>
      </c>
      <c r="F86" s="202" t="s">
        <v>165</v>
      </c>
      <c r="G86" s="198" t="s">
        <v>1241</v>
      </c>
      <c r="H86" s="333" t="s">
        <v>145</v>
      </c>
      <c r="I86" s="202" t="s">
        <v>146</v>
      </c>
      <c r="J86" s="425" t="s">
        <v>1374</v>
      </c>
      <c r="K86" s="202">
        <v>4</v>
      </c>
      <c r="L86" s="225">
        <v>5.5333333333333332</v>
      </c>
      <c r="M86" s="426">
        <v>48</v>
      </c>
      <c r="N86" s="225">
        <v>4.5166666666666666</v>
      </c>
      <c r="O86" s="427">
        <v>27</v>
      </c>
      <c r="P86" s="225">
        <v>1.0166666666666666</v>
      </c>
      <c r="Q86" s="428">
        <v>21</v>
      </c>
      <c r="R86" s="357">
        <v>6</v>
      </c>
      <c r="S86" s="251">
        <v>10040</v>
      </c>
      <c r="T86" s="429">
        <v>82.328823288232883</v>
      </c>
      <c r="U86" s="430">
        <v>555.71955719557195</v>
      </c>
      <c r="V86" s="233">
        <v>22.5</v>
      </c>
      <c r="W86" s="233">
        <v>5.9778597785977858</v>
      </c>
      <c r="X86" s="431">
        <v>26.341463414634145</v>
      </c>
      <c r="Y86" s="432">
        <v>0.70406732117812065</v>
      </c>
      <c r="Z86" s="433">
        <v>2</v>
      </c>
    </row>
    <row r="87" spans="1:26" hidden="1" outlineLevel="2">
      <c r="A87" s="424" t="s">
        <v>1564</v>
      </c>
      <c r="B87" s="333" t="s">
        <v>1150</v>
      </c>
      <c r="C87" s="356">
        <v>45003</v>
      </c>
      <c r="D87" s="198" t="s">
        <v>173</v>
      </c>
      <c r="E87" s="425" t="s">
        <v>1404</v>
      </c>
      <c r="F87" s="202" t="s">
        <v>165</v>
      </c>
      <c r="G87" s="198" t="s">
        <v>144</v>
      </c>
      <c r="H87" s="333" t="s">
        <v>145</v>
      </c>
      <c r="I87" s="202" t="s">
        <v>146</v>
      </c>
      <c r="J87" s="425" t="s">
        <v>1374</v>
      </c>
      <c r="K87" s="202">
        <v>4</v>
      </c>
      <c r="L87" s="225">
        <v>4.75</v>
      </c>
      <c r="M87" s="426">
        <v>48</v>
      </c>
      <c r="N87" s="225">
        <v>3.8666666666666667</v>
      </c>
      <c r="O87" s="427">
        <v>37</v>
      </c>
      <c r="P87" s="225">
        <v>0.8833333333333333</v>
      </c>
      <c r="Q87" s="428">
        <v>11</v>
      </c>
      <c r="R87" s="357">
        <v>8</v>
      </c>
      <c r="S87" s="251">
        <v>10360</v>
      </c>
      <c r="T87" s="429">
        <v>72.41379310344827</v>
      </c>
      <c r="U87" s="430">
        <v>669.82758620689651</v>
      </c>
      <c r="V87" s="233"/>
      <c r="W87" s="233">
        <v>9.568965517241379</v>
      </c>
      <c r="X87" s="431">
        <v>19.285714285714285</v>
      </c>
      <c r="Y87" s="432">
        <v>0.89619377162629754</v>
      </c>
      <c r="Z87" s="433">
        <v>2</v>
      </c>
    </row>
    <row r="88" spans="1:26" hidden="1" outlineLevel="2">
      <c r="A88" s="424" t="s">
        <v>1569</v>
      </c>
      <c r="B88" s="333" t="s">
        <v>1150</v>
      </c>
      <c r="C88" s="356">
        <v>45003</v>
      </c>
      <c r="D88" s="198" t="s">
        <v>173</v>
      </c>
      <c r="E88" s="425" t="s">
        <v>1405</v>
      </c>
      <c r="F88" s="202" t="s">
        <v>143</v>
      </c>
      <c r="G88" s="198" t="s">
        <v>1241</v>
      </c>
      <c r="H88" s="333" t="s">
        <v>145</v>
      </c>
      <c r="I88" s="202" t="s">
        <v>146</v>
      </c>
      <c r="J88" s="425" t="s">
        <v>147</v>
      </c>
      <c r="K88" s="202">
        <v>4</v>
      </c>
      <c r="L88" s="225">
        <v>2.4666666666666668</v>
      </c>
      <c r="M88" s="426">
        <v>23</v>
      </c>
      <c r="N88" s="225">
        <v>1.9166666666666665</v>
      </c>
      <c r="O88" s="427">
        <v>14</v>
      </c>
      <c r="P88" s="225">
        <v>0.55000000000000027</v>
      </c>
      <c r="Q88" s="428">
        <v>9</v>
      </c>
      <c r="R88" s="357">
        <v>7</v>
      </c>
      <c r="S88" s="251">
        <v>8300</v>
      </c>
      <c r="T88" s="429">
        <v>309.31677018633542</v>
      </c>
      <c r="U88" s="430">
        <v>1082.608695652174</v>
      </c>
      <c r="V88" s="233">
        <v>24</v>
      </c>
      <c r="W88" s="233">
        <v>7.304347826086957</v>
      </c>
      <c r="X88" s="431">
        <v>19.999999999999986</v>
      </c>
      <c r="Y88" s="432">
        <v>1</v>
      </c>
      <c r="Z88" s="433">
        <v>1</v>
      </c>
    </row>
    <row r="89" spans="1:26" hidden="1" outlineLevel="2">
      <c r="A89" s="424" t="s">
        <v>1571</v>
      </c>
      <c r="B89" s="333" t="s">
        <v>1150</v>
      </c>
      <c r="C89" s="356">
        <v>45003</v>
      </c>
      <c r="D89" s="198" t="s">
        <v>173</v>
      </c>
      <c r="E89" s="425" t="s">
        <v>1406</v>
      </c>
      <c r="F89" s="202" t="s">
        <v>143</v>
      </c>
      <c r="G89" s="198" t="s">
        <v>144</v>
      </c>
      <c r="H89" s="333" t="s">
        <v>145</v>
      </c>
      <c r="I89" s="202" t="s">
        <v>146</v>
      </c>
      <c r="J89" s="425" t="s">
        <v>147</v>
      </c>
      <c r="K89" s="202">
        <v>4</v>
      </c>
      <c r="L89" s="225">
        <v>4.5666666666666664</v>
      </c>
      <c r="M89" s="426">
        <v>78</v>
      </c>
      <c r="N89" s="225">
        <v>3.6833333333333336</v>
      </c>
      <c r="O89" s="427">
        <v>26</v>
      </c>
      <c r="P89" s="225">
        <v>0.88333333333333286</v>
      </c>
      <c r="Q89" s="428">
        <v>52</v>
      </c>
      <c r="R89" s="357">
        <v>15</v>
      </c>
      <c r="S89" s="251">
        <v>8920</v>
      </c>
      <c r="T89" s="429">
        <v>93.143056038983644</v>
      </c>
      <c r="U89" s="430">
        <v>605.42986425339359</v>
      </c>
      <c r="V89" s="233">
        <v>24</v>
      </c>
      <c r="W89" s="233">
        <v>7.0588235294117645</v>
      </c>
      <c r="X89" s="431">
        <v>79.285714285714363</v>
      </c>
      <c r="Y89" s="432">
        <v>1</v>
      </c>
      <c r="Z89" s="433">
        <v>1</v>
      </c>
    </row>
    <row r="90" spans="1:26" hidden="1" outlineLevel="2">
      <c r="A90" s="424" t="s">
        <v>1573</v>
      </c>
      <c r="B90" s="333" t="s">
        <v>1150</v>
      </c>
      <c r="C90" s="356">
        <v>45003</v>
      </c>
      <c r="D90" s="198" t="s">
        <v>173</v>
      </c>
      <c r="E90" s="425" t="s">
        <v>1407</v>
      </c>
      <c r="F90" s="202" t="s">
        <v>143</v>
      </c>
      <c r="G90" s="198" t="s">
        <v>1241</v>
      </c>
      <c r="H90" s="333" t="s">
        <v>145</v>
      </c>
      <c r="I90" s="202" t="s">
        <v>146</v>
      </c>
      <c r="J90" s="425" t="s">
        <v>1374</v>
      </c>
      <c r="K90" s="202">
        <v>4</v>
      </c>
      <c r="L90" s="225">
        <v>2.9333333333333336</v>
      </c>
      <c r="M90" s="426">
        <v>35</v>
      </c>
      <c r="N90" s="225">
        <v>2.4666666666666668</v>
      </c>
      <c r="O90" s="427">
        <v>25</v>
      </c>
      <c r="P90" s="225">
        <v>0.46666666666666679</v>
      </c>
      <c r="Q90" s="428">
        <v>10</v>
      </c>
      <c r="R90" s="357">
        <v>5</v>
      </c>
      <c r="S90" s="251">
        <v>5990</v>
      </c>
      <c r="T90" s="429">
        <v>97.13513513513513</v>
      </c>
      <c r="U90" s="430">
        <v>607.09459459459458</v>
      </c>
      <c r="V90" s="233">
        <v>60</v>
      </c>
      <c r="W90" s="233">
        <v>10.135135135135135</v>
      </c>
      <c r="X90" s="431">
        <v>22.857142857142847</v>
      </c>
      <c r="Y90" s="432">
        <v>1</v>
      </c>
      <c r="Z90" s="433">
        <v>1</v>
      </c>
    </row>
    <row r="91" spans="1:26" hidden="1" outlineLevel="2">
      <c r="A91" s="424" t="s">
        <v>1576</v>
      </c>
      <c r="B91" s="333" t="s">
        <v>1150</v>
      </c>
      <c r="C91" s="356">
        <v>45005</v>
      </c>
      <c r="D91" s="198" t="s">
        <v>176</v>
      </c>
      <c r="E91" s="425" t="s">
        <v>1401</v>
      </c>
      <c r="F91" s="202" t="s">
        <v>165</v>
      </c>
      <c r="G91" s="198" t="s">
        <v>1244</v>
      </c>
      <c r="H91" s="333" t="s">
        <v>145</v>
      </c>
      <c r="I91" s="202" t="s">
        <v>146</v>
      </c>
      <c r="J91" s="425" t="s">
        <v>1374</v>
      </c>
      <c r="K91" s="202">
        <v>4</v>
      </c>
      <c r="L91" s="225">
        <v>6.1166666666666663</v>
      </c>
      <c r="M91" s="426">
        <v>53</v>
      </c>
      <c r="N91" s="225">
        <v>5.0833333333333339</v>
      </c>
      <c r="O91" s="427">
        <v>32</v>
      </c>
      <c r="P91" s="225">
        <v>1.0333333333333323</v>
      </c>
      <c r="Q91" s="428">
        <v>21</v>
      </c>
      <c r="R91" s="357">
        <v>7.5</v>
      </c>
      <c r="S91" s="251">
        <v>17580</v>
      </c>
      <c r="T91" s="429">
        <v>108.07377049180326</v>
      </c>
      <c r="U91" s="430">
        <v>864.59016393442607</v>
      </c>
      <c r="V91" s="233">
        <v>25.714285714285715</v>
      </c>
      <c r="W91" s="233">
        <v>6.2950819672131137</v>
      </c>
      <c r="X91" s="431">
        <v>25.500000000000039</v>
      </c>
      <c r="Y91" s="432">
        <v>0.94822006472491904</v>
      </c>
      <c r="Z91" s="433">
        <v>2</v>
      </c>
    </row>
    <row r="92" spans="1:26" hidden="1" outlineLevel="2">
      <c r="A92" s="424" t="s">
        <v>1580</v>
      </c>
      <c r="B92" s="333" t="s">
        <v>1150</v>
      </c>
      <c r="C92" s="356">
        <v>45005</v>
      </c>
      <c r="D92" s="198" t="s">
        <v>176</v>
      </c>
      <c r="E92" s="425" t="s">
        <v>1399</v>
      </c>
      <c r="F92" s="202" t="s">
        <v>165</v>
      </c>
      <c r="G92" s="198" t="s">
        <v>1241</v>
      </c>
      <c r="H92" s="333" t="s">
        <v>145</v>
      </c>
      <c r="I92" s="202" t="s">
        <v>146</v>
      </c>
      <c r="J92" s="425" t="s">
        <v>147</v>
      </c>
      <c r="K92" s="202">
        <v>4</v>
      </c>
      <c r="L92" s="225">
        <v>5.416666666666667</v>
      </c>
      <c r="M92" s="426">
        <v>39</v>
      </c>
      <c r="N92" s="225">
        <v>3.75</v>
      </c>
      <c r="O92" s="427">
        <v>18</v>
      </c>
      <c r="P92" s="225">
        <v>1.666666666666667</v>
      </c>
      <c r="Q92" s="428">
        <v>21</v>
      </c>
      <c r="R92" s="357">
        <v>24.5</v>
      </c>
      <c r="S92" s="251">
        <v>15660</v>
      </c>
      <c r="T92" s="429">
        <v>232</v>
      </c>
      <c r="U92" s="430">
        <v>1044</v>
      </c>
      <c r="V92" s="233">
        <v>24</v>
      </c>
      <c r="W92" s="233">
        <v>4.8</v>
      </c>
      <c r="X92" s="431">
        <v>24.782608695652165</v>
      </c>
      <c r="Y92" s="432">
        <v>0.95838433292533665</v>
      </c>
      <c r="Z92" s="433">
        <v>2</v>
      </c>
    </row>
    <row r="93" spans="1:26" hidden="1" outlineLevel="2">
      <c r="A93" s="424" t="s">
        <v>1582</v>
      </c>
      <c r="B93" s="333" t="s">
        <v>1150</v>
      </c>
      <c r="C93" s="356">
        <v>45005</v>
      </c>
      <c r="D93" s="198" t="s">
        <v>176</v>
      </c>
      <c r="E93" s="425" t="s">
        <v>1403</v>
      </c>
      <c r="F93" s="202" t="s">
        <v>165</v>
      </c>
      <c r="G93" s="198" t="s">
        <v>1241</v>
      </c>
      <c r="H93" s="333" t="s">
        <v>145</v>
      </c>
      <c r="I93" s="202" t="s">
        <v>146</v>
      </c>
      <c r="J93" s="425" t="s">
        <v>1374</v>
      </c>
      <c r="K93" s="202">
        <v>4</v>
      </c>
      <c r="L93" s="225">
        <v>5.2</v>
      </c>
      <c r="M93" s="426">
        <v>49</v>
      </c>
      <c r="N93" s="225">
        <v>4.2166666666666668</v>
      </c>
      <c r="O93" s="427">
        <v>28</v>
      </c>
      <c r="P93" s="225">
        <v>0.98333333333333339</v>
      </c>
      <c r="Q93" s="428">
        <v>21</v>
      </c>
      <c r="R93" s="357">
        <v>5.5</v>
      </c>
      <c r="S93" s="251">
        <v>13310</v>
      </c>
      <c r="T93" s="429">
        <v>112.73291925465837</v>
      </c>
      <c r="U93" s="430">
        <v>789.13043478260863</v>
      </c>
      <c r="V93" s="233">
        <v>24</v>
      </c>
      <c r="W93" s="233">
        <v>6.6403162055335967</v>
      </c>
      <c r="X93" s="431">
        <v>26.511627906976745</v>
      </c>
      <c r="Y93" s="432">
        <v>0.81958128078817738</v>
      </c>
      <c r="Z93" s="433">
        <v>2</v>
      </c>
    </row>
    <row r="94" spans="1:26" hidden="1" outlineLevel="2">
      <c r="A94" s="424" t="s">
        <v>1590</v>
      </c>
      <c r="B94" s="333" t="s">
        <v>1150</v>
      </c>
      <c r="C94" s="356">
        <v>45006</v>
      </c>
      <c r="D94" s="198" t="s">
        <v>178</v>
      </c>
      <c r="E94" s="425" t="s">
        <v>1404</v>
      </c>
      <c r="F94" s="202" t="s">
        <v>143</v>
      </c>
      <c r="G94" s="198" t="s">
        <v>1244</v>
      </c>
      <c r="H94" s="333" t="s">
        <v>145</v>
      </c>
      <c r="I94" s="202" t="s">
        <v>146</v>
      </c>
      <c r="J94" s="425" t="s">
        <v>1374</v>
      </c>
      <c r="K94" s="202">
        <v>4</v>
      </c>
      <c r="L94" s="225">
        <v>5.7666666666666666</v>
      </c>
      <c r="M94" s="426">
        <v>50</v>
      </c>
      <c r="N94" s="225">
        <v>5.0500000000000007</v>
      </c>
      <c r="O94" s="427">
        <v>39</v>
      </c>
      <c r="P94" s="225">
        <v>0.7166666666666659</v>
      </c>
      <c r="Q94" s="428">
        <v>11</v>
      </c>
      <c r="R94" s="357">
        <v>8</v>
      </c>
      <c r="S94" s="251">
        <v>14050</v>
      </c>
      <c r="T94" s="429">
        <v>71.337903021071327</v>
      </c>
      <c r="U94" s="430">
        <v>695.54455445544545</v>
      </c>
      <c r="V94" s="233"/>
      <c r="W94" s="233">
        <v>7.7227722772277216</v>
      </c>
      <c r="X94" s="431">
        <v>27.272727272727327</v>
      </c>
      <c r="Y94" s="432">
        <v>0.86835599505562422</v>
      </c>
      <c r="Z94" s="433">
        <v>2</v>
      </c>
    </row>
    <row r="95" spans="1:26" hidden="1" outlineLevel="2">
      <c r="A95" s="424" t="s">
        <v>1592</v>
      </c>
      <c r="B95" s="333" t="s">
        <v>1150</v>
      </c>
      <c r="C95" s="356">
        <v>45006</v>
      </c>
      <c r="D95" s="198" t="s">
        <v>178</v>
      </c>
      <c r="E95" s="425" t="s">
        <v>1405</v>
      </c>
      <c r="F95" s="202" t="s">
        <v>143</v>
      </c>
      <c r="G95" s="198" t="s">
        <v>1241</v>
      </c>
      <c r="H95" s="333" t="s">
        <v>145</v>
      </c>
      <c r="I95" s="202" t="s">
        <v>146</v>
      </c>
      <c r="J95" s="425" t="s">
        <v>147</v>
      </c>
      <c r="K95" s="202">
        <v>4</v>
      </c>
      <c r="L95" s="225">
        <v>3.3833333333333333</v>
      </c>
      <c r="M95" s="426">
        <v>32</v>
      </c>
      <c r="N95" s="225">
        <v>2.5499999999999998</v>
      </c>
      <c r="O95" s="427">
        <v>15</v>
      </c>
      <c r="P95" s="225">
        <v>0.83333333333333348</v>
      </c>
      <c r="Q95" s="428">
        <v>17</v>
      </c>
      <c r="R95" s="357">
        <v>7</v>
      </c>
      <c r="S95" s="251">
        <v>12070</v>
      </c>
      <c r="T95" s="429">
        <v>315.55555555555554</v>
      </c>
      <c r="U95" s="430">
        <v>1183.3333333333335</v>
      </c>
      <c r="V95" s="233">
        <v>24</v>
      </c>
      <c r="W95" s="233">
        <v>5.882352941176471</v>
      </c>
      <c r="X95" s="431">
        <v>29.032258064516125</v>
      </c>
      <c r="Y95" s="432">
        <v>0.90209267563527651</v>
      </c>
      <c r="Z95" s="433">
        <v>2</v>
      </c>
    </row>
    <row r="96" spans="1:26" hidden="1" outlineLevel="2">
      <c r="A96" s="424" t="s">
        <v>1594</v>
      </c>
      <c r="B96" s="333" t="s">
        <v>1150</v>
      </c>
      <c r="C96" s="356">
        <v>45006</v>
      </c>
      <c r="D96" s="198" t="s">
        <v>178</v>
      </c>
      <c r="E96" s="425" t="s">
        <v>1407</v>
      </c>
      <c r="F96" s="202" t="s">
        <v>143</v>
      </c>
      <c r="G96" s="198" t="s">
        <v>1241</v>
      </c>
      <c r="H96" s="333" t="s">
        <v>145</v>
      </c>
      <c r="I96" s="202" t="s">
        <v>146</v>
      </c>
      <c r="J96" s="425" t="s">
        <v>1374</v>
      </c>
      <c r="K96" s="202">
        <v>4</v>
      </c>
      <c r="L96" s="225">
        <v>3.9333333333333336</v>
      </c>
      <c r="M96" s="426">
        <v>35</v>
      </c>
      <c r="N96" s="225">
        <v>3.4166666666666665</v>
      </c>
      <c r="O96" s="427">
        <v>25</v>
      </c>
      <c r="P96" s="225">
        <v>0.51666666666666705</v>
      </c>
      <c r="Q96" s="428">
        <v>10</v>
      </c>
      <c r="R96" s="357">
        <v>5</v>
      </c>
      <c r="S96" s="251">
        <v>7880</v>
      </c>
      <c r="T96" s="429">
        <v>92.253658536585363</v>
      </c>
      <c r="U96" s="430">
        <v>576.58536585365857</v>
      </c>
      <c r="V96" s="233">
        <v>15</v>
      </c>
      <c r="W96" s="233">
        <v>7.3170731707317076</v>
      </c>
      <c r="X96" s="431">
        <v>26.666666666666632</v>
      </c>
      <c r="Y96" s="432">
        <v>1</v>
      </c>
      <c r="Z96" s="433">
        <v>1</v>
      </c>
    </row>
    <row r="97" spans="1:26" hidden="1" outlineLevel="2">
      <c r="A97" s="424" t="s">
        <v>1598</v>
      </c>
      <c r="B97" s="333" t="s">
        <v>1150</v>
      </c>
      <c r="C97" s="356">
        <v>45007</v>
      </c>
      <c r="D97" s="198" t="s">
        <v>180</v>
      </c>
      <c r="E97" s="425" t="s">
        <v>1401</v>
      </c>
      <c r="F97" s="202" t="s">
        <v>165</v>
      </c>
      <c r="G97" s="198" t="s">
        <v>1244</v>
      </c>
      <c r="H97" s="333" t="s">
        <v>145</v>
      </c>
      <c r="I97" s="202" t="s">
        <v>146</v>
      </c>
      <c r="J97" s="425" t="s">
        <v>1374</v>
      </c>
      <c r="K97" s="202">
        <v>4</v>
      </c>
      <c r="L97" s="225">
        <v>5.0333333333333332</v>
      </c>
      <c r="M97" s="426">
        <v>53</v>
      </c>
      <c r="N97" s="225">
        <v>3.9666666666666668</v>
      </c>
      <c r="O97" s="427">
        <v>32</v>
      </c>
      <c r="P97" s="225">
        <v>1.0666666666666664</v>
      </c>
      <c r="Q97" s="428">
        <v>21</v>
      </c>
      <c r="R97" s="357">
        <v>6.5</v>
      </c>
      <c r="S97" s="251">
        <v>11470</v>
      </c>
      <c r="T97" s="429">
        <v>90.362394957983184</v>
      </c>
      <c r="U97" s="430">
        <v>722.89915966386548</v>
      </c>
      <c r="V97" s="233">
        <v>18</v>
      </c>
      <c r="W97" s="233">
        <v>8.0672268907563023</v>
      </c>
      <c r="X97" s="431">
        <v>24.878048780487813</v>
      </c>
      <c r="Y97" s="432">
        <v>0.96711635750421587</v>
      </c>
      <c r="Z97" s="433">
        <v>2</v>
      </c>
    </row>
    <row r="98" spans="1:26" hidden="1" outlineLevel="2">
      <c r="A98" s="424" t="s">
        <v>1601</v>
      </c>
      <c r="B98" s="333" t="s">
        <v>1150</v>
      </c>
      <c r="C98" s="356">
        <v>45007</v>
      </c>
      <c r="D98" s="198" t="s">
        <v>180</v>
      </c>
      <c r="E98" s="425" t="s">
        <v>1399</v>
      </c>
      <c r="F98" s="202" t="s">
        <v>165</v>
      </c>
      <c r="G98" s="198" t="s">
        <v>1241</v>
      </c>
      <c r="H98" s="333" t="s">
        <v>145</v>
      </c>
      <c r="I98" s="202" t="s">
        <v>146</v>
      </c>
      <c r="J98" s="425" t="s">
        <v>147</v>
      </c>
      <c r="K98" s="202">
        <v>4</v>
      </c>
      <c r="L98" s="225">
        <v>3.5333333333333332</v>
      </c>
      <c r="M98" s="426">
        <v>39</v>
      </c>
      <c r="N98" s="225">
        <v>2.5833333333333335</v>
      </c>
      <c r="O98" s="427">
        <v>19</v>
      </c>
      <c r="P98" s="225">
        <v>0.94999999999999973</v>
      </c>
      <c r="Q98" s="428">
        <v>20</v>
      </c>
      <c r="R98" s="357">
        <v>6</v>
      </c>
      <c r="S98" s="251">
        <v>9970</v>
      </c>
      <c r="T98" s="429">
        <v>203.12393887945669</v>
      </c>
      <c r="U98" s="430">
        <v>964.83870967741927</v>
      </c>
      <c r="V98" s="233">
        <v>24</v>
      </c>
      <c r="W98" s="233">
        <v>7.354838709677419</v>
      </c>
      <c r="X98" s="431">
        <v>27.000000000000011</v>
      </c>
      <c r="Y98" s="432">
        <v>0.81855500821018068</v>
      </c>
      <c r="Z98" s="433">
        <v>2</v>
      </c>
    </row>
    <row r="99" spans="1:26" hidden="1" outlineLevel="2">
      <c r="A99" s="424" t="s">
        <v>1603</v>
      </c>
      <c r="B99" s="333" t="s">
        <v>1150</v>
      </c>
      <c r="C99" s="356">
        <v>45007</v>
      </c>
      <c r="D99" s="198" t="s">
        <v>180</v>
      </c>
      <c r="E99" s="425" t="s">
        <v>1402</v>
      </c>
      <c r="F99" s="202" t="s">
        <v>165</v>
      </c>
      <c r="G99" s="198" t="s">
        <v>1244</v>
      </c>
      <c r="H99" s="333" t="s">
        <v>145</v>
      </c>
      <c r="I99" s="202" t="s">
        <v>146</v>
      </c>
      <c r="J99" s="425" t="s">
        <v>147</v>
      </c>
      <c r="K99" s="202">
        <v>4</v>
      </c>
      <c r="L99" s="225">
        <v>6.2166666666666668</v>
      </c>
      <c r="M99" s="426">
        <v>91</v>
      </c>
      <c r="N99" s="225">
        <v>4.45</v>
      </c>
      <c r="O99" s="427">
        <v>35</v>
      </c>
      <c r="P99" s="225">
        <v>1.7666666666666666</v>
      </c>
      <c r="Q99" s="428">
        <v>56</v>
      </c>
      <c r="R99" s="357">
        <v>10.5</v>
      </c>
      <c r="S99" s="251">
        <v>11340</v>
      </c>
      <c r="T99" s="429">
        <v>72.80898876404494</v>
      </c>
      <c r="U99" s="430">
        <v>637.0786516853932</v>
      </c>
      <c r="V99" s="233">
        <v>33.333333333333336</v>
      </c>
      <c r="W99" s="233">
        <v>7.8651685393258424</v>
      </c>
      <c r="X99" s="431">
        <v>39.473684210526315</v>
      </c>
      <c r="Y99" s="432">
        <v>0.74507227332457293</v>
      </c>
      <c r="Z99" s="433">
        <v>2</v>
      </c>
    </row>
    <row r="100" spans="1:26" hidden="1" outlineLevel="2">
      <c r="A100" s="424" t="s">
        <v>1605</v>
      </c>
      <c r="B100" s="333" t="s">
        <v>1150</v>
      </c>
      <c r="C100" s="356">
        <v>45007</v>
      </c>
      <c r="D100" s="198" t="s">
        <v>180</v>
      </c>
      <c r="E100" s="425" t="s">
        <v>1403</v>
      </c>
      <c r="F100" s="202" t="s">
        <v>165</v>
      </c>
      <c r="G100" s="198" t="s">
        <v>1241</v>
      </c>
      <c r="H100" s="333" t="s">
        <v>145</v>
      </c>
      <c r="I100" s="202" t="s">
        <v>146</v>
      </c>
      <c r="J100" s="425" t="s">
        <v>1374</v>
      </c>
      <c r="K100" s="202">
        <v>4</v>
      </c>
      <c r="L100" s="225">
        <v>4.0166666666666666</v>
      </c>
      <c r="M100" s="426">
        <v>37</v>
      </c>
      <c r="N100" s="225">
        <v>3.5</v>
      </c>
      <c r="O100" s="427">
        <v>27</v>
      </c>
      <c r="P100" s="225">
        <v>0.51666666666666661</v>
      </c>
      <c r="Q100" s="428">
        <v>10</v>
      </c>
      <c r="R100" s="357">
        <v>6</v>
      </c>
      <c r="S100" s="251">
        <v>8430</v>
      </c>
      <c r="T100" s="429">
        <v>89.206349206349202</v>
      </c>
      <c r="U100" s="430">
        <v>602.14285714285711</v>
      </c>
      <c r="V100" s="233">
        <v>24</v>
      </c>
      <c r="W100" s="233">
        <v>7.7142857142857144</v>
      </c>
      <c r="X100" s="431">
        <v>24</v>
      </c>
      <c r="Y100" s="432">
        <v>1</v>
      </c>
      <c r="Z100" s="433">
        <v>1</v>
      </c>
    </row>
    <row r="101" spans="1:26" hidden="1" outlineLevel="2">
      <c r="A101" s="424" t="s">
        <v>1608</v>
      </c>
      <c r="B101" s="333" t="s">
        <v>1150</v>
      </c>
      <c r="C101" s="356">
        <v>45008</v>
      </c>
      <c r="D101" s="198" t="s">
        <v>141</v>
      </c>
      <c r="E101" s="425" t="s">
        <v>1404</v>
      </c>
      <c r="F101" s="202" t="s">
        <v>165</v>
      </c>
      <c r="G101" s="198" t="s">
        <v>1244</v>
      </c>
      <c r="H101" s="333" t="s">
        <v>145</v>
      </c>
      <c r="I101" s="202" t="s">
        <v>146</v>
      </c>
      <c r="J101" s="425" t="s">
        <v>1374</v>
      </c>
      <c r="K101" s="202">
        <v>4</v>
      </c>
      <c r="L101" s="225">
        <v>4.6333333333333329</v>
      </c>
      <c r="M101" s="426">
        <v>46</v>
      </c>
      <c r="N101" s="225">
        <v>4.2</v>
      </c>
      <c r="O101" s="427">
        <v>39</v>
      </c>
      <c r="P101" s="225">
        <v>0.43333333333333268</v>
      </c>
      <c r="Q101" s="428">
        <v>7</v>
      </c>
      <c r="R101" s="357">
        <v>5</v>
      </c>
      <c r="S101" s="251">
        <v>8580</v>
      </c>
      <c r="T101" s="429">
        <v>52.38095238095238</v>
      </c>
      <c r="U101" s="430">
        <v>510.71428571428567</v>
      </c>
      <c r="V101" s="233">
        <v>24</v>
      </c>
      <c r="W101" s="233">
        <v>9.2857142857142847</v>
      </c>
      <c r="X101" s="431">
        <v>15.000000000000034</v>
      </c>
      <c r="Y101" s="432">
        <v>1</v>
      </c>
      <c r="Z101" s="433">
        <v>1</v>
      </c>
    </row>
    <row r="102" spans="1:26" hidden="1" outlineLevel="2">
      <c r="A102" s="424" t="s">
        <v>1611</v>
      </c>
      <c r="B102" s="333" t="s">
        <v>1150</v>
      </c>
      <c r="C102" s="356">
        <v>45008</v>
      </c>
      <c r="D102" s="198" t="s">
        <v>141</v>
      </c>
      <c r="E102" s="425" t="s">
        <v>1405</v>
      </c>
      <c r="F102" s="202" t="s">
        <v>143</v>
      </c>
      <c r="G102" s="198" t="s">
        <v>1241</v>
      </c>
      <c r="H102" s="333" t="s">
        <v>145</v>
      </c>
      <c r="I102" s="202" t="s">
        <v>146</v>
      </c>
      <c r="J102" s="425" t="s">
        <v>147</v>
      </c>
      <c r="K102" s="202">
        <v>4</v>
      </c>
      <c r="L102" s="225">
        <v>2.75</v>
      </c>
      <c r="M102" s="426">
        <v>24</v>
      </c>
      <c r="N102" s="225">
        <v>2.25</v>
      </c>
      <c r="O102" s="427">
        <v>15</v>
      </c>
      <c r="P102" s="225">
        <v>0.5</v>
      </c>
      <c r="Q102" s="428">
        <v>9</v>
      </c>
      <c r="R102" s="357">
        <v>8</v>
      </c>
      <c r="S102" s="251">
        <v>8550</v>
      </c>
      <c r="T102" s="429">
        <v>253.33333333333334</v>
      </c>
      <c r="U102" s="430">
        <v>950</v>
      </c>
      <c r="V102" s="233">
        <v>24</v>
      </c>
      <c r="W102" s="233">
        <v>6.666666666666667</v>
      </c>
      <c r="X102" s="431">
        <v>24.705882352941174</v>
      </c>
      <c r="Y102" s="432">
        <v>1</v>
      </c>
      <c r="Z102" s="433">
        <v>1</v>
      </c>
    </row>
    <row r="103" spans="1:26" hidden="1" outlineLevel="2">
      <c r="A103" s="424" t="s">
        <v>1613</v>
      </c>
      <c r="B103" s="333" t="s">
        <v>1150</v>
      </c>
      <c r="C103" s="356">
        <v>45008</v>
      </c>
      <c r="D103" s="198" t="s">
        <v>141</v>
      </c>
      <c r="E103" s="425" t="s">
        <v>1406</v>
      </c>
      <c r="F103" s="202" t="s">
        <v>143</v>
      </c>
      <c r="G103" s="198" t="s">
        <v>1244</v>
      </c>
      <c r="H103" s="333" t="s">
        <v>145</v>
      </c>
      <c r="I103" s="202" t="s">
        <v>146</v>
      </c>
      <c r="J103" s="425" t="s">
        <v>147</v>
      </c>
      <c r="K103" s="202">
        <v>4</v>
      </c>
      <c r="L103" s="225">
        <v>4.6333333333333329</v>
      </c>
      <c r="M103" s="426">
        <v>53</v>
      </c>
      <c r="N103" s="225">
        <v>3.8833333333333337</v>
      </c>
      <c r="O103" s="427">
        <v>32</v>
      </c>
      <c r="P103" s="225">
        <v>0.74999999999999911</v>
      </c>
      <c r="Q103" s="428">
        <v>21</v>
      </c>
      <c r="R103" s="357">
        <v>9</v>
      </c>
      <c r="S103" s="251">
        <v>8180</v>
      </c>
      <c r="T103" s="429">
        <v>65.826180257510728</v>
      </c>
      <c r="U103" s="430">
        <v>526.60944206008583</v>
      </c>
      <c r="V103" s="233">
        <v>26.666666666666668</v>
      </c>
      <c r="W103" s="233">
        <v>8.2403433476394845</v>
      </c>
      <c r="X103" s="431">
        <v>35.555555555555628</v>
      </c>
      <c r="Y103" s="432">
        <v>1</v>
      </c>
      <c r="Z103" s="433">
        <v>1</v>
      </c>
    </row>
    <row r="104" spans="1:26" hidden="1" outlineLevel="2">
      <c r="A104" s="424" t="s">
        <v>1615</v>
      </c>
      <c r="B104" s="333" t="s">
        <v>1150</v>
      </c>
      <c r="C104" s="356">
        <v>45008</v>
      </c>
      <c r="D104" s="198" t="s">
        <v>141</v>
      </c>
      <c r="E104" s="425" t="s">
        <v>1407</v>
      </c>
      <c r="F104" s="202" t="s">
        <v>143</v>
      </c>
      <c r="G104" s="198" t="s">
        <v>1241</v>
      </c>
      <c r="H104" s="333" t="s">
        <v>145</v>
      </c>
      <c r="I104" s="202" t="s">
        <v>146</v>
      </c>
      <c r="J104" s="425" t="s">
        <v>1374</v>
      </c>
      <c r="K104" s="202">
        <v>4</v>
      </c>
      <c r="L104" s="225">
        <v>3.7333333333333334</v>
      </c>
      <c r="M104" s="426">
        <v>36</v>
      </c>
      <c r="N104" s="225">
        <v>3.3</v>
      </c>
      <c r="O104" s="427">
        <v>26</v>
      </c>
      <c r="P104" s="225">
        <v>0.43333333333333357</v>
      </c>
      <c r="Q104" s="428">
        <v>10</v>
      </c>
      <c r="R104" s="357">
        <v>5</v>
      </c>
      <c r="S104" s="251">
        <v>7970</v>
      </c>
      <c r="T104" s="429">
        <v>92.890442890442898</v>
      </c>
      <c r="U104" s="430">
        <v>603.78787878787887</v>
      </c>
      <c r="V104" s="233">
        <v>40</v>
      </c>
      <c r="W104" s="233">
        <v>7.8787878787878789</v>
      </c>
      <c r="X104" s="431">
        <v>26.666666666666643</v>
      </c>
      <c r="Y104" s="432">
        <v>1</v>
      </c>
      <c r="Z104" s="433">
        <v>1</v>
      </c>
    </row>
    <row r="105" spans="1:26" hidden="1" outlineLevel="2">
      <c r="A105" s="424" t="s">
        <v>1617</v>
      </c>
      <c r="B105" s="333" t="s">
        <v>1150</v>
      </c>
      <c r="C105" s="356">
        <v>45009</v>
      </c>
      <c r="D105" s="198" t="s">
        <v>163</v>
      </c>
      <c r="E105" s="425" t="s">
        <v>1401</v>
      </c>
      <c r="F105" s="202" t="s">
        <v>165</v>
      </c>
      <c r="G105" s="198" t="s">
        <v>144</v>
      </c>
      <c r="H105" s="333" t="s">
        <v>145</v>
      </c>
      <c r="I105" s="202" t="s">
        <v>146</v>
      </c>
      <c r="J105" s="425" t="s">
        <v>1374</v>
      </c>
      <c r="K105" s="202">
        <v>4</v>
      </c>
      <c r="L105" s="225">
        <v>5.333333333333333</v>
      </c>
      <c r="M105" s="426">
        <v>51</v>
      </c>
      <c r="N105" s="225">
        <v>4.25</v>
      </c>
      <c r="O105" s="427">
        <v>33</v>
      </c>
      <c r="P105" s="225">
        <v>1.083333333333333</v>
      </c>
      <c r="Q105" s="428">
        <v>18</v>
      </c>
      <c r="R105" s="357">
        <v>6</v>
      </c>
      <c r="S105" s="251">
        <v>13010</v>
      </c>
      <c r="T105" s="429">
        <v>92.762923351158648</v>
      </c>
      <c r="U105" s="430">
        <v>765.29411764705878</v>
      </c>
      <c r="V105" s="233">
        <v>18</v>
      </c>
      <c r="W105" s="233">
        <v>7.7647058823529411</v>
      </c>
      <c r="X105" s="431">
        <v>19.534883720930239</v>
      </c>
      <c r="Y105" s="432">
        <v>0.99769938650306744</v>
      </c>
      <c r="Z105" s="433">
        <v>2</v>
      </c>
    </row>
    <row r="106" spans="1:26" hidden="1" outlineLevel="2">
      <c r="A106" s="424" t="s">
        <v>1621</v>
      </c>
      <c r="B106" s="333" t="s">
        <v>1150</v>
      </c>
      <c r="C106" s="356">
        <v>45009</v>
      </c>
      <c r="D106" s="198" t="s">
        <v>163</v>
      </c>
      <c r="E106" s="425" t="s">
        <v>1399</v>
      </c>
      <c r="F106" s="202" t="s">
        <v>165</v>
      </c>
      <c r="G106" s="198" t="s">
        <v>1241</v>
      </c>
      <c r="H106" s="333" t="s">
        <v>145</v>
      </c>
      <c r="I106" s="202" t="s">
        <v>146</v>
      </c>
      <c r="J106" s="425" t="s">
        <v>147</v>
      </c>
      <c r="K106" s="202">
        <v>4</v>
      </c>
      <c r="L106" s="225">
        <v>3.583333333333333</v>
      </c>
      <c r="M106" s="426">
        <v>39</v>
      </c>
      <c r="N106" s="225">
        <v>2.666666666666667</v>
      </c>
      <c r="O106" s="427">
        <v>19</v>
      </c>
      <c r="P106" s="225">
        <v>0.91666666666666607</v>
      </c>
      <c r="Q106" s="428">
        <v>20</v>
      </c>
      <c r="R106" s="357">
        <v>6</v>
      </c>
      <c r="S106" s="251">
        <v>11940</v>
      </c>
      <c r="T106" s="429">
        <v>235.65789473684208</v>
      </c>
      <c r="U106" s="430">
        <v>1119.3749999999998</v>
      </c>
      <c r="V106" s="233">
        <v>24</v>
      </c>
      <c r="W106" s="233">
        <v>7.1249999999999991</v>
      </c>
      <c r="X106" s="431">
        <v>28.421052631578974</v>
      </c>
      <c r="Y106" s="432">
        <v>0.81114130434782605</v>
      </c>
      <c r="Z106" s="433">
        <v>2</v>
      </c>
    </row>
    <row r="107" spans="1:26" hidden="1" outlineLevel="2">
      <c r="A107" s="424" t="s">
        <v>1623</v>
      </c>
      <c r="B107" s="333" t="s">
        <v>1150</v>
      </c>
      <c r="C107" s="356">
        <v>45009</v>
      </c>
      <c r="D107" s="198" t="s">
        <v>163</v>
      </c>
      <c r="E107" s="425" t="s">
        <v>1402</v>
      </c>
      <c r="F107" s="202" t="s">
        <v>165</v>
      </c>
      <c r="G107" s="198" t="s">
        <v>1244</v>
      </c>
      <c r="H107" s="333" t="s">
        <v>145</v>
      </c>
      <c r="I107" s="202" t="s">
        <v>146</v>
      </c>
      <c r="J107" s="425" t="s">
        <v>147</v>
      </c>
      <c r="K107" s="202">
        <v>4</v>
      </c>
      <c r="L107" s="225">
        <v>6.833333333333333</v>
      </c>
      <c r="M107" s="426">
        <v>87</v>
      </c>
      <c r="N107" s="225">
        <v>5.1999999999999993</v>
      </c>
      <c r="O107" s="427">
        <v>36</v>
      </c>
      <c r="P107" s="225">
        <v>1.6333333333333337</v>
      </c>
      <c r="Q107" s="428">
        <v>51</v>
      </c>
      <c r="R107" s="357">
        <v>8</v>
      </c>
      <c r="S107" s="251">
        <v>14320</v>
      </c>
      <c r="T107" s="429">
        <v>76.495726495726501</v>
      </c>
      <c r="U107" s="430">
        <v>688.46153846153857</v>
      </c>
      <c r="V107" s="233">
        <v>21.81818181818182</v>
      </c>
      <c r="W107" s="233">
        <v>6.9230769230769242</v>
      </c>
      <c r="X107" s="431">
        <v>38.02816901408449</v>
      </c>
      <c r="Y107" s="432">
        <v>0.77995642701525059</v>
      </c>
      <c r="Z107" s="433">
        <v>2</v>
      </c>
    </row>
    <row r="108" spans="1:26" hidden="1" outlineLevel="2">
      <c r="A108" s="424" t="s">
        <v>1625</v>
      </c>
      <c r="B108" s="333" t="s">
        <v>1150</v>
      </c>
      <c r="C108" s="356">
        <v>45009</v>
      </c>
      <c r="D108" s="198" t="s">
        <v>163</v>
      </c>
      <c r="E108" s="425" t="s">
        <v>1403</v>
      </c>
      <c r="F108" s="202" t="s">
        <v>165</v>
      </c>
      <c r="G108" s="198" t="s">
        <v>1241</v>
      </c>
      <c r="H108" s="333" t="s">
        <v>145</v>
      </c>
      <c r="I108" s="202" t="s">
        <v>146</v>
      </c>
      <c r="J108" s="425" t="s">
        <v>1374</v>
      </c>
      <c r="K108" s="202">
        <v>4</v>
      </c>
      <c r="L108" s="225">
        <v>4.916666666666667</v>
      </c>
      <c r="M108" s="426">
        <v>45</v>
      </c>
      <c r="N108" s="225">
        <v>4.0166666666666666</v>
      </c>
      <c r="O108" s="427">
        <v>27</v>
      </c>
      <c r="P108" s="225">
        <v>0.90000000000000036</v>
      </c>
      <c r="Q108" s="428">
        <v>18</v>
      </c>
      <c r="R108" s="357">
        <v>5.5</v>
      </c>
      <c r="S108" s="251">
        <v>10050</v>
      </c>
      <c r="T108" s="429">
        <v>92.669432918395572</v>
      </c>
      <c r="U108" s="430">
        <v>625.51867219917017</v>
      </c>
      <c r="V108" s="233">
        <v>60</v>
      </c>
      <c r="W108" s="233">
        <v>6.7219917012448134</v>
      </c>
      <c r="X108" s="431">
        <v>23.414634146341452</v>
      </c>
      <c r="Y108" s="432">
        <v>0.7067510548523207</v>
      </c>
      <c r="Z108" s="433">
        <v>2</v>
      </c>
    </row>
    <row r="109" spans="1:26" hidden="1" outlineLevel="2">
      <c r="A109" s="424" t="s">
        <v>1636</v>
      </c>
      <c r="B109" s="333" t="s">
        <v>1150</v>
      </c>
      <c r="C109" s="356">
        <v>45010</v>
      </c>
      <c r="D109" s="198" t="s">
        <v>173</v>
      </c>
      <c r="E109" s="425" t="s">
        <v>1404</v>
      </c>
      <c r="F109" s="202" t="s">
        <v>165</v>
      </c>
      <c r="G109" s="198" t="s">
        <v>144</v>
      </c>
      <c r="H109" s="333" t="s">
        <v>145</v>
      </c>
      <c r="I109" s="202" t="s">
        <v>146</v>
      </c>
      <c r="J109" s="425" t="s">
        <v>1374</v>
      </c>
      <c r="K109" s="202">
        <v>4</v>
      </c>
      <c r="L109" s="225">
        <v>4.833333333333333</v>
      </c>
      <c r="M109" s="426">
        <v>46</v>
      </c>
      <c r="N109" s="225">
        <v>4.05</v>
      </c>
      <c r="O109" s="427">
        <v>37</v>
      </c>
      <c r="P109" s="225">
        <v>0.78333333333333321</v>
      </c>
      <c r="Q109" s="428">
        <v>9</v>
      </c>
      <c r="R109" s="357">
        <v>6.5</v>
      </c>
      <c r="S109" s="251">
        <v>10200</v>
      </c>
      <c r="T109" s="429">
        <v>68.068068068068072</v>
      </c>
      <c r="U109" s="430">
        <v>629.62962962962968</v>
      </c>
      <c r="V109" s="233"/>
      <c r="W109" s="233">
        <v>9.1358024691358022</v>
      </c>
      <c r="X109" s="431">
        <v>14.482758620689658</v>
      </c>
      <c r="Y109" s="432">
        <v>0.89947089947089942</v>
      </c>
      <c r="Z109" s="433">
        <v>2</v>
      </c>
    </row>
    <row r="110" spans="1:26" hidden="1" outlineLevel="2">
      <c r="A110" s="424" t="s">
        <v>1639</v>
      </c>
      <c r="B110" s="333" t="s">
        <v>1150</v>
      </c>
      <c r="C110" s="356">
        <v>45010</v>
      </c>
      <c r="D110" s="198" t="s">
        <v>173</v>
      </c>
      <c r="E110" s="425" t="s">
        <v>1406</v>
      </c>
      <c r="F110" s="202" t="s">
        <v>143</v>
      </c>
      <c r="G110" s="198" t="s">
        <v>144</v>
      </c>
      <c r="H110" s="333" t="s">
        <v>145</v>
      </c>
      <c r="I110" s="202" t="s">
        <v>146</v>
      </c>
      <c r="J110" s="425" t="s">
        <v>147</v>
      </c>
      <c r="K110" s="202">
        <v>4</v>
      </c>
      <c r="L110" s="225">
        <v>4.833333333333333</v>
      </c>
      <c r="M110" s="426">
        <v>54</v>
      </c>
      <c r="N110" s="225">
        <v>3.7333333333333334</v>
      </c>
      <c r="O110" s="427">
        <v>27</v>
      </c>
      <c r="P110" s="225">
        <v>1.0999999999999996</v>
      </c>
      <c r="Q110" s="428">
        <v>27</v>
      </c>
      <c r="R110" s="357">
        <v>8</v>
      </c>
      <c r="S110" s="251">
        <v>8100</v>
      </c>
      <c r="T110" s="429">
        <v>80.357142857142861</v>
      </c>
      <c r="U110" s="430">
        <v>542.41071428571422</v>
      </c>
      <c r="V110" s="233">
        <v>21.81818181818182</v>
      </c>
      <c r="W110" s="233">
        <v>7.2321428571428568</v>
      </c>
      <c r="X110" s="431">
        <v>29.361702127659587</v>
      </c>
      <c r="Y110" s="432">
        <v>1</v>
      </c>
      <c r="Z110" s="433">
        <v>1</v>
      </c>
    </row>
    <row r="111" spans="1:26" hidden="1" outlineLevel="2">
      <c r="A111" s="424" t="s">
        <v>1641</v>
      </c>
      <c r="B111" s="333" t="s">
        <v>1150</v>
      </c>
      <c r="C111" s="356">
        <v>45010</v>
      </c>
      <c r="D111" s="198" t="s">
        <v>173</v>
      </c>
      <c r="E111" s="425" t="s">
        <v>1407</v>
      </c>
      <c r="F111" s="202" t="s">
        <v>143</v>
      </c>
      <c r="G111" s="198" t="s">
        <v>1241</v>
      </c>
      <c r="H111" s="333" t="s">
        <v>145</v>
      </c>
      <c r="I111" s="202" t="s">
        <v>146</v>
      </c>
      <c r="J111" s="425" t="s">
        <v>1374</v>
      </c>
      <c r="K111" s="202">
        <v>4</v>
      </c>
      <c r="L111" s="225">
        <v>3.3833333333333333</v>
      </c>
      <c r="M111" s="426">
        <v>35</v>
      </c>
      <c r="N111" s="225">
        <v>2.8333333333333335</v>
      </c>
      <c r="O111" s="427">
        <v>25</v>
      </c>
      <c r="P111" s="225">
        <v>0.54999999999999982</v>
      </c>
      <c r="Q111" s="428">
        <v>10</v>
      </c>
      <c r="R111" s="357">
        <v>7</v>
      </c>
      <c r="S111" s="251">
        <v>6040</v>
      </c>
      <c r="T111" s="429">
        <v>85.270588235294113</v>
      </c>
      <c r="U111" s="430">
        <v>532.94117647058818</v>
      </c>
      <c r="V111" s="233">
        <v>24</v>
      </c>
      <c r="W111" s="233">
        <v>8.8235294117647047</v>
      </c>
      <c r="X111" s="431">
        <v>22.857142857142868</v>
      </c>
      <c r="Y111" s="432">
        <v>1</v>
      </c>
      <c r="Z111" s="433">
        <v>1</v>
      </c>
    </row>
    <row r="112" spans="1:26" hidden="1" outlineLevel="2">
      <c r="A112" s="424" t="s">
        <v>1644</v>
      </c>
      <c r="B112" s="333" t="s">
        <v>1150</v>
      </c>
      <c r="C112" s="356">
        <v>45012</v>
      </c>
      <c r="D112" s="198" t="s">
        <v>176</v>
      </c>
      <c r="E112" s="425" t="s">
        <v>1401</v>
      </c>
      <c r="F112" s="202" t="s">
        <v>165</v>
      </c>
      <c r="G112" s="198" t="s">
        <v>144</v>
      </c>
      <c r="H112" s="333" t="s">
        <v>145</v>
      </c>
      <c r="I112" s="202" t="s">
        <v>146</v>
      </c>
      <c r="J112" s="425" t="s">
        <v>1374</v>
      </c>
      <c r="K112" s="202">
        <v>4</v>
      </c>
      <c r="L112" s="225">
        <v>6.5</v>
      </c>
      <c r="M112" s="426">
        <v>51</v>
      </c>
      <c r="N112" s="225">
        <v>4.9000000000000004</v>
      </c>
      <c r="O112" s="427">
        <v>30</v>
      </c>
      <c r="P112" s="225">
        <v>1.5999999999999996</v>
      </c>
      <c r="Q112" s="428">
        <v>21</v>
      </c>
      <c r="R112" s="357">
        <v>6.5</v>
      </c>
      <c r="S112" s="251">
        <v>17310</v>
      </c>
      <c r="T112" s="429">
        <v>117.75510204081631</v>
      </c>
      <c r="U112" s="430">
        <v>883.16326530612241</v>
      </c>
      <c r="V112" s="233">
        <v>18</v>
      </c>
      <c r="W112" s="233">
        <v>6.1224489795918364</v>
      </c>
      <c r="X112" s="431">
        <v>13.150684931506856</v>
      </c>
      <c r="Y112" s="432">
        <v>0.97796610169491527</v>
      </c>
      <c r="Z112" s="433">
        <v>2</v>
      </c>
    </row>
    <row r="113" spans="1:26" hidden="1" outlineLevel="2">
      <c r="A113" s="424" t="s">
        <v>1648</v>
      </c>
      <c r="B113" s="333" t="s">
        <v>1150</v>
      </c>
      <c r="C113" s="356">
        <v>45012</v>
      </c>
      <c r="D113" s="198" t="s">
        <v>176</v>
      </c>
      <c r="E113" s="425" t="s">
        <v>1399</v>
      </c>
      <c r="F113" s="202" t="s">
        <v>165</v>
      </c>
      <c r="G113" s="198" t="s">
        <v>144</v>
      </c>
      <c r="H113" s="333" t="s">
        <v>145</v>
      </c>
      <c r="I113" s="202" t="s">
        <v>146</v>
      </c>
      <c r="J113" s="425" t="s">
        <v>147</v>
      </c>
      <c r="K113" s="202">
        <v>4</v>
      </c>
      <c r="L113" s="225">
        <v>4.4000000000000004</v>
      </c>
      <c r="M113" s="426">
        <v>39</v>
      </c>
      <c r="N113" s="225">
        <v>3.3333333333333335</v>
      </c>
      <c r="O113" s="427">
        <v>17</v>
      </c>
      <c r="P113" s="225">
        <v>1.0666666666666669</v>
      </c>
      <c r="Q113" s="428">
        <v>22</v>
      </c>
      <c r="R113" s="357">
        <v>7.5</v>
      </c>
      <c r="S113" s="251">
        <v>16030</v>
      </c>
      <c r="T113" s="429">
        <v>282.88235294117646</v>
      </c>
      <c r="U113" s="430">
        <v>1202.25</v>
      </c>
      <c r="V113" s="233">
        <v>36</v>
      </c>
      <c r="W113" s="233">
        <v>5.0999999999999996</v>
      </c>
      <c r="X113" s="431">
        <v>25.909090909090903</v>
      </c>
      <c r="Y113" s="432">
        <v>0.92232451093210588</v>
      </c>
      <c r="Z113" s="433">
        <v>2</v>
      </c>
    </row>
    <row r="114" spans="1:26" hidden="1" outlineLevel="2">
      <c r="A114" s="424" t="s">
        <v>1650</v>
      </c>
      <c r="B114" s="333" t="s">
        <v>1150</v>
      </c>
      <c r="C114" s="356">
        <v>45012</v>
      </c>
      <c r="D114" s="198" t="s">
        <v>176</v>
      </c>
      <c r="E114" s="425" t="s">
        <v>1402</v>
      </c>
      <c r="F114" s="202" t="s">
        <v>165</v>
      </c>
      <c r="G114" s="198" t="s">
        <v>144</v>
      </c>
      <c r="H114" s="333" t="s">
        <v>145</v>
      </c>
      <c r="I114" s="202" t="s">
        <v>146</v>
      </c>
      <c r="J114" s="425" t="s">
        <v>150</v>
      </c>
      <c r="K114" s="202">
        <v>4</v>
      </c>
      <c r="L114" s="225">
        <v>7.7666666666666675</v>
      </c>
      <c r="M114" s="426">
        <v>89</v>
      </c>
      <c r="N114" s="225">
        <v>6.416666666666667</v>
      </c>
      <c r="O114" s="427">
        <v>36</v>
      </c>
      <c r="P114" s="225">
        <v>1.3500000000000005</v>
      </c>
      <c r="Q114" s="428">
        <v>53</v>
      </c>
      <c r="R114" s="357">
        <v>9.5</v>
      </c>
      <c r="S114" s="251">
        <v>17590</v>
      </c>
      <c r="T114" s="429">
        <v>76.147186147186133</v>
      </c>
      <c r="U114" s="430">
        <v>685.32467532467524</v>
      </c>
      <c r="V114" s="233">
        <v>21.81818181818182</v>
      </c>
      <c r="W114" s="233">
        <v>5.6103896103896105</v>
      </c>
      <c r="X114" s="431">
        <v>56.47058823529408</v>
      </c>
      <c r="Y114" s="432">
        <v>0.95910577971646671</v>
      </c>
      <c r="Z114" s="433">
        <v>2</v>
      </c>
    </row>
    <row r="115" spans="1:26" hidden="1" outlineLevel="2">
      <c r="A115" s="424" t="s">
        <v>1652</v>
      </c>
      <c r="B115" s="333" t="s">
        <v>1150</v>
      </c>
      <c r="C115" s="356">
        <v>45012</v>
      </c>
      <c r="D115" s="198" t="s">
        <v>176</v>
      </c>
      <c r="E115" s="425" t="s">
        <v>1403</v>
      </c>
      <c r="F115" s="202" t="s">
        <v>165</v>
      </c>
      <c r="G115" s="198" t="s">
        <v>144</v>
      </c>
      <c r="H115" s="333" t="s">
        <v>145</v>
      </c>
      <c r="I115" s="202" t="s">
        <v>146</v>
      </c>
      <c r="J115" s="425" t="s">
        <v>1374</v>
      </c>
      <c r="K115" s="202">
        <v>3</v>
      </c>
      <c r="L115" s="225">
        <v>5.9666666666666668</v>
      </c>
      <c r="M115" s="426">
        <v>47</v>
      </c>
      <c r="N115" s="225">
        <v>4.8666666666666671</v>
      </c>
      <c r="O115" s="427">
        <v>27</v>
      </c>
      <c r="P115" s="225">
        <v>1.0999999999999996</v>
      </c>
      <c r="Q115" s="428">
        <v>20</v>
      </c>
      <c r="R115" s="357">
        <v>5.5</v>
      </c>
      <c r="S115" s="251">
        <v>13380</v>
      </c>
      <c r="T115" s="429">
        <v>101.82648401826482</v>
      </c>
      <c r="U115" s="430">
        <v>916.43835616438344</v>
      </c>
      <c r="V115" s="233">
        <v>12</v>
      </c>
      <c r="W115" s="233">
        <v>5.5479452054794516</v>
      </c>
      <c r="X115" s="431">
        <v>22.666666666666679</v>
      </c>
      <c r="Y115" s="432">
        <v>0.79453681710213775</v>
      </c>
      <c r="Z115" s="433">
        <v>2</v>
      </c>
    </row>
    <row r="116" spans="1:26" hidden="1" outlineLevel="2">
      <c r="A116" s="424" t="s">
        <v>1655</v>
      </c>
      <c r="B116" s="333" t="s">
        <v>1150</v>
      </c>
      <c r="C116" s="356">
        <v>45013</v>
      </c>
      <c r="D116" s="198" t="s">
        <v>178</v>
      </c>
      <c r="E116" s="425" t="s">
        <v>1404</v>
      </c>
      <c r="F116" s="202" t="s">
        <v>143</v>
      </c>
      <c r="G116" s="198" t="s">
        <v>144</v>
      </c>
      <c r="H116" s="333" t="s">
        <v>145</v>
      </c>
      <c r="I116" s="202" t="s">
        <v>146</v>
      </c>
      <c r="J116" s="425" t="s">
        <v>1374</v>
      </c>
      <c r="K116" s="202">
        <v>4</v>
      </c>
      <c r="L116" s="225">
        <v>6.2833333333333332</v>
      </c>
      <c r="M116" s="426">
        <v>49</v>
      </c>
      <c r="N116" s="225">
        <v>5.3333333333333339</v>
      </c>
      <c r="O116" s="427">
        <v>38</v>
      </c>
      <c r="P116" s="225">
        <v>0.94999999999999929</v>
      </c>
      <c r="Q116" s="428">
        <v>11</v>
      </c>
      <c r="R116" s="357">
        <v>7</v>
      </c>
      <c r="S116" s="251">
        <v>14450</v>
      </c>
      <c r="T116" s="429">
        <v>71.29934210526315</v>
      </c>
      <c r="U116" s="430">
        <v>677.34374999999989</v>
      </c>
      <c r="V116" s="233"/>
      <c r="W116" s="233">
        <v>7.1249999999999991</v>
      </c>
      <c r="X116" s="431">
        <v>14.210526315789492</v>
      </c>
      <c r="Y116" s="432">
        <v>0.93588082901554404</v>
      </c>
      <c r="Z116" s="433">
        <v>2</v>
      </c>
    </row>
    <row r="117" spans="1:26" hidden="1" outlineLevel="2">
      <c r="A117" s="424" t="s">
        <v>1660</v>
      </c>
      <c r="B117" s="333" t="s">
        <v>1150</v>
      </c>
      <c r="C117" s="356">
        <v>45013</v>
      </c>
      <c r="D117" s="198" t="s">
        <v>178</v>
      </c>
      <c r="E117" s="425" t="s">
        <v>1405</v>
      </c>
      <c r="F117" s="202" t="s">
        <v>165</v>
      </c>
      <c r="G117" s="198" t="s">
        <v>144</v>
      </c>
      <c r="H117" s="333" t="s">
        <v>145</v>
      </c>
      <c r="I117" s="202" t="s">
        <v>146</v>
      </c>
      <c r="J117" s="425" t="s">
        <v>147</v>
      </c>
      <c r="K117" s="202">
        <v>4</v>
      </c>
      <c r="L117" s="225">
        <v>3.3333333333333335</v>
      </c>
      <c r="M117" s="426">
        <v>31</v>
      </c>
      <c r="N117" s="225">
        <v>2.5</v>
      </c>
      <c r="O117" s="427">
        <v>14</v>
      </c>
      <c r="P117" s="225">
        <v>0.83333333333333348</v>
      </c>
      <c r="Q117" s="428">
        <v>17</v>
      </c>
      <c r="R117" s="357">
        <v>6</v>
      </c>
      <c r="S117" s="251">
        <v>13700</v>
      </c>
      <c r="T117" s="429">
        <v>391.42857142857144</v>
      </c>
      <c r="U117" s="430">
        <v>1370</v>
      </c>
      <c r="V117" s="233">
        <v>24</v>
      </c>
      <c r="W117" s="233">
        <v>5.6</v>
      </c>
      <c r="X117" s="431">
        <v>27.272727272727266</v>
      </c>
      <c r="Y117" s="432">
        <v>0.93964334705075447</v>
      </c>
      <c r="Z117" s="433">
        <v>2</v>
      </c>
    </row>
    <row r="118" spans="1:26" hidden="1" outlineLevel="2">
      <c r="A118" s="424" t="s">
        <v>1662</v>
      </c>
      <c r="B118" s="333" t="s">
        <v>1150</v>
      </c>
      <c r="C118" s="356">
        <v>45014</v>
      </c>
      <c r="D118" s="198" t="s">
        <v>180</v>
      </c>
      <c r="E118" s="425" t="s">
        <v>1401</v>
      </c>
      <c r="F118" s="202" t="s">
        <v>165</v>
      </c>
      <c r="G118" s="198" t="s">
        <v>144</v>
      </c>
      <c r="H118" s="333" t="s">
        <v>145</v>
      </c>
      <c r="I118" s="202" t="s">
        <v>146</v>
      </c>
      <c r="J118" s="425" t="s">
        <v>1379</v>
      </c>
      <c r="K118" s="202">
        <v>4</v>
      </c>
      <c r="L118" s="225">
        <v>5.9666666666666668</v>
      </c>
      <c r="M118" s="426">
        <v>51</v>
      </c>
      <c r="N118" s="225">
        <v>4.4666666666666668</v>
      </c>
      <c r="O118" s="427">
        <v>29</v>
      </c>
      <c r="P118" s="225">
        <v>1.5</v>
      </c>
      <c r="Q118" s="428">
        <v>22</v>
      </c>
      <c r="R118" s="357">
        <v>7.5</v>
      </c>
      <c r="S118" s="251">
        <v>11840</v>
      </c>
      <c r="T118" s="429">
        <v>91.405043746783321</v>
      </c>
      <c r="U118" s="430">
        <v>662.68656716417911</v>
      </c>
      <c r="V118" s="233">
        <v>8</v>
      </c>
      <c r="W118" s="233">
        <v>6.4925373134328357</v>
      </c>
      <c r="X118" s="431">
        <v>21.333333333333332</v>
      </c>
      <c r="Y118" s="432">
        <v>0.9626016260162602</v>
      </c>
      <c r="Z118" s="433">
        <v>2</v>
      </c>
    </row>
    <row r="119" spans="1:26" hidden="1" outlineLevel="2">
      <c r="A119" s="424" t="s">
        <v>1667</v>
      </c>
      <c r="B119" s="333" t="s">
        <v>1150</v>
      </c>
      <c r="C119" s="356">
        <v>45014</v>
      </c>
      <c r="D119" s="198" t="s">
        <v>180</v>
      </c>
      <c r="E119" s="425" t="s">
        <v>1399</v>
      </c>
      <c r="F119" s="202" t="s">
        <v>165</v>
      </c>
      <c r="G119" s="198" t="s">
        <v>144</v>
      </c>
      <c r="H119" s="333" t="s">
        <v>145</v>
      </c>
      <c r="I119" s="202" t="s">
        <v>146</v>
      </c>
      <c r="J119" s="425" t="s">
        <v>147</v>
      </c>
      <c r="K119" s="202">
        <v>4</v>
      </c>
      <c r="L119" s="225">
        <v>3.25</v>
      </c>
      <c r="M119" s="426">
        <v>46</v>
      </c>
      <c r="N119" s="225">
        <v>2.25</v>
      </c>
      <c r="O119" s="427">
        <v>26</v>
      </c>
      <c r="P119" s="225">
        <v>1</v>
      </c>
      <c r="Q119" s="428">
        <v>20</v>
      </c>
      <c r="R119" s="357">
        <v>6.5</v>
      </c>
      <c r="S119" s="251">
        <v>10260</v>
      </c>
      <c r="T119" s="429">
        <v>175.38461538461539</v>
      </c>
      <c r="U119" s="430">
        <v>1140</v>
      </c>
      <c r="V119" s="233">
        <v>24</v>
      </c>
      <c r="W119" s="233">
        <v>11.555555555555555</v>
      </c>
      <c r="X119" s="431">
        <v>25.714285714285715</v>
      </c>
      <c r="Y119" s="432">
        <v>0.80914826498422709</v>
      </c>
      <c r="Z119" s="433">
        <v>2</v>
      </c>
    </row>
    <row r="120" spans="1:26" hidden="1" outlineLevel="2">
      <c r="A120" s="424" t="s">
        <v>1669</v>
      </c>
      <c r="B120" s="333" t="s">
        <v>1150</v>
      </c>
      <c r="C120" s="356">
        <v>45014</v>
      </c>
      <c r="D120" s="198" t="s">
        <v>180</v>
      </c>
      <c r="E120" s="425" t="s">
        <v>1403</v>
      </c>
      <c r="F120" s="202" t="s">
        <v>165</v>
      </c>
      <c r="G120" s="198" t="s">
        <v>144</v>
      </c>
      <c r="H120" s="333" t="s">
        <v>145</v>
      </c>
      <c r="I120" s="202" t="s">
        <v>146</v>
      </c>
      <c r="J120" s="425" t="s">
        <v>1374</v>
      </c>
      <c r="K120" s="202">
        <v>3</v>
      </c>
      <c r="L120" s="225">
        <v>4.583333333333333</v>
      </c>
      <c r="M120" s="426">
        <v>50</v>
      </c>
      <c r="N120" s="225">
        <v>4</v>
      </c>
      <c r="O120" s="427">
        <v>36</v>
      </c>
      <c r="P120" s="225">
        <v>0.58333333333333304</v>
      </c>
      <c r="Q120" s="428">
        <v>14</v>
      </c>
      <c r="R120" s="357">
        <v>5</v>
      </c>
      <c r="S120" s="251">
        <v>8530</v>
      </c>
      <c r="T120" s="429">
        <v>59.236111111111114</v>
      </c>
      <c r="U120" s="430">
        <v>710.83333333333337</v>
      </c>
      <c r="V120" s="233">
        <v>36</v>
      </c>
      <c r="W120" s="233">
        <v>9</v>
      </c>
      <c r="X120" s="431">
        <v>24.000000000000021</v>
      </c>
      <c r="Y120" s="432">
        <v>1</v>
      </c>
      <c r="Z120" s="433">
        <v>1</v>
      </c>
    </row>
    <row r="121" spans="1:26" hidden="1" outlineLevel="2">
      <c r="A121" s="424" t="s">
        <v>1672</v>
      </c>
      <c r="B121" s="333" t="s">
        <v>1150</v>
      </c>
      <c r="C121" s="356">
        <v>45015</v>
      </c>
      <c r="D121" s="198" t="s">
        <v>141</v>
      </c>
      <c r="E121" s="425" t="s">
        <v>1404</v>
      </c>
      <c r="F121" s="202" t="s">
        <v>143</v>
      </c>
      <c r="G121" s="198" t="s">
        <v>144</v>
      </c>
      <c r="H121" s="333" t="s">
        <v>145</v>
      </c>
      <c r="I121" s="202" t="s">
        <v>146</v>
      </c>
      <c r="J121" s="425" t="s">
        <v>1374</v>
      </c>
      <c r="K121" s="202">
        <v>4</v>
      </c>
      <c r="L121" s="225">
        <v>4.7833333333333332</v>
      </c>
      <c r="M121" s="426">
        <v>45</v>
      </c>
      <c r="N121" s="225">
        <v>4.2833333333333332</v>
      </c>
      <c r="O121" s="427">
        <v>39</v>
      </c>
      <c r="P121" s="225">
        <v>0.5</v>
      </c>
      <c r="Q121" s="428">
        <v>6</v>
      </c>
      <c r="R121" s="357">
        <v>6</v>
      </c>
      <c r="S121" s="251">
        <v>8470</v>
      </c>
      <c r="T121" s="429">
        <v>50.703382220891953</v>
      </c>
      <c r="U121" s="430">
        <v>494.35797665369654</v>
      </c>
      <c r="V121" s="233">
        <v>12</v>
      </c>
      <c r="W121" s="233">
        <v>9.1050583657587545</v>
      </c>
      <c r="X121" s="431">
        <v>12.631578947368419</v>
      </c>
      <c r="Y121" s="432">
        <v>1</v>
      </c>
      <c r="Z121" s="433">
        <v>1</v>
      </c>
    </row>
    <row r="122" spans="1:26" hidden="1" outlineLevel="2">
      <c r="A122" s="424" t="s">
        <v>1674</v>
      </c>
      <c r="B122" s="333" t="s">
        <v>1150</v>
      </c>
      <c r="C122" s="356">
        <v>45015</v>
      </c>
      <c r="D122" s="198" t="s">
        <v>141</v>
      </c>
      <c r="E122" s="425" t="s">
        <v>1405</v>
      </c>
      <c r="F122" s="202" t="s">
        <v>165</v>
      </c>
      <c r="G122" s="198" t="s">
        <v>144</v>
      </c>
      <c r="H122" s="333" t="s">
        <v>145</v>
      </c>
      <c r="I122" s="202" t="s">
        <v>146</v>
      </c>
      <c r="J122" s="425" t="s">
        <v>147</v>
      </c>
      <c r="K122" s="202">
        <v>4</v>
      </c>
      <c r="L122" s="225">
        <v>2.6666666666666665</v>
      </c>
      <c r="M122" s="426">
        <v>23</v>
      </c>
      <c r="N122" s="225">
        <v>2.1666666666666665</v>
      </c>
      <c r="O122" s="427">
        <v>14</v>
      </c>
      <c r="P122" s="225">
        <v>0.5</v>
      </c>
      <c r="Q122" s="428">
        <v>9</v>
      </c>
      <c r="R122" s="357">
        <v>6</v>
      </c>
      <c r="S122" s="251">
        <v>8860</v>
      </c>
      <c r="T122" s="429">
        <v>292.08791208791212</v>
      </c>
      <c r="U122" s="430">
        <v>1022.3076923076924</v>
      </c>
      <c r="V122" s="233">
        <v>24</v>
      </c>
      <c r="W122" s="233">
        <v>6.4615384615384617</v>
      </c>
      <c r="X122" s="431">
        <v>22.105263157894733</v>
      </c>
      <c r="Y122" s="432">
        <v>1</v>
      </c>
      <c r="Z122" s="433">
        <v>1</v>
      </c>
    </row>
    <row r="123" spans="1:26" hidden="1" outlineLevel="2">
      <c r="A123" s="424" t="s">
        <v>1676</v>
      </c>
      <c r="B123" s="333" t="s">
        <v>1150</v>
      </c>
      <c r="C123" s="356">
        <v>45015</v>
      </c>
      <c r="D123" s="198" t="s">
        <v>141</v>
      </c>
      <c r="E123" s="425" t="s">
        <v>1405</v>
      </c>
      <c r="F123" s="202" t="s">
        <v>143</v>
      </c>
      <c r="G123" s="198" t="s">
        <v>1241</v>
      </c>
      <c r="H123" s="333" t="s">
        <v>145</v>
      </c>
      <c r="I123" s="202" t="s">
        <v>146</v>
      </c>
      <c r="J123" s="425" t="s">
        <v>1379</v>
      </c>
      <c r="K123" s="202">
        <v>4</v>
      </c>
      <c r="L123" s="225">
        <v>2.6666666666666665</v>
      </c>
      <c r="M123" s="426">
        <v>23</v>
      </c>
      <c r="N123" s="225">
        <v>2.1666666666666665</v>
      </c>
      <c r="O123" s="427">
        <v>14</v>
      </c>
      <c r="P123" s="225">
        <v>0.5</v>
      </c>
      <c r="Q123" s="428">
        <v>9</v>
      </c>
      <c r="R123" s="357">
        <v>6</v>
      </c>
      <c r="S123" s="251">
        <v>8860</v>
      </c>
      <c r="T123" s="429">
        <v>292.08791208791212</v>
      </c>
      <c r="U123" s="430">
        <v>1022.3076923076924</v>
      </c>
      <c r="V123" s="233">
        <v>24</v>
      </c>
      <c r="W123" s="233">
        <v>6.4615384615384617</v>
      </c>
      <c r="X123" s="431">
        <v>22.105263157894733</v>
      </c>
      <c r="Y123" s="432">
        <v>1</v>
      </c>
      <c r="Z123" s="433">
        <v>1</v>
      </c>
    </row>
    <row r="124" spans="1:26" hidden="1" outlineLevel="2">
      <c r="A124" s="424" t="s">
        <v>1677</v>
      </c>
      <c r="B124" s="333" t="s">
        <v>1150</v>
      </c>
      <c r="C124" s="356">
        <v>45015</v>
      </c>
      <c r="D124" s="198" t="s">
        <v>141</v>
      </c>
      <c r="E124" s="425" t="s">
        <v>1406</v>
      </c>
      <c r="F124" s="202" t="s">
        <v>143</v>
      </c>
      <c r="G124" s="198" t="s">
        <v>1244</v>
      </c>
      <c r="H124" s="333" t="s">
        <v>145</v>
      </c>
      <c r="I124" s="202" t="s">
        <v>146</v>
      </c>
      <c r="J124" s="425" t="s">
        <v>147</v>
      </c>
      <c r="K124" s="202">
        <v>4</v>
      </c>
      <c r="L124" s="225">
        <v>4.75</v>
      </c>
      <c r="M124" s="426">
        <v>55</v>
      </c>
      <c r="N124" s="225">
        <v>4.083333333333333</v>
      </c>
      <c r="O124" s="427">
        <v>31</v>
      </c>
      <c r="P124" s="225">
        <v>0.66666666666666696</v>
      </c>
      <c r="Q124" s="428">
        <v>24</v>
      </c>
      <c r="R124" s="357">
        <v>6</v>
      </c>
      <c r="S124" s="251">
        <v>7320</v>
      </c>
      <c r="T124" s="429">
        <v>57.827518104015802</v>
      </c>
      <c r="U124" s="430">
        <v>448.16326530612247</v>
      </c>
      <c r="V124" s="233">
        <v>72</v>
      </c>
      <c r="W124" s="233">
        <v>7.591836734693878</v>
      </c>
      <c r="X124" s="431">
        <v>37.241379310344804</v>
      </c>
      <c r="Y124" s="432">
        <v>1</v>
      </c>
      <c r="Z124" s="433">
        <v>1</v>
      </c>
    </row>
    <row r="125" spans="1:26" hidden="1" outlineLevel="2">
      <c r="A125" s="424" t="s">
        <v>1676</v>
      </c>
      <c r="B125" s="333" t="s">
        <v>1150</v>
      </c>
      <c r="C125" s="356">
        <v>45015</v>
      </c>
      <c r="D125" s="198" t="s">
        <v>141</v>
      </c>
      <c r="E125" s="425" t="s">
        <v>1407</v>
      </c>
      <c r="F125" s="202" t="s">
        <v>143</v>
      </c>
      <c r="G125" s="198" t="s">
        <v>1241</v>
      </c>
      <c r="H125" s="333" t="s">
        <v>145</v>
      </c>
      <c r="I125" s="202" t="s">
        <v>146</v>
      </c>
      <c r="J125" s="425" t="s">
        <v>1374</v>
      </c>
      <c r="K125" s="202">
        <v>4</v>
      </c>
      <c r="L125" s="225">
        <v>4.0999999999999996</v>
      </c>
      <c r="M125" s="426">
        <v>35</v>
      </c>
      <c r="N125" s="225">
        <v>3.55</v>
      </c>
      <c r="O125" s="427">
        <v>24</v>
      </c>
      <c r="P125" s="225">
        <v>0.54999999999999982</v>
      </c>
      <c r="Q125" s="428">
        <v>11</v>
      </c>
      <c r="R125" s="357">
        <v>7</v>
      </c>
      <c r="S125" s="251">
        <v>8980</v>
      </c>
      <c r="T125" s="429">
        <v>105.39906103286386</v>
      </c>
      <c r="U125" s="430">
        <v>632.3943661971831</v>
      </c>
      <c r="V125" s="233">
        <v>25.714285714285715</v>
      </c>
      <c r="W125" s="233">
        <v>6.7605633802816909</v>
      </c>
      <c r="X125" s="431">
        <v>25.26315789473686</v>
      </c>
      <c r="Y125" s="432">
        <v>1</v>
      </c>
      <c r="Z125" s="433">
        <v>1</v>
      </c>
    </row>
    <row r="126" spans="1:26" hidden="1" outlineLevel="2">
      <c r="A126" s="424" t="s">
        <v>1680</v>
      </c>
      <c r="B126" s="333" t="s">
        <v>1150</v>
      </c>
      <c r="C126" s="356">
        <v>45016</v>
      </c>
      <c r="D126" s="198" t="s">
        <v>163</v>
      </c>
      <c r="E126" s="425" t="s">
        <v>1401</v>
      </c>
      <c r="F126" s="202" t="s">
        <v>165</v>
      </c>
      <c r="G126" s="198" t="s">
        <v>144</v>
      </c>
      <c r="H126" s="333" t="s">
        <v>145</v>
      </c>
      <c r="I126" s="202" t="s">
        <v>146</v>
      </c>
      <c r="J126" s="425" t="s">
        <v>1374</v>
      </c>
      <c r="K126" s="202">
        <v>4</v>
      </c>
      <c r="L126" s="225">
        <v>5.05</v>
      </c>
      <c r="M126" s="426">
        <v>51</v>
      </c>
      <c r="N126" s="225">
        <v>4.0166666666666666</v>
      </c>
      <c r="O126" s="427">
        <v>29</v>
      </c>
      <c r="P126" s="225">
        <v>1.0333333333333332</v>
      </c>
      <c r="Q126" s="428">
        <v>22</v>
      </c>
      <c r="R126" s="357">
        <v>5.5</v>
      </c>
      <c r="S126" s="251">
        <v>12890</v>
      </c>
      <c r="T126" s="429">
        <v>110.65960795535842</v>
      </c>
      <c r="U126" s="430">
        <v>802.28215767634856</v>
      </c>
      <c r="V126" s="233">
        <v>24</v>
      </c>
      <c r="W126" s="233">
        <v>7.2199170124481329</v>
      </c>
      <c r="X126" s="431">
        <v>23.414634146341466</v>
      </c>
      <c r="Y126" s="432">
        <v>0.98698315467075037</v>
      </c>
      <c r="Z126" s="433">
        <v>2</v>
      </c>
    </row>
    <row r="127" spans="1:26" hidden="1" outlineLevel="2">
      <c r="A127" s="424" t="s">
        <v>1682</v>
      </c>
      <c r="B127" s="333" t="s">
        <v>1150</v>
      </c>
      <c r="C127" s="356">
        <v>45016</v>
      </c>
      <c r="D127" s="198" t="s">
        <v>163</v>
      </c>
      <c r="E127" s="425" t="s">
        <v>1399</v>
      </c>
      <c r="F127" s="202" t="s">
        <v>165</v>
      </c>
      <c r="G127" s="198" t="s">
        <v>144</v>
      </c>
      <c r="H127" s="333" t="s">
        <v>145</v>
      </c>
      <c r="I127" s="202" t="s">
        <v>146</v>
      </c>
      <c r="J127" s="425" t="s">
        <v>147</v>
      </c>
      <c r="K127" s="202">
        <v>4</v>
      </c>
      <c r="L127" s="225">
        <v>4</v>
      </c>
      <c r="M127" s="426">
        <v>39</v>
      </c>
      <c r="N127" s="225">
        <v>2.916666666666667</v>
      </c>
      <c r="O127" s="427">
        <v>19</v>
      </c>
      <c r="P127" s="225">
        <v>1.083333333333333</v>
      </c>
      <c r="Q127" s="428">
        <v>20</v>
      </c>
      <c r="R127" s="357">
        <v>7</v>
      </c>
      <c r="S127" s="251">
        <v>12260</v>
      </c>
      <c r="T127" s="429">
        <v>221.23308270676691</v>
      </c>
      <c r="U127" s="430">
        <v>1050.8571428571427</v>
      </c>
      <c r="V127" s="233">
        <v>24</v>
      </c>
      <c r="W127" s="233">
        <v>6.5142857142857133</v>
      </c>
      <c r="X127" s="431">
        <v>23.478260869565229</v>
      </c>
      <c r="Y127" s="432">
        <v>0.82392473118279574</v>
      </c>
      <c r="Z127" s="433">
        <v>2</v>
      </c>
    </row>
    <row r="128" spans="1:26" hidden="1" outlineLevel="2">
      <c r="A128" s="424" t="s">
        <v>1678</v>
      </c>
      <c r="B128" s="333" t="s">
        <v>1150</v>
      </c>
      <c r="C128" s="356">
        <v>45016</v>
      </c>
      <c r="D128" s="198" t="s">
        <v>163</v>
      </c>
      <c r="E128" s="425" t="s">
        <v>1402</v>
      </c>
      <c r="F128" s="202" t="s">
        <v>165</v>
      </c>
      <c r="G128" s="198" t="s">
        <v>144</v>
      </c>
      <c r="H128" s="333" t="s">
        <v>145</v>
      </c>
      <c r="I128" s="202" t="s">
        <v>146</v>
      </c>
      <c r="J128" s="425" t="s">
        <v>147</v>
      </c>
      <c r="K128" s="202">
        <v>4</v>
      </c>
      <c r="L128" s="225">
        <v>7.0166666666666675</v>
      </c>
      <c r="M128" s="426">
        <v>96</v>
      </c>
      <c r="N128" s="225">
        <v>6.1166666666666671</v>
      </c>
      <c r="O128" s="427">
        <v>48</v>
      </c>
      <c r="P128" s="225">
        <v>0.90000000000000036</v>
      </c>
      <c r="Q128" s="428">
        <v>48</v>
      </c>
      <c r="R128" s="357">
        <v>6.5</v>
      </c>
      <c r="S128" s="251">
        <v>14300</v>
      </c>
      <c r="T128" s="429">
        <v>48.705722070844686</v>
      </c>
      <c r="U128" s="430">
        <v>584.46866485013618</v>
      </c>
      <c r="V128" s="233">
        <v>27.272727272727273</v>
      </c>
      <c r="W128" s="233">
        <v>7.8474114441416889</v>
      </c>
      <c r="X128" s="431">
        <v>83.999999999999943</v>
      </c>
      <c r="Y128" s="432">
        <v>0.84216725559481742</v>
      </c>
      <c r="Z128" s="433">
        <v>2</v>
      </c>
    </row>
    <row r="129" spans="1:26" hidden="1" outlineLevel="2">
      <c r="A129" s="424" t="s">
        <v>1684</v>
      </c>
      <c r="B129" s="333" t="s">
        <v>1150</v>
      </c>
      <c r="C129" s="356">
        <v>45016</v>
      </c>
      <c r="D129" s="198" t="s">
        <v>163</v>
      </c>
      <c r="E129" s="425" t="s">
        <v>1403</v>
      </c>
      <c r="F129" s="202" t="s">
        <v>165</v>
      </c>
      <c r="G129" s="198" t="s">
        <v>144</v>
      </c>
      <c r="H129" s="333" t="s">
        <v>145</v>
      </c>
      <c r="I129" s="202" t="s">
        <v>146</v>
      </c>
      <c r="J129" s="425" t="s">
        <v>1374</v>
      </c>
      <c r="K129" s="202">
        <v>4</v>
      </c>
      <c r="L129" s="225">
        <v>5.0999999999999996</v>
      </c>
      <c r="M129" s="426">
        <v>47</v>
      </c>
      <c r="N129" s="225">
        <v>4.0833333333333339</v>
      </c>
      <c r="O129" s="427">
        <v>27</v>
      </c>
      <c r="P129" s="225">
        <v>1.0166666666666657</v>
      </c>
      <c r="Q129" s="428">
        <v>20</v>
      </c>
      <c r="R129" s="357">
        <v>6</v>
      </c>
      <c r="S129" s="251">
        <v>10690</v>
      </c>
      <c r="T129" s="429">
        <v>96.961451247165513</v>
      </c>
      <c r="U129" s="430">
        <v>654.48979591836724</v>
      </c>
      <c r="V129" s="233">
        <v>60</v>
      </c>
      <c r="W129" s="233">
        <v>6.612244897959183</v>
      </c>
      <c r="X129" s="431">
        <v>20.86956521739133</v>
      </c>
      <c r="Y129" s="432">
        <v>0.69146183699870634</v>
      </c>
      <c r="Z129" s="433">
        <v>2</v>
      </c>
    </row>
    <row r="130" spans="1:26" outlineLevel="1" collapsed="1">
      <c r="A130" s="424"/>
      <c r="B130" s="333"/>
      <c r="C130" s="356" t="s">
        <v>1775</v>
      </c>
      <c r="D130" s="198"/>
      <c r="E130" s="425"/>
      <c r="F130" s="202"/>
      <c r="G130" s="198"/>
      <c r="H130" s="333"/>
      <c r="I130" s="202"/>
      <c r="J130" s="425"/>
      <c r="K130" s="202">
        <f t="shared" ref="K130:Z130" si="1">SUBTOTAL(1,K37:K129)</f>
        <v>3.913978494623656</v>
      </c>
      <c r="L130" s="225">
        <f t="shared" si="1"/>
        <v>4.771146953405017</v>
      </c>
      <c r="M130" s="426">
        <f t="shared" si="1"/>
        <v>47.473118279569896</v>
      </c>
      <c r="N130" s="225">
        <f t="shared" si="1"/>
        <v>3.677777777777778</v>
      </c>
      <c r="O130" s="427">
        <f t="shared" si="1"/>
        <v>26.440860215053764</v>
      </c>
      <c r="P130" s="225">
        <f t="shared" si="1"/>
        <v>1.0933691756272399</v>
      </c>
      <c r="Q130" s="428">
        <f t="shared" si="1"/>
        <v>21.032258064516128</v>
      </c>
      <c r="R130" s="357">
        <f t="shared" si="1"/>
        <v>8.612903225806452</v>
      </c>
      <c r="S130" s="251">
        <f t="shared" si="1"/>
        <v>10735.806451612903</v>
      </c>
      <c r="T130" s="429">
        <f t="shared" si="1"/>
        <v>161.82977344268062</v>
      </c>
      <c r="U130" s="430">
        <f t="shared" si="1"/>
        <v>860.62723296004208</v>
      </c>
      <c r="V130" s="233">
        <f t="shared" si="1"/>
        <v>26.066887230416647</v>
      </c>
      <c r="W130" s="233">
        <f t="shared" si="1"/>
        <v>7.6763139134194649</v>
      </c>
      <c r="X130" s="431">
        <f t="shared" si="1"/>
        <v>26.928060099823362</v>
      </c>
      <c r="Y130" s="432">
        <f t="shared" si="1"/>
        <v>0.91832288006709661</v>
      </c>
      <c r="Z130" s="433">
        <f t="shared" si="1"/>
        <v>1.5913978494623655</v>
      </c>
    </row>
    <row r="131" spans="1:26" hidden="1" outlineLevel="2">
      <c r="A131" s="424" t="s">
        <v>1691</v>
      </c>
      <c r="B131" s="333" t="s">
        <v>1150</v>
      </c>
      <c r="C131" s="356">
        <v>45017</v>
      </c>
      <c r="D131" s="198" t="s">
        <v>173</v>
      </c>
      <c r="E131" s="425" t="s">
        <v>1404</v>
      </c>
      <c r="F131" s="202" t="s">
        <v>143</v>
      </c>
      <c r="G131" s="198" t="s">
        <v>144</v>
      </c>
      <c r="H131" s="333" t="s">
        <v>145</v>
      </c>
      <c r="I131" s="202" t="s">
        <v>146</v>
      </c>
      <c r="J131" s="425" t="s">
        <v>1374</v>
      </c>
      <c r="K131" s="202">
        <v>4</v>
      </c>
      <c r="L131" s="225">
        <v>4.666666666666667</v>
      </c>
      <c r="M131" s="426">
        <v>46</v>
      </c>
      <c r="N131" s="225">
        <v>3.8666666666666667</v>
      </c>
      <c r="O131" s="427">
        <v>36</v>
      </c>
      <c r="P131" s="225">
        <v>0.80000000000000027</v>
      </c>
      <c r="Q131" s="428">
        <v>10</v>
      </c>
      <c r="R131" s="357">
        <v>6</v>
      </c>
      <c r="S131" s="251">
        <v>10800</v>
      </c>
      <c r="T131" s="429">
        <v>77.58620689655173</v>
      </c>
      <c r="U131" s="430">
        <v>698.27586206896547</v>
      </c>
      <c r="V131" s="233">
        <v>6</v>
      </c>
      <c r="W131" s="233">
        <v>9.3103448275862064</v>
      </c>
      <c r="X131" s="431">
        <v>16.153846153846143</v>
      </c>
      <c r="Y131" s="432">
        <v>0.87237479806138929</v>
      </c>
      <c r="Z131" s="433">
        <v>2</v>
      </c>
    </row>
    <row r="132" spans="1:26" hidden="1" outlineLevel="2">
      <c r="A132" s="424" t="s">
        <v>1693</v>
      </c>
      <c r="B132" s="333" t="s">
        <v>1150</v>
      </c>
      <c r="C132" s="356">
        <v>45017</v>
      </c>
      <c r="D132" s="198" t="s">
        <v>173</v>
      </c>
      <c r="E132" s="425" t="s">
        <v>1405</v>
      </c>
      <c r="F132" s="202" t="s">
        <v>165</v>
      </c>
      <c r="G132" s="198" t="s">
        <v>144</v>
      </c>
      <c r="H132" s="333" t="s">
        <v>145</v>
      </c>
      <c r="I132" s="202" t="s">
        <v>146</v>
      </c>
      <c r="J132" s="425" t="s">
        <v>147</v>
      </c>
      <c r="K132" s="202">
        <v>4</v>
      </c>
      <c r="L132" s="225">
        <v>2.6666666666666665</v>
      </c>
      <c r="M132" s="426">
        <v>22</v>
      </c>
      <c r="N132" s="225">
        <v>2.1666666666666665</v>
      </c>
      <c r="O132" s="427">
        <v>14</v>
      </c>
      <c r="P132" s="225">
        <v>0.5</v>
      </c>
      <c r="Q132" s="428">
        <v>8</v>
      </c>
      <c r="R132" s="357">
        <v>7</v>
      </c>
      <c r="S132" s="251">
        <v>8350</v>
      </c>
      <c r="T132" s="429">
        <v>275.27472527472531</v>
      </c>
      <c r="U132" s="430">
        <v>963.46153846153857</v>
      </c>
      <c r="V132" s="233">
        <v>24</v>
      </c>
      <c r="W132" s="233">
        <v>6.4615384615384617</v>
      </c>
      <c r="X132" s="431">
        <v>20</v>
      </c>
      <c r="Y132" s="432">
        <v>1</v>
      </c>
      <c r="Z132" s="433">
        <v>1</v>
      </c>
    </row>
    <row r="133" spans="1:26" hidden="1" outlineLevel="2">
      <c r="A133" s="424" t="s">
        <v>1694</v>
      </c>
      <c r="B133" s="333" t="s">
        <v>1150</v>
      </c>
      <c r="C133" s="356">
        <v>45017</v>
      </c>
      <c r="D133" s="198" t="s">
        <v>173</v>
      </c>
      <c r="E133" s="425" t="s">
        <v>1407</v>
      </c>
      <c r="F133" s="202" t="s">
        <v>143</v>
      </c>
      <c r="G133" s="198" t="s">
        <v>144</v>
      </c>
      <c r="H133" s="333" t="s">
        <v>145</v>
      </c>
      <c r="I133" s="202" t="s">
        <v>146</v>
      </c>
      <c r="J133" s="425" t="s">
        <v>1374</v>
      </c>
      <c r="K133" s="202">
        <v>4</v>
      </c>
      <c r="L133" s="225">
        <v>3.4166666666666665</v>
      </c>
      <c r="M133" s="426">
        <v>33</v>
      </c>
      <c r="N133" s="225">
        <v>2.95</v>
      </c>
      <c r="O133" s="427">
        <v>23</v>
      </c>
      <c r="P133" s="225">
        <v>0.46666666666666634</v>
      </c>
      <c r="Q133" s="428">
        <v>10</v>
      </c>
      <c r="R133" s="357">
        <v>5</v>
      </c>
      <c r="S133" s="251">
        <v>6740</v>
      </c>
      <c r="T133" s="429">
        <v>99.336772291820182</v>
      </c>
      <c r="U133" s="430">
        <v>571.18644067796606</v>
      </c>
      <c r="V133" s="233">
        <v>40</v>
      </c>
      <c r="W133" s="233">
        <v>7.7966101694915251</v>
      </c>
      <c r="X133" s="431">
        <v>24.000000000000021</v>
      </c>
      <c r="Y133" s="432">
        <v>1</v>
      </c>
      <c r="Z133" s="433">
        <v>1</v>
      </c>
    </row>
    <row r="134" spans="1:26" hidden="1" outlineLevel="2">
      <c r="A134" s="424" t="s">
        <v>1695</v>
      </c>
      <c r="B134" s="333" t="s">
        <v>1150</v>
      </c>
      <c r="C134" s="356">
        <v>45019</v>
      </c>
      <c r="D134" s="198" t="s">
        <v>176</v>
      </c>
      <c r="E134" s="425" t="s">
        <v>1401</v>
      </c>
      <c r="F134" s="202" t="s">
        <v>165</v>
      </c>
      <c r="G134" s="198" t="s">
        <v>144</v>
      </c>
      <c r="H134" s="333" t="s">
        <v>145</v>
      </c>
      <c r="I134" s="202" t="s">
        <v>146</v>
      </c>
      <c r="J134" s="425" t="s">
        <v>1374</v>
      </c>
      <c r="K134" s="202">
        <v>4</v>
      </c>
      <c r="L134" s="225">
        <v>6.5166666666666657</v>
      </c>
      <c r="M134" s="426">
        <v>53</v>
      </c>
      <c r="N134" s="225">
        <v>5.35</v>
      </c>
      <c r="O134" s="427">
        <v>32</v>
      </c>
      <c r="P134" s="225">
        <v>1.1666666666666661</v>
      </c>
      <c r="Q134" s="428">
        <v>21</v>
      </c>
      <c r="R134" s="357">
        <v>9</v>
      </c>
      <c r="S134" s="251">
        <v>17700</v>
      </c>
      <c r="T134" s="429">
        <v>103.38785046728972</v>
      </c>
      <c r="U134" s="430">
        <v>827.10280373831779</v>
      </c>
      <c r="V134" s="233">
        <v>18</v>
      </c>
      <c r="W134" s="233">
        <v>5.9813084112149539</v>
      </c>
      <c r="X134" s="431">
        <v>24.285714285714306</v>
      </c>
      <c r="Y134" s="432">
        <v>0.97898230088495575</v>
      </c>
      <c r="Z134" s="433">
        <v>2</v>
      </c>
    </row>
    <row r="135" spans="1:26" hidden="1" outlineLevel="2">
      <c r="A135" s="424" t="s">
        <v>1698</v>
      </c>
      <c r="B135" s="333" t="s">
        <v>1150</v>
      </c>
      <c r="C135" s="356">
        <v>45019</v>
      </c>
      <c r="D135" s="198" t="s">
        <v>176</v>
      </c>
      <c r="E135" s="425" t="s">
        <v>1399</v>
      </c>
      <c r="F135" s="202" t="s">
        <v>165</v>
      </c>
      <c r="G135" s="198" t="s">
        <v>144</v>
      </c>
      <c r="H135" s="333" t="s">
        <v>145</v>
      </c>
      <c r="I135" s="202" t="s">
        <v>146</v>
      </c>
      <c r="J135" s="425" t="s">
        <v>147</v>
      </c>
      <c r="K135" s="202">
        <v>4</v>
      </c>
      <c r="L135" s="225">
        <v>4.416666666666667</v>
      </c>
      <c r="M135" s="426">
        <v>39</v>
      </c>
      <c r="N135" s="225">
        <v>3.5</v>
      </c>
      <c r="O135" s="427">
        <v>20</v>
      </c>
      <c r="P135" s="225">
        <v>0.91666666666666696</v>
      </c>
      <c r="Q135" s="428">
        <v>19</v>
      </c>
      <c r="R135" s="357">
        <v>6.5</v>
      </c>
      <c r="S135" s="251">
        <v>15140</v>
      </c>
      <c r="T135" s="429">
        <v>216.28571428571428</v>
      </c>
      <c r="U135" s="430">
        <v>1081.4285714285713</v>
      </c>
      <c r="V135" s="233">
        <v>24</v>
      </c>
      <c r="W135" s="233">
        <v>5.7142857142857144</v>
      </c>
      <c r="X135" s="431">
        <v>27.567567567567558</v>
      </c>
      <c r="Y135" s="432">
        <v>0.95580808080808077</v>
      </c>
      <c r="Z135" s="433">
        <v>2</v>
      </c>
    </row>
    <row r="136" spans="1:26" hidden="1" outlineLevel="2">
      <c r="A136" s="424" t="s">
        <v>1699</v>
      </c>
      <c r="B136" s="333" t="s">
        <v>1150</v>
      </c>
      <c r="C136" s="356">
        <v>45019</v>
      </c>
      <c r="D136" s="198" t="s">
        <v>176</v>
      </c>
      <c r="E136" s="425" t="s">
        <v>1402</v>
      </c>
      <c r="F136" s="202" t="s">
        <v>165</v>
      </c>
      <c r="G136" s="198" t="s">
        <v>1244</v>
      </c>
      <c r="H136" s="333" t="s">
        <v>145</v>
      </c>
      <c r="I136" s="202" t="s">
        <v>146</v>
      </c>
      <c r="J136" s="425" t="s">
        <v>147</v>
      </c>
      <c r="K136" s="202">
        <v>4</v>
      </c>
      <c r="L136" s="225">
        <v>7.4</v>
      </c>
      <c r="M136" s="426">
        <v>88</v>
      </c>
      <c r="N136" s="225">
        <v>5.8833333333333337</v>
      </c>
      <c r="O136" s="427">
        <v>39</v>
      </c>
      <c r="P136" s="225">
        <v>1.5166666666666666</v>
      </c>
      <c r="Q136" s="428">
        <v>49</v>
      </c>
      <c r="R136" s="357">
        <v>9.5</v>
      </c>
      <c r="S136" s="251">
        <v>16960</v>
      </c>
      <c r="T136" s="429">
        <v>73.915885813902804</v>
      </c>
      <c r="U136" s="430">
        <v>720.67988668555233</v>
      </c>
      <c r="V136" s="233">
        <v>25</v>
      </c>
      <c r="W136" s="233">
        <v>6.6288951841359767</v>
      </c>
      <c r="X136" s="431">
        <v>44</v>
      </c>
      <c r="Y136" s="432">
        <v>0.93084522502744238</v>
      </c>
      <c r="Z136" s="433">
        <v>2</v>
      </c>
    </row>
    <row r="137" spans="1:26" hidden="1" outlineLevel="2">
      <c r="A137" s="424" t="s">
        <v>1700</v>
      </c>
      <c r="B137" s="333" t="s">
        <v>1150</v>
      </c>
      <c r="C137" s="356">
        <v>45019</v>
      </c>
      <c r="D137" s="198" t="s">
        <v>176</v>
      </c>
      <c r="E137" s="425" t="s">
        <v>1403</v>
      </c>
      <c r="F137" s="202" t="s">
        <v>165</v>
      </c>
      <c r="G137" s="198" t="s">
        <v>144</v>
      </c>
      <c r="H137" s="333" t="s">
        <v>145</v>
      </c>
      <c r="I137" s="202" t="s">
        <v>146</v>
      </c>
      <c r="J137" s="425" t="s">
        <v>1374</v>
      </c>
      <c r="K137" s="202">
        <v>4</v>
      </c>
      <c r="L137" s="225">
        <v>5.4833333333333334</v>
      </c>
      <c r="M137" s="426">
        <v>48</v>
      </c>
      <c r="N137" s="225">
        <v>4.5333333333333332</v>
      </c>
      <c r="O137" s="427">
        <v>29</v>
      </c>
      <c r="P137" s="225">
        <v>0.95000000000000018</v>
      </c>
      <c r="Q137" s="428">
        <v>19</v>
      </c>
      <c r="R137" s="357">
        <v>6</v>
      </c>
      <c r="S137" s="251">
        <v>13840</v>
      </c>
      <c r="T137" s="429">
        <v>105.2738336713996</v>
      </c>
      <c r="U137" s="430">
        <v>763.23529411764707</v>
      </c>
      <c r="V137" s="233">
        <v>40</v>
      </c>
      <c r="W137" s="233">
        <v>6.3970588235294121</v>
      </c>
      <c r="X137" s="431">
        <v>22.857142857142851</v>
      </c>
      <c r="Y137" s="432">
        <v>0.77665544332211001</v>
      </c>
      <c r="Z137" s="433">
        <v>2</v>
      </c>
    </row>
    <row r="138" spans="1:26" hidden="1" outlineLevel="2">
      <c r="A138" s="424" t="s">
        <v>1710</v>
      </c>
      <c r="B138" s="333" t="s">
        <v>1150</v>
      </c>
      <c r="C138" s="356">
        <v>45020</v>
      </c>
      <c r="D138" s="198" t="s">
        <v>178</v>
      </c>
      <c r="E138" s="425" t="s">
        <v>1404</v>
      </c>
      <c r="F138" s="202" t="s">
        <v>143</v>
      </c>
      <c r="G138" s="198" t="s">
        <v>144</v>
      </c>
      <c r="H138" s="333" t="s">
        <v>145</v>
      </c>
      <c r="I138" s="202" t="s">
        <v>146</v>
      </c>
      <c r="J138" s="425" t="s">
        <v>1374</v>
      </c>
      <c r="K138" s="202">
        <v>4</v>
      </c>
      <c r="L138" s="225">
        <v>6.3333333333333339</v>
      </c>
      <c r="M138" s="426">
        <v>49</v>
      </c>
      <c r="N138" s="225">
        <v>5.4333333333333336</v>
      </c>
      <c r="O138" s="427">
        <v>39</v>
      </c>
      <c r="P138" s="225">
        <v>0.90000000000000036</v>
      </c>
      <c r="Q138" s="428">
        <v>10</v>
      </c>
      <c r="R138" s="357">
        <v>10</v>
      </c>
      <c r="S138" s="251">
        <v>14790</v>
      </c>
      <c r="T138" s="429">
        <v>69.797074091552616</v>
      </c>
      <c r="U138" s="430">
        <v>680.52147239263797</v>
      </c>
      <c r="V138" s="233"/>
      <c r="W138" s="233">
        <v>7.1779141104294473</v>
      </c>
      <c r="X138" s="431">
        <v>20.689655172413772</v>
      </c>
      <c r="Y138" s="432">
        <v>0.9107142857142857</v>
      </c>
      <c r="Z138" s="433">
        <v>2</v>
      </c>
    </row>
    <row r="139" spans="1:26" hidden="1" outlineLevel="2">
      <c r="A139" s="424" t="s">
        <v>1712</v>
      </c>
      <c r="B139" s="333" t="s">
        <v>1150</v>
      </c>
      <c r="C139" s="356">
        <v>45020</v>
      </c>
      <c r="D139" s="198" t="s">
        <v>178</v>
      </c>
      <c r="E139" s="425" t="s">
        <v>1405</v>
      </c>
      <c r="F139" s="202" t="s">
        <v>165</v>
      </c>
      <c r="G139" s="198" t="s">
        <v>144</v>
      </c>
      <c r="H139" s="333" t="s">
        <v>145</v>
      </c>
      <c r="I139" s="202" t="s">
        <v>146</v>
      </c>
      <c r="J139" s="425" t="s">
        <v>147</v>
      </c>
      <c r="K139" s="202">
        <v>4</v>
      </c>
      <c r="L139" s="225">
        <v>3.3333333333333335</v>
      </c>
      <c r="M139" s="426">
        <v>32</v>
      </c>
      <c r="N139" s="225">
        <v>2.5</v>
      </c>
      <c r="O139" s="427">
        <v>15</v>
      </c>
      <c r="P139" s="225">
        <v>0.83333333333333348</v>
      </c>
      <c r="Q139" s="428">
        <v>17</v>
      </c>
      <c r="R139" s="357">
        <v>6.5</v>
      </c>
      <c r="S139" s="251">
        <v>11630</v>
      </c>
      <c r="T139" s="429">
        <v>310.13333333333333</v>
      </c>
      <c r="U139" s="430">
        <v>1163</v>
      </c>
      <c r="V139" s="233">
        <v>24</v>
      </c>
      <c r="W139" s="233">
        <v>6</v>
      </c>
      <c r="X139" s="431">
        <v>28.124999999999993</v>
      </c>
      <c r="Y139" s="432">
        <v>0.89461538461538459</v>
      </c>
      <c r="Z139" s="433">
        <v>2</v>
      </c>
    </row>
    <row r="140" spans="1:26" hidden="1" outlineLevel="2">
      <c r="A140" s="424" t="s">
        <v>1713</v>
      </c>
      <c r="B140" s="333" t="s">
        <v>1150</v>
      </c>
      <c r="C140" s="356">
        <v>45020</v>
      </c>
      <c r="D140" s="198" t="s">
        <v>178</v>
      </c>
      <c r="E140" s="425" t="s">
        <v>1406</v>
      </c>
      <c r="F140" s="202" t="s">
        <v>165</v>
      </c>
      <c r="G140" s="198" t="s">
        <v>156</v>
      </c>
      <c r="H140" s="333" t="s">
        <v>145</v>
      </c>
      <c r="I140" s="202" t="s">
        <v>146</v>
      </c>
      <c r="J140" s="425" t="s">
        <v>147</v>
      </c>
      <c r="K140" s="202">
        <v>4</v>
      </c>
      <c r="L140" s="225">
        <v>6.2166666666666668</v>
      </c>
      <c r="M140" s="426">
        <v>87</v>
      </c>
      <c r="N140" s="225">
        <v>4.5</v>
      </c>
      <c r="O140" s="427">
        <v>34</v>
      </c>
      <c r="P140" s="225">
        <v>1.7166666666666668</v>
      </c>
      <c r="Q140" s="428">
        <v>53</v>
      </c>
      <c r="R140" s="357">
        <v>8.5</v>
      </c>
      <c r="S140" s="251">
        <v>10570</v>
      </c>
      <c r="T140" s="429">
        <v>69.084967320261441</v>
      </c>
      <c r="U140" s="430">
        <v>587.22222222222217</v>
      </c>
      <c r="V140" s="233">
        <v>21.81818181818182</v>
      </c>
      <c r="W140" s="233">
        <v>7.5555555555555554</v>
      </c>
      <c r="X140" s="431">
        <v>39.199999999999996</v>
      </c>
      <c r="Y140" s="432">
        <v>0.85241935483870968</v>
      </c>
      <c r="Z140" s="433">
        <v>2</v>
      </c>
    </row>
    <row r="141" spans="1:26" hidden="1" outlineLevel="2">
      <c r="A141" s="424" t="s">
        <v>1716</v>
      </c>
      <c r="B141" s="333" t="s">
        <v>1150</v>
      </c>
      <c r="C141" s="356">
        <v>45020</v>
      </c>
      <c r="D141" s="198" t="s">
        <v>178</v>
      </c>
      <c r="E141" s="425" t="s">
        <v>1407</v>
      </c>
      <c r="F141" s="202" t="s">
        <v>143</v>
      </c>
      <c r="G141" s="198" t="s">
        <v>144</v>
      </c>
      <c r="H141" s="333" t="s">
        <v>145</v>
      </c>
      <c r="I141" s="202" t="s">
        <v>146</v>
      </c>
      <c r="J141" s="425" t="s">
        <v>1374</v>
      </c>
      <c r="K141" s="202">
        <v>4</v>
      </c>
      <c r="L141" s="225">
        <v>4.25</v>
      </c>
      <c r="M141" s="426">
        <v>34</v>
      </c>
      <c r="N141" s="225">
        <v>3.6833333333333336</v>
      </c>
      <c r="O141" s="427">
        <v>24</v>
      </c>
      <c r="P141" s="225">
        <v>0.56666666666666643</v>
      </c>
      <c r="Q141" s="428">
        <v>10</v>
      </c>
      <c r="R141" s="357">
        <v>5</v>
      </c>
      <c r="S141" s="251">
        <v>8160</v>
      </c>
      <c r="T141" s="429">
        <v>92.307692307692307</v>
      </c>
      <c r="U141" s="430">
        <v>553.84615384615381</v>
      </c>
      <c r="V141" s="233">
        <v>13.333333333333334</v>
      </c>
      <c r="W141" s="233">
        <v>6.5158371040723981</v>
      </c>
      <c r="X141" s="431">
        <v>24.000000000000014</v>
      </c>
      <c r="Y141" s="432">
        <v>1</v>
      </c>
      <c r="Z141" s="433">
        <v>1</v>
      </c>
    </row>
    <row r="142" spans="1:26" hidden="1" outlineLevel="2">
      <c r="A142" s="424" t="s">
        <v>1717</v>
      </c>
      <c r="B142" s="333" t="s">
        <v>1150</v>
      </c>
      <c r="C142" s="356">
        <v>45021</v>
      </c>
      <c r="D142" s="198" t="s">
        <v>180</v>
      </c>
      <c r="E142" s="425" t="s">
        <v>1401</v>
      </c>
      <c r="F142" s="202" t="s">
        <v>165</v>
      </c>
      <c r="G142" s="198" t="s">
        <v>144</v>
      </c>
      <c r="H142" s="333" t="s">
        <v>145</v>
      </c>
      <c r="I142" s="202" t="s">
        <v>146</v>
      </c>
      <c r="J142" s="425" t="s">
        <v>1374</v>
      </c>
      <c r="K142" s="202">
        <v>4</v>
      </c>
      <c r="L142" s="225">
        <v>5.166666666666667</v>
      </c>
      <c r="M142" s="426">
        <v>51</v>
      </c>
      <c r="N142" s="225">
        <v>4.0666666666666664</v>
      </c>
      <c r="O142" s="427">
        <v>30</v>
      </c>
      <c r="P142" s="225">
        <v>1.1000000000000005</v>
      </c>
      <c r="Q142" s="428">
        <v>21</v>
      </c>
      <c r="R142" s="357">
        <v>6.5</v>
      </c>
      <c r="S142" s="251">
        <v>11070</v>
      </c>
      <c r="T142" s="429">
        <v>90.73770491803279</v>
      </c>
      <c r="U142" s="430">
        <v>680.53278688524597</v>
      </c>
      <c r="V142" s="233">
        <v>18</v>
      </c>
      <c r="W142" s="233">
        <v>7.3770491803278695</v>
      </c>
      <c r="X142" s="431">
        <v>25.116279069767423</v>
      </c>
      <c r="Y142" s="432">
        <v>0.92869127516778527</v>
      </c>
      <c r="Z142" s="433">
        <v>2</v>
      </c>
    </row>
    <row r="143" spans="1:26" hidden="1" outlineLevel="2">
      <c r="A143" s="424" t="s">
        <v>1719</v>
      </c>
      <c r="B143" s="333" t="s">
        <v>1150</v>
      </c>
      <c r="C143" s="356">
        <v>45021</v>
      </c>
      <c r="D143" s="198" t="s">
        <v>180</v>
      </c>
      <c r="E143" s="425" t="s">
        <v>1399</v>
      </c>
      <c r="F143" s="202" t="s">
        <v>165</v>
      </c>
      <c r="G143" s="198" t="s">
        <v>144</v>
      </c>
      <c r="H143" s="333" t="s">
        <v>145</v>
      </c>
      <c r="I143" s="202" t="s">
        <v>146</v>
      </c>
      <c r="J143" s="425" t="s">
        <v>147</v>
      </c>
      <c r="K143" s="202">
        <v>4</v>
      </c>
      <c r="L143" s="225">
        <v>3.5</v>
      </c>
      <c r="M143" s="426">
        <v>39</v>
      </c>
      <c r="N143" s="225">
        <v>2.583333333333333</v>
      </c>
      <c r="O143" s="427">
        <v>19</v>
      </c>
      <c r="P143" s="225">
        <v>0.91666666666666696</v>
      </c>
      <c r="Q143" s="428">
        <v>20</v>
      </c>
      <c r="R143" s="357">
        <v>5.5</v>
      </c>
      <c r="S143" s="251">
        <v>10230</v>
      </c>
      <c r="T143" s="429">
        <v>208.42105263157899</v>
      </c>
      <c r="U143" s="430">
        <v>990.00000000000011</v>
      </c>
      <c r="V143" s="233">
        <v>24</v>
      </c>
      <c r="W143" s="233">
        <v>7.3548387096774199</v>
      </c>
      <c r="X143" s="431">
        <v>27.692307692307683</v>
      </c>
      <c r="Y143" s="432">
        <v>0.80678233438485802</v>
      </c>
      <c r="Z143" s="433">
        <v>2</v>
      </c>
    </row>
    <row r="144" spans="1:26" hidden="1" outlineLevel="2">
      <c r="A144" s="424" t="s">
        <v>1720</v>
      </c>
      <c r="B144" s="333" t="s">
        <v>1150</v>
      </c>
      <c r="C144" s="356">
        <v>45021</v>
      </c>
      <c r="D144" s="198" t="s">
        <v>180</v>
      </c>
      <c r="E144" s="425" t="s">
        <v>1402</v>
      </c>
      <c r="F144" s="202" t="s">
        <v>165</v>
      </c>
      <c r="G144" s="198" t="s">
        <v>1244</v>
      </c>
      <c r="H144" s="333" t="s">
        <v>145</v>
      </c>
      <c r="I144" s="202" t="s">
        <v>146</v>
      </c>
      <c r="J144" s="425" t="s">
        <v>147</v>
      </c>
      <c r="K144" s="202">
        <v>4</v>
      </c>
      <c r="L144" s="225">
        <v>5.8666666666666671</v>
      </c>
      <c r="M144" s="426">
        <v>87</v>
      </c>
      <c r="N144" s="225">
        <v>4.3166666666666673</v>
      </c>
      <c r="O144" s="427">
        <v>36</v>
      </c>
      <c r="P144" s="225">
        <v>1.5499999999999998</v>
      </c>
      <c r="Q144" s="428">
        <v>51</v>
      </c>
      <c r="R144" s="357">
        <v>7</v>
      </c>
      <c r="S144" s="251">
        <v>11730</v>
      </c>
      <c r="T144" s="429">
        <v>75.482625482625465</v>
      </c>
      <c r="U144" s="430">
        <v>679.34362934362923</v>
      </c>
      <c r="V144" s="233">
        <v>24</v>
      </c>
      <c r="W144" s="233">
        <v>8.3397683397683391</v>
      </c>
      <c r="X144" s="431">
        <v>40.869565217391319</v>
      </c>
      <c r="Y144" s="432">
        <v>0.77272727272727271</v>
      </c>
      <c r="Z144" s="433">
        <v>2</v>
      </c>
    </row>
    <row r="145" spans="1:26" hidden="1" outlineLevel="2">
      <c r="A145" s="424" t="s">
        <v>1721</v>
      </c>
      <c r="B145" s="333" t="s">
        <v>1150</v>
      </c>
      <c r="C145" s="356">
        <v>45021</v>
      </c>
      <c r="D145" s="198" t="s">
        <v>180</v>
      </c>
      <c r="E145" s="425" t="s">
        <v>1402</v>
      </c>
      <c r="F145" s="202" t="s">
        <v>165</v>
      </c>
      <c r="G145" s="198" t="s">
        <v>144</v>
      </c>
      <c r="H145" s="333" t="s">
        <v>145</v>
      </c>
      <c r="I145" s="202" t="s">
        <v>146</v>
      </c>
      <c r="J145" s="425" t="s">
        <v>147</v>
      </c>
      <c r="K145" s="202">
        <v>4</v>
      </c>
      <c r="L145" s="225">
        <v>5.8666666666666671</v>
      </c>
      <c r="M145" s="426">
        <v>87</v>
      </c>
      <c r="N145" s="225">
        <v>4.3166666666666673</v>
      </c>
      <c r="O145" s="427">
        <v>36</v>
      </c>
      <c r="P145" s="225">
        <v>1.5499999999999998</v>
      </c>
      <c r="Q145" s="428">
        <v>51</v>
      </c>
      <c r="R145" s="357">
        <v>7.5</v>
      </c>
      <c r="S145" s="251">
        <v>11730</v>
      </c>
      <c r="T145" s="429">
        <v>75.482625482625465</v>
      </c>
      <c r="U145" s="430">
        <v>679.34362934362923</v>
      </c>
      <c r="V145" s="233">
        <v>24</v>
      </c>
      <c r="W145" s="233">
        <v>8.3397683397683391</v>
      </c>
      <c r="X145" s="431">
        <v>41.47058823529413</v>
      </c>
      <c r="Y145" s="432">
        <v>0.77272727272727271</v>
      </c>
      <c r="Z145" s="433">
        <v>2</v>
      </c>
    </row>
    <row r="146" spans="1:26" hidden="1" outlineLevel="2">
      <c r="A146" s="424" t="s">
        <v>1725</v>
      </c>
      <c r="B146" s="333" t="s">
        <v>1150</v>
      </c>
      <c r="C146" s="356">
        <v>45021</v>
      </c>
      <c r="D146" s="198" t="s">
        <v>180</v>
      </c>
      <c r="E146" s="425" t="s">
        <v>1403</v>
      </c>
      <c r="F146" s="202" t="s">
        <v>165</v>
      </c>
      <c r="G146" s="198" t="s">
        <v>144</v>
      </c>
      <c r="H146" s="333" t="s">
        <v>145</v>
      </c>
      <c r="I146" s="202" t="s">
        <v>146</v>
      </c>
      <c r="J146" s="425" t="s">
        <v>1374</v>
      </c>
      <c r="K146" s="202">
        <v>4</v>
      </c>
      <c r="L146" s="225">
        <v>4.6500000000000004</v>
      </c>
      <c r="M146" s="426">
        <v>36</v>
      </c>
      <c r="N146" s="225">
        <v>4.2</v>
      </c>
      <c r="O146" s="427">
        <v>26</v>
      </c>
      <c r="P146" s="225">
        <v>0.45000000000000018</v>
      </c>
      <c r="Q146" s="428">
        <v>10</v>
      </c>
      <c r="R146" s="357">
        <v>6</v>
      </c>
      <c r="S146" s="251">
        <v>9250</v>
      </c>
      <c r="T146" s="429">
        <v>84.706959706959708</v>
      </c>
      <c r="U146" s="430">
        <v>550.59523809523807</v>
      </c>
      <c r="V146" s="233">
        <v>40</v>
      </c>
      <c r="W146" s="233">
        <v>6.1904761904761898</v>
      </c>
      <c r="X146" s="431">
        <v>23.333333333333318</v>
      </c>
      <c r="Y146" s="432">
        <v>1</v>
      </c>
      <c r="Z146" s="433">
        <v>1</v>
      </c>
    </row>
    <row r="147" spans="1:26" hidden="1" outlineLevel="2">
      <c r="A147" s="424" t="s">
        <v>1729</v>
      </c>
      <c r="B147" s="333" t="s">
        <v>1150</v>
      </c>
      <c r="C147" s="356">
        <v>45022</v>
      </c>
      <c r="D147" s="198" t="s">
        <v>141</v>
      </c>
      <c r="E147" s="425" t="s">
        <v>1404</v>
      </c>
      <c r="F147" s="202" t="s">
        <v>143</v>
      </c>
      <c r="G147" s="198" t="s">
        <v>144</v>
      </c>
      <c r="H147" s="333" t="s">
        <v>145</v>
      </c>
      <c r="I147" s="202" t="s">
        <v>146</v>
      </c>
      <c r="J147" s="425" t="s">
        <v>1379</v>
      </c>
      <c r="K147" s="202">
        <v>4</v>
      </c>
      <c r="L147" s="225">
        <v>5.25</v>
      </c>
      <c r="M147" s="426">
        <v>42</v>
      </c>
      <c r="N147" s="225">
        <v>4.75</v>
      </c>
      <c r="O147" s="427">
        <v>38</v>
      </c>
      <c r="P147" s="225">
        <v>0.5</v>
      </c>
      <c r="Q147" s="428">
        <v>4</v>
      </c>
      <c r="R147" s="357">
        <v>8</v>
      </c>
      <c r="S147" s="251">
        <v>5510</v>
      </c>
      <c r="T147" s="429">
        <v>30.526315789473685</v>
      </c>
      <c r="U147" s="430">
        <v>290</v>
      </c>
      <c r="V147" s="233"/>
      <c r="W147" s="233">
        <v>8</v>
      </c>
      <c r="X147" s="431">
        <v>14.117647058823527</v>
      </c>
      <c r="Y147" s="432">
        <v>1</v>
      </c>
      <c r="Z147" s="433">
        <v>1</v>
      </c>
    </row>
    <row r="148" spans="1:26" hidden="1" outlineLevel="2">
      <c r="A148" s="424" t="s">
        <v>1731</v>
      </c>
      <c r="B148" s="333" t="s">
        <v>1150</v>
      </c>
      <c r="C148" s="356">
        <v>45022</v>
      </c>
      <c r="D148" s="198" t="s">
        <v>141</v>
      </c>
      <c r="E148" s="425" t="s">
        <v>1405</v>
      </c>
      <c r="F148" s="202" t="s">
        <v>165</v>
      </c>
      <c r="G148" s="198" t="s">
        <v>144</v>
      </c>
      <c r="H148" s="333" t="s">
        <v>145</v>
      </c>
      <c r="I148" s="202" t="s">
        <v>146</v>
      </c>
      <c r="J148" s="425" t="s">
        <v>147</v>
      </c>
      <c r="K148" s="202">
        <v>4</v>
      </c>
      <c r="L148" s="225">
        <v>2.75</v>
      </c>
      <c r="M148" s="426">
        <v>24</v>
      </c>
      <c r="N148" s="225">
        <v>2.25</v>
      </c>
      <c r="O148" s="427">
        <v>15</v>
      </c>
      <c r="P148" s="225">
        <v>0.5</v>
      </c>
      <c r="Q148" s="428">
        <v>9</v>
      </c>
      <c r="R148" s="357">
        <v>8</v>
      </c>
      <c r="S148" s="251">
        <v>8960</v>
      </c>
      <c r="T148" s="429">
        <v>265.48148148148152</v>
      </c>
      <c r="U148" s="430">
        <v>995.55555555555554</v>
      </c>
      <c r="V148" s="233">
        <v>24</v>
      </c>
      <c r="W148" s="233">
        <v>6.666666666666667</v>
      </c>
      <c r="X148" s="431">
        <v>24.705882352941174</v>
      </c>
      <c r="Y148" s="432">
        <v>1</v>
      </c>
      <c r="Z148" s="433">
        <v>1</v>
      </c>
    </row>
    <row r="149" spans="1:26" hidden="1" outlineLevel="2">
      <c r="A149" s="424" t="s">
        <v>1732</v>
      </c>
      <c r="B149" s="333" t="s">
        <v>1150</v>
      </c>
      <c r="C149" s="356">
        <v>45022</v>
      </c>
      <c r="D149" s="198" t="s">
        <v>141</v>
      </c>
      <c r="E149" s="425" t="s">
        <v>1406</v>
      </c>
      <c r="F149" s="202" t="s">
        <v>165</v>
      </c>
      <c r="G149" s="198" t="s">
        <v>156</v>
      </c>
      <c r="H149" s="333" t="s">
        <v>145</v>
      </c>
      <c r="I149" s="202" t="s">
        <v>146</v>
      </c>
      <c r="J149" s="425" t="s">
        <v>147</v>
      </c>
      <c r="K149" s="202">
        <v>4</v>
      </c>
      <c r="L149" s="225">
        <v>5.2</v>
      </c>
      <c r="M149" s="426">
        <v>54</v>
      </c>
      <c r="N149" s="225">
        <v>4.2166666666666668</v>
      </c>
      <c r="O149" s="427">
        <v>34</v>
      </c>
      <c r="P149" s="225">
        <v>0.98333333333333339</v>
      </c>
      <c r="Q149" s="428">
        <v>20</v>
      </c>
      <c r="R149" s="357">
        <v>25</v>
      </c>
      <c r="S149" s="251">
        <v>7780</v>
      </c>
      <c r="T149" s="429">
        <v>54.2664496628691</v>
      </c>
      <c r="U149" s="430">
        <v>461.26482213438732</v>
      </c>
      <c r="V149" s="233">
        <v>24</v>
      </c>
      <c r="W149" s="233">
        <v>8.0632411067193672</v>
      </c>
      <c r="X149" s="431">
        <v>37.5</v>
      </c>
      <c r="Y149" s="432">
        <v>1</v>
      </c>
      <c r="Z149" s="433">
        <v>1</v>
      </c>
    </row>
    <row r="150" spans="1:26" hidden="1" outlineLevel="2">
      <c r="A150" s="424" t="s">
        <v>1733</v>
      </c>
      <c r="B150" s="333" t="s">
        <v>1150</v>
      </c>
      <c r="C150" s="356">
        <v>45022</v>
      </c>
      <c r="D150" s="198" t="s">
        <v>141</v>
      </c>
      <c r="E150" s="425" t="s">
        <v>1407</v>
      </c>
      <c r="F150" s="202" t="s">
        <v>143</v>
      </c>
      <c r="G150" s="198" t="s">
        <v>144</v>
      </c>
      <c r="H150" s="333" t="s">
        <v>145</v>
      </c>
      <c r="I150" s="202" t="s">
        <v>146</v>
      </c>
      <c r="J150" s="425" t="s">
        <v>1374</v>
      </c>
      <c r="K150" s="202">
        <v>4</v>
      </c>
      <c r="L150" s="225">
        <v>4.1166666666666663</v>
      </c>
      <c r="M150" s="426">
        <v>34</v>
      </c>
      <c r="N150" s="225">
        <v>3.5333333333333332</v>
      </c>
      <c r="O150" s="427">
        <v>24</v>
      </c>
      <c r="P150" s="225">
        <v>0.58333333333333304</v>
      </c>
      <c r="Q150" s="428">
        <v>10</v>
      </c>
      <c r="R150" s="357">
        <v>6</v>
      </c>
      <c r="S150" s="251">
        <v>9250</v>
      </c>
      <c r="T150" s="429">
        <v>109.0801886792453</v>
      </c>
      <c r="U150" s="430">
        <v>654.48113207547169</v>
      </c>
      <c r="V150" s="233">
        <v>40</v>
      </c>
      <c r="W150" s="233">
        <v>6.7924528301886795</v>
      </c>
      <c r="X150" s="431">
        <v>18.461538461538474</v>
      </c>
      <c r="Y150" s="432">
        <v>1</v>
      </c>
      <c r="Z150" s="433">
        <v>1</v>
      </c>
    </row>
    <row r="151" spans="1:26" hidden="1" outlineLevel="2">
      <c r="A151" s="424" t="s">
        <v>1737</v>
      </c>
      <c r="B151" s="333" t="s">
        <v>1150</v>
      </c>
      <c r="C151" s="356">
        <v>45023</v>
      </c>
      <c r="D151" s="198" t="s">
        <v>163</v>
      </c>
      <c r="E151" s="425" t="s">
        <v>1401</v>
      </c>
      <c r="F151" s="202" t="s">
        <v>165</v>
      </c>
      <c r="G151" s="198" t="s">
        <v>144</v>
      </c>
      <c r="H151" s="333" t="s">
        <v>145</v>
      </c>
      <c r="I151" s="202" t="s">
        <v>146</v>
      </c>
      <c r="J151" s="425" t="s">
        <v>1374</v>
      </c>
      <c r="K151" s="202">
        <v>4</v>
      </c>
      <c r="L151" s="225">
        <v>4.833333333333333</v>
      </c>
      <c r="M151" s="426">
        <v>40</v>
      </c>
      <c r="N151" s="225">
        <v>4.166666666666667</v>
      </c>
      <c r="O151" s="427">
        <v>30</v>
      </c>
      <c r="P151" s="225">
        <v>0.66666666666666607</v>
      </c>
      <c r="Q151" s="428">
        <v>10</v>
      </c>
      <c r="R151" s="357">
        <v>8</v>
      </c>
      <c r="S151" s="251">
        <v>9000</v>
      </c>
      <c r="T151" s="429">
        <v>72</v>
      </c>
      <c r="U151" s="430">
        <v>540</v>
      </c>
      <c r="V151" s="233">
        <v>18</v>
      </c>
      <c r="W151" s="233">
        <v>7.1999999999999993</v>
      </c>
      <c r="X151" s="431">
        <v>16.363636363636388</v>
      </c>
      <c r="Y151" s="432">
        <v>1</v>
      </c>
      <c r="Z151" s="433">
        <v>1</v>
      </c>
    </row>
    <row r="152" spans="1:26" hidden="1" outlineLevel="2">
      <c r="A152" s="424" t="s">
        <v>1738</v>
      </c>
      <c r="B152" s="333" t="s">
        <v>1150</v>
      </c>
      <c r="C152" s="356">
        <v>45023</v>
      </c>
      <c r="D152" s="198" t="s">
        <v>163</v>
      </c>
      <c r="E152" s="425" t="s">
        <v>1399</v>
      </c>
      <c r="F152" s="202" t="s">
        <v>165</v>
      </c>
      <c r="G152" s="198" t="s">
        <v>144</v>
      </c>
      <c r="H152" s="333" t="s">
        <v>145</v>
      </c>
      <c r="I152" s="202" t="s">
        <v>146</v>
      </c>
      <c r="J152" s="425" t="s">
        <v>147</v>
      </c>
      <c r="K152" s="202">
        <v>4</v>
      </c>
      <c r="L152" s="225">
        <v>3</v>
      </c>
      <c r="M152" s="426">
        <v>28</v>
      </c>
      <c r="N152" s="225">
        <v>2.5</v>
      </c>
      <c r="O152" s="427">
        <v>19</v>
      </c>
      <c r="P152" s="225">
        <v>0.5</v>
      </c>
      <c r="Q152" s="428">
        <v>9</v>
      </c>
      <c r="R152" s="357">
        <v>7</v>
      </c>
      <c r="S152" s="251">
        <v>8620</v>
      </c>
      <c r="T152" s="429">
        <v>181.4736842105263</v>
      </c>
      <c r="U152" s="430">
        <v>862</v>
      </c>
      <c r="V152" s="233">
        <v>24</v>
      </c>
      <c r="W152" s="233">
        <v>7.6</v>
      </c>
      <c r="X152" s="431">
        <v>23.333333333333336</v>
      </c>
      <c r="Y152" s="432">
        <v>1</v>
      </c>
      <c r="Z152" s="433">
        <v>1</v>
      </c>
    </row>
    <row r="153" spans="1:26" hidden="1" outlineLevel="2">
      <c r="A153" s="424" t="s">
        <v>1739</v>
      </c>
      <c r="B153" s="333" t="s">
        <v>1150</v>
      </c>
      <c r="C153" s="356">
        <v>45023</v>
      </c>
      <c r="D153" s="198" t="s">
        <v>163</v>
      </c>
      <c r="E153" s="425" t="s">
        <v>1402</v>
      </c>
      <c r="F153" s="202" t="s">
        <v>165</v>
      </c>
      <c r="G153" s="198" t="s">
        <v>1244</v>
      </c>
      <c r="H153" s="333" t="s">
        <v>145</v>
      </c>
      <c r="I153" s="202" t="s">
        <v>146</v>
      </c>
      <c r="J153" s="425" t="s">
        <v>147</v>
      </c>
      <c r="K153" s="202">
        <v>4</v>
      </c>
      <c r="L153" s="225">
        <v>5.0666666666666664</v>
      </c>
      <c r="M153" s="426">
        <v>52</v>
      </c>
      <c r="N153" s="225">
        <v>4</v>
      </c>
      <c r="O153" s="427">
        <v>35</v>
      </c>
      <c r="P153" s="225">
        <v>1.0666666666666664</v>
      </c>
      <c r="Q153" s="428">
        <v>17</v>
      </c>
      <c r="R153" s="357">
        <v>14</v>
      </c>
      <c r="S153" s="251">
        <v>8920</v>
      </c>
      <c r="T153" s="429">
        <v>63.714285714285715</v>
      </c>
      <c r="U153" s="430">
        <v>557.5</v>
      </c>
      <c r="V153" s="233">
        <v>30</v>
      </c>
      <c r="W153" s="233">
        <v>8.75</v>
      </c>
      <c r="X153" s="431">
        <v>16.500000000000007</v>
      </c>
      <c r="Y153" s="432">
        <v>1</v>
      </c>
      <c r="Z153" s="433">
        <v>1</v>
      </c>
    </row>
    <row r="154" spans="1:26" hidden="1" outlineLevel="2">
      <c r="A154" s="424" t="s">
        <v>1740</v>
      </c>
      <c r="B154" s="333" t="s">
        <v>1150</v>
      </c>
      <c r="C154" s="356">
        <v>45023</v>
      </c>
      <c r="D154" s="198" t="s">
        <v>163</v>
      </c>
      <c r="E154" s="425" t="s">
        <v>1403</v>
      </c>
      <c r="F154" s="202" t="s">
        <v>165</v>
      </c>
      <c r="G154" s="198" t="s">
        <v>144</v>
      </c>
      <c r="H154" s="333" t="s">
        <v>145</v>
      </c>
      <c r="I154" s="202" t="s">
        <v>146</v>
      </c>
      <c r="J154" s="425" t="s">
        <v>1374</v>
      </c>
      <c r="K154" s="202">
        <v>4</v>
      </c>
      <c r="L154" s="225">
        <v>2.8333333333333335</v>
      </c>
      <c r="M154" s="426">
        <v>34</v>
      </c>
      <c r="N154" s="225">
        <v>2.3666666666666667</v>
      </c>
      <c r="O154" s="427">
        <v>24</v>
      </c>
      <c r="P154" s="225">
        <v>0.46666666666666679</v>
      </c>
      <c r="Q154" s="428">
        <v>10</v>
      </c>
      <c r="R154" s="357">
        <v>6</v>
      </c>
      <c r="S154" s="251">
        <v>4140</v>
      </c>
      <c r="T154" s="429">
        <v>72.887323943661968</v>
      </c>
      <c r="U154" s="430">
        <v>437.32394366197184</v>
      </c>
      <c r="V154" s="233">
        <v>40</v>
      </c>
      <c r="W154" s="233">
        <v>10.140845070422536</v>
      </c>
      <c r="X154" s="431">
        <v>25.263157894736828</v>
      </c>
      <c r="Y154" s="432">
        <v>1</v>
      </c>
      <c r="Z154" s="433">
        <v>1</v>
      </c>
    </row>
    <row r="155" spans="1:26" hidden="1" outlineLevel="2">
      <c r="A155" s="424" t="s">
        <v>1741</v>
      </c>
      <c r="B155" s="333" t="s">
        <v>1150</v>
      </c>
      <c r="C155" s="356">
        <v>45024</v>
      </c>
      <c r="D155" s="198" t="s">
        <v>173</v>
      </c>
      <c r="E155" s="425" t="s">
        <v>1404</v>
      </c>
      <c r="F155" s="202" t="s">
        <v>143</v>
      </c>
      <c r="G155" s="198" t="s">
        <v>144</v>
      </c>
      <c r="H155" s="333" t="s">
        <v>145</v>
      </c>
      <c r="I155" s="202" t="s">
        <v>1750</v>
      </c>
      <c r="J155" s="425" t="s">
        <v>1374</v>
      </c>
      <c r="K155" s="202">
        <v>4</v>
      </c>
      <c r="L155" s="225">
        <v>4.833333333333333</v>
      </c>
      <c r="M155" s="426">
        <v>46</v>
      </c>
      <c r="N155" s="225">
        <v>4.0833333333333339</v>
      </c>
      <c r="O155" s="427">
        <v>35</v>
      </c>
      <c r="P155" s="225">
        <v>0.74999999999999911</v>
      </c>
      <c r="Q155" s="428">
        <v>11</v>
      </c>
      <c r="R155" s="357">
        <v>6</v>
      </c>
      <c r="S155" s="251">
        <v>10220</v>
      </c>
      <c r="T155" s="429">
        <v>71.510204081632637</v>
      </c>
      <c r="U155" s="430">
        <v>625.71428571428567</v>
      </c>
      <c r="V155" s="233">
        <v>12</v>
      </c>
      <c r="W155" s="233">
        <v>8.5714285714285694</v>
      </c>
      <c r="X155" s="431">
        <v>21.428571428571466</v>
      </c>
      <c r="Y155" s="432">
        <v>0.89806678383128291</v>
      </c>
      <c r="Z155" s="433">
        <v>2</v>
      </c>
    </row>
    <row r="156" spans="1:26" hidden="1" outlineLevel="2">
      <c r="A156" s="424" t="s">
        <v>1751</v>
      </c>
      <c r="B156" s="333" t="s">
        <v>1150</v>
      </c>
      <c r="C156" s="356">
        <v>45024</v>
      </c>
      <c r="D156" s="198" t="s">
        <v>173</v>
      </c>
      <c r="E156" s="425" t="s">
        <v>1405</v>
      </c>
      <c r="F156" s="202" t="s">
        <v>165</v>
      </c>
      <c r="G156" s="198" t="s">
        <v>144</v>
      </c>
      <c r="H156" s="333" t="s">
        <v>145</v>
      </c>
      <c r="I156" s="202" t="s">
        <v>1750</v>
      </c>
      <c r="J156" s="425" t="s">
        <v>147</v>
      </c>
      <c r="K156" s="202">
        <v>4</v>
      </c>
      <c r="L156" s="225">
        <v>2.8333333333333335</v>
      </c>
      <c r="M156" s="426">
        <v>24</v>
      </c>
      <c r="N156" s="225">
        <v>2.3333333333333335</v>
      </c>
      <c r="O156" s="427">
        <v>15</v>
      </c>
      <c r="P156" s="225">
        <v>0.5</v>
      </c>
      <c r="Q156" s="428">
        <v>9</v>
      </c>
      <c r="R156" s="357">
        <v>9</v>
      </c>
      <c r="S156" s="251">
        <v>9620</v>
      </c>
      <c r="T156" s="429">
        <v>274.85714285714283</v>
      </c>
      <c r="U156" s="430">
        <v>1030.7142857142856</v>
      </c>
      <c r="V156" s="233">
        <v>24</v>
      </c>
      <c r="W156" s="233">
        <v>6.4285714285714279</v>
      </c>
      <c r="X156" s="431">
        <v>26.25</v>
      </c>
      <c r="Y156" s="432">
        <v>1</v>
      </c>
      <c r="Z156" s="433">
        <v>1</v>
      </c>
    </row>
    <row r="157" spans="1:26" hidden="1" outlineLevel="2">
      <c r="A157" s="424" t="s">
        <v>1742</v>
      </c>
      <c r="B157" s="333" t="s">
        <v>1150</v>
      </c>
      <c r="C157" s="356">
        <v>45024</v>
      </c>
      <c r="D157" s="198" t="s">
        <v>173</v>
      </c>
      <c r="E157" s="425" t="s">
        <v>1406</v>
      </c>
      <c r="F157" s="202" t="s">
        <v>165</v>
      </c>
      <c r="G157" s="198" t="s">
        <v>156</v>
      </c>
      <c r="H157" s="333" t="s">
        <v>145</v>
      </c>
      <c r="I157" s="202" t="s">
        <v>1750</v>
      </c>
      <c r="J157" s="425" t="s">
        <v>147</v>
      </c>
      <c r="K157" s="202">
        <v>4</v>
      </c>
      <c r="L157" s="225">
        <v>4.05</v>
      </c>
      <c r="M157" s="426">
        <v>49</v>
      </c>
      <c r="N157" s="225">
        <v>2.85</v>
      </c>
      <c r="O157" s="427">
        <v>28</v>
      </c>
      <c r="P157" s="225">
        <v>1.1999999999999997</v>
      </c>
      <c r="Q157" s="428">
        <v>21</v>
      </c>
      <c r="R157" s="357">
        <v>7</v>
      </c>
      <c r="S157" s="251">
        <v>6400</v>
      </c>
      <c r="T157" s="429">
        <v>80.200501253132828</v>
      </c>
      <c r="U157" s="430">
        <v>561.40350877192975</v>
      </c>
      <c r="V157" s="233">
        <v>26.666666666666668</v>
      </c>
      <c r="W157" s="233">
        <v>9.8245614035087723</v>
      </c>
      <c r="X157" s="431">
        <v>17.142857142857149</v>
      </c>
      <c r="Y157" s="432">
        <v>1</v>
      </c>
      <c r="Z157" s="433">
        <v>1</v>
      </c>
    </row>
    <row r="158" spans="1:26" hidden="1" outlineLevel="2">
      <c r="A158" s="424" t="s">
        <v>1752</v>
      </c>
      <c r="B158" s="333" t="s">
        <v>1150</v>
      </c>
      <c r="C158" s="356">
        <v>45024</v>
      </c>
      <c r="D158" s="198" t="s">
        <v>173</v>
      </c>
      <c r="E158" s="425" t="s">
        <v>1407</v>
      </c>
      <c r="F158" s="202" t="s">
        <v>143</v>
      </c>
      <c r="G158" s="198" t="s">
        <v>144</v>
      </c>
      <c r="H158" s="333" t="s">
        <v>145</v>
      </c>
      <c r="I158" s="202" t="s">
        <v>1750</v>
      </c>
      <c r="J158" s="425" t="s">
        <v>1374</v>
      </c>
      <c r="K158" s="202">
        <v>4</v>
      </c>
      <c r="L158" s="225">
        <v>3.5</v>
      </c>
      <c r="M158" s="426">
        <v>32</v>
      </c>
      <c r="N158" s="225">
        <v>3.1166666666666671</v>
      </c>
      <c r="O158" s="427">
        <v>23</v>
      </c>
      <c r="P158" s="225">
        <v>0.38333333333333286</v>
      </c>
      <c r="Q158" s="428">
        <v>9</v>
      </c>
      <c r="R158" s="357">
        <v>5</v>
      </c>
      <c r="S158" s="251">
        <v>8080</v>
      </c>
      <c r="T158" s="429">
        <v>112.71797256451985</v>
      </c>
      <c r="U158" s="430">
        <v>648.12834224598919</v>
      </c>
      <c r="V158" s="233">
        <v>40</v>
      </c>
      <c r="W158" s="233">
        <v>7.379679144385026</v>
      </c>
      <c r="X158" s="431">
        <v>28.00000000000005</v>
      </c>
      <c r="Y158" s="432">
        <v>1</v>
      </c>
      <c r="Z158" s="433">
        <v>1</v>
      </c>
    </row>
    <row r="159" spans="1:26" hidden="1" outlineLevel="2">
      <c r="A159" s="424" t="s">
        <v>1760</v>
      </c>
      <c r="B159" s="333" t="s">
        <v>1150</v>
      </c>
      <c r="C159" s="356">
        <v>45026</v>
      </c>
      <c r="D159" s="198" t="s">
        <v>176</v>
      </c>
      <c r="E159" s="425" t="s">
        <v>1401</v>
      </c>
      <c r="F159" s="202" t="s">
        <v>165</v>
      </c>
      <c r="G159" s="198" t="s">
        <v>144</v>
      </c>
      <c r="H159" s="333" t="s">
        <v>145</v>
      </c>
      <c r="I159" s="202" t="s">
        <v>1750</v>
      </c>
      <c r="J159" s="425" t="s">
        <v>1374</v>
      </c>
      <c r="K159" s="202">
        <v>4</v>
      </c>
      <c r="L159" s="225">
        <v>6.4166666666666661</v>
      </c>
      <c r="M159" s="426">
        <v>51</v>
      </c>
      <c r="N159" s="225">
        <v>5.2833333333333332</v>
      </c>
      <c r="O159" s="427">
        <v>30</v>
      </c>
      <c r="P159" s="225">
        <v>1.1333333333333329</v>
      </c>
      <c r="Q159" s="428">
        <v>21</v>
      </c>
      <c r="R159" s="357">
        <v>7.5</v>
      </c>
      <c r="S159" s="251">
        <v>19580</v>
      </c>
      <c r="T159" s="429">
        <v>123.53312302839116</v>
      </c>
      <c r="U159" s="430">
        <v>926.4984227129338</v>
      </c>
      <c r="V159" s="233">
        <v>24</v>
      </c>
      <c r="W159" s="233">
        <v>5.6782334384858046</v>
      </c>
      <c r="X159" s="431">
        <v>20.930232558139547</v>
      </c>
      <c r="Y159" s="432">
        <v>0.99290060851926976</v>
      </c>
      <c r="Z159" s="433">
        <v>2</v>
      </c>
    </row>
    <row r="160" spans="1:26" hidden="1" outlineLevel="2">
      <c r="A160" s="424" t="s">
        <v>1768</v>
      </c>
      <c r="B160" s="333" t="s">
        <v>1150</v>
      </c>
      <c r="C160" s="356">
        <v>45026</v>
      </c>
      <c r="D160" s="198" t="s">
        <v>176</v>
      </c>
      <c r="E160" s="425" t="s">
        <v>1399</v>
      </c>
      <c r="F160" s="202" t="s">
        <v>165</v>
      </c>
      <c r="G160" s="198" t="s">
        <v>144</v>
      </c>
      <c r="H160" s="333" t="s">
        <v>145</v>
      </c>
      <c r="I160" s="202" t="s">
        <v>1750</v>
      </c>
      <c r="J160" s="425" t="s">
        <v>147</v>
      </c>
      <c r="K160" s="202">
        <v>4</v>
      </c>
      <c r="L160" s="225">
        <v>2.75</v>
      </c>
      <c r="M160" s="426">
        <v>21</v>
      </c>
      <c r="N160" s="225">
        <v>2.0833333333333335</v>
      </c>
      <c r="O160" s="427">
        <v>9</v>
      </c>
      <c r="P160" s="225">
        <v>0.66666666666666652</v>
      </c>
      <c r="Q160" s="428">
        <v>12</v>
      </c>
      <c r="R160" s="357">
        <v>9</v>
      </c>
      <c r="S160" s="251">
        <v>9070</v>
      </c>
      <c r="T160" s="429">
        <v>483.73333333333335</v>
      </c>
      <c r="U160" s="430">
        <v>1088.3999999999999</v>
      </c>
      <c r="V160" s="233">
        <v>18</v>
      </c>
      <c r="W160" s="233">
        <v>4.3199999999999994</v>
      </c>
      <c r="X160" s="431">
        <v>25.714285714285722</v>
      </c>
      <c r="Y160" s="432">
        <v>1</v>
      </c>
      <c r="Z160" s="433">
        <v>1</v>
      </c>
    </row>
    <row r="161" spans="1:26" hidden="1" outlineLevel="2">
      <c r="A161" s="424" t="s">
        <v>1762</v>
      </c>
      <c r="B161" s="333" t="s">
        <v>1150</v>
      </c>
      <c r="C161" s="356">
        <v>45026</v>
      </c>
      <c r="D161" s="198" t="s">
        <v>176</v>
      </c>
      <c r="E161" s="425" t="s">
        <v>1402</v>
      </c>
      <c r="F161" s="202" t="s">
        <v>165</v>
      </c>
      <c r="G161" s="198" t="s">
        <v>144</v>
      </c>
      <c r="H161" s="333" t="s">
        <v>145</v>
      </c>
      <c r="I161" s="202" t="s">
        <v>1750</v>
      </c>
      <c r="J161" s="425" t="s">
        <v>147</v>
      </c>
      <c r="K161" s="202">
        <v>4</v>
      </c>
      <c r="L161" s="225">
        <v>10.733333333333333</v>
      </c>
      <c r="M161" s="426">
        <v>128</v>
      </c>
      <c r="N161" s="225">
        <v>8.3333333333333339</v>
      </c>
      <c r="O161" s="427">
        <v>47</v>
      </c>
      <c r="P161" s="225">
        <v>2.3999999999999986</v>
      </c>
      <c r="Q161" s="428">
        <v>81</v>
      </c>
      <c r="R161" s="357">
        <v>8.6666666666666679</v>
      </c>
      <c r="S161" s="251">
        <v>24130</v>
      </c>
      <c r="T161" s="429">
        <v>61.608510638297865</v>
      </c>
      <c r="U161" s="430">
        <v>723.9</v>
      </c>
      <c r="V161" s="233">
        <v>21.428571428571427</v>
      </c>
      <c r="W161" s="233">
        <v>5.64</v>
      </c>
      <c r="X161" s="431">
        <v>43.269230769230809</v>
      </c>
      <c r="Y161" s="432">
        <v>0.89271180170181275</v>
      </c>
      <c r="Z161" s="433">
        <v>3</v>
      </c>
    </row>
    <row r="162" spans="1:26" hidden="1" outlineLevel="2">
      <c r="A162" s="424" t="s">
        <v>1765</v>
      </c>
      <c r="B162" s="333" t="s">
        <v>1150</v>
      </c>
      <c r="C162" s="356">
        <v>45026</v>
      </c>
      <c r="D162" s="198" t="s">
        <v>176</v>
      </c>
      <c r="E162" s="425" t="s">
        <v>1403</v>
      </c>
      <c r="F162" s="202" t="s">
        <v>165</v>
      </c>
      <c r="G162" s="198" t="s">
        <v>144</v>
      </c>
      <c r="H162" s="333" t="s">
        <v>145</v>
      </c>
      <c r="I162" s="202" t="s">
        <v>1750</v>
      </c>
      <c r="J162" s="425" t="s">
        <v>1374</v>
      </c>
      <c r="K162" s="202">
        <v>4</v>
      </c>
      <c r="L162" s="225">
        <v>5.6166666666666671</v>
      </c>
      <c r="M162" s="426">
        <v>47</v>
      </c>
      <c r="N162" s="225">
        <v>4.6166666666666671</v>
      </c>
      <c r="O162" s="427">
        <v>28</v>
      </c>
      <c r="P162" s="225">
        <v>1</v>
      </c>
      <c r="Q162" s="428">
        <v>19</v>
      </c>
      <c r="R162" s="357">
        <v>7</v>
      </c>
      <c r="S162" s="251">
        <v>14360</v>
      </c>
      <c r="T162" s="429">
        <v>111.08818978855079</v>
      </c>
      <c r="U162" s="430">
        <v>777.6173285198555</v>
      </c>
      <c r="V162" s="233">
        <v>40</v>
      </c>
      <c r="W162" s="233">
        <v>6.0649819494584829</v>
      </c>
      <c r="X162" s="431">
        <v>23.720930232558143</v>
      </c>
      <c r="Y162" s="432">
        <v>0.8368298368298368</v>
      </c>
      <c r="Z162" s="433">
        <v>2</v>
      </c>
    </row>
    <row r="163" spans="1:26" hidden="1" outlineLevel="2">
      <c r="A163" s="424" t="s">
        <v>1771</v>
      </c>
      <c r="B163" s="333" t="s">
        <v>1150</v>
      </c>
      <c r="C163" s="356">
        <v>45027</v>
      </c>
      <c r="D163" s="198" t="s">
        <v>178</v>
      </c>
      <c r="E163" s="425" t="s">
        <v>1404</v>
      </c>
      <c r="F163" s="202" t="s">
        <v>143</v>
      </c>
      <c r="G163" s="198" t="s">
        <v>144</v>
      </c>
      <c r="H163" s="333" t="s">
        <v>145</v>
      </c>
      <c r="I163" s="202" t="s">
        <v>1750</v>
      </c>
      <c r="J163" s="425" t="s">
        <v>1374</v>
      </c>
      <c r="K163" s="202">
        <v>3</v>
      </c>
      <c r="L163" s="225">
        <v>6.75</v>
      </c>
      <c r="M163" s="426">
        <v>51</v>
      </c>
      <c r="N163" s="225">
        <v>5.9166666666666661</v>
      </c>
      <c r="O163" s="427">
        <v>41</v>
      </c>
      <c r="P163" s="225">
        <v>0.83333333333333393</v>
      </c>
      <c r="Q163" s="428">
        <v>10</v>
      </c>
      <c r="R163" s="357">
        <v>8.5</v>
      </c>
      <c r="S163" s="251">
        <v>15000</v>
      </c>
      <c r="T163" s="429">
        <v>61.834421161113028</v>
      </c>
      <c r="U163" s="430">
        <v>845.07042253521138</v>
      </c>
      <c r="V163" s="233">
        <v>12</v>
      </c>
      <c r="W163" s="233">
        <v>6.9295774647887329</v>
      </c>
      <c r="X163" s="431">
        <v>19.28571428571426</v>
      </c>
      <c r="Y163" s="432">
        <v>0.87209302325581395</v>
      </c>
      <c r="Z163" s="433">
        <v>2</v>
      </c>
    </row>
    <row r="164" spans="1:26" hidden="1" outlineLevel="2">
      <c r="A164" s="424" t="s">
        <v>1770</v>
      </c>
      <c r="B164" s="333" t="s">
        <v>1150</v>
      </c>
      <c r="C164" s="356">
        <v>45027</v>
      </c>
      <c r="D164" s="198" t="s">
        <v>178</v>
      </c>
      <c r="E164" s="425" t="s">
        <v>1406</v>
      </c>
      <c r="F164" s="202" t="s">
        <v>165</v>
      </c>
      <c r="G164" s="198" t="s">
        <v>156</v>
      </c>
      <c r="H164" s="333" t="s">
        <v>145</v>
      </c>
      <c r="I164" s="202" t="s">
        <v>1750</v>
      </c>
      <c r="J164" s="425" t="s">
        <v>147</v>
      </c>
      <c r="K164" s="202">
        <v>4</v>
      </c>
      <c r="L164" s="225">
        <v>5.9333333333333336</v>
      </c>
      <c r="M164" s="426">
        <v>86</v>
      </c>
      <c r="N164" s="225">
        <v>4.3833333333333329</v>
      </c>
      <c r="O164" s="427">
        <v>34</v>
      </c>
      <c r="P164" s="225">
        <v>1.5500000000000007</v>
      </c>
      <c r="Q164" s="428">
        <v>52</v>
      </c>
      <c r="R164" s="357">
        <v>6</v>
      </c>
      <c r="S164" s="251">
        <v>11880</v>
      </c>
      <c r="T164" s="429">
        <v>79.713710579288758</v>
      </c>
      <c r="U164" s="430">
        <v>677.56653992395445</v>
      </c>
      <c r="V164" s="233">
        <v>40</v>
      </c>
      <c r="W164" s="233">
        <v>7.7566539923954378</v>
      </c>
      <c r="X164" s="431">
        <v>37.59999999999998</v>
      </c>
      <c r="Y164" s="432">
        <v>0.83309957924263678</v>
      </c>
      <c r="Z164" s="433">
        <v>2</v>
      </c>
    </row>
    <row r="165" spans="1:26" outlineLevel="1" collapsed="1">
      <c r="A165" s="424"/>
      <c r="B165" s="333"/>
      <c r="C165" s="356" t="s">
        <v>1776</v>
      </c>
      <c r="D165" s="202"/>
      <c r="E165" s="425"/>
      <c r="F165" s="202"/>
      <c r="G165" s="202"/>
      <c r="H165" s="333"/>
      <c r="I165" s="202"/>
      <c r="J165" s="425"/>
      <c r="K165" s="202">
        <f t="shared" ref="K165:Z165" si="2">SUBTOTAL(1,K131:K164)</f>
        <v>3.9705882352941178</v>
      </c>
      <c r="L165" s="225">
        <f t="shared" si="2"/>
        <v>4.8887254901960775</v>
      </c>
      <c r="M165" s="202">
        <f t="shared" si="2"/>
        <v>49.235294117647058</v>
      </c>
      <c r="N165" s="225">
        <f t="shared" si="2"/>
        <v>3.9598039215686271</v>
      </c>
      <c r="O165" s="202">
        <f t="shared" si="2"/>
        <v>28.264705882352942</v>
      </c>
      <c r="P165" s="225">
        <f t="shared" si="2"/>
        <v>0.9289215686274509</v>
      </c>
      <c r="Q165" s="202">
        <f t="shared" si="2"/>
        <v>20.970588235294116</v>
      </c>
      <c r="R165" s="225">
        <f t="shared" si="2"/>
        <v>7.8578431372549007</v>
      </c>
      <c r="S165" s="436">
        <f t="shared" si="2"/>
        <v>11153.235294117647</v>
      </c>
      <c r="T165" s="429">
        <f t="shared" si="2"/>
        <v>127.57181949244153</v>
      </c>
      <c r="U165" s="437">
        <f t="shared" si="2"/>
        <v>732.14453290803419</v>
      </c>
      <c r="V165" s="233">
        <f t="shared" si="2"/>
        <v>25.757711038961038</v>
      </c>
      <c r="W165" s="233">
        <f t="shared" si="2"/>
        <v>7.2043571232022732</v>
      </c>
      <c r="X165" s="233">
        <f t="shared" si="2"/>
        <v>26.145529917092507</v>
      </c>
      <c r="Y165" s="432">
        <f t="shared" si="2"/>
        <v>0.93467778416647651</v>
      </c>
      <c r="Z165" s="202">
        <f t="shared" si="2"/>
        <v>1.5588235294117647</v>
      </c>
    </row>
    <row r="166" spans="1:26">
      <c r="A166" s="424"/>
      <c r="B166" s="333"/>
      <c r="C166" s="356" t="s">
        <v>1777</v>
      </c>
      <c r="D166" s="202"/>
      <c r="E166" s="425"/>
      <c r="F166" s="202"/>
      <c r="G166" s="202"/>
      <c r="H166" s="333"/>
      <c r="I166" s="202"/>
      <c r="J166" s="425"/>
      <c r="K166" s="202">
        <f t="shared" ref="K166:Z166" si="3">SUBTOTAL(1,K2:K164)</f>
        <v>3.9378881987577641</v>
      </c>
      <c r="L166" s="225">
        <f t="shared" si="3"/>
        <v>4.8120082815734984</v>
      </c>
      <c r="M166" s="202">
        <f t="shared" si="3"/>
        <v>49.018633540372669</v>
      </c>
      <c r="N166" s="225">
        <f t="shared" si="3"/>
        <v>3.7395445134575587</v>
      </c>
      <c r="O166" s="202">
        <f t="shared" si="3"/>
        <v>26.77639751552795</v>
      </c>
      <c r="P166" s="225">
        <f t="shared" si="3"/>
        <v>1.0724637681159421</v>
      </c>
      <c r="Q166" s="202">
        <f t="shared" si="3"/>
        <v>22.242236024844722</v>
      </c>
      <c r="R166" s="225">
        <f t="shared" si="3"/>
        <v>8.3871635610766049</v>
      </c>
      <c r="S166" s="436">
        <f t="shared" si="3"/>
        <v>10902.111801242236</v>
      </c>
      <c r="T166" s="429">
        <f t="shared" si="3"/>
        <v>159.02976013468543</v>
      </c>
      <c r="U166" s="437">
        <f t="shared" si="3"/>
        <v>815.00521095876343</v>
      </c>
      <c r="V166" s="233">
        <f t="shared" si="3"/>
        <v>25.653496843292764</v>
      </c>
      <c r="W166" s="233">
        <f t="shared" si="3"/>
        <v>7.430491448360721</v>
      </c>
      <c r="X166" s="233">
        <f t="shared" si="3"/>
        <v>27.082714734092818</v>
      </c>
      <c r="Y166" s="432">
        <f t="shared" si="3"/>
        <v>0.91885738195620603</v>
      </c>
      <c r="Z166" s="202">
        <f t="shared" si="3"/>
        <v>1.6273291925465838</v>
      </c>
    </row>
  </sheetData>
  <autoFilter ref="A1:Z164"/>
  <conditionalFormatting sqref="T2:T166">
    <cfRule type="dataBar" priority="27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{EB9A647A-B3F1-40D5-BD29-09563871D104}</x14:id>
        </ext>
      </extLst>
    </cfRule>
  </conditionalFormatting>
  <conditionalFormatting sqref="U2:U166">
    <cfRule type="dataBar" priority="27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{3C61A025-6334-4CD6-ACF4-CE081ED69906}</x14:id>
        </ext>
      </extLst>
    </cfRule>
  </conditionalFormatting>
  <conditionalFormatting sqref="Y2:Y166">
    <cfRule type="dataBar" priority="28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{57D8549D-88A7-42C9-9A18-63F98D43C1E0}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9A647A-B3F1-40D5-BD29-09563871D10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T2:T166</xm:sqref>
        </x14:conditionalFormatting>
        <x14:conditionalFormatting xmlns:xm="http://schemas.microsoft.com/office/excel/2006/main">
          <x14:cfRule type="dataBar" id="{3C61A025-6334-4CD6-ACF4-CE081ED6990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U2:U166</xm:sqref>
        </x14:conditionalFormatting>
        <x14:conditionalFormatting xmlns:xm="http://schemas.microsoft.com/office/excel/2006/main">
          <x14:cfRule type="dataBar" id="{57D8549D-88A7-42C9-9A18-63F98D43C1E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Y2:Y166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6">
    <outlinePr summaryBelow="0" summaryRight="0"/>
  </sheetPr>
  <dimension ref="A1:BV47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2" max="2" width="19.42578125" customWidth="1"/>
    <col min="3" max="3" width="25.42578125" customWidth="1"/>
    <col min="6" max="6" width="20.42578125" customWidth="1"/>
  </cols>
  <sheetData>
    <row r="1" spans="1:74">
      <c r="A1" s="20" t="s">
        <v>23</v>
      </c>
      <c r="B1" s="21" t="s">
        <v>24</v>
      </c>
      <c r="C1" s="22" t="s">
        <v>25</v>
      </c>
      <c r="D1" s="22" t="s">
        <v>26</v>
      </c>
      <c r="E1" s="23" t="s">
        <v>27</v>
      </c>
      <c r="F1" s="24" t="s">
        <v>28</v>
      </c>
      <c r="G1" s="24" t="s">
        <v>29</v>
      </c>
      <c r="H1" s="25" t="s">
        <v>30</v>
      </c>
      <c r="I1" s="26" t="s">
        <v>31</v>
      </c>
      <c r="J1" s="27" t="s">
        <v>32</v>
      </c>
      <c r="K1" s="28" t="s">
        <v>33</v>
      </c>
      <c r="L1" s="29" t="s">
        <v>34</v>
      </c>
      <c r="M1" s="103" t="s">
        <v>35</v>
      </c>
      <c r="N1" s="31" t="s">
        <v>36</v>
      </c>
      <c r="O1" s="31" t="s">
        <v>37</v>
      </c>
      <c r="P1" s="32" t="s">
        <v>38</v>
      </c>
      <c r="Q1" s="32" t="s">
        <v>39</v>
      </c>
      <c r="R1" s="33" t="s">
        <v>40</v>
      </c>
      <c r="S1" s="35" t="s">
        <v>41</v>
      </c>
      <c r="T1" s="35" t="s">
        <v>42</v>
      </c>
      <c r="U1" s="36" t="s">
        <v>43</v>
      </c>
      <c r="V1" s="35" t="s">
        <v>44</v>
      </c>
      <c r="W1" s="35" t="s">
        <v>45</v>
      </c>
      <c r="X1" s="37" t="s">
        <v>46</v>
      </c>
      <c r="Y1" s="38" t="s">
        <v>47</v>
      </c>
      <c r="Z1" s="38" t="s">
        <v>48</v>
      </c>
      <c r="AA1" s="39" t="s">
        <v>49</v>
      </c>
      <c r="AB1" s="38" t="s">
        <v>50</v>
      </c>
      <c r="AC1" s="38" t="s">
        <v>51</v>
      </c>
      <c r="AD1" s="40" t="s">
        <v>52</v>
      </c>
      <c r="AE1" s="41" t="s">
        <v>53</v>
      </c>
      <c r="AF1" s="42" t="s">
        <v>54</v>
      </c>
      <c r="AG1" s="43" t="s">
        <v>55</v>
      </c>
      <c r="AH1" s="41" t="s">
        <v>56</v>
      </c>
      <c r="AI1" s="42" t="s">
        <v>57</v>
      </c>
      <c r="AJ1" s="44" t="s">
        <v>58</v>
      </c>
      <c r="AK1" s="104" t="s">
        <v>59</v>
      </c>
      <c r="AL1" s="46" t="s">
        <v>60</v>
      </c>
      <c r="AM1" s="47" t="s">
        <v>61</v>
      </c>
      <c r="AN1" s="104" t="s">
        <v>62</v>
      </c>
      <c r="AO1" s="46" t="s">
        <v>63</v>
      </c>
      <c r="AP1" s="49" t="s">
        <v>64</v>
      </c>
      <c r="AQ1" s="50" t="s">
        <v>65</v>
      </c>
      <c r="AR1" s="36" t="s">
        <v>66</v>
      </c>
      <c r="AS1" s="51" t="s">
        <v>67</v>
      </c>
      <c r="AT1" s="52" t="s">
        <v>68</v>
      </c>
      <c r="AU1" s="37" t="s">
        <v>69</v>
      </c>
      <c r="AV1" s="37" t="s">
        <v>70</v>
      </c>
      <c r="AW1" s="53" t="s">
        <v>71</v>
      </c>
      <c r="AX1" s="54" t="s">
        <v>72</v>
      </c>
      <c r="AY1" s="55" t="s">
        <v>73</v>
      </c>
      <c r="AZ1" s="56" t="s">
        <v>74</v>
      </c>
      <c r="BA1" s="57" t="s">
        <v>75</v>
      </c>
      <c r="BB1" s="53" t="s">
        <v>76</v>
      </c>
      <c r="BC1" s="54" t="s">
        <v>77</v>
      </c>
      <c r="BD1" s="54" t="s">
        <v>78</v>
      </c>
      <c r="BE1" s="53" t="s">
        <v>79</v>
      </c>
      <c r="BF1" s="54" t="s">
        <v>80</v>
      </c>
      <c r="BG1" s="55" t="s">
        <v>81</v>
      </c>
      <c r="BH1" s="56" t="s">
        <v>82</v>
      </c>
      <c r="BI1" s="57" t="s">
        <v>83</v>
      </c>
      <c r="BJ1" s="53" t="s">
        <v>84</v>
      </c>
      <c r="BK1" s="54" t="s">
        <v>85</v>
      </c>
      <c r="BL1" s="54" t="s">
        <v>86</v>
      </c>
      <c r="BM1" s="53" t="s">
        <v>87</v>
      </c>
      <c r="BN1" s="54" t="s">
        <v>88</v>
      </c>
      <c r="BO1" s="55" t="s">
        <v>89</v>
      </c>
      <c r="BP1" s="56" t="s">
        <v>90</v>
      </c>
      <c r="BQ1" s="57" t="s">
        <v>91</v>
      </c>
      <c r="BR1" s="53" t="s">
        <v>92</v>
      </c>
      <c r="BS1" s="54" t="s">
        <v>93</v>
      </c>
      <c r="BT1" s="54" t="s">
        <v>94</v>
      </c>
      <c r="BU1" s="53" t="s">
        <v>95</v>
      </c>
      <c r="BV1" s="54" t="s">
        <v>96</v>
      </c>
    </row>
    <row r="2" spans="1:74">
      <c r="A2" s="92" t="s">
        <v>816</v>
      </c>
      <c r="B2" s="91" t="s">
        <v>140</v>
      </c>
      <c r="C2" s="105">
        <v>44894</v>
      </c>
      <c r="D2" s="106" t="s">
        <v>178</v>
      </c>
      <c r="E2" s="107" t="s">
        <v>179</v>
      </c>
      <c r="F2" s="106" t="s">
        <v>178</v>
      </c>
      <c r="G2" s="106" t="s">
        <v>144</v>
      </c>
      <c r="H2" s="91" t="s">
        <v>160</v>
      </c>
      <c r="I2" s="106" t="s">
        <v>146</v>
      </c>
      <c r="J2" s="107" t="s">
        <v>161</v>
      </c>
      <c r="K2" s="106">
        <v>3</v>
      </c>
      <c r="L2" s="108" t="s">
        <v>162</v>
      </c>
      <c r="M2" s="109">
        <v>44894.261805555558</v>
      </c>
      <c r="N2" s="90">
        <v>28821</v>
      </c>
      <c r="O2" s="106">
        <v>2615</v>
      </c>
      <c r="P2" s="109">
        <v>44894.627083333333</v>
      </c>
      <c r="Q2" s="106">
        <v>28894</v>
      </c>
      <c r="R2" s="106">
        <v>2624</v>
      </c>
      <c r="S2" s="109">
        <v>44894.291666666664</v>
      </c>
      <c r="T2" s="106">
        <v>28829</v>
      </c>
      <c r="U2" s="106" t="s">
        <v>269</v>
      </c>
      <c r="V2" s="109">
        <v>44894.447222222225</v>
      </c>
      <c r="W2" s="106">
        <v>28852</v>
      </c>
      <c r="X2" s="106" t="s">
        <v>248</v>
      </c>
      <c r="Y2" s="109">
        <v>44894.502083333333</v>
      </c>
      <c r="Z2" s="106">
        <v>28866</v>
      </c>
      <c r="AA2" s="106" t="s">
        <v>281</v>
      </c>
      <c r="AB2" s="109">
        <v>44894.592361111114</v>
      </c>
      <c r="AC2" s="106">
        <v>28886</v>
      </c>
      <c r="AD2" s="106" t="s">
        <v>817</v>
      </c>
      <c r="AE2" s="109"/>
      <c r="AF2" s="106"/>
      <c r="AG2" s="106"/>
      <c r="AH2" s="109"/>
      <c r="AI2" s="106"/>
      <c r="AJ2" s="110"/>
      <c r="AK2" s="97"/>
      <c r="AL2" s="106"/>
      <c r="AM2" s="110"/>
      <c r="AN2" s="97"/>
      <c r="AO2" s="106"/>
      <c r="AP2" s="110"/>
      <c r="AQ2" s="109">
        <v>44894.469444444447</v>
      </c>
      <c r="AR2" s="106">
        <v>28858</v>
      </c>
      <c r="AS2" s="106">
        <v>3270</v>
      </c>
      <c r="AT2" s="111">
        <v>6340</v>
      </c>
      <c r="AU2" s="111">
        <v>4430</v>
      </c>
      <c r="AV2" s="112">
        <v>1910</v>
      </c>
      <c r="AW2" s="109">
        <v>44894.490277777775</v>
      </c>
      <c r="AX2" s="106">
        <v>28859</v>
      </c>
      <c r="AY2" s="109">
        <v>44894.609027777777</v>
      </c>
      <c r="AZ2" s="106">
        <v>28892</v>
      </c>
      <c r="BA2" s="106">
        <v>0</v>
      </c>
      <c r="BB2" s="111">
        <v>5840</v>
      </c>
      <c r="BC2" s="111">
        <v>4430</v>
      </c>
      <c r="BD2" s="112">
        <v>1410</v>
      </c>
      <c r="BE2" s="109">
        <v>44894.623611111114</v>
      </c>
      <c r="BF2" s="106">
        <v>28893</v>
      </c>
      <c r="BG2" s="109"/>
      <c r="BH2" s="106"/>
      <c r="BI2" s="106"/>
      <c r="BJ2" s="111"/>
      <c r="BK2" s="111"/>
      <c r="BL2" s="112"/>
      <c r="BM2" s="109"/>
      <c r="BN2" s="106"/>
      <c r="BO2" s="97"/>
      <c r="BP2" s="106"/>
      <c r="BQ2" s="106"/>
      <c r="BR2" s="111"/>
      <c r="BS2" s="111"/>
      <c r="BT2" s="112"/>
      <c r="BU2" s="113"/>
      <c r="BV2" s="106"/>
    </row>
    <row r="3" spans="1:74">
      <c r="A3" s="92" t="s">
        <v>804</v>
      </c>
      <c r="B3" s="91" t="s">
        <v>140</v>
      </c>
      <c r="C3" s="105">
        <v>44894</v>
      </c>
      <c r="D3" s="106" t="s">
        <v>178</v>
      </c>
      <c r="E3" s="107" t="s">
        <v>142</v>
      </c>
      <c r="F3" s="106" t="s">
        <v>143</v>
      </c>
      <c r="G3" s="106" t="s">
        <v>144</v>
      </c>
      <c r="H3" s="91" t="s">
        <v>145</v>
      </c>
      <c r="I3" s="106" t="s">
        <v>146</v>
      </c>
      <c r="J3" s="107" t="s">
        <v>147</v>
      </c>
      <c r="K3" s="106">
        <v>3</v>
      </c>
      <c r="L3" s="108" t="s">
        <v>148</v>
      </c>
      <c r="M3" s="109">
        <v>44894.260416666664</v>
      </c>
      <c r="N3" s="90">
        <v>39980</v>
      </c>
      <c r="O3" s="106">
        <v>0</v>
      </c>
      <c r="P3" s="109">
        <v>44894.652777777781</v>
      </c>
      <c r="Q3" s="106">
        <v>40053</v>
      </c>
      <c r="R3" s="106">
        <v>0</v>
      </c>
      <c r="S3" s="109">
        <v>44894.289583333331</v>
      </c>
      <c r="T3" s="106">
        <v>39988</v>
      </c>
      <c r="U3" s="106" t="s">
        <v>210</v>
      </c>
      <c r="V3" s="109">
        <v>44894.416666666664</v>
      </c>
      <c r="W3" s="106">
        <v>40002</v>
      </c>
      <c r="X3" s="106" t="s">
        <v>805</v>
      </c>
      <c r="Y3" s="109">
        <v>44894.447916666664</v>
      </c>
      <c r="Z3" s="106">
        <v>40023</v>
      </c>
      <c r="AA3" s="106" t="s">
        <v>744</v>
      </c>
      <c r="AB3" s="109">
        <v>44894.625</v>
      </c>
      <c r="AC3" s="106">
        <v>40049</v>
      </c>
      <c r="AD3" s="106" t="s">
        <v>226</v>
      </c>
      <c r="AE3" s="109"/>
      <c r="AF3" s="106"/>
      <c r="AG3" s="106"/>
      <c r="AH3" s="109"/>
      <c r="AI3" s="106"/>
      <c r="AJ3" s="110"/>
      <c r="AK3" s="97"/>
      <c r="AL3" s="106"/>
      <c r="AM3" s="110"/>
      <c r="AN3" s="97"/>
      <c r="AO3" s="106"/>
      <c r="AP3" s="110"/>
      <c r="AQ3" s="109">
        <v>44894.434027777781</v>
      </c>
      <c r="AR3" s="106">
        <v>40013</v>
      </c>
      <c r="AS3" s="106">
        <v>3269</v>
      </c>
      <c r="AT3" s="111">
        <v>19160</v>
      </c>
      <c r="AU3" s="111">
        <v>11960</v>
      </c>
      <c r="AV3" s="112">
        <v>7200</v>
      </c>
      <c r="AW3" s="109">
        <v>44894.439583333333</v>
      </c>
      <c r="AX3" s="106">
        <v>40013</v>
      </c>
      <c r="AY3" s="109">
        <v>44894.636805555558</v>
      </c>
      <c r="AZ3" s="106">
        <v>40053</v>
      </c>
      <c r="BA3" s="106">
        <v>3274</v>
      </c>
      <c r="BB3" s="111">
        <v>19740</v>
      </c>
      <c r="BC3" s="111">
        <v>11940</v>
      </c>
      <c r="BD3" s="112">
        <v>7800</v>
      </c>
      <c r="BE3" s="109">
        <v>44894.64166666667</v>
      </c>
      <c r="BF3" s="106">
        <v>40053</v>
      </c>
      <c r="BG3" s="109"/>
      <c r="BH3" s="106"/>
      <c r="BI3" s="106"/>
      <c r="BJ3" s="111"/>
      <c r="BK3" s="111"/>
      <c r="BL3" s="112"/>
      <c r="BM3" s="109"/>
      <c r="BN3" s="106"/>
      <c r="BO3" s="97"/>
      <c r="BP3" s="106"/>
      <c r="BQ3" s="106"/>
      <c r="BR3" s="111"/>
      <c r="BS3" s="111"/>
      <c r="BT3" s="112"/>
      <c r="BU3" s="113"/>
      <c r="BV3" s="106"/>
    </row>
    <row r="4" spans="1:74">
      <c r="A4" s="92" t="s">
        <v>806</v>
      </c>
      <c r="B4" s="91" t="s">
        <v>140</v>
      </c>
      <c r="C4" s="105">
        <v>44894</v>
      </c>
      <c r="D4" s="106" t="s">
        <v>178</v>
      </c>
      <c r="E4" s="107" t="s">
        <v>149</v>
      </c>
      <c r="F4" s="106" t="s">
        <v>143</v>
      </c>
      <c r="G4" s="106" t="s">
        <v>144</v>
      </c>
      <c r="H4" s="91" t="s">
        <v>145</v>
      </c>
      <c r="I4" s="106" t="s">
        <v>146</v>
      </c>
      <c r="J4" s="107" t="s">
        <v>150</v>
      </c>
      <c r="K4" s="106">
        <v>3</v>
      </c>
      <c r="L4" s="108" t="s">
        <v>151</v>
      </c>
      <c r="M4" s="109">
        <v>44894.256944444445</v>
      </c>
      <c r="N4" s="90">
        <v>46042</v>
      </c>
      <c r="O4" s="106">
        <v>0</v>
      </c>
      <c r="P4" s="109">
        <v>44894.708333333336</v>
      </c>
      <c r="Q4" s="106">
        <v>46142</v>
      </c>
      <c r="R4" s="106">
        <v>0</v>
      </c>
      <c r="S4" s="109">
        <v>44894.291666666664</v>
      </c>
      <c r="T4" s="106">
        <v>46048</v>
      </c>
      <c r="U4" s="106" t="s">
        <v>285</v>
      </c>
      <c r="V4" s="109">
        <v>44894.472222222219</v>
      </c>
      <c r="W4" s="106">
        <v>46088</v>
      </c>
      <c r="X4" s="106" t="s">
        <v>807</v>
      </c>
      <c r="Y4" s="109">
        <v>44894.512499999997</v>
      </c>
      <c r="Z4" s="106">
        <v>46109</v>
      </c>
      <c r="AA4" s="106" t="s">
        <v>808</v>
      </c>
      <c r="AB4" s="109">
        <v>44894.680555555555</v>
      </c>
      <c r="AC4" s="106">
        <v>46135</v>
      </c>
      <c r="AD4" s="106" t="s">
        <v>809</v>
      </c>
      <c r="AE4" s="109"/>
      <c r="AF4" s="106"/>
      <c r="AG4" s="106"/>
      <c r="AH4" s="109"/>
      <c r="AI4" s="106"/>
      <c r="AJ4" s="110"/>
      <c r="AK4" s="97"/>
      <c r="AL4" s="106"/>
      <c r="AM4" s="110"/>
      <c r="AN4" s="97"/>
      <c r="AO4" s="106"/>
      <c r="AP4" s="110"/>
      <c r="AQ4" s="109">
        <v>44894.496527777781</v>
      </c>
      <c r="AR4" s="106">
        <v>46098</v>
      </c>
      <c r="AS4" s="106">
        <v>3271</v>
      </c>
      <c r="AT4" s="111">
        <v>19880</v>
      </c>
      <c r="AU4" s="111">
        <v>12320</v>
      </c>
      <c r="AV4" s="112">
        <v>7560</v>
      </c>
      <c r="AW4" s="109">
        <v>44894.502083333333</v>
      </c>
      <c r="AX4" s="106">
        <v>46099</v>
      </c>
      <c r="AY4" s="109">
        <v>44894.699305555558</v>
      </c>
      <c r="AZ4" s="106">
        <v>46141</v>
      </c>
      <c r="BA4" s="106">
        <v>3275</v>
      </c>
      <c r="BB4" s="111">
        <v>21120</v>
      </c>
      <c r="BC4" s="111">
        <v>12220</v>
      </c>
      <c r="BD4" s="112">
        <v>8900</v>
      </c>
      <c r="BE4" s="109">
        <v>44894.708333333336</v>
      </c>
      <c r="BF4" s="106">
        <v>46142</v>
      </c>
      <c r="BG4" s="109"/>
      <c r="BH4" s="106"/>
      <c r="BI4" s="106"/>
      <c r="BJ4" s="111"/>
      <c r="BK4" s="111"/>
      <c r="BL4" s="112"/>
      <c r="BM4" s="109"/>
      <c r="BN4" s="106"/>
      <c r="BO4" s="97"/>
      <c r="BP4" s="106"/>
      <c r="BQ4" s="106"/>
      <c r="BR4" s="111"/>
      <c r="BS4" s="111"/>
      <c r="BT4" s="112"/>
      <c r="BU4" s="113"/>
      <c r="BV4" s="106"/>
    </row>
    <row r="5" spans="1:74">
      <c r="A5" s="92" t="s">
        <v>810</v>
      </c>
      <c r="B5" s="91" t="s">
        <v>140</v>
      </c>
      <c r="C5" s="105">
        <v>44894</v>
      </c>
      <c r="D5" s="106" t="s">
        <v>178</v>
      </c>
      <c r="E5" s="107" t="s">
        <v>152</v>
      </c>
      <c r="F5" s="106" t="s">
        <v>143</v>
      </c>
      <c r="G5" s="106" t="s">
        <v>144</v>
      </c>
      <c r="H5" s="91" t="s">
        <v>145</v>
      </c>
      <c r="I5" s="106" t="s">
        <v>146</v>
      </c>
      <c r="J5" s="107" t="s">
        <v>153</v>
      </c>
      <c r="K5" s="106">
        <v>3</v>
      </c>
      <c r="L5" s="108" t="s">
        <v>154</v>
      </c>
      <c r="M5" s="109">
        <v>44894.256944444445</v>
      </c>
      <c r="N5" s="90">
        <v>47134</v>
      </c>
      <c r="O5" s="106">
        <v>47134</v>
      </c>
      <c r="P5" s="109">
        <v>44894.722222222219</v>
      </c>
      <c r="Q5" s="106">
        <v>47239</v>
      </c>
      <c r="R5" s="106">
        <v>47239</v>
      </c>
      <c r="S5" s="109">
        <v>44894.340277777781</v>
      </c>
      <c r="T5" s="106">
        <v>47142</v>
      </c>
      <c r="U5" s="106" t="s">
        <v>811</v>
      </c>
      <c r="V5" s="109">
        <v>44894.534722222219</v>
      </c>
      <c r="W5" s="106">
        <v>47171</v>
      </c>
      <c r="X5" s="106" t="s">
        <v>812</v>
      </c>
      <c r="Y5" s="109">
        <v>44894.565972222219</v>
      </c>
      <c r="Z5" s="106">
        <v>47183</v>
      </c>
      <c r="AA5" s="106" t="s">
        <v>309</v>
      </c>
      <c r="AB5" s="109">
        <v>44894.680555555555</v>
      </c>
      <c r="AC5" s="106">
        <v>47220</v>
      </c>
      <c r="AD5" s="106" t="s">
        <v>813</v>
      </c>
      <c r="AE5" s="109"/>
      <c r="AF5" s="106"/>
      <c r="AG5" s="106"/>
      <c r="AH5" s="109"/>
      <c r="AI5" s="106"/>
      <c r="AJ5" s="110"/>
      <c r="AK5" s="97"/>
      <c r="AL5" s="106"/>
      <c r="AM5" s="110"/>
      <c r="AN5" s="97"/>
      <c r="AO5" s="106"/>
      <c r="AP5" s="110"/>
      <c r="AQ5" s="109">
        <v>44894.555555555555</v>
      </c>
      <c r="AR5" s="106">
        <v>47179</v>
      </c>
      <c r="AS5" s="106">
        <v>3272</v>
      </c>
      <c r="AT5" s="111">
        <v>19970</v>
      </c>
      <c r="AU5" s="111">
        <v>11970</v>
      </c>
      <c r="AV5" s="112">
        <v>8000</v>
      </c>
      <c r="AW5" s="109">
        <v>44894.5625</v>
      </c>
      <c r="AX5" s="106">
        <v>47179</v>
      </c>
      <c r="AY5" s="109">
        <v>44894.711111111108</v>
      </c>
      <c r="AZ5" s="106">
        <v>47239</v>
      </c>
      <c r="BA5" s="106">
        <v>3276</v>
      </c>
      <c r="BB5" s="111">
        <v>15510</v>
      </c>
      <c r="BC5" s="111">
        <v>11750</v>
      </c>
      <c r="BD5" s="112">
        <v>3760</v>
      </c>
      <c r="BE5" s="109">
        <v>44894.716666666667</v>
      </c>
      <c r="BF5" s="106">
        <v>47239</v>
      </c>
      <c r="BG5" s="109"/>
      <c r="BH5" s="106"/>
      <c r="BI5" s="106"/>
      <c r="BJ5" s="111"/>
      <c r="BK5" s="111"/>
      <c r="BL5" s="112"/>
      <c r="BM5" s="109"/>
      <c r="BN5" s="106"/>
      <c r="BO5" s="97"/>
      <c r="BP5" s="106"/>
      <c r="BQ5" s="106"/>
      <c r="BR5" s="111"/>
      <c r="BS5" s="111"/>
      <c r="BT5" s="112"/>
      <c r="BU5" s="113"/>
      <c r="BV5" s="106"/>
    </row>
    <row r="6" spans="1:74">
      <c r="A6" s="92" t="s">
        <v>814</v>
      </c>
      <c r="B6" s="91" t="s">
        <v>140</v>
      </c>
      <c r="C6" s="105">
        <v>44894</v>
      </c>
      <c r="D6" s="106" t="s">
        <v>178</v>
      </c>
      <c r="E6" s="107" t="s">
        <v>155</v>
      </c>
      <c r="F6" s="106" t="s">
        <v>143</v>
      </c>
      <c r="G6" s="106" t="s">
        <v>156</v>
      </c>
      <c r="H6" s="91" t="s">
        <v>145</v>
      </c>
      <c r="I6" s="106" t="s">
        <v>146</v>
      </c>
      <c r="J6" s="107" t="s">
        <v>147</v>
      </c>
      <c r="K6" s="106">
        <v>3</v>
      </c>
      <c r="L6" s="108" t="s">
        <v>158</v>
      </c>
      <c r="M6" s="109">
        <v>44894.650694444441</v>
      </c>
      <c r="N6" s="90">
        <v>40053</v>
      </c>
      <c r="O6" s="106">
        <v>40053</v>
      </c>
      <c r="P6" s="109">
        <v>44894.957638888889</v>
      </c>
      <c r="Q6" s="106">
        <v>40116</v>
      </c>
      <c r="R6" s="106">
        <v>40116</v>
      </c>
      <c r="S6" s="109">
        <v>44894.657638888886</v>
      </c>
      <c r="T6" s="106">
        <v>400057</v>
      </c>
      <c r="U6" s="106" t="s">
        <v>183</v>
      </c>
      <c r="V6" s="109">
        <v>44894.801388888889</v>
      </c>
      <c r="W6" s="106">
        <v>40075</v>
      </c>
      <c r="X6" s="106" t="s">
        <v>815</v>
      </c>
      <c r="Y6" s="109">
        <v>44894.824999999997</v>
      </c>
      <c r="Z6" s="106">
        <v>40082</v>
      </c>
      <c r="AA6" s="106" t="s">
        <v>464</v>
      </c>
      <c r="AB6" s="109">
        <v>44894.932638888888</v>
      </c>
      <c r="AC6" s="106">
        <v>40108</v>
      </c>
      <c r="AD6" s="106" t="s">
        <v>541</v>
      </c>
      <c r="AE6" s="109"/>
      <c r="AF6" s="106"/>
      <c r="AG6" s="106"/>
      <c r="AH6" s="109"/>
      <c r="AI6" s="106"/>
      <c r="AJ6" s="110"/>
      <c r="AK6" s="97"/>
      <c r="AL6" s="106"/>
      <c r="AM6" s="110"/>
      <c r="AN6" s="97"/>
      <c r="AO6" s="106"/>
      <c r="AP6" s="110"/>
      <c r="AQ6" s="109">
        <v>44894.811805555553</v>
      </c>
      <c r="AR6" s="106">
        <v>40081</v>
      </c>
      <c r="AS6" s="106"/>
      <c r="AT6" s="111"/>
      <c r="AU6" s="111"/>
      <c r="AV6" s="114">
        <v>7360</v>
      </c>
      <c r="AW6" s="109">
        <v>44894.818749999999</v>
      </c>
      <c r="AX6" s="106">
        <v>40081</v>
      </c>
      <c r="AY6" s="109">
        <v>44894.945833333331</v>
      </c>
      <c r="AZ6" s="106">
        <v>40115</v>
      </c>
      <c r="BA6" s="106"/>
      <c r="BB6" s="111"/>
      <c r="BC6" s="111"/>
      <c r="BD6" s="114">
        <v>4540</v>
      </c>
      <c r="BE6" s="109">
        <v>44894.95416666667</v>
      </c>
      <c r="BF6" s="106">
        <v>40116</v>
      </c>
      <c r="BG6" s="109"/>
      <c r="BH6" s="106"/>
      <c r="BI6" s="106"/>
      <c r="BJ6" s="111"/>
      <c r="BK6" s="111"/>
      <c r="BL6" s="112"/>
      <c r="BM6" s="109"/>
      <c r="BN6" s="106"/>
      <c r="BO6" s="97"/>
      <c r="BP6" s="106"/>
      <c r="BQ6" s="106"/>
      <c r="BR6" s="111"/>
      <c r="BS6" s="111"/>
      <c r="BT6" s="112"/>
      <c r="BU6" s="113"/>
      <c r="BV6" s="106"/>
    </row>
    <row r="7" spans="1:74">
      <c r="A7" s="92" t="s">
        <v>818</v>
      </c>
      <c r="B7" s="91" t="s">
        <v>140</v>
      </c>
      <c r="C7" s="105">
        <v>44895</v>
      </c>
      <c r="D7" s="106" t="s">
        <v>180</v>
      </c>
      <c r="E7" s="107" t="s">
        <v>166</v>
      </c>
      <c r="F7" s="106" t="s">
        <v>165</v>
      </c>
      <c r="G7" s="106" t="s">
        <v>144</v>
      </c>
      <c r="H7" s="91" t="s">
        <v>145</v>
      </c>
      <c r="I7" s="106" t="s">
        <v>146</v>
      </c>
      <c r="J7" s="107" t="s">
        <v>150</v>
      </c>
      <c r="K7" s="106">
        <v>3</v>
      </c>
      <c r="L7" s="108" t="s">
        <v>151</v>
      </c>
      <c r="M7" s="109">
        <v>44895.256944444445</v>
      </c>
      <c r="N7" s="90">
        <v>46142</v>
      </c>
      <c r="O7" s="106">
        <v>0</v>
      </c>
      <c r="P7" s="109">
        <v>44895.638888888891</v>
      </c>
      <c r="Q7" s="106">
        <v>46213</v>
      </c>
      <c r="R7" s="106">
        <v>0</v>
      </c>
      <c r="S7" s="109">
        <v>44895.291666666664</v>
      </c>
      <c r="T7" s="106">
        <v>46149</v>
      </c>
      <c r="U7" s="106" t="s">
        <v>285</v>
      </c>
      <c r="V7" s="109">
        <v>44895.482638888891</v>
      </c>
      <c r="W7" s="106">
        <v>46182</v>
      </c>
      <c r="X7" s="106" t="s">
        <v>314</v>
      </c>
      <c r="Y7" s="109">
        <v>44895.503472222219</v>
      </c>
      <c r="Z7" s="106">
        <v>46189</v>
      </c>
      <c r="AA7" s="106" t="s">
        <v>228</v>
      </c>
      <c r="AB7" s="109">
        <v>44895.597222222219</v>
      </c>
      <c r="AC7" s="106">
        <v>46203</v>
      </c>
      <c r="AD7" s="106" t="s">
        <v>316</v>
      </c>
      <c r="AE7" s="109"/>
      <c r="AF7" s="106"/>
      <c r="AG7" s="106"/>
      <c r="AH7" s="109"/>
      <c r="AI7" s="106"/>
      <c r="AJ7" s="110"/>
      <c r="AK7" s="97"/>
      <c r="AL7" s="106"/>
      <c r="AM7" s="110"/>
      <c r="AN7" s="97"/>
      <c r="AO7" s="106"/>
      <c r="AP7" s="110"/>
      <c r="AQ7" s="109">
        <v>44895.496527777781</v>
      </c>
      <c r="AR7" s="106">
        <v>46185</v>
      </c>
      <c r="AS7" s="106">
        <v>3286</v>
      </c>
      <c r="AT7" s="111">
        <v>20220</v>
      </c>
      <c r="AU7" s="111">
        <v>12330</v>
      </c>
      <c r="AV7" s="112">
        <v>7890</v>
      </c>
      <c r="AW7" s="109">
        <v>44895.502083333333</v>
      </c>
      <c r="AX7" s="106">
        <v>46185</v>
      </c>
      <c r="AY7" s="109">
        <v>44895.634027777778</v>
      </c>
      <c r="AZ7" s="106">
        <v>46213</v>
      </c>
      <c r="BA7" s="106">
        <v>3294</v>
      </c>
      <c r="BB7" s="111">
        <v>16400</v>
      </c>
      <c r="BC7" s="111">
        <v>12140</v>
      </c>
      <c r="BD7" s="112">
        <v>4260</v>
      </c>
      <c r="BE7" s="109">
        <v>44895.638888888891</v>
      </c>
      <c r="BF7" s="106">
        <v>46213</v>
      </c>
      <c r="BG7" s="109"/>
      <c r="BH7" s="106"/>
      <c r="BI7" s="106"/>
      <c r="BJ7" s="111"/>
      <c r="BK7" s="111"/>
      <c r="BL7" s="112"/>
      <c r="BM7" s="109"/>
      <c r="BN7" s="106"/>
      <c r="BO7" s="97"/>
      <c r="BP7" s="106"/>
      <c r="BQ7" s="106"/>
      <c r="BR7" s="111"/>
      <c r="BS7" s="111"/>
      <c r="BT7" s="112"/>
      <c r="BU7" s="113"/>
      <c r="BV7" s="106"/>
    </row>
    <row r="8" spans="1:74">
      <c r="A8" s="92" t="s">
        <v>821</v>
      </c>
      <c r="B8" s="91" t="s">
        <v>140</v>
      </c>
      <c r="C8" s="105">
        <v>44895</v>
      </c>
      <c r="D8" s="106" t="s">
        <v>180</v>
      </c>
      <c r="E8" s="107" t="s">
        <v>184</v>
      </c>
      <c r="F8" s="106" t="s">
        <v>180</v>
      </c>
      <c r="G8" s="106" t="s">
        <v>144</v>
      </c>
      <c r="H8" s="91" t="s">
        <v>160</v>
      </c>
      <c r="I8" s="106" t="s">
        <v>146</v>
      </c>
      <c r="J8" s="107" t="s">
        <v>161</v>
      </c>
      <c r="K8" s="106">
        <v>3</v>
      </c>
      <c r="L8" s="108" t="s">
        <v>162</v>
      </c>
      <c r="M8" s="109">
        <v>44895.259722222225</v>
      </c>
      <c r="N8" s="90">
        <v>28894</v>
      </c>
      <c r="O8" s="106">
        <v>2624</v>
      </c>
      <c r="P8" s="109">
        <v>44895.682638888888</v>
      </c>
      <c r="Q8" s="106">
        <v>28972</v>
      </c>
      <c r="R8" s="106">
        <v>2634</v>
      </c>
      <c r="S8" s="109">
        <v>44895.290277777778</v>
      </c>
      <c r="T8" s="106">
        <v>28901</v>
      </c>
      <c r="U8" s="106" t="s">
        <v>185</v>
      </c>
      <c r="V8" s="109">
        <v>44895.438888888886</v>
      </c>
      <c r="W8" s="106">
        <v>28923</v>
      </c>
      <c r="X8" s="106" t="s">
        <v>822</v>
      </c>
      <c r="Y8" s="109">
        <v>44895.486805555556</v>
      </c>
      <c r="Z8" s="106">
        <v>28934</v>
      </c>
      <c r="AA8" s="106" t="s">
        <v>318</v>
      </c>
      <c r="AB8" s="109">
        <v>44895.632638888892</v>
      </c>
      <c r="AC8" s="106">
        <v>28958</v>
      </c>
      <c r="AD8" s="106" t="s">
        <v>188</v>
      </c>
      <c r="AE8" s="109"/>
      <c r="AF8" s="106"/>
      <c r="AG8" s="106"/>
      <c r="AH8" s="109"/>
      <c r="AI8" s="106"/>
      <c r="AJ8" s="110"/>
      <c r="AK8" s="97"/>
      <c r="AL8" s="106"/>
      <c r="AM8" s="110"/>
      <c r="AN8" s="97"/>
      <c r="AO8" s="106"/>
      <c r="AP8" s="110"/>
      <c r="AQ8" s="109">
        <v>44895.459722222222</v>
      </c>
      <c r="AR8" s="106">
        <v>28930</v>
      </c>
      <c r="AS8" s="106">
        <v>3284</v>
      </c>
      <c r="AT8" s="111">
        <v>6460</v>
      </c>
      <c r="AU8" s="111">
        <v>4430</v>
      </c>
      <c r="AV8" s="112">
        <v>2030</v>
      </c>
      <c r="AW8" s="109">
        <v>44895.481249999997</v>
      </c>
      <c r="AX8" s="106">
        <v>28930</v>
      </c>
      <c r="AY8" s="109">
        <v>44895.643750000003</v>
      </c>
      <c r="AZ8" s="106">
        <v>28961</v>
      </c>
      <c r="BA8" s="106">
        <v>3297</v>
      </c>
      <c r="BB8" s="111">
        <v>6300</v>
      </c>
      <c r="BC8" s="111">
        <v>4430</v>
      </c>
      <c r="BD8" s="112">
        <v>1870</v>
      </c>
      <c r="BE8" s="109">
        <v>44895.667361111111</v>
      </c>
      <c r="BF8" s="106">
        <v>28962</v>
      </c>
      <c r="BG8" s="109"/>
      <c r="BH8" s="106"/>
      <c r="BI8" s="106"/>
      <c r="BJ8" s="111"/>
      <c r="BK8" s="111"/>
      <c r="BL8" s="112"/>
      <c r="BM8" s="109"/>
      <c r="BN8" s="106"/>
      <c r="BO8" s="97"/>
      <c r="BP8" s="106"/>
      <c r="BQ8" s="106"/>
      <c r="BR8" s="111"/>
      <c r="BS8" s="111"/>
      <c r="BT8" s="112"/>
      <c r="BU8" s="113"/>
      <c r="BV8" s="106"/>
    </row>
    <row r="9" spans="1:74">
      <c r="A9" s="92" t="s">
        <v>819</v>
      </c>
      <c r="B9" s="91" t="s">
        <v>140</v>
      </c>
      <c r="C9" s="105">
        <v>44895</v>
      </c>
      <c r="D9" s="106" t="s">
        <v>180</v>
      </c>
      <c r="E9" s="107" t="s">
        <v>167</v>
      </c>
      <c r="F9" s="106" t="s">
        <v>165</v>
      </c>
      <c r="G9" s="106" t="s">
        <v>144</v>
      </c>
      <c r="H9" s="91" t="s">
        <v>145</v>
      </c>
      <c r="I9" s="106" t="s">
        <v>146</v>
      </c>
      <c r="J9" s="107" t="s">
        <v>153</v>
      </c>
      <c r="K9" s="106">
        <v>4</v>
      </c>
      <c r="L9" s="108" t="s">
        <v>154</v>
      </c>
      <c r="M9" s="109">
        <v>44895.256944444445</v>
      </c>
      <c r="N9" s="90">
        <v>47239</v>
      </c>
      <c r="O9" s="106">
        <v>47239</v>
      </c>
      <c r="P9" s="109">
        <v>44895.6875</v>
      </c>
      <c r="Q9" s="106">
        <v>47334</v>
      </c>
      <c r="R9" s="106">
        <v>47334</v>
      </c>
      <c r="S9" s="109">
        <v>44895.287499999999</v>
      </c>
      <c r="T9" s="106">
        <v>47246</v>
      </c>
      <c r="U9" s="106" t="s">
        <v>181</v>
      </c>
      <c r="V9" s="109">
        <v>44895.447916666664</v>
      </c>
      <c r="W9" s="106">
        <v>47271</v>
      </c>
      <c r="X9" s="106" t="s">
        <v>777</v>
      </c>
      <c r="Y9" s="109">
        <v>44895.470833333333</v>
      </c>
      <c r="Z9" s="106">
        <v>47281</v>
      </c>
      <c r="AA9" s="106" t="s">
        <v>273</v>
      </c>
      <c r="AB9" s="109">
        <v>44895.555555555555</v>
      </c>
      <c r="AC9" s="106">
        <v>47294</v>
      </c>
      <c r="AD9" s="106" t="s">
        <v>199</v>
      </c>
      <c r="AE9" s="109"/>
      <c r="AF9" s="106"/>
      <c r="AG9" s="106"/>
      <c r="AH9" s="109"/>
      <c r="AI9" s="106"/>
      <c r="AJ9" s="110"/>
      <c r="AK9" s="97"/>
      <c r="AL9" s="106"/>
      <c r="AM9" s="110"/>
      <c r="AN9" s="97"/>
      <c r="AO9" s="106"/>
      <c r="AP9" s="110"/>
      <c r="AQ9" s="109">
        <v>44895.460416666669</v>
      </c>
      <c r="AR9" s="106">
        <v>47277</v>
      </c>
      <c r="AS9" s="106">
        <v>3283</v>
      </c>
      <c r="AT9" s="111">
        <v>19510</v>
      </c>
      <c r="AU9" s="111">
        <v>12030</v>
      </c>
      <c r="AV9" s="112">
        <v>7480</v>
      </c>
      <c r="AW9" s="109">
        <v>44895.466666666667</v>
      </c>
      <c r="AX9" s="106">
        <v>47277</v>
      </c>
      <c r="AY9" s="109">
        <v>44895.585416666669</v>
      </c>
      <c r="AZ9" s="106">
        <v>47310</v>
      </c>
      <c r="BA9" s="106">
        <v>3290</v>
      </c>
      <c r="BB9" s="111">
        <v>16070</v>
      </c>
      <c r="BC9" s="111">
        <v>11920</v>
      </c>
      <c r="BD9" s="112">
        <v>4150</v>
      </c>
      <c r="BE9" s="109">
        <v>44895.590277777781</v>
      </c>
      <c r="BF9" s="106">
        <v>47310</v>
      </c>
      <c r="BG9" s="109"/>
      <c r="BH9" s="106"/>
      <c r="BI9" s="106"/>
      <c r="BJ9" s="111"/>
      <c r="BK9" s="111"/>
      <c r="BL9" s="112"/>
      <c r="BM9" s="109"/>
      <c r="BN9" s="106"/>
      <c r="BO9" s="97"/>
      <c r="BP9" s="106"/>
      <c r="BQ9" s="106"/>
      <c r="BR9" s="111"/>
      <c r="BS9" s="111"/>
      <c r="BT9" s="112"/>
      <c r="BU9" s="113"/>
      <c r="BV9" s="106"/>
    </row>
    <row r="10" spans="1:74">
      <c r="A10" s="92" t="s">
        <v>820</v>
      </c>
      <c r="B10" s="91" t="s">
        <v>140</v>
      </c>
      <c r="C10" s="105">
        <v>44895</v>
      </c>
      <c r="D10" s="106" t="s">
        <v>180</v>
      </c>
      <c r="E10" s="107" t="s">
        <v>168</v>
      </c>
      <c r="F10" s="106" t="s">
        <v>165</v>
      </c>
      <c r="G10" s="106" t="s">
        <v>156</v>
      </c>
      <c r="H10" s="91" t="s">
        <v>145</v>
      </c>
      <c r="I10" s="106" t="s">
        <v>146</v>
      </c>
      <c r="J10" s="107" t="s">
        <v>150</v>
      </c>
      <c r="K10" s="106">
        <v>3</v>
      </c>
      <c r="L10" s="108" t="s">
        <v>158</v>
      </c>
      <c r="M10" s="109">
        <v>44895.648611111108</v>
      </c>
      <c r="N10" s="90">
        <v>46214</v>
      </c>
      <c r="O10" s="106">
        <v>46214</v>
      </c>
      <c r="P10" s="109">
        <v>44895.988888888889</v>
      </c>
      <c r="Q10" s="106">
        <v>46272</v>
      </c>
      <c r="R10" s="106">
        <v>46272</v>
      </c>
      <c r="S10" s="109">
        <v>44895.65347222222</v>
      </c>
      <c r="T10" s="106">
        <v>46218</v>
      </c>
      <c r="U10" s="106" t="s">
        <v>183</v>
      </c>
      <c r="V10" s="109">
        <v>44895.964583333334</v>
      </c>
      <c r="W10" s="106">
        <v>46265</v>
      </c>
      <c r="X10" s="106" t="s">
        <v>260</v>
      </c>
      <c r="Y10" s="109"/>
      <c r="Z10" s="106"/>
      <c r="AA10" s="106"/>
      <c r="AB10" s="109"/>
      <c r="AC10" s="106"/>
      <c r="AD10" s="106"/>
      <c r="AE10" s="109"/>
      <c r="AF10" s="106"/>
      <c r="AG10" s="106"/>
      <c r="AH10" s="109"/>
      <c r="AI10" s="106"/>
      <c r="AJ10" s="110"/>
      <c r="AK10" s="97"/>
      <c r="AL10" s="106"/>
      <c r="AM10" s="110"/>
      <c r="AN10" s="97"/>
      <c r="AO10" s="106"/>
      <c r="AP10" s="110"/>
      <c r="AQ10" s="109">
        <v>44895.978472222225</v>
      </c>
      <c r="AR10" s="106">
        <v>46272</v>
      </c>
      <c r="AS10" s="106"/>
      <c r="AT10" s="111"/>
      <c r="AU10" s="111"/>
      <c r="AV10" s="114">
        <v>8890</v>
      </c>
      <c r="AW10" s="109">
        <v>44895.986111111109</v>
      </c>
      <c r="AX10" s="106">
        <v>46272</v>
      </c>
      <c r="AY10" s="109"/>
      <c r="AZ10" s="106"/>
      <c r="BA10" s="106"/>
      <c r="BB10" s="111"/>
      <c r="BC10" s="111"/>
      <c r="BD10" s="112"/>
      <c r="BE10" s="109"/>
      <c r="BF10" s="106"/>
      <c r="BG10" s="109"/>
      <c r="BH10" s="106"/>
      <c r="BI10" s="106"/>
      <c r="BJ10" s="111"/>
      <c r="BK10" s="111"/>
      <c r="BL10" s="112"/>
      <c r="BM10" s="109"/>
      <c r="BN10" s="106"/>
      <c r="BO10" s="97"/>
      <c r="BP10" s="106"/>
      <c r="BQ10" s="106"/>
      <c r="BR10" s="111"/>
      <c r="BS10" s="111"/>
      <c r="BT10" s="112"/>
      <c r="BU10" s="113"/>
      <c r="BV10" s="106"/>
    </row>
    <row r="11" spans="1:74">
      <c r="A11" s="92" t="s">
        <v>827</v>
      </c>
      <c r="B11" s="91" t="s">
        <v>140</v>
      </c>
      <c r="C11" s="115">
        <v>44896</v>
      </c>
      <c r="D11" s="106" t="s">
        <v>141</v>
      </c>
      <c r="E11" s="107" t="s">
        <v>192</v>
      </c>
      <c r="F11" s="106" t="s">
        <v>141</v>
      </c>
      <c r="G11" s="106" t="s">
        <v>144</v>
      </c>
      <c r="H11" s="91" t="s">
        <v>160</v>
      </c>
      <c r="I11" s="106" t="s">
        <v>146</v>
      </c>
      <c r="J11" s="107" t="s">
        <v>161</v>
      </c>
      <c r="K11" s="106">
        <v>3</v>
      </c>
      <c r="L11" s="108" t="s">
        <v>162</v>
      </c>
      <c r="M11" s="97">
        <v>44896.263194444444</v>
      </c>
      <c r="N11" s="90">
        <v>28972</v>
      </c>
      <c r="O11" s="106">
        <v>2634</v>
      </c>
      <c r="P11" s="97">
        <v>44896.588888888888</v>
      </c>
      <c r="Q11" s="106">
        <v>29023</v>
      </c>
      <c r="R11" s="106">
        <v>2641</v>
      </c>
      <c r="S11" s="97">
        <v>44896.29791666667</v>
      </c>
      <c r="T11" s="106">
        <v>28979</v>
      </c>
      <c r="U11" s="106" t="s">
        <v>263</v>
      </c>
      <c r="V11" s="97">
        <v>44896.418055555558</v>
      </c>
      <c r="W11" s="106">
        <v>28995</v>
      </c>
      <c r="X11" s="106" t="s">
        <v>828</v>
      </c>
      <c r="Y11" s="97">
        <v>44896.46875</v>
      </c>
      <c r="Z11" s="106">
        <v>29006</v>
      </c>
      <c r="AA11" s="106" t="s">
        <v>358</v>
      </c>
      <c r="AB11" s="97">
        <v>44896.550694444442</v>
      </c>
      <c r="AC11" s="106">
        <v>29016</v>
      </c>
      <c r="AD11" s="106" t="s">
        <v>434</v>
      </c>
      <c r="AE11" s="109"/>
      <c r="AF11" s="106"/>
      <c r="AG11" s="106"/>
      <c r="AH11" s="109"/>
      <c r="AI11" s="106"/>
      <c r="AJ11" s="110"/>
      <c r="AK11" s="97"/>
      <c r="AL11" s="106"/>
      <c r="AM11" s="110"/>
      <c r="AN11" s="97"/>
      <c r="AO11" s="106"/>
      <c r="AP11" s="110"/>
      <c r="AQ11" s="97">
        <v>44896.432638888888</v>
      </c>
      <c r="AR11" s="106">
        <v>29000</v>
      </c>
      <c r="AS11" s="106">
        <v>3305</v>
      </c>
      <c r="AT11" s="111">
        <v>6160</v>
      </c>
      <c r="AU11" s="111">
        <v>4430</v>
      </c>
      <c r="AV11" s="112">
        <v>1730</v>
      </c>
      <c r="AW11" s="97">
        <v>44896.456944444442</v>
      </c>
      <c r="AX11" s="106">
        <v>29001</v>
      </c>
      <c r="AY11" s="97">
        <v>44896.568055555559</v>
      </c>
      <c r="AZ11" s="106">
        <v>29022</v>
      </c>
      <c r="BA11" s="106">
        <v>3308</v>
      </c>
      <c r="BB11" s="111">
        <v>5930</v>
      </c>
      <c r="BC11" s="111">
        <v>4430</v>
      </c>
      <c r="BD11" s="112">
        <v>1500</v>
      </c>
      <c r="BE11" s="97">
        <v>44896.586805555555</v>
      </c>
      <c r="BF11" s="106">
        <v>29022</v>
      </c>
      <c r="BG11" s="109"/>
      <c r="BH11" s="106"/>
      <c r="BI11" s="106"/>
      <c r="BJ11" s="111"/>
      <c r="BK11" s="111"/>
      <c r="BL11" s="112"/>
      <c r="BM11" s="109"/>
      <c r="BN11" s="106"/>
      <c r="BO11" s="97"/>
      <c r="BP11" s="106"/>
      <c r="BQ11" s="106"/>
      <c r="BR11" s="111"/>
      <c r="BS11" s="111"/>
      <c r="BT11" s="112"/>
      <c r="BU11" s="113"/>
      <c r="BV11" s="106"/>
    </row>
    <row r="12" spans="1:74">
      <c r="A12" s="92" t="s">
        <v>823</v>
      </c>
      <c r="B12" s="91" t="s">
        <v>140</v>
      </c>
      <c r="C12" s="115">
        <v>44896</v>
      </c>
      <c r="D12" s="106" t="s">
        <v>141</v>
      </c>
      <c r="E12" s="107" t="s">
        <v>149</v>
      </c>
      <c r="F12" s="106" t="s">
        <v>143</v>
      </c>
      <c r="G12" s="106" t="s">
        <v>144</v>
      </c>
      <c r="H12" s="91" t="s">
        <v>145</v>
      </c>
      <c r="I12" s="106" t="s">
        <v>146</v>
      </c>
      <c r="J12" s="107" t="s">
        <v>150</v>
      </c>
      <c r="K12" s="106">
        <v>3</v>
      </c>
      <c r="L12" s="108" t="s">
        <v>151</v>
      </c>
      <c r="M12" s="97">
        <v>44896.256944444445</v>
      </c>
      <c r="N12" s="90">
        <v>46272</v>
      </c>
      <c r="O12" s="106">
        <v>0</v>
      </c>
      <c r="P12" s="97">
        <v>44896.597222222219</v>
      </c>
      <c r="Q12" s="106">
        <v>46358</v>
      </c>
      <c r="R12" s="106">
        <v>0</v>
      </c>
      <c r="S12" s="97">
        <v>44896.291666666664</v>
      </c>
      <c r="T12" s="106">
        <v>46279</v>
      </c>
      <c r="U12" s="106" t="s">
        <v>285</v>
      </c>
      <c r="V12" s="97">
        <v>44896.489583333336</v>
      </c>
      <c r="W12" s="106">
        <v>46331</v>
      </c>
      <c r="X12" s="106" t="s">
        <v>644</v>
      </c>
      <c r="Y12" s="97">
        <v>44896.520833333336</v>
      </c>
      <c r="Z12" s="106">
        <v>46344</v>
      </c>
      <c r="AA12" s="106" t="s">
        <v>824</v>
      </c>
      <c r="AB12" s="97">
        <v>44896.569444444445</v>
      </c>
      <c r="AC12" s="106">
        <v>46352</v>
      </c>
      <c r="AD12" s="106" t="s">
        <v>191</v>
      </c>
      <c r="AE12" s="109"/>
      <c r="AF12" s="106"/>
      <c r="AG12" s="106"/>
      <c r="AH12" s="109"/>
      <c r="AI12" s="106"/>
      <c r="AJ12" s="110"/>
      <c r="AK12" s="97"/>
      <c r="AL12" s="106"/>
      <c r="AM12" s="110"/>
      <c r="AN12" s="97"/>
      <c r="AO12" s="106"/>
      <c r="AP12" s="110"/>
      <c r="AQ12" s="97">
        <v>44896.518055555556</v>
      </c>
      <c r="AR12" s="106">
        <v>46340</v>
      </c>
      <c r="AS12" s="106">
        <v>3307</v>
      </c>
      <c r="AT12" s="111">
        <v>19910</v>
      </c>
      <c r="AU12" s="111">
        <v>12210</v>
      </c>
      <c r="AV12" s="112">
        <v>7700</v>
      </c>
      <c r="AW12" s="97">
        <v>44896.520833333336</v>
      </c>
      <c r="AX12" s="106">
        <v>46340</v>
      </c>
      <c r="AY12" s="97">
        <v>44896.586805555555</v>
      </c>
      <c r="AZ12" s="106">
        <v>46358</v>
      </c>
      <c r="BA12" s="106">
        <v>3309</v>
      </c>
      <c r="BB12" s="111">
        <v>14570</v>
      </c>
      <c r="BC12" s="111">
        <v>12110</v>
      </c>
      <c r="BD12" s="112">
        <v>2460</v>
      </c>
      <c r="BE12" s="97">
        <v>44896.59097222222</v>
      </c>
      <c r="BF12" s="106">
        <v>46358</v>
      </c>
      <c r="BG12" s="109"/>
      <c r="BH12" s="106"/>
      <c r="BI12" s="106"/>
      <c r="BJ12" s="111"/>
      <c r="BK12" s="111"/>
      <c r="BL12" s="112"/>
      <c r="BM12" s="109"/>
      <c r="BN12" s="106"/>
      <c r="BO12" s="97"/>
      <c r="BP12" s="106"/>
      <c r="BQ12" s="106"/>
      <c r="BR12" s="111"/>
      <c r="BS12" s="111"/>
      <c r="BT12" s="112"/>
      <c r="BU12" s="113"/>
      <c r="BV12" s="106"/>
    </row>
    <row r="13" spans="1:74">
      <c r="A13" s="92" t="s">
        <v>825</v>
      </c>
      <c r="B13" s="91" t="s">
        <v>140</v>
      </c>
      <c r="C13" s="115">
        <v>44896</v>
      </c>
      <c r="D13" s="106" t="s">
        <v>141</v>
      </c>
      <c r="E13" s="107" t="s">
        <v>152</v>
      </c>
      <c r="F13" s="106" t="s">
        <v>143</v>
      </c>
      <c r="G13" s="106" t="s">
        <v>144</v>
      </c>
      <c r="H13" s="91" t="s">
        <v>145</v>
      </c>
      <c r="I13" s="106" t="s">
        <v>146</v>
      </c>
      <c r="J13" s="107" t="s">
        <v>153</v>
      </c>
      <c r="K13" s="106">
        <v>3</v>
      </c>
      <c r="L13" s="108" t="s">
        <v>154</v>
      </c>
      <c r="M13" s="97">
        <v>44896.256944444445</v>
      </c>
      <c r="N13" s="90">
        <v>47334</v>
      </c>
      <c r="O13" s="106">
        <v>47334</v>
      </c>
      <c r="P13" s="97">
        <v>44896.618055555555</v>
      </c>
      <c r="Q13" s="106">
        <v>47446</v>
      </c>
      <c r="R13" s="106">
        <v>47446</v>
      </c>
      <c r="S13" s="97">
        <v>44896.298611111109</v>
      </c>
      <c r="T13" s="106">
        <v>47341</v>
      </c>
      <c r="U13" s="106" t="s">
        <v>181</v>
      </c>
      <c r="V13" s="97">
        <v>44896.586805555555</v>
      </c>
      <c r="W13" s="106">
        <v>47432</v>
      </c>
      <c r="X13" s="106" t="s">
        <v>294</v>
      </c>
      <c r="Y13" s="97"/>
      <c r="Z13" s="106"/>
      <c r="AA13" s="106"/>
      <c r="AB13" s="97"/>
      <c r="AC13" s="106"/>
      <c r="AD13" s="106"/>
      <c r="AE13" s="109"/>
      <c r="AF13" s="106"/>
      <c r="AG13" s="106"/>
      <c r="AH13" s="109"/>
      <c r="AI13" s="106"/>
      <c r="AJ13" s="110"/>
      <c r="AK13" s="97"/>
      <c r="AL13" s="106"/>
      <c r="AM13" s="110"/>
      <c r="AN13" s="97"/>
      <c r="AO13" s="106"/>
      <c r="AP13" s="110"/>
      <c r="AQ13" s="97">
        <v>44896.606249999997</v>
      </c>
      <c r="AR13" s="106">
        <v>47446</v>
      </c>
      <c r="AS13" s="106">
        <v>3310</v>
      </c>
      <c r="AT13" s="111">
        <v>20130</v>
      </c>
      <c r="AU13" s="111">
        <v>11900</v>
      </c>
      <c r="AV13" s="112">
        <v>8230</v>
      </c>
      <c r="AW13" s="97">
        <v>44896.615972222222</v>
      </c>
      <c r="AX13" s="106">
        <v>47446</v>
      </c>
      <c r="AY13" s="97"/>
      <c r="AZ13" s="106"/>
      <c r="BA13" s="106"/>
      <c r="BB13" s="111"/>
      <c r="BC13" s="111"/>
      <c r="BD13" s="112"/>
      <c r="BE13" s="97"/>
      <c r="BF13" s="106"/>
      <c r="BG13" s="109"/>
      <c r="BH13" s="106"/>
      <c r="BI13" s="106"/>
      <c r="BJ13" s="111"/>
      <c r="BK13" s="111"/>
      <c r="BL13" s="112"/>
      <c r="BM13" s="109"/>
      <c r="BN13" s="106"/>
      <c r="BO13" s="97"/>
      <c r="BP13" s="106"/>
      <c r="BQ13" s="106"/>
      <c r="BR13" s="111"/>
      <c r="BS13" s="111"/>
      <c r="BT13" s="112"/>
      <c r="BU13" s="113"/>
      <c r="BV13" s="106"/>
    </row>
    <row r="14" spans="1:74">
      <c r="A14" s="92" t="s">
        <v>826</v>
      </c>
      <c r="B14" s="91" t="s">
        <v>140</v>
      </c>
      <c r="C14" s="115">
        <v>44896</v>
      </c>
      <c r="D14" s="106" t="s">
        <v>141</v>
      </c>
      <c r="E14" s="107" t="s">
        <v>155</v>
      </c>
      <c r="F14" s="106" t="s">
        <v>143</v>
      </c>
      <c r="G14" s="106" t="s">
        <v>156</v>
      </c>
      <c r="H14" s="91" t="s">
        <v>145</v>
      </c>
      <c r="I14" s="106" t="s">
        <v>146</v>
      </c>
      <c r="J14" s="107" t="s">
        <v>147</v>
      </c>
      <c r="K14" s="106">
        <v>3</v>
      </c>
      <c r="L14" s="108" t="s">
        <v>158</v>
      </c>
      <c r="M14" s="97">
        <v>44896.647222222222</v>
      </c>
      <c r="N14" s="90">
        <v>40321</v>
      </c>
      <c r="O14" s="106">
        <v>40321</v>
      </c>
      <c r="P14" s="97">
        <v>44896.911111111112</v>
      </c>
      <c r="Q14" s="106">
        <v>40371</v>
      </c>
      <c r="R14" s="106">
        <v>40371</v>
      </c>
      <c r="S14" s="97">
        <v>44896.652777777781</v>
      </c>
      <c r="T14" s="106">
        <v>40324</v>
      </c>
      <c r="U14" s="106" t="s">
        <v>183</v>
      </c>
      <c r="V14" s="97">
        <v>44896.872916666667</v>
      </c>
      <c r="W14" s="106">
        <v>40356</v>
      </c>
      <c r="X14" s="106" t="s">
        <v>169</v>
      </c>
      <c r="Y14" s="97"/>
      <c r="Z14" s="106"/>
      <c r="AA14" s="106"/>
      <c r="AB14" s="97"/>
      <c r="AC14" s="106"/>
      <c r="AD14" s="106"/>
      <c r="AE14" s="109"/>
      <c r="AF14" s="106"/>
      <c r="AG14" s="106"/>
      <c r="AH14" s="109"/>
      <c r="AI14" s="106"/>
      <c r="AJ14" s="110"/>
      <c r="AK14" s="97"/>
      <c r="AL14" s="106"/>
      <c r="AM14" s="110"/>
      <c r="AN14" s="97"/>
      <c r="AO14" s="106"/>
      <c r="AP14" s="110"/>
      <c r="AQ14" s="97">
        <v>44896.900694444441</v>
      </c>
      <c r="AR14" s="106">
        <v>40370</v>
      </c>
      <c r="AS14" s="106"/>
      <c r="AT14" s="111"/>
      <c r="AU14" s="111"/>
      <c r="AV14" s="114">
        <v>8200</v>
      </c>
      <c r="AW14" s="97">
        <v>44896.908333333333</v>
      </c>
      <c r="AX14" s="106">
        <v>40371</v>
      </c>
      <c r="AY14" s="97"/>
      <c r="AZ14" s="106"/>
      <c r="BA14" s="106"/>
      <c r="BB14" s="111"/>
      <c r="BC14" s="111"/>
      <c r="BD14" s="112"/>
      <c r="BE14" s="97"/>
      <c r="BF14" s="106"/>
      <c r="BG14" s="109"/>
      <c r="BH14" s="106"/>
      <c r="BI14" s="106"/>
      <c r="BJ14" s="111"/>
      <c r="BK14" s="111"/>
      <c r="BL14" s="112"/>
      <c r="BM14" s="109"/>
      <c r="BN14" s="106"/>
      <c r="BO14" s="97"/>
      <c r="BP14" s="106"/>
      <c r="BQ14" s="106"/>
      <c r="BR14" s="111"/>
      <c r="BS14" s="111"/>
      <c r="BT14" s="112"/>
      <c r="BU14" s="113"/>
      <c r="BV14" s="106"/>
    </row>
    <row r="15" spans="1:74">
      <c r="A15" s="92" t="s">
        <v>835</v>
      </c>
      <c r="B15" s="91" t="s">
        <v>140</v>
      </c>
      <c r="C15" s="115">
        <v>44897</v>
      </c>
      <c r="D15" s="106" t="s">
        <v>163</v>
      </c>
      <c r="E15" s="107" t="s">
        <v>172</v>
      </c>
      <c r="F15" s="106" t="s">
        <v>163</v>
      </c>
      <c r="G15" s="106" t="s">
        <v>144</v>
      </c>
      <c r="H15" s="91" t="s">
        <v>160</v>
      </c>
      <c r="I15" s="106" t="s">
        <v>146</v>
      </c>
      <c r="J15" s="107" t="s">
        <v>161</v>
      </c>
      <c r="K15" s="106">
        <v>3</v>
      </c>
      <c r="L15" s="108" t="s">
        <v>162</v>
      </c>
      <c r="M15" s="97">
        <v>44897.260416666664</v>
      </c>
      <c r="N15" s="90">
        <v>29023</v>
      </c>
      <c r="O15" s="106">
        <v>2641</v>
      </c>
      <c r="P15" s="97">
        <v>44897.592361111114</v>
      </c>
      <c r="Q15" s="106">
        <v>29081</v>
      </c>
      <c r="R15" s="106">
        <v>2649</v>
      </c>
      <c r="S15" s="97">
        <v>44897.286111111112</v>
      </c>
      <c r="T15" s="106">
        <v>29030</v>
      </c>
      <c r="U15" s="106" t="s">
        <v>200</v>
      </c>
      <c r="V15" s="97">
        <v>44897.441666666666</v>
      </c>
      <c r="W15" s="106">
        <v>29053</v>
      </c>
      <c r="X15" s="106" t="s">
        <v>836</v>
      </c>
      <c r="Y15" s="97">
        <v>44897.486805555556</v>
      </c>
      <c r="Z15" s="106">
        <v>29062</v>
      </c>
      <c r="AA15" s="106" t="s">
        <v>321</v>
      </c>
      <c r="AB15" s="97">
        <v>44897.556250000001</v>
      </c>
      <c r="AC15" s="106">
        <v>29076</v>
      </c>
      <c r="AD15" s="106" t="s">
        <v>201</v>
      </c>
      <c r="AE15" s="109"/>
      <c r="AF15" s="106"/>
      <c r="AG15" s="106"/>
      <c r="AH15" s="109"/>
      <c r="AI15" s="106"/>
      <c r="AJ15" s="110"/>
      <c r="AK15" s="97"/>
      <c r="AL15" s="106"/>
      <c r="AM15" s="110"/>
      <c r="AN15" s="97"/>
      <c r="AO15" s="106"/>
      <c r="AP15" s="110"/>
      <c r="AQ15" s="97">
        <v>44897.45416666667</v>
      </c>
      <c r="AR15" s="106">
        <v>29057</v>
      </c>
      <c r="AS15" s="106">
        <v>3321</v>
      </c>
      <c r="AT15" s="111">
        <v>6430</v>
      </c>
      <c r="AU15" s="111">
        <v>4430</v>
      </c>
      <c r="AV15" s="112">
        <v>2000</v>
      </c>
      <c r="AW15" s="97">
        <v>44897.480555555558</v>
      </c>
      <c r="AX15" s="106">
        <v>29058</v>
      </c>
      <c r="AY15" s="97">
        <v>44897.566666666666</v>
      </c>
      <c r="AZ15" s="106">
        <v>29079</v>
      </c>
      <c r="BA15" s="106">
        <v>3333</v>
      </c>
      <c r="BB15" s="111">
        <v>5650</v>
      </c>
      <c r="BC15" s="111">
        <v>4430</v>
      </c>
      <c r="BD15" s="112">
        <v>1220</v>
      </c>
      <c r="BE15" s="97">
        <v>44897.585416666669</v>
      </c>
      <c r="BF15" s="106">
        <v>29080</v>
      </c>
      <c r="BG15" s="109"/>
      <c r="BH15" s="106"/>
      <c r="BI15" s="106"/>
      <c r="BJ15" s="111"/>
      <c r="BK15" s="111"/>
      <c r="BL15" s="112"/>
      <c r="BM15" s="109"/>
      <c r="BN15" s="106"/>
      <c r="BO15" s="97"/>
      <c r="BP15" s="106"/>
      <c r="BQ15" s="106"/>
      <c r="BR15" s="111"/>
      <c r="BS15" s="111"/>
      <c r="BT15" s="112"/>
      <c r="BU15" s="113"/>
      <c r="BV15" s="106"/>
    </row>
    <row r="16" spans="1:74">
      <c r="A16" s="92" t="s">
        <v>829</v>
      </c>
      <c r="B16" s="91" t="s">
        <v>140</v>
      </c>
      <c r="C16" s="115">
        <v>44897</v>
      </c>
      <c r="D16" s="106" t="s">
        <v>163</v>
      </c>
      <c r="E16" s="107" t="s">
        <v>166</v>
      </c>
      <c r="F16" s="106" t="s">
        <v>165</v>
      </c>
      <c r="G16" s="106" t="s">
        <v>144</v>
      </c>
      <c r="H16" s="91" t="s">
        <v>145</v>
      </c>
      <c r="I16" s="106" t="s">
        <v>146</v>
      </c>
      <c r="J16" s="107" t="s">
        <v>150</v>
      </c>
      <c r="K16" s="106">
        <v>3</v>
      </c>
      <c r="L16" s="108" t="s">
        <v>151</v>
      </c>
      <c r="M16" s="97">
        <v>44897.256944444445</v>
      </c>
      <c r="N16" s="90">
        <v>46359</v>
      </c>
      <c r="O16" s="106">
        <v>0</v>
      </c>
      <c r="P16" s="97">
        <v>44897.635416666664</v>
      </c>
      <c r="Q16" s="106">
        <v>46427</v>
      </c>
      <c r="R16" s="106">
        <v>0</v>
      </c>
      <c r="S16" s="97">
        <v>44897.291666666664</v>
      </c>
      <c r="T16" s="106">
        <v>46365</v>
      </c>
      <c r="U16" s="106" t="s">
        <v>285</v>
      </c>
      <c r="V16" s="97">
        <v>44897.472222222219</v>
      </c>
      <c r="W16" s="106">
        <v>46396</v>
      </c>
      <c r="X16" s="106" t="s">
        <v>228</v>
      </c>
      <c r="Y16" s="97">
        <v>44897.491666666669</v>
      </c>
      <c r="Z16" s="106">
        <v>46403</v>
      </c>
      <c r="AA16" s="106" t="s">
        <v>198</v>
      </c>
      <c r="AB16" s="97">
        <v>44897.604166666664</v>
      </c>
      <c r="AC16" s="106">
        <v>46419</v>
      </c>
      <c r="AD16" s="106" t="s">
        <v>830</v>
      </c>
      <c r="AE16" s="109"/>
      <c r="AF16" s="106"/>
      <c r="AG16" s="106"/>
      <c r="AH16" s="109"/>
      <c r="AI16" s="106"/>
      <c r="AJ16" s="110"/>
      <c r="AK16" s="97"/>
      <c r="AL16" s="106"/>
      <c r="AM16" s="110"/>
      <c r="AN16" s="97"/>
      <c r="AO16" s="106"/>
      <c r="AP16" s="110"/>
      <c r="AQ16" s="97">
        <v>44897.482638888891</v>
      </c>
      <c r="AR16" s="106">
        <v>46399</v>
      </c>
      <c r="AS16" s="106">
        <v>3324</v>
      </c>
      <c r="AT16" s="111">
        <v>20150</v>
      </c>
      <c r="AU16" s="111">
        <v>12370</v>
      </c>
      <c r="AV16" s="112">
        <v>7780</v>
      </c>
      <c r="AW16" s="97">
        <v>44897.486805555556</v>
      </c>
      <c r="AX16" s="106">
        <v>46399</v>
      </c>
      <c r="AY16" s="97">
        <v>44897.630555555559</v>
      </c>
      <c r="AZ16" s="106">
        <v>46427</v>
      </c>
      <c r="BA16" s="106">
        <v>3336</v>
      </c>
      <c r="BB16" s="111">
        <v>17230</v>
      </c>
      <c r="BC16" s="111">
        <v>12220</v>
      </c>
      <c r="BD16" s="112">
        <v>5010</v>
      </c>
      <c r="BE16" s="97">
        <v>44897.635416666664</v>
      </c>
      <c r="BF16" s="106">
        <v>46427</v>
      </c>
      <c r="BG16" s="109"/>
      <c r="BH16" s="106"/>
      <c r="BI16" s="106"/>
      <c r="BJ16" s="111"/>
      <c r="BK16" s="111"/>
      <c r="BL16" s="112"/>
      <c r="BM16" s="109"/>
      <c r="BN16" s="106"/>
      <c r="BO16" s="97"/>
      <c r="BP16" s="106"/>
      <c r="BQ16" s="106"/>
      <c r="BR16" s="111"/>
      <c r="BS16" s="111"/>
      <c r="BT16" s="112"/>
      <c r="BU16" s="113"/>
      <c r="BV16" s="106"/>
    </row>
    <row r="17" spans="1:74">
      <c r="A17" s="92" t="s">
        <v>831</v>
      </c>
      <c r="B17" s="91" t="s">
        <v>140</v>
      </c>
      <c r="C17" s="115">
        <v>44897</v>
      </c>
      <c r="D17" s="106" t="s">
        <v>163</v>
      </c>
      <c r="E17" s="107" t="s">
        <v>167</v>
      </c>
      <c r="F17" s="106" t="s">
        <v>165</v>
      </c>
      <c r="G17" s="106" t="s">
        <v>144</v>
      </c>
      <c r="H17" s="91" t="s">
        <v>145</v>
      </c>
      <c r="I17" s="106" t="s">
        <v>146</v>
      </c>
      <c r="J17" s="107" t="s">
        <v>153</v>
      </c>
      <c r="K17" s="106">
        <v>3</v>
      </c>
      <c r="L17" s="108" t="s">
        <v>154</v>
      </c>
      <c r="M17" s="97">
        <v>44897.256944444445</v>
      </c>
      <c r="N17" s="90">
        <v>47446</v>
      </c>
      <c r="O17" s="106">
        <v>47446</v>
      </c>
      <c r="P17" s="97">
        <v>44897.645833333336</v>
      </c>
      <c r="Q17" s="106">
        <v>47520</v>
      </c>
      <c r="R17" s="106">
        <v>47520</v>
      </c>
      <c r="S17" s="97">
        <v>44897.293749999997</v>
      </c>
      <c r="T17" s="106">
        <v>47453</v>
      </c>
      <c r="U17" s="106" t="s">
        <v>181</v>
      </c>
      <c r="V17" s="97">
        <v>44897.454861111109</v>
      </c>
      <c r="W17" s="106">
        <v>47478</v>
      </c>
      <c r="X17" s="106" t="s">
        <v>182</v>
      </c>
      <c r="Y17" s="97">
        <v>44897.482638888891</v>
      </c>
      <c r="Z17" s="106">
        <v>47488</v>
      </c>
      <c r="AA17" s="106" t="s">
        <v>259</v>
      </c>
      <c r="AB17" s="97">
        <v>44897.604166666664</v>
      </c>
      <c r="AC17" s="106">
        <v>47503</v>
      </c>
      <c r="AD17" s="106" t="s">
        <v>199</v>
      </c>
      <c r="AE17" s="109"/>
      <c r="AF17" s="106"/>
      <c r="AG17" s="106"/>
      <c r="AH17" s="109"/>
      <c r="AI17" s="106"/>
      <c r="AJ17" s="110"/>
      <c r="AK17" s="97"/>
      <c r="AL17" s="106"/>
      <c r="AM17" s="110"/>
      <c r="AN17" s="97"/>
      <c r="AO17" s="106"/>
      <c r="AP17" s="110"/>
      <c r="AQ17" s="97">
        <v>44897.470833333333</v>
      </c>
      <c r="AR17" s="106">
        <v>47483</v>
      </c>
      <c r="AS17" s="106">
        <v>3322</v>
      </c>
      <c r="AT17" s="111">
        <v>18770</v>
      </c>
      <c r="AU17" s="111">
        <v>12060</v>
      </c>
      <c r="AV17" s="112">
        <v>6710</v>
      </c>
      <c r="AW17" s="97">
        <v>44897.479166666664</v>
      </c>
      <c r="AX17" s="106">
        <v>47483</v>
      </c>
      <c r="AY17" s="97">
        <v>44897.630555555559</v>
      </c>
      <c r="AZ17" s="106">
        <v>47520</v>
      </c>
      <c r="BA17" s="106">
        <v>3337</v>
      </c>
      <c r="BB17" s="111">
        <v>17910</v>
      </c>
      <c r="BC17" s="111">
        <v>11850</v>
      </c>
      <c r="BD17" s="112">
        <v>6060</v>
      </c>
      <c r="BE17" s="97">
        <v>44897.638888888891</v>
      </c>
      <c r="BF17" s="106">
        <v>47520</v>
      </c>
      <c r="BG17" s="109"/>
      <c r="BH17" s="106"/>
      <c r="BI17" s="106"/>
      <c r="BJ17" s="111"/>
      <c r="BK17" s="111"/>
      <c r="BL17" s="112"/>
      <c r="BM17" s="109"/>
      <c r="BN17" s="106"/>
      <c r="BO17" s="97"/>
      <c r="BP17" s="106"/>
      <c r="BQ17" s="106"/>
      <c r="BR17" s="111"/>
      <c r="BS17" s="111"/>
      <c r="BT17" s="112"/>
      <c r="BU17" s="113"/>
      <c r="BV17" s="106"/>
    </row>
    <row r="18" spans="1:74">
      <c r="A18" s="92" t="s">
        <v>832</v>
      </c>
      <c r="B18" s="91" t="s">
        <v>140</v>
      </c>
      <c r="C18" s="115">
        <v>44897</v>
      </c>
      <c r="D18" s="106" t="s">
        <v>163</v>
      </c>
      <c r="E18" s="107" t="s">
        <v>168</v>
      </c>
      <c r="F18" s="106" t="s">
        <v>165</v>
      </c>
      <c r="G18" s="106" t="s">
        <v>156</v>
      </c>
      <c r="H18" s="91" t="s">
        <v>145</v>
      </c>
      <c r="I18" s="106" t="s">
        <v>146</v>
      </c>
      <c r="J18" s="107" t="s">
        <v>147</v>
      </c>
      <c r="K18" s="106">
        <v>3</v>
      </c>
      <c r="L18" s="108" t="s">
        <v>158</v>
      </c>
      <c r="M18" s="97">
        <v>44897.644444444442</v>
      </c>
      <c r="N18" s="90">
        <v>40430</v>
      </c>
      <c r="O18" s="106">
        <v>40430</v>
      </c>
      <c r="P18" s="97">
        <v>44897.945833333331</v>
      </c>
      <c r="Q18" s="106">
        <v>40495</v>
      </c>
      <c r="R18" s="106">
        <v>40495</v>
      </c>
      <c r="S18" s="97">
        <v>44897.649305555555</v>
      </c>
      <c r="T18" s="106">
        <v>40434</v>
      </c>
      <c r="U18" s="106" t="s">
        <v>833</v>
      </c>
      <c r="V18" s="97">
        <v>44897.795138888891</v>
      </c>
      <c r="W18" s="106">
        <v>40455</v>
      </c>
      <c r="X18" s="106" t="s">
        <v>834</v>
      </c>
      <c r="Y18" s="97">
        <v>44897.813888888886</v>
      </c>
      <c r="Z18" s="106">
        <v>40463</v>
      </c>
      <c r="AA18" s="106" t="s">
        <v>464</v>
      </c>
      <c r="AB18" s="97">
        <v>44897.914583333331</v>
      </c>
      <c r="AC18" s="106">
        <v>40480</v>
      </c>
      <c r="AD18" s="106" t="s">
        <v>169</v>
      </c>
      <c r="AE18" s="109"/>
      <c r="AF18" s="106"/>
      <c r="AG18" s="106"/>
      <c r="AH18" s="109"/>
      <c r="AI18" s="106"/>
      <c r="AJ18" s="110"/>
      <c r="AK18" s="97"/>
      <c r="AL18" s="106"/>
      <c r="AM18" s="110"/>
      <c r="AN18" s="97"/>
      <c r="AO18" s="106"/>
      <c r="AP18" s="110"/>
      <c r="AQ18" s="97">
        <v>44897.8</v>
      </c>
      <c r="AR18" s="106">
        <v>40459</v>
      </c>
      <c r="AS18" s="106"/>
      <c r="AT18" s="111"/>
      <c r="AU18" s="111"/>
      <c r="AV18" s="114">
        <v>7260</v>
      </c>
      <c r="AW18" s="97">
        <v>44897.807638888888</v>
      </c>
      <c r="AX18" s="106">
        <v>40459</v>
      </c>
      <c r="AY18" s="97">
        <v>44897.935416666667</v>
      </c>
      <c r="AZ18" s="106">
        <v>40494</v>
      </c>
      <c r="BA18" s="106"/>
      <c r="BB18" s="111"/>
      <c r="BC18" s="111"/>
      <c r="BD18" s="114">
        <v>5300</v>
      </c>
      <c r="BE18" s="97">
        <v>44897.943055555559</v>
      </c>
      <c r="BF18" s="106">
        <v>40495</v>
      </c>
      <c r="BG18" s="109"/>
      <c r="BH18" s="106"/>
      <c r="BI18" s="106"/>
      <c r="BJ18" s="111"/>
      <c r="BK18" s="111"/>
      <c r="BL18" s="112"/>
      <c r="BM18" s="109"/>
      <c r="BN18" s="106"/>
      <c r="BO18" s="97"/>
      <c r="BP18" s="106"/>
      <c r="BQ18" s="106"/>
      <c r="BR18" s="111"/>
      <c r="BS18" s="111"/>
      <c r="BT18" s="112"/>
      <c r="BU18" s="113"/>
      <c r="BV18" s="106"/>
    </row>
    <row r="19" spans="1:74">
      <c r="A19" s="92" t="s">
        <v>840</v>
      </c>
      <c r="B19" s="91" t="s">
        <v>140</v>
      </c>
      <c r="C19" s="115">
        <v>44898</v>
      </c>
      <c r="D19" s="106" t="s">
        <v>173</v>
      </c>
      <c r="E19" s="107" t="s">
        <v>174</v>
      </c>
      <c r="F19" s="106" t="s">
        <v>173</v>
      </c>
      <c r="G19" s="106" t="s">
        <v>144</v>
      </c>
      <c r="H19" s="91" t="s">
        <v>160</v>
      </c>
      <c r="I19" s="106" t="s">
        <v>146</v>
      </c>
      <c r="J19" s="107" t="s">
        <v>161</v>
      </c>
      <c r="K19" s="106">
        <v>3</v>
      </c>
      <c r="L19" s="108" t="s">
        <v>162</v>
      </c>
      <c r="M19" s="97">
        <v>44898.256944444445</v>
      </c>
      <c r="N19" s="90">
        <v>29081</v>
      </c>
      <c r="O19" s="106">
        <v>2649</v>
      </c>
      <c r="P19" s="97">
        <v>44898.628472222219</v>
      </c>
      <c r="Q19" s="106">
        <v>29148</v>
      </c>
      <c r="R19" s="106">
        <v>2657</v>
      </c>
      <c r="S19" s="97">
        <v>44898.290972222225</v>
      </c>
      <c r="T19" s="106">
        <v>29086</v>
      </c>
      <c r="U19" s="106" t="s">
        <v>220</v>
      </c>
      <c r="V19" s="97">
        <v>44898.45</v>
      </c>
      <c r="W19" s="106">
        <v>29113</v>
      </c>
      <c r="X19" s="106" t="s">
        <v>841</v>
      </c>
      <c r="Y19" s="97">
        <v>44898.515277777777</v>
      </c>
      <c r="Z19" s="106">
        <v>29128</v>
      </c>
      <c r="AA19" s="106" t="s">
        <v>225</v>
      </c>
      <c r="AB19" s="97">
        <v>44898.59375</v>
      </c>
      <c r="AC19" s="106">
        <v>29141</v>
      </c>
      <c r="AD19" s="106" t="s">
        <v>306</v>
      </c>
      <c r="AE19" s="109"/>
      <c r="AF19" s="106"/>
      <c r="AG19" s="106"/>
      <c r="AH19" s="109"/>
      <c r="AI19" s="106"/>
      <c r="AJ19" s="110"/>
      <c r="AK19" s="97"/>
      <c r="AL19" s="106"/>
      <c r="AM19" s="110"/>
      <c r="AN19" s="97"/>
      <c r="AO19" s="106"/>
      <c r="AP19" s="110"/>
      <c r="AQ19" s="97">
        <v>44898.472222222219</v>
      </c>
      <c r="AR19" s="106">
        <v>29121</v>
      </c>
      <c r="AS19" s="106">
        <v>3342</v>
      </c>
      <c r="AT19" s="111">
        <v>6450</v>
      </c>
      <c r="AU19" s="111">
        <v>4430</v>
      </c>
      <c r="AV19" s="112">
        <v>2020</v>
      </c>
      <c r="AW19" s="97">
        <v>44898.501388888886</v>
      </c>
      <c r="AX19" s="106">
        <v>29121</v>
      </c>
      <c r="AY19" s="97">
        <v>44898.611111111109</v>
      </c>
      <c r="AZ19" s="106">
        <v>29146</v>
      </c>
      <c r="BA19" s="106">
        <v>3346</v>
      </c>
      <c r="BB19" s="111">
        <v>5760</v>
      </c>
      <c r="BC19" s="111">
        <v>4430</v>
      </c>
      <c r="BD19" s="112">
        <v>1330</v>
      </c>
      <c r="BE19" s="97">
        <v>44898.628472222219</v>
      </c>
      <c r="BF19" s="106">
        <v>29148</v>
      </c>
      <c r="BG19" s="109"/>
      <c r="BH19" s="106"/>
      <c r="BI19" s="106"/>
      <c r="BJ19" s="111"/>
      <c r="BK19" s="111"/>
      <c r="BL19" s="112"/>
      <c r="BM19" s="109"/>
      <c r="BN19" s="106"/>
      <c r="BO19" s="97"/>
      <c r="BP19" s="106"/>
      <c r="BQ19" s="106"/>
      <c r="BR19" s="111"/>
      <c r="BS19" s="111"/>
      <c r="BT19" s="112"/>
      <c r="BU19" s="113"/>
      <c r="BV19" s="106"/>
    </row>
    <row r="20" spans="1:74">
      <c r="A20" s="92" t="s">
        <v>837</v>
      </c>
      <c r="B20" s="91" t="s">
        <v>140</v>
      </c>
      <c r="C20" s="115">
        <v>44898</v>
      </c>
      <c r="D20" s="106" t="s">
        <v>173</v>
      </c>
      <c r="E20" s="107" t="s">
        <v>152</v>
      </c>
      <c r="F20" s="106" t="s">
        <v>143</v>
      </c>
      <c r="G20" s="106" t="s">
        <v>144</v>
      </c>
      <c r="H20" s="91" t="s">
        <v>145</v>
      </c>
      <c r="I20" s="106" t="s">
        <v>146</v>
      </c>
      <c r="J20" s="107" t="s">
        <v>153</v>
      </c>
      <c r="K20" s="106">
        <v>3</v>
      </c>
      <c r="L20" s="108" t="s">
        <v>154</v>
      </c>
      <c r="M20" s="97">
        <v>44898.256944444445</v>
      </c>
      <c r="N20" s="90">
        <v>47520</v>
      </c>
      <c r="O20" s="106">
        <v>47520</v>
      </c>
      <c r="P20" s="97">
        <v>44898.649305555555</v>
      </c>
      <c r="Q20" s="106">
        <v>47613</v>
      </c>
      <c r="R20" s="106">
        <v>47613</v>
      </c>
      <c r="S20" s="97">
        <v>44898.290277777778</v>
      </c>
      <c r="T20" s="106">
        <v>47527</v>
      </c>
      <c r="U20" s="106" t="s">
        <v>181</v>
      </c>
      <c r="V20" s="97">
        <v>44898.527777777781</v>
      </c>
      <c r="W20" s="106">
        <v>47571</v>
      </c>
      <c r="X20" s="106" t="s">
        <v>294</v>
      </c>
      <c r="Y20" s="97">
        <v>44898.557638888888</v>
      </c>
      <c r="Z20" s="106">
        <v>47583</v>
      </c>
      <c r="AA20" s="106" t="s">
        <v>274</v>
      </c>
      <c r="AB20" s="97">
        <v>44898.614583333336</v>
      </c>
      <c r="AC20" s="106">
        <v>47594</v>
      </c>
      <c r="AD20" s="106" t="s">
        <v>838</v>
      </c>
      <c r="AE20" s="109"/>
      <c r="AF20" s="106"/>
      <c r="AG20" s="106"/>
      <c r="AH20" s="109"/>
      <c r="AI20" s="106"/>
      <c r="AJ20" s="110"/>
      <c r="AK20" s="97"/>
      <c r="AL20" s="106"/>
      <c r="AM20" s="110"/>
      <c r="AN20" s="97"/>
      <c r="AO20" s="106"/>
      <c r="AP20" s="110"/>
      <c r="AQ20" s="97">
        <v>44898.549305555556</v>
      </c>
      <c r="AR20" s="106">
        <v>47580</v>
      </c>
      <c r="AS20" s="106">
        <v>3344</v>
      </c>
      <c r="AT20" s="111">
        <v>20910</v>
      </c>
      <c r="AU20" s="111">
        <v>11940</v>
      </c>
      <c r="AV20" s="112">
        <v>8970</v>
      </c>
      <c r="AW20" s="97">
        <v>44898.555555555555</v>
      </c>
      <c r="AX20" s="106">
        <v>47580</v>
      </c>
      <c r="AY20" s="97">
        <v>44898.643750000003</v>
      </c>
      <c r="AZ20" s="106">
        <v>47613</v>
      </c>
      <c r="BA20" s="106">
        <v>3348</v>
      </c>
      <c r="BB20" s="111">
        <v>14850</v>
      </c>
      <c r="BC20" s="111">
        <v>11820</v>
      </c>
      <c r="BD20" s="112">
        <v>3030</v>
      </c>
      <c r="BE20" s="97">
        <v>44898.65</v>
      </c>
      <c r="BF20" s="106">
        <v>47613</v>
      </c>
      <c r="BG20" s="109"/>
      <c r="BH20" s="106"/>
      <c r="BI20" s="106"/>
      <c r="BJ20" s="111"/>
      <c r="BK20" s="111"/>
      <c r="BL20" s="112"/>
      <c r="BM20" s="109"/>
      <c r="BN20" s="106"/>
      <c r="BO20" s="97"/>
      <c r="BP20" s="106"/>
      <c r="BQ20" s="106"/>
      <c r="BR20" s="111"/>
      <c r="BS20" s="111"/>
      <c r="BT20" s="112"/>
      <c r="BU20" s="113"/>
      <c r="BV20" s="106"/>
    </row>
    <row r="21" spans="1:74">
      <c r="A21" s="92" t="s">
        <v>839</v>
      </c>
      <c r="B21" s="91" t="s">
        <v>140</v>
      </c>
      <c r="C21" s="115">
        <v>44898</v>
      </c>
      <c r="D21" s="106" t="s">
        <v>173</v>
      </c>
      <c r="E21" s="107" t="s">
        <v>155</v>
      </c>
      <c r="F21" s="106" t="s">
        <v>143</v>
      </c>
      <c r="G21" s="106" t="s">
        <v>156</v>
      </c>
      <c r="H21" s="91" t="s">
        <v>145</v>
      </c>
      <c r="I21" s="106" t="s">
        <v>146</v>
      </c>
      <c r="J21" s="107" t="s">
        <v>147</v>
      </c>
      <c r="K21" s="106">
        <v>3</v>
      </c>
      <c r="L21" s="108" t="s">
        <v>158</v>
      </c>
      <c r="M21" s="97">
        <v>44898.573611111111</v>
      </c>
      <c r="N21" s="90">
        <v>40542</v>
      </c>
      <c r="O21" s="106">
        <v>40542</v>
      </c>
      <c r="P21" s="97">
        <v>44898.84375</v>
      </c>
      <c r="Q21" s="106">
        <v>40594</v>
      </c>
      <c r="R21" s="106">
        <v>40594</v>
      </c>
      <c r="S21" s="97">
        <v>44898.578472222223</v>
      </c>
      <c r="T21" s="106">
        <v>40546</v>
      </c>
      <c r="U21" s="106" t="s">
        <v>344</v>
      </c>
      <c r="V21" s="97">
        <v>44898.807638888888</v>
      </c>
      <c r="W21" s="106">
        <v>40578</v>
      </c>
      <c r="X21" s="106" t="s">
        <v>169</v>
      </c>
      <c r="Y21" s="97"/>
      <c r="Z21" s="106"/>
      <c r="AA21" s="106"/>
      <c r="AB21" s="97"/>
      <c r="AC21" s="106"/>
      <c r="AD21" s="106"/>
      <c r="AE21" s="109"/>
      <c r="AF21" s="106"/>
      <c r="AG21" s="106"/>
      <c r="AH21" s="109"/>
      <c r="AI21" s="106"/>
      <c r="AJ21" s="110"/>
      <c r="AK21" s="97"/>
      <c r="AL21" s="106"/>
      <c r="AM21" s="110"/>
      <c r="AN21" s="97"/>
      <c r="AO21" s="106"/>
      <c r="AP21" s="110"/>
      <c r="AQ21" s="97">
        <v>44898.831944444442</v>
      </c>
      <c r="AR21" s="106">
        <v>40593</v>
      </c>
      <c r="AS21" s="106"/>
      <c r="AT21" s="111"/>
      <c r="AU21" s="111"/>
      <c r="AV21" s="114">
        <v>8640</v>
      </c>
      <c r="AW21" s="97">
        <v>44898.84097222222</v>
      </c>
      <c r="AX21" s="106">
        <v>40594</v>
      </c>
      <c r="AY21" s="97"/>
      <c r="AZ21" s="106"/>
      <c r="BA21" s="106"/>
      <c r="BB21" s="111"/>
      <c r="BC21" s="111"/>
      <c r="BD21" s="112"/>
      <c r="BE21" s="97"/>
      <c r="BF21" s="106"/>
      <c r="BG21" s="109"/>
      <c r="BH21" s="106"/>
      <c r="BI21" s="106"/>
      <c r="BJ21" s="111"/>
      <c r="BK21" s="111"/>
      <c r="BL21" s="112"/>
      <c r="BM21" s="109"/>
      <c r="BN21" s="106"/>
      <c r="BO21" s="97"/>
      <c r="BP21" s="106"/>
      <c r="BQ21" s="106"/>
      <c r="BR21" s="111"/>
      <c r="BS21" s="111"/>
      <c r="BT21" s="112"/>
      <c r="BU21" s="113"/>
      <c r="BV21" s="106"/>
    </row>
    <row r="22" spans="1:74">
      <c r="A22" s="92" t="s">
        <v>842</v>
      </c>
      <c r="B22" s="91" t="s">
        <v>140</v>
      </c>
      <c r="C22" s="115">
        <v>44899</v>
      </c>
      <c r="D22" s="106" t="s">
        <v>175</v>
      </c>
      <c r="E22" s="107" t="s">
        <v>170</v>
      </c>
      <c r="F22" s="106" t="s">
        <v>171</v>
      </c>
      <c r="G22" s="106" t="s">
        <v>144</v>
      </c>
      <c r="H22" s="91" t="s">
        <v>145</v>
      </c>
      <c r="I22" s="106" t="s">
        <v>146</v>
      </c>
      <c r="J22" s="107" t="s">
        <v>147</v>
      </c>
      <c r="K22" s="106">
        <v>6</v>
      </c>
      <c r="L22" s="108" t="s">
        <v>158</v>
      </c>
      <c r="M22" s="97">
        <v>44899.402777777781</v>
      </c>
      <c r="N22" s="90">
        <v>40594</v>
      </c>
      <c r="O22" s="106">
        <v>40594</v>
      </c>
      <c r="P22" s="97">
        <v>44899.602083333331</v>
      </c>
      <c r="Q22" s="106">
        <v>40642</v>
      </c>
      <c r="R22" s="106">
        <v>40642</v>
      </c>
      <c r="S22" s="97">
        <v>44899.409722222219</v>
      </c>
      <c r="T22" s="106">
        <v>40598</v>
      </c>
      <c r="U22" s="106" t="s">
        <v>843</v>
      </c>
      <c r="V22" s="97">
        <v>44899.572916666664</v>
      </c>
      <c r="W22" s="106">
        <v>40625</v>
      </c>
      <c r="X22" s="106" t="s">
        <v>844</v>
      </c>
      <c r="Y22" s="97"/>
      <c r="Z22" s="106"/>
      <c r="AA22" s="106"/>
      <c r="AB22" s="97"/>
      <c r="AC22" s="106"/>
      <c r="AD22" s="106"/>
      <c r="AE22" s="109"/>
      <c r="AF22" s="106"/>
      <c r="AG22" s="106"/>
      <c r="AH22" s="109"/>
      <c r="AI22" s="106"/>
      <c r="AJ22" s="110"/>
      <c r="AK22" s="97"/>
      <c r="AL22" s="106"/>
      <c r="AM22" s="110"/>
      <c r="AN22" s="97"/>
      <c r="AO22" s="106"/>
      <c r="AP22" s="110"/>
      <c r="AQ22" s="97">
        <v>44899.594444444447</v>
      </c>
      <c r="AR22" s="106">
        <v>40641</v>
      </c>
      <c r="AS22" s="106"/>
      <c r="AT22" s="111"/>
      <c r="AU22" s="111"/>
      <c r="AV22" s="114">
        <v>3310</v>
      </c>
      <c r="AW22" s="97">
        <v>44899.600694444445</v>
      </c>
      <c r="AX22" s="106">
        <v>40642</v>
      </c>
      <c r="AY22" s="97"/>
      <c r="AZ22" s="106"/>
      <c r="BA22" s="106"/>
      <c r="BB22" s="111"/>
      <c r="BC22" s="111"/>
      <c r="BD22" s="112"/>
      <c r="BE22" s="97"/>
      <c r="BF22" s="106"/>
      <c r="BG22" s="109"/>
      <c r="BH22" s="106"/>
      <c r="BI22" s="106"/>
      <c r="BJ22" s="111"/>
      <c r="BK22" s="111"/>
      <c r="BL22" s="112"/>
      <c r="BM22" s="109"/>
      <c r="BN22" s="106"/>
      <c r="BO22" s="97"/>
      <c r="BP22" s="106"/>
      <c r="BQ22" s="106"/>
      <c r="BR22" s="111"/>
      <c r="BS22" s="111"/>
      <c r="BT22" s="112"/>
      <c r="BU22" s="113"/>
      <c r="BV22" s="106"/>
    </row>
    <row r="23" spans="1:74">
      <c r="A23" s="92" t="s">
        <v>853</v>
      </c>
      <c r="B23" s="91" t="s">
        <v>140</v>
      </c>
      <c r="C23" s="115">
        <v>44900</v>
      </c>
      <c r="D23" s="106" t="s">
        <v>176</v>
      </c>
      <c r="E23" s="107" t="s">
        <v>177</v>
      </c>
      <c r="F23" s="106" t="s">
        <v>176</v>
      </c>
      <c r="G23" s="106" t="s">
        <v>144</v>
      </c>
      <c r="H23" s="91" t="s">
        <v>160</v>
      </c>
      <c r="I23" s="106" t="s">
        <v>146</v>
      </c>
      <c r="J23" s="107" t="s">
        <v>161</v>
      </c>
      <c r="K23" s="106">
        <v>3</v>
      </c>
      <c r="L23" s="108" t="s">
        <v>162</v>
      </c>
      <c r="M23" s="97">
        <v>44900.270833333336</v>
      </c>
      <c r="N23" s="90">
        <v>29148</v>
      </c>
      <c r="O23" s="106">
        <v>2657</v>
      </c>
      <c r="P23" s="97">
        <v>44900.628472222219</v>
      </c>
      <c r="Q23" s="106">
        <v>29211</v>
      </c>
      <c r="R23" s="106">
        <v>2666</v>
      </c>
      <c r="S23" s="97">
        <v>44900.285416666666</v>
      </c>
      <c r="T23" s="106">
        <v>29153</v>
      </c>
      <c r="U23" s="106" t="s">
        <v>296</v>
      </c>
      <c r="V23" s="97">
        <v>44900.451388888891</v>
      </c>
      <c r="W23" s="106">
        <v>29179</v>
      </c>
      <c r="X23" s="106" t="s">
        <v>668</v>
      </c>
      <c r="Y23" s="97">
        <v>44900.505555555559</v>
      </c>
      <c r="Z23" s="106">
        <v>29191</v>
      </c>
      <c r="AA23" s="106" t="s">
        <v>278</v>
      </c>
      <c r="AB23" s="97">
        <v>44900.588194444441</v>
      </c>
      <c r="AC23" s="106">
        <v>29203</v>
      </c>
      <c r="AD23" s="106" t="s">
        <v>339</v>
      </c>
      <c r="AE23" s="109"/>
      <c r="AF23" s="106"/>
      <c r="AG23" s="106"/>
      <c r="AH23" s="109"/>
      <c r="AI23" s="106"/>
      <c r="AJ23" s="110"/>
      <c r="AK23" s="97"/>
      <c r="AL23" s="106"/>
      <c r="AM23" s="110"/>
      <c r="AN23" s="97"/>
      <c r="AO23" s="106"/>
      <c r="AP23" s="110"/>
      <c r="AQ23" s="97">
        <v>44900.465277777781</v>
      </c>
      <c r="AR23" s="106">
        <v>29184</v>
      </c>
      <c r="AS23" s="106">
        <v>3354</v>
      </c>
      <c r="AT23" s="111">
        <v>6440</v>
      </c>
      <c r="AU23" s="111">
        <v>4430</v>
      </c>
      <c r="AV23" s="112">
        <v>2010</v>
      </c>
      <c r="AW23" s="97">
        <v>44900.494444444441</v>
      </c>
      <c r="AX23" s="106">
        <v>29185</v>
      </c>
      <c r="AY23" s="97">
        <v>44900.602777777778</v>
      </c>
      <c r="AZ23" s="106">
        <v>29209</v>
      </c>
      <c r="BA23" s="106">
        <v>3359</v>
      </c>
      <c r="BB23" s="111">
        <v>6170</v>
      </c>
      <c r="BC23" s="111">
        <v>4430</v>
      </c>
      <c r="BD23" s="112">
        <v>1740</v>
      </c>
      <c r="BE23" s="97">
        <v>44900.624305555553</v>
      </c>
      <c r="BF23" s="106">
        <v>29210</v>
      </c>
      <c r="BG23" s="109"/>
      <c r="BH23" s="106"/>
      <c r="BI23" s="106"/>
      <c r="BJ23" s="111"/>
      <c r="BK23" s="111"/>
      <c r="BL23" s="112"/>
      <c r="BM23" s="109"/>
      <c r="BN23" s="106"/>
      <c r="BO23" s="97"/>
      <c r="BP23" s="106"/>
      <c r="BQ23" s="106"/>
      <c r="BR23" s="111"/>
      <c r="BS23" s="111"/>
      <c r="BT23" s="112"/>
      <c r="BU23" s="113"/>
      <c r="BV23" s="106"/>
    </row>
    <row r="24" spans="1:74">
      <c r="A24" s="92" t="s">
        <v>849</v>
      </c>
      <c r="B24" s="91" t="s">
        <v>140</v>
      </c>
      <c r="C24" s="115">
        <v>44900</v>
      </c>
      <c r="D24" s="106" t="s">
        <v>176</v>
      </c>
      <c r="E24" s="107" t="s">
        <v>167</v>
      </c>
      <c r="F24" s="106" t="s">
        <v>165</v>
      </c>
      <c r="G24" s="106" t="s">
        <v>144</v>
      </c>
      <c r="H24" s="91" t="s">
        <v>145</v>
      </c>
      <c r="I24" s="106" t="s">
        <v>146</v>
      </c>
      <c r="J24" s="107" t="s">
        <v>153</v>
      </c>
      <c r="K24" s="106">
        <v>4</v>
      </c>
      <c r="L24" s="108" t="s">
        <v>154</v>
      </c>
      <c r="M24" s="97">
        <v>44900.256944444445</v>
      </c>
      <c r="N24" s="90">
        <v>47613</v>
      </c>
      <c r="O24" s="106">
        <v>47613</v>
      </c>
      <c r="P24" s="97">
        <v>44900.6875</v>
      </c>
      <c r="Q24" s="106">
        <v>47691</v>
      </c>
      <c r="R24" s="106">
        <v>47691</v>
      </c>
      <c r="S24" s="97">
        <v>44900.288194444445</v>
      </c>
      <c r="T24" s="106">
        <v>47621</v>
      </c>
      <c r="U24" s="106" t="s">
        <v>181</v>
      </c>
      <c r="V24" s="97">
        <v>44900.45208333333</v>
      </c>
      <c r="W24" s="106">
        <v>47645</v>
      </c>
      <c r="X24" s="106" t="s">
        <v>223</v>
      </c>
      <c r="Y24" s="97">
        <v>44900.476388888892</v>
      </c>
      <c r="Z24" s="106">
        <v>47654</v>
      </c>
      <c r="AA24" s="106" t="s">
        <v>850</v>
      </c>
      <c r="AB24" s="97">
        <v>44900.65625</v>
      </c>
      <c r="AC24" s="106">
        <v>74675</v>
      </c>
      <c r="AD24" s="106" t="s">
        <v>851</v>
      </c>
      <c r="AE24" s="109"/>
      <c r="AF24" s="106"/>
      <c r="AG24" s="106"/>
      <c r="AH24" s="109"/>
      <c r="AI24" s="106"/>
      <c r="AJ24" s="110"/>
      <c r="AK24" s="97"/>
      <c r="AL24" s="106"/>
      <c r="AM24" s="110"/>
      <c r="AN24" s="97"/>
      <c r="AO24" s="106"/>
      <c r="AP24" s="110"/>
      <c r="AQ24" s="97">
        <v>44900.468055555553</v>
      </c>
      <c r="AR24" s="106">
        <v>47650</v>
      </c>
      <c r="AS24" s="106">
        <v>3353</v>
      </c>
      <c r="AT24" s="111">
        <v>21300</v>
      </c>
      <c r="AU24" s="111">
        <v>11950</v>
      </c>
      <c r="AV24" s="112">
        <v>9350</v>
      </c>
      <c r="AW24" s="97">
        <v>44900.474999999999</v>
      </c>
      <c r="AX24" s="106">
        <v>47650</v>
      </c>
      <c r="AY24" s="97">
        <v>44900.680555555555</v>
      </c>
      <c r="AZ24" s="106">
        <v>47691</v>
      </c>
      <c r="BA24" s="106">
        <v>3362</v>
      </c>
      <c r="BB24" s="111">
        <v>21780</v>
      </c>
      <c r="BC24" s="111">
        <v>11830</v>
      </c>
      <c r="BD24" s="112">
        <v>9950</v>
      </c>
      <c r="BE24" s="97">
        <v>44900.686805555553</v>
      </c>
      <c r="BF24" s="106">
        <v>47691</v>
      </c>
      <c r="BG24" s="109"/>
      <c r="BH24" s="106"/>
      <c r="BI24" s="106"/>
      <c r="BJ24" s="111"/>
      <c r="BK24" s="111"/>
      <c r="BL24" s="112"/>
      <c r="BM24" s="109"/>
      <c r="BN24" s="106"/>
      <c r="BO24" s="97"/>
      <c r="BP24" s="106"/>
      <c r="BQ24" s="106"/>
      <c r="BR24" s="111"/>
      <c r="BS24" s="111"/>
      <c r="BT24" s="112"/>
      <c r="BU24" s="113"/>
      <c r="BV24" s="106"/>
    </row>
    <row r="25" spans="1:74">
      <c r="A25" s="92" t="s">
        <v>845</v>
      </c>
      <c r="B25" s="91" t="s">
        <v>140</v>
      </c>
      <c r="C25" s="115">
        <v>44900</v>
      </c>
      <c r="D25" s="106" t="s">
        <v>176</v>
      </c>
      <c r="E25" s="107" t="s">
        <v>166</v>
      </c>
      <c r="F25" s="106" t="s">
        <v>165</v>
      </c>
      <c r="G25" s="106" t="s">
        <v>144</v>
      </c>
      <c r="H25" s="91" t="s">
        <v>145</v>
      </c>
      <c r="I25" s="106" t="s">
        <v>146</v>
      </c>
      <c r="J25" s="107" t="s">
        <v>150</v>
      </c>
      <c r="K25" s="106">
        <v>3</v>
      </c>
      <c r="L25" s="108" t="s">
        <v>151</v>
      </c>
      <c r="M25" s="97">
        <v>44900.256944444445</v>
      </c>
      <c r="N25" s="90">
        <v>46510</v>
      </c>
      <c r="O25" s="106">
        <v>0</v>
      </c>
      <c r="P25" s="97">
        <v>44900.693055555559</v>
      </c>
      <c r="Q25" s="106">
        <v>46590</v>
      </c>
      <c r="R25" s="106">
        <v>0</v>
      </c>
      <c r="S25" s="97">
        <v>44900.291666666664</v>
      </c>
      <c r="T25" s="106">
        <v>46516</v>
      </c>
      <c r="U25" s="106" t="s">
        <v>285</v>
      </c>
      <c r="V25" s="97">
        <v>44900.465277777781</v>
      </c>
      <c r="W25" s="106">
        <v>46544</v>
      </c>
      <c r="X25" s="106" t="s">
        <v>846</v>
      </c>
      <c r="Y25" s="97">
        <v>44900.558333333334</v>
      </c>
      <c r="Z25" s="106">
        <v>46568</v>
      </c>
      <c r="AA25" s="106" t="s">
        <v>847</v>
      </c>
      <c r="AB25" s="97">
        <v>44900.659722222219</v>
      </c>
      <c r="AC25" s="106">
        <v>46584</v>
      </c>
      <c r="AD25" s="106" t="s">
        <v>848</v>
      </c>
      <c r="AE25" s="109"/>
      <c r="AF25" s="106"/>
      <c r="AG25" s="106"/>
      <c r="AH25" s="109"/>
      <c r="AI25" s="106"/>
      <c r="AJ25" s="110"/>
      <c r="AK25" s="97"/>
      <c r="AL25" s="106"/>
      <c r="AM25" s="110"/>
      <c r="AN25" s="97"/>
      <c r="AO25" s="106"/>
      <c r="AP25" s="110"/>
      <c r="AQ25" s="97">
        <v>44900.484722222223</v>
      </c>
      <c r="AR25" s="106">
        <v>46553</v>
      </c>
      <c r="AS25" s="106">
        <v>3357</v>
      </c>
      <c r="AT25" s="111">
        <v>20360</v>
      </c>
      <c r="AU25" s="111">
        <v>12250</v>
      </c>
      <c r="AV25" s="112">
        <v>8110</v>
      </c>
      <c r="AW25" s="97">
        <v>44900.492361111108</v>
      </c>
      <c r="AX25" s="106">
        <v>46554</v>
      </c>
      <c r="AY25" s="97">
        <v>44900.677083333336</v>
      </c>
      <c r="AZ25" s="106">
        <v>46590</v>
      </c>
      <c r="BA25" s="106">
        <v>3361</v>
      </c>
      <c r="BB25" s="111">
        <v>19200</v>
      </c>
      <c r="BC25" s="111">
        <v>12220</v>
      </c>
      <c r="BD25" s="112">
        <v>6980</v>
      </c>
      <c r="BE25" s="97">
        <v>44900.693055555559</v>
      </c>
      <c r="BF25" s="106">
        <v>46590</v>
      </c>
      <c r="BG25" s="109"/>
      <c r="BH25" s="106"/>
      <c r="BI25" s="106"/>
      <c r="BJ25" s="111"/>
      <c r="BK25" s="111"/>
      <c r="BL25" s="112"/>
      <c r="BM25" s="109"/>
      <c r="BN25" s="106"/>
      <c r="BO25" s="97"/>
      <c r="BP25" s="106"/>
      <c r="BQ25" s="106"/>
      <c r="BR25" s="111"/>
      <c r="BS25" s="111"/>
      <c r="BT25" s="112"/>
      <c r="BU25" s="113"/>
      <c r="BV25" s="106"/>
    </row>
    <row r="26" spans="1:74">
      <c r="A26" s="92" t="s">
        <v>852</v>
      </c>
      <c r="B26" s="91" t="s">
        <v>140</v>
      </c>
      <c r="C26" s="115">
        <v>44900</v>
      </c>
      <c r="D26" s="106" t="s">
        <v>176</v>
      </c>
      <c r="E26" s="107" t="s">
        <v>168</v>
      </c>
      <c r="F26" s="106" t="s">
        <v>165</v>
      </c>
      <c r="G26" s="106" t="s">
        <v>156</v>
      </c>
      <c r="H26" s="91" t="s">
        <v>145</v>
      </c>
      <c r="I26" s="106" t="s">
        <v>146</v>
      </c>
      <c r="J26" s="107" t="s">
        <v>147</v>
      </c>
      <c r="K26" s="106">
        <v>3</v>
      </c>
      <c r="L26" s="108" t="s">
        <v>158</v>
      </c>
      <c r="M26" s="97">
        <v>44900.642361111109</v>
      </c>
      <c r="N26" s="90">
        <v>40710</v>
      </c>
      <c r="O26" s="106">
        <v>40710</v>
      </c>
      <c r="P26" s="97">
        <v>44900.96597222222</v>
      </c>
      <c r="Q26" s="106">
        <v>40772</v>
      </c>
      <c r="R26" s="106">
        <v>40772</v>
      </c>
      <c r="S26" s="97">
        <v>44900.647222222222</v>
      </c>
      <c r="T26" s="106">
        <v>40714</v>
      </c>
      <c r="U26" s="106" t="s">
        <v>183</v>
      </c>
      <c r="V26" s="97">
        <v>44900.805555555555</v>
      </c>
      <c r="W26" s="106">
        <v>40734</v>
      </c>
      <c r="X26" s="106" t="s">
        <v>834</v>
      </c>
      <c r="Y26" s="97">
        <v>44900.824999999997</v>
      </c>
      <c r="Z26" s="106">
        <v>40742</v>
      </c>
      <c r="AA26" s="106" t="s">
        <v>464</v>
      </c>
      <c r="AB26" s="97">
        <v>44900.932638888888</v>
      </c>
      <c r="AC26" s="106">
        <v>40758</v>
      </c>
      <c r="AD26" s="106" t="s">
        <v>245</v>
      </c>
      <c r="AE26" s="109"/>
      <c r="AF26" s="106"/>
      <c r="AG26" s="106"/>
      <c r="AH26" s="109"/>
      <c r="AI26" s="106"/>
      <c r="AJ26" s="110"/>
      <c r="AK26" s="97"/>
      <c r="AL26" s="106"/>
      <c r="AM26" s="110"/>
      <c r="AN26" s="97"/>
      <c r="AO26" s="106"/>
      <c r="AP26" s="110"/>
      <c r="AQ26" s="97">
        <v>44900.811111111114</v>
      </c>
      <c r="AR26" s="106">
        <v>40738</v>
      </c>
      <c r="AS26" s="106"/>
      <c r="AT26" s="111"/>
      <c r="AU26" s="111"/>
      <c r="AV26" s="114">
        <v>8220</v>
      </c>
      <c r="AW26" s="97">
        <v>44900.818749999999</v>
      </c>
      <c r="AX26" s="106">
        <v>40738</v>
      </c>
      <c r="AY26" s="97">
        <v>44900.955555555556</v>
      </c>
      <c r="AZ26" s="106">
        <v>40772</v>
      </c>
      <c r="BA26" s="106"/>
      <c r="BB26" s="111"/>
      <c r="BC26" s="111"/>
      <c r="BD26" s="114">
        <v>6850</v>
      </c>
      <c r="BE26" s="97">
        <v>44900.962500000001</v>
      </c>
      <c r="BF26" s="106">
        <v>40772</v>
      </c>
      <c r="BG26" s="109"/>
      <c r="BH26" s="106"/>
      <c r="BI26" s="106"/>
      <c r="BJ26" s="111"/>
      <c r="BK26" s="111"/>
      <c r="BL26" s="112"/>
      <c r="BM26" s="109"/>
      <c r="BN26" s="106"/>
      <c r="BO26" s="97"/>
      <c r="BP26" s="106"/>
      <c r="BQ26" s="106"/>
      <c r="BR26" s="111"/>
      <c r="BS26" s="111"/>
      <c r="BT26" s="112"/>
      <c r="BU26" s="113"/>
      <c r="BV26" s="106"/>
    </row>
    <row r="27" spans="1:74">
      <c r="A27" s="92" t="s">
        <v>859</v>
      </c>
      <c r="B27" s="91" t="s">
        <v>140</v>
      </c>
      <c r="C27" s="115">
        <v>44901</v>
      </c>
      <c r="D27" s="106" t="s">
        <v>178</v>
      </c>
      <c r="E27" s="107" t="s">
        <v>179</v>
      </c>
      <c r="F27" s="106" t="s">
        <v>178</v>
      </c>
      <c r="G27" s="106" t="s">
        <v>144</v>
      </c>
      <c r="H27" s="91" t="s">
        <v>160</v>
      </c>
      <c r="I27" s="106" t="s">
        <v>146</v>
      </c>
      <c r="J27" s="107" t="s">
        <v>161</v>
      </c>
      <c r="K27" s="106">
        <v>3</v>
      </c>
      <c r="L27" s="108" t="s">
        <v>162</v>
      </c>
      <c r="M27" s="97">
        <v>44901.257638888892</v>
      </c>
      <c r="N27" s="90">
        <v>29211</v>
      </c>
      <c r="O27" s="106">
        <v>2666</v>
      </c>
      <c r="P27" s="97">
        <v>44901.621527777781</v>
      </c>
      <c r="Q27" s="106">
        <v>29286</v>
      </c>
      <c r="R27" s="106">
        <v>2674</v>
      </c>
      <c r="S27" s="97">
        <v>44901.290972222225</v>
      </c>
      <c r="T27" s="106">
        <v>29218</v>
      </c>
      <c r="U27" s="106" t="s">
        <v>269</v>
      </c>
      <c r="V27" s="97">
        <v>44901.441666666666</v>
      </c>
      <c r="W27" s="106">
        <v>29243</v>
      </c>
      <c r="X27" s="106" t="s">
        <v>860</v>
      </c>
      <c r="Y27" s="97">
        <v>44901.496527777781</v>
      </c>
      <c r="Z27" s="106">
        <v>29258</v>
      </c>
      <c r="AA27" s="106" t="s">
        <v>861</v>
      </c>
      <c r="AB27" s="97">
        <v>44901.588888888888</v>
      </c>
      <c r="AC27" s="106">
        <v>29279</v>
      </c>
      <c r="AD27" s="106" t="s">
        <v>225</v>
      </c>
      <c r="AE27" s="109"/>
      <c r="AF27" s="106"/>
      <c r="AG27" s="106"/>
      <c r="AH27" s="109"/>
      <c r="AI27" s="106"/>
      <c r="AJ27" s="110"/>
      <c r="AK27" s="97"/>
      <c r="AL27" s="106"/>
      <c r="AM27" s="110"/>
      <c r="AN27" s="97"/>
      <c r="AO27" s="106"/>
      <c r="AP27" s="110"/>
      <c r="AQ27" s="97">
        <v>44901.460416666669</v>
      </c>
      <c r="AR27" s="106">
        <v>29250</v>
      </c>
      <c r="AS27" s="106">
        <v>3366</v>
      </c>
      <c r="AT27" s="111">
        <v>6450</v>
      </c>
      <c r="AU27" s="111">
        <v>4430</v>
      </c>
      <c r="AV27" s="112">
        <v>2020</v>
      </c>
      <c r="AW27" s="97">
        <v>44901.48541666667</v>
      </c>
      <c r="AX27" s="106">
        <v>29251</v>
      </c>
      <c r="AY27" s="97">
        <v>44901.603472222225</v>
      </c>
      <c r="AZ27" s="106">
        <v>29285</v>
      </c>
      <c r="BA27" s="106">
        <v>3370</v>
      </c>
      <c r="BB27" s="111">
        <v>5720</v>
      </c>
      <c r="BC27" s="111">
        <v>4430</v>
      </c>
      <c r="BD27" s="112">
        <v>1290</v>
      </c>
      <c r="BE27" s="97">
        <v>44901.618055555555</v>
      </c>
      <c r="BF27" s="106">
        <v>29286</v>
      </c>
      <c r="BG27" s="109"/>
      <c r="BH27" s="106"/>
      <c r="BI27" s="106"/>
      <c r="BJ27" s="111"/>
      <c r="BK27" s="111"/>
      <c r="BL27" s="112"/>
      <c r="BM27" s="109"/>
      <c r="BN27" s="106"/>
      <c r="BO27" s="97"/>
      <c r="BP27" s="106"/>
      <c r="BQ27" s="106"/>
      <c r="BR27" s="111"/>
      <c r="BS27" s="111"/>
      <c r="BT27" s="112"/>
      <c r="BU27" s="113"/>
      <c r="BV27" s="106"/>
    </row>
    <row r="28" spans="1:74">
      <c r="A28" s="92" t="s">
        <v>854</v>
      </c>
      <c r="B28" s="91" t="s">
        <v>140</v>
      </c>
      <c r="C28" s="115">
        <v>44901</v>
      </c>
      <c r="D28" s="106" t="s">
        <v>178</v>
      </c>
      <c r="E28" s="107" t="s">
        <v>152</v>
      </c>
      <c r="F28" s="106" t="s">
        <v>143</v>
      </c>
      <c r="G28" s="106" t="s">
        <v>144</v>
      </c>
      <c r="H28" s="91" t="s">
        <v>145</v>
      </c>
      <c r="I28" s="106" t="s">
        <v>146</v>
      </c>
      <c r="J28" s="107" t="s">
        <v>153</v>
      </c>
      <c r="K28" s="106">
        <v>4</v>
      </c>
      <c r="L28" s="108" t="s">
        <v>154</v>
      </c>
      <c r="M28" s="97">
        <v>44901.256944444445</v>
      </c>
      <c r="N28" s="90">
        <v>47691</v>
      </c>
      <c r="O28" s="106">
        <v>47691</v>
      </c>
      <c r="P28" s="97">
        <v>44901.777777777781</v>
      </c>
      <c r="Q28" s="106">
        <v>47824</v>
      </c>
      <c r="R28" s="106">
        <v>47824</v>
      </c>
      <c r="S28" s="97">
        <v>44901.286805555559</v>
      </c>
      <c r="T28" s="106">
        <v>47700</v>
      </c>
      <c r="U28" s="106" t="s">
        <v>181</v>
      </c>
      <c r="V28" s="97">
        <v>44901.465277777781</v>
      </c>
      <c r="W28" s="106">
        <v>47733</v>
      </c>
      <c r="X28" s="106" t="s">
        <v>855</v>
      </c>
      <c r="Y28" s="97">
        <v>44901.51458333333</v>
      </c>
      <c r="Z28" s="106">
        <v>47759</v>
      </c>
      <c r="AA28" s="106" t="s">
        <v>244</v>
      </c>
      <c r="AB28" s="97">
        <v>44901.662499999999</v>
      </c>
      <c r="AC28" s="106">
        <v>47785</v>
      </c>
      <c r="AD28" s="106" t="s">
        <v>856</v>
      </c>
      <c r="AE28" s="97">
        <v>44901.684027777781</v>
      </c>
      <c r="AF28" s="106">
        <v>47792</v>
      </c>
      <c r="AG28" s="106" t="s">
        <v>857</v>
      </c>
      <c r="AH28" s="97">
        <v>44901.75</v>
      </c>
      <c r="AI28" s="106">
        <v>47809</v>
      </c>
      <c r="AJ28" s="110" t="s">
        <v>858</v>
      </c>
      <c r="AK28" s="97"/>
      <c r="AL28" s="106"/>
      <c r="AM28" s="110"/>
      <c r="AN28" s="97"/>
      <c r="AO28" s="106"/>
      <c r="AP28" s="110"/>
      <c r="AQ28" s="97">
        <v>44901.48541666667</v>
      </c>
      <c r="AR28" s="106">
        <v>47746</v>
      </c>
      <c r="AS28" s="106">
        <v>3367</v>
      </c>
      <c r="AT28" s="111">
        <v>20630</v>
      </c>
      <c r="AU28" s="111">
        <v>12140</v>
      </c>
      <c r="AV28" s="112">
        <v>8490</v>
      </c>
      <c r="AW28" s="97">
        <v>44901.505555555559</v>
      </c>
      <c r="AX28" s="106">
        <v>47746</v>
      </c>
      <c r="AY28" s="97">
        <v>44901.677777777775</v>
      </c>
      <c r="AZ28" s="106">
        <v>47789</v>
      </c>
      <c r="BA28" s="106">
        <v>3373</v>
      </c>
      <c r="BB28" s="111">
        <v>20440</v>
      </c>
      <c r="BC28" s="111">
        <v>12050</v>
      </c>
      <c r="BD28" s="112">
        <v>8390</v>
      </c>
      <c r="BE28" s="97">
        <v>44901.683333333334</v>
      </c>
      <c r="BF28" s="106">
        <v>47789</v>
      </c>
      <c r="BG28" s="97">
        <v>44901.771527777775</v>
      </c>
      <c r="BH28" s="106">
        <v>47824</v>
      </c>
      <c r="BI28" s="106">
        <v>3374</v>
      </c>
      <c r="BJ28" s="111">
        <v>14290</v>
      </c>
      <c r="BK28" s="111">
        <v>11990</v>
      </c>
      <c r="BL28" s="112">
        <v>2300</v>
      </c>
      <c r="BM28" s="97">
        <v>44901.775694444441</v>
      </c>
      <c r="BN28" s="106">
        <v>47824</v>
      </c>
      <c r="BO28" s="97"/>
      <c r="BP28" s="106"/>
      <c r="BQ28" s="106"/>
      <c r="BR28" s="111"/>
      <c r="BS28" s="111"/>
      <c r="BT28" s="112"/>
      <c r="BU28" s="113"/>
      <c r="BV28" s="106"/>
    </row>
    <row r="29" spans="1:74">
      <c r="A29" s="92" t="s">
        <v>867</v>
      </c>
      <c r="B29" s="91" t="s">
        <v>140</v>
      </c>
      <c r="C29" s="115">
        <v>44902</v>
      </c>
      <c r="D29" s="106" t="s">
        <v>178</v>
      </c>
      <c r="E29" s="107" t="s">
        <v>155</v>
      </c>
      <c r="F29" s="106" t="s">
        <v>143</v>
      </c>
      <c r="G29" s="106" t="s">
        <v>156</v>
      </c>
      <c r="H29" s="91" t="s">
        <v>145</v>
      </c>
      <c r="I29" s="106" t="s">
        <v>146</v>
      </c>
      <c r="J29" s="107" t="s">
        <v>150</v>
      </c>
      <c r="K29" s="106">
        <v>3</v>
      </c>
      <c r="L29" s="108" t="s">
        <v>158</v>
      </c>
      <c r="M29" s="97">
        <v>44901.761111111111</v>
      </c>
      <c r="N29" s="90">
        <v>46591</v>
      </c>
      <c r="O29" s="106">
        <v>46591</v>
      </c>
      <c r="P29" s="97">
        <v>44902.061111111114</v>
      </c>
      <c r="Q29" s="106">
        <v>46654</v>
      </c>
      <c r="R29" s="106">
        <v>46654</v>
      </c>
      <c r="S29" s="97">
        <v>44902.767361111109</v>
      </c>
      <c r="T29" s="106">
        <v>46595</v>
      </c>
      <c r="U29" s="106" t="s">
        <v>344</v>
      </c>
      <c r="V29" s="97">
        <v>44902.943749999999</v>
      </c>
      <c r="W29" s="106">
        <v>46617</v>
      </c>
      <c r="X29" s="106" t="s">
        <v>779</v>
      </c>
      <c r="Y29" s="97">
        <v>44902.96597222222</v>
      </c>
      <c r="Z29" s="106">
        <v>46625</v>
      </c>
      <c r="AA29" s="106" t="s">
        <v>464</v>
      </c>
      <c r="AB29" s="97">
        <v>44902.027777777781</v>
      </c>
      <c r="AC29" s="106">
        <v>46639</v>
      </c>
      <c r="AD29" s="106" t="s">
        <v>169</v>
      </c>
      <c r="AE29" s="97"/>
      <c r="AF29" s="106"/>
      <c r="AG29" s="106"/>
      <c r="AH29" s="97"/>
      <c r="AI29" s="106"/>
      <c r="AJ29" s="110"/>
      <c r="AK29" s="97"/>
      <c r="AL29" s="106"/>
      <c r="AM29" s="110"/>
      <c r="AN29" s="97"/>
      <c r="AO29" s="106"/>
      <c r="AP29" s="110"/>
      <c r="AQ29" s="97">
        <v>44902.95</v>
      </c>
      <c r="AR29" s="106">
        <v>46621</v>
      </c>
      <c r="AS29" s="106"/>
      <c r="AT29" s="111"/>
      <c r="AU29" s="111"/>
      <c r="AV29" s="114">
        <v>8550</v>
      </c>
      <c r="AW29" s="97">
        <v>44902.959027777775</v>
      </c>
      <c r="AX29" s="106">
        <v>46621</v>
      </c>
      <c r="AY29" s="97">
        <v>44902.05</v>
      </c>
      <c r="AZ29" s="106">
        <v>46653</v>
      </c>
      <c r="BA29" s="106"/>
      <c r="BB29" s="111"/>
      <c r="BC29" s="111"/>
      <c r="BD29" s="114">
        <v>5770</v>
      </c>
      <c r="BE29" s="97">
        <v>44902.056944444441</v>
      </c>
      <c r="BF29" s="106">
        <v>46654</v>
      </c>
      <c r="BG29" s="97"/>
      <c r="BH29" s="106"/>
      <c r="BI29" s="106"/>
      <c r="BJ29" s="111"/>
      <c r="BK29" s="111"/>
      <c r="BL29" s="112"/>
      <c r="BM29" s="97"/>
      <c r="BN29" s="106"/>
      <c r="BO29" s="97"/>
      <c r="BP29" s="106"/>
      <c r="BQ29" s="106"/>
      <c r="BR29" s="111"/>
      <c r="BS29" s="111"/>
      <c r="BT29" s="112"/>
      <c r="BU29" s="113"/>
      <c r="BV29" s="106"/>
    </row>
    <row r="30" spans="1:74">
      <c r="A30" s="92" t="s">
        <v>865</v>
      </c>
      <c r="B30" s="91" t="s">
        <v>140</v>
      </c>
      <c r="C30" s="115">
        <v>44902</v>
      </c>
      <c r="D30" s="106" t="s">
        <v>180</v>
      </c>
      <c r="E30" s="107" t="s">
        <v>167</v>
      </c>
      <c r="F30" s="106" t="s">
        <v>165</v>
      </c>
      <c r="G30" s="106" t="s">
        <v>144</v>
      </c>
      <c r="H30" s="91" t="s">
        <v>145</v>
      </c>
      <c r="I30" s="106" t="s">
        <v>146</v>
      </c>
      <c r="J30" s="107" t="s">
        <v>153</v>
      </c>
      <c r="K30" s="106">
        <v>2</v>
      </c>
      <c r="L30" s="108" t="s">
        <v>154</v>
      </c>
      <c r="M30" s="97">
        <v>44902.256944444445</v>
      </c>
      <c r="N30" s="90">
        <v>47824</v>
      </c>
      <c r="O30" s="106">
        <v>47824</v>
      </c>
      <c r="P30" s="97">
        <v>44902.659722222219</v>
      </c>
      <c r="Q30" s="106">
        <v>47898</v>
      </c>
      <c r="R30" s="106">
        <v>47898</v>
      </c>
      <c r="S30" s="97">
        <v>44902.290972222225</v>
      </c>
      <c r="T30" s="106">
        <v>47831</v>
      </c>
      <c r="U30" s="106" t="s">
        <v>181</v>
      </c>
      <c r="V30" s="97">
        <v>44902.482638888891</v>
      </c>
      <c r="W30" s="106">
        <v>47859</v>
      </c>
      <c r="X30" s="106" t="s">
        <v>182</v>
      </c>
      <c r="Y30" s="97">
        <v>44902.513888888891</v>
      </c>
      <c r="Z30" s="106">
        <v>47869</v>
      </c>
      <c r="AA30" s="106" t="s">
        <v>866</v>
      </c>
      <c r="AB30" s="97">
        <v>44902.614583333336</v>
      </c>
      <c r="AC30" s="106">
        <v>47883</v>
      </c>
      <c r="AD30" s="106" t="s">
        <v>199</v>
      </c>
      <c r="AE30" s="97"/>
      <c r="AF30" s="106"/>
      <c r="AG30" s="106"/>
      <c r="AH30" s="97"/>
      <c r="AI30" s="106"/>
      <c r="AJ30" s="110"/>
      <c r="AK30" s="97"/>
      <c r="AL30" s="106"/>
      <c r="AM30" s="110"/>
      <c r="AN30" s="97"/>
      <c r="AO30" s="106"/>
      <c r="AP30" s="110"/>
      <c r="AQ30" s="97">
        <v>44902.5</v>
      </c>
      <c r="AR30" s="106">
        <v>47865</v>
      </c>
      <c r="AS30" s="106">
        <v>3382</v>
      </c>
      <c r="AT30" s="111">
        <v>18560</v>
      </c>
      <c r="AU30" s="111">
        <v>11990</v>
      </c>
      <c r="AV30" s="112">
        <v>6570</v>
      </c>
      <c r="AW30" s="97">
        <v>44902.511111111111</v>
      </c>
      <c r="AX30" s="106">
        <v>47865</v>
      </c>
      <c r="AY30" s="97">
        <v>44902.643055555556</v>
      </c>
      <c r="AZ30" s="106">
        <v>47898</v>
      </c>
      <c r="BA30" s="106">
        <v>3389</v>
      </c>
      <c r="BB30" s="111">
        <v>16140</v>
      </c>
      <c r="BC30" s="111">
        <v>11950</v>
      </c>
      <c r="BD30" s="112">
        <v>4190</v>
      </c>
      <c r="BE30" s="97">
        <v>44902.651388888888</v>
      </c>
      <c r="BF30" s="106">
        <v>47898</v>
      </c>
      <c r="BG30" s="97"/>
      <c r="BH30" s="106"/>
      <c r="BI30" s="106"/>
      <c r="BJ30" s="111"/>
      <c r="BK30" s="111"/>
      <c r="BL30" s="112"/>
      <c r="BM30" s="97"/>
      <c r="BN30" s="106"/>
      <c r="BO30" s="97"/>
      <c r="BP30" s="106"/>
      <c r="BQ30" s="106"/>
      <c r="BR30" s="111"/>
      <c r="BS30" s="111"/>
      <c r="BT30" s="112"/>
      <c r="BU30" s="113"/>
      <c r="BV30" s="106"/>
    </row>
    <row r="31" spans="1:74">
      <c r="A31" s="92" t="s">
        <v>863</v>
      </c>
      <c r="B31" s="91" t="s">
        <v>140</v>
      </c>
      <c r="C31" s="115">
        <v>44902</v>
      </c>
      <c r="D31" s="106" t="s">
        <v>180</v>
      </c>
      <c r="E31" s="107" t="s">
        <v>166</v>
      </c>
      <c r="F31" s="106" t="s">
        <v>165</v>
      </c>
      <c r="G31" s="106" t="s">
        <v>144</v>
      </c>
      <c r="H31" s="91" t="s">
        <v>145</v>
      </c>
      <c r="I31" s="106" t="s">
        <v>146</v>
      </c>
      <c r="J31" s="107" t="s">
        <v>150</v>
      </c>
      <c r="K31" s="106">
        <v>3</v>
      </c>
      <c r="L31" s="108" t="s">
        <v>151</v>
      </c>
      <c r="M31" s="97">
        <v>44902.25</v>
      </c>
      <c r="N31" s="90">
        <v>46654</v>
      </c>
      <c r="O31" s="106">
        <v>0</v>
      </c>
      <c r="P31" s="97">
        <v>44902.640277777777</v>
      </c>
      <c r="Q31" s="106">
        <v>46725</v>
      </c>
      <c r="R31" s="106">
        <v>0</v>
      </c>
      <c r="S31" s="97">
        <v>44902.291666666664</v>
      </c>
      <c r="T31" s="106">
        <v>46661</v>
      </c>
      <c r="U31" s="106" t="s">
        <v>285</v>
      </c>
      <c r="V31" s="97">
        <v>44902.527777777781</v>
      </c>
      <c r="W31" s="106">
        <v>46701</v>
      </c>
      <c r="X31" s="106" t="s">
        <v>228</v>
      </c>
      <c r="Y31" s="97">
        <v>44902.552777777775</v>
      </c>
      <c r="Z31" s="106">
        <v>46709</v>
      </c>
      <c r="AA31" s="106" t="s">
        <v>864</v>
      </c>
      <c r="AB31" s="97">
        <v>44902.618055555555</v>
      </c>
      <c r="AC31" s="106">
        <v>46717</v>
      </c>
      <c r="AD31" s="106" t="s">
        <v>316</v>
      </c>
      <c r="AE31" s="97"/>
      <c r="AF31" s="106"/>
      <c r="AG31" s="106"/>
      <c r="AH31" s="97"/>
      <c r="AI31" s="106"/>
      <c r="AJ31" s="110"/>
      <c r="AK31" s="97"/>
      <c r="AL31" s="106"/>
      <c r="AM31" s="110"/>
      <c r="AN31" s="97"/>
      <c r="AO31" s="106"/>
      <c r="AP31" s="110"/>
      <c r="AQ31" s="97">
        <v>44902.539583333331</v>
      </c>
      <c r="AR31" s="106">
        <v>46704</v>
      </c>
      <c r="AS31" s="106">
        <v>3383</v>
      </c>
      <c r="AT31" s="111">
        <v>20390</v>
      </c>
      <c r="AU31" s="111">
        <v>12270</v>
      </c>
      <c r="AV31" s="112">
        <v>8120</v>
      </c>
      <c r="AW31" s="97">
        <v>44902.545138888891</v>
      </c>
      <c r="AX31" s="106">
        <v>46704</v>
      </c>
      <c r="AY31" s="97">
        <v>44902.636111111111</v>
      </c>
      <c r="AZ31" s="106">
        <v>46724</v>
      </c>
      <c r="BA31" s="106">
        <v>3388</v>
      </c>
      <c r="BB31" s="111">
        <v>14340</v>
      </c>
      <c r="BC31" s="111">
        <v>12110</v>
      </c>
      <c r="BD31" s="112">
        <v>2230</v>
      </c>
      <c r="BE31" s="97">
        <v>44902.640277777777</v>
      </c>
      <c r="BF31" s="106">
        <v>46725</v>
      </c>
      <c r="BG31" s="97"/>
      <c r="BH31" s="106"/>
      <c r="BI31" s="106"/>
      <c r="BJ31" s="111"/>
      <c r="BK31" s="111"/>
      <c r="BL31" s="112"/>
      <c r="BM31" s="97"/>
      <c r="BN31" s="106"/>
      <c r="BO31" s="97"/>
      <c r="BP31" s="106"/>
      <c r="BQ31" s="106"/>
      <c r="BR31" s="111"/>
      <c r="BS31" s="111"/>
      <c r="BT31" s="112"/>
      <c r="BU31" s="113"/>
      <c r="BV31" s="106"/>
    </row>
    <row r="32" spans="1:74">
      <c r="A32" s="92" t="s">
        <v>868</v>
      </c>
      <c r="B32" s="91" t="s">
        <v>140</v>
      </c>
      <c r="C32" s="115">
        <v>44902</v>
      </c>
      <c r="D32" s="106" t="s">
        <v>180</v>
      </c>
      <c r="E32" s="107" t="s">
        <v>184</v>
      </c>
      <c r="F32" s="106" t="s">
        <v>180</v>
      </c>
      <c r="G32" s="106" t="s">
        <v>144</v>
      </c>
      <c r="H32" s="91" t="s">
        <v>160</v>
      </c>
      <c r="I32" s="106" t="s">
        <v>146</v>
      </c>
      <c r="J32" s="107" t="s">
        <v>161</v>
      </c>
      <c r="K32" s="106">
        <v>3</v>
      </c>
      <c r="L32" s="108" t="s">
        <v>162</v>
      </c>
      <c r="M32" s="97">
        <v>44902.26458333333</v>
      </c>
      <c r="N32" s="90">
        <v>29286</v>
      </c>
      <c r="O32" s="106">
        <v>0</v>
      </c>
      <c r="P32" s="97">
        <v>44902.679861111108</v>
      </c>
      <c r="Q32" s="106">
        <v>29352</v>
      </c>
      <c r="R32" s="106">
        <v>2684</v>
      </c>
      <c r="S32" s="97">
        <v>44902.288888888892</v>
      </c>
      <c r="T32" s="106">
        <v>29294</v>
      </c>
      <c r="U32" s="106" t="s">
        <v>185</v>
      </c>
      <c r="V32" s="97">
        <v>44902.451388888891</v>
      </c>
      <c r="W32" s="106">
        <v>29317</v>
      </c>
      <c r="X32" s="106" t="s">
        <v>869</v>
      </c>
      <c r="Y32" s="97">
        <v>44902.49722222222</v>
      </c>
      <c r="Z32" s="106">
        <v>29320</v>
      </c>
      <c r="AA32" s="106" t="s">
        <v>318</v>
      </c>
      <c r="AB32" s="97">
        <v>44902.62777777778</v>
      </c>
      <c r="AC32" s="106">
        <v>29348</v>
      </c>
      <c r="AD32" s="106" t="s">
        <v>188</v>
      </c>
      <c r="AE32" s="97"/>
      <c r="AF32" s="106"/>
      <c r="AG32" s="106"/>
      <c r="AH32" s="97"/>
      <c r="AI32" s="106"/>
      <c r="AJ32" s="110"/>
      <c r="AK32" s="97"/>
      <c r="AL32" s="106"/>
      <c r="AM32" s="110"/>
      <c r="AN32" s="97"/>
      <c r="AO32" s="106"/>
      <c r="AP32" s="110"/>
      <c r="AQ32" s="97">
        <v>44902.469444444447</v>
      </c>
      <c r="AR32" s="106">
        <v>29323</v>
      </c>
      <c r="AS32" s="106">
        <v>3380</v>
      </c>
      <c r="AT32" s="111">
        <v>6520</v>
      </c>
      <c r="AU32" s="111">
        <v>4430</v>
      </c>
      <c r="AV32" s="112">
        <v>2090</v>
      </c>
      <c r="AW32" s="97">
        <v>44902.492361111108</v>
      </c>
      <c r="AX32" s="106">
        <v>29324</v>
      </c>
      <c r="AY32" s="97">
        <v>44902.63958333333</v>
      </c>
      <c r="AZ32" s="106">
        <v>29351</v>
      </c>
      <c r="BA32" s="106">
        <v>3390</v>
      </c>
      <c r="BB32" s="111">
        <v>6610</v>
      </c>
      <c r="BC32" s="111">
        <v>4430</v>
      </c>
      <c r="BD32" s="112">
        <v>2180</v>
      </c>
      <c r="BE32" s="97">
        <v>44902.67083333333</v>
      </c>
      <c r="BF32" s="106">
        <v>29352</v>
      </c>
      <c r="BG32" s="97"/>
      <c r="BH32" s="106"/>
      <c r="BI32" s="106"/>
      <c r="BJ32" s="111"/>
      <c r="BK32" s="111"/>
      <c r="BL32" s="112"/>
      <c r="BM32" s="97"/>
      <c r="BN32" s="106"/>
      <c r="BO32" s="97"/>
      <c r="BP32" s="106"/>
      <c r="BQ32" s="106"/>
      <c r="BR32" s="111"/>
      <c r="BS32" s="111"/>
      <c r="BT32" s="112"/>
      <c r="BU32" s="113"/>
      <c r="BV32" s="106"/>
    </row>
    <row r="33" spans="1:74">
      <c r="A33" s="92" t="s">
        <v>862</v>
      </c>
      <c r="B33" s="91" t="s">
        <v>140</v>
      </c>
      <c r="C33" s="115">
        <v>44902</v>
      </c>
      <c r="D33" s="106" t="s">
        <v>180</v>
      </c>
      <c r="E33" s="107" t="s">
        <v>195</v>
      </c>
      <c r="F33" s="106" t="s">
        <v>196</v>
      </c>
      <c r="G33" s="106" t="s">
        <v>144</v>
      </c>
      <c r="H33" s="91" t="s">
        <v>319</v>
      </c>
      <c r="I33" s="106" t="s">
        <v>146</v>
      </c>
      <c r="J33" s="107" t="s">
        <v>150</v>
      </c>
      <c r="K33" s="106">
        <v>0</v>
      </c>
      <c r="L33" s="108" t="s">
        <v>151</v>
      </c>
      <c r="M33" s="97">
        <v>44902.640277777777</v>
      </c>
      <c r="N33" s="90">
        <v>46725</v>
      </c>
      <c r="O33" s="106">
        <v>0</v>
      </c>
      <c r="P33" s="97">
        <v>44902.691666666666</v>
      </c>
      <c r="Q33" s="106">
        <v>46727</v>
      </c>
      <c r="R33" s="106">
        <v>0</v>
      </c>
      <c r="S33" s="97">
        <v>44902.640277777777</v>
      </c>
      <c r="T33" s="106">
        <v>46725</v>
      </c>
      <c r="U33" s="106" t="s">
        <v>270</v>
      </c>
      <c r="V33" s="97">
        <v>44902.680555555555</v>
      </c>
      <c r="W33" s="106">
        <v>46726</v>
      </c>
      <c r="X33" s="106" t="s">
        <v>310</v>
      </c>
      <c r="Y33" s="97"/>
      <c r="Z33" s="106"/>
      <c r="AA33" s="106"/>
      <c r="AB33" s="97"/>
      <c r="AC33" s="106"/>
      <c r="AD33" s="106"/>
      <c r="AE33" s="97"/>
      <c r="AF33" s="106"/>
      <c r="AG33" s="106"/>
      <c r="AH33" s="97"/>
      <c r="AI33" s="106"/>
      <c r="AJ33" s="110"/>
      <c r="AK33" s="97"/>
      <c r="AL33" s="106"/>
      <c r="AM33" s="110"/>
      <c r="AN33" s="97"/>
      <c r="AO33" s="106"/>
      <c r="AP33" s="110"/>
      <c r="AQ33" s="97">
        <v>44902.68472222222</v>
      </c>
      <c r="AR33" s="106">
        <v>46725</v>
      </c>
      <c r="AS33" s="106">
        <v>3391</v>
      </c>
      <c r="AT33" s="111">
        <v>16200</v>
      </c>
      <c r="AU33" s="111">
        <v>12100</v>
      </c>
      <c r="AV33" s="112">
        <v>4100</v>
      </c>
      <c r="AW33" s="97">
        <v>44902.691666666666</v>
      </c>
      <c r="AX33" s="106">
        <v>46727</v>
      </c>
      <c r="AY33" s="97"/>
      <c r="AZ33" s="106"/>
      <c r="BA33" s="106"/>
      <c r="BB33" s="111"/>
      <c r="BC33" s="111"/>
      <c r="BD33" s="112"/>
      <c r="BE33" s="97"/>
      <c r="BF33" s="106"/>
      <c r="BG33" s="97"/>
      <c r="BH33" s="106"/>
      <c r="BI33" s="106"/>
      <c r="BJ33" s="111"/>
      <c r="BK33" s="111"/>
      <c r="BL33" s="112"/>
      <c r="BM33" s="97"/>
      <c r="BN33" s="106"/>
      <c r="BO33" s="97"/>
      <c r="BP33" s="106"/>
      <c r="BQ33" s="106"/>
      <c r="BR33" s="111"/>
      <c r="BS33" s="111"/>
      <c r="BT33" s="112"/>
      <c r="BU33" s="113"/>
      <c r="BV33" s="106"/>
    </row>
    <row r="34" spans="1:74">
      <c r="A34" s="92" t="s">
        <v>870</v>
      </c>
      <c r="B34" s="91" t="s">
        <v>140</v>
      </c>
      <c r="C34" s="115">
        <v>44903</v>
      </c>
      <c r="D34" s="106" t="s">
        <v>180</v>
      </c>
      <c r="E34" s="107" t="s">
        <v>168</v>
      </c>
      <c r="F34" s="106" t="s">
        <v>165</v>
      </c>
      <c r="G34" s="106" t="s">
        <v>156</v>
      </c>
      <c r="H34" s="91" t="s">
        <v>145</v>
      </c>
      <c r="I34" s="106" t="s">
        <v>146</v>
      </c>
      <c r="J34" s="107" t="s">
        <v>153</v>
      </c>
      <c r="K34" s="106">
        <v>3</v>
      </c>
      <c r="L34" s="108" t="s">
        <v>158</v>
      </c>
      <c r="M34" s="97">
        <v>44902.658333333333</v>
      </c>
      <c r="N34" s="90">
        <v>47898</v>
      </c>
      <c r="O34" s="106">
        <v>47898</v>
      </c>
      <c r="P34" s="97">
        <v>44903.011805555558</v>
      </c>
      <c r="Q34" s="106">
        <v>47967</v>
      </c>
      <c r="R34" s="106">
        <v>47967</v>
      </c>
      <c r="S34" s="97">
        <v>44903.663194444445</v>
      </c>
      <c r="T34" s="106">
        <v>47902</v>
      </c>
      <c r="U34" s="106" t="s">
        <v>344</v>
      </c>
      <c r="V34" s="97">
        <v>44903.845138888886</v>
      </c>
      <c r="W34" s="106">
        <v>47924</v>
      </c>
      <c r="X34" s="106" t="s">
        <v>871</v>
      </c>
      <c r="Y34" s="97">
        <v>44903.843055555553</v>
      </c>
      <c r="Z34" s="106">
        <v>47933</v>
      </c>
      <c r="AA34" s="106" t="s">
        <v>464</v>
      </c>
      <c r="AB34" s="97">
        <v>44903.986111111109</v>
      </c>
      <c r="AC34" s="106">
        <v>47960</v>
      </c>
      <c r="AD34" s="106" t="s">
        <v>260</v>
      </c>
      <c r="AE34" s="97"/>
      <c r="AF34" s="106"/>
      <c r="AG34" s="106"/>
      <c r="AH34" s="97"/>
      <c r="AI34" s="106"/>
      <c r="AJ34" s="110"/>
      <c r="AK34" s="97"/>
      <c r="AL34" s="106"/>
      <c r="AM34" s="110"/>
      <c r="AN34" s="97"/>
      <c r="AO34" s="106"/>
      <c r="AP34" s="110"/>
      <c r="AQ34" s="97">
        <v>44903.85</v>
      </c>
      <c r="AR34" s="106">
        <v>47928</v>
      </c>
      <c r="AS34" s="106"/>
      <c r="AT34" s="111"/>
      <c r="AU34" s="111"/>
      <c r="AV34" s="114">
        <v>7730</v>
      </c>
      <c r="AW34" s="97">
        <v>44903.85833333333</v>
      </c>
      <c r="AX34" s="106">
        <v>47929</v>
      </c>
      <c r="AY34" s="97">
        <v>44903</v>
      </c>
      <c r="AZ34" s="106">
        <v>47967</v>
      </c>
      <c r="BA34" s="106"/>
      <c r="BB34" s="111"/>
      <c r="BC34" s="111"/>
      <c r="BD34" s="114">
        <v>4850</v>
      </c>
      <c r="BE34" s="97">
        <v>44903.008333333331</v>
      </c>
      <c r="BF34" s="106">
        <v>47967</v>
      </c>
      <c r="BG34" s="97"/>
      <c r="BH34" s="106"/>
      <c r="BI34" s="106"/>
      <c r="BJ34" s="111"/>
      <c r="BK34" s="111"/>
      <c r="BL34" s="112"/>
      <c r="BM34" s="97"/>
      <c r="BN34" s="106"/>
      <c r="BO34" s="97"/>
      <c r="BP34" s="106"/>
      <c r="BQ34" s="106"/>
      <c r="BR34" s="111"/>
      <c r="BS34" s="111"/>
      <c r="BT34" s="112"/>
      <c r="BU34" s="113"/>
      <c r="BV34" s="106"/>
    </row>
    <row r="35" spans="1:74">
      <c r="A35" s="92" t="s">
        <v>875</v>
      </c>
      <c r="B35" s="91" t="s">
        <v>140</v>
      </c>
      <c r="C35" s="115">
        <v>44903</v>
      </c>
      <c r="D35" s="106" t="s">
        <v>141</v>
      </c>
      <c r="E35" s="107" t="s">
        <v>192</v>
      </c>
      <c r="F35" s="106" t="s">
        <v>141</v>
      </c>
      <c r="G35" s="106" t="s">
        <v>144</v>
      </c>
      <c r="H35" s="91" t="s">
        <v>160</v>
      </c>
      <c r="I35" s="106" t="s">
        <v>146</v>
      </c>
      <c r="J35" s="107" t="s">
        <v>161</v>
      </c>
      <c r="K35" s="106">
        <v>3</v>
      </c>
      <c r="L35" s="108" t="s">
        <v>162</v>
      </c>
      <c r="M35" s="97">
        <v>44903.26458333333</v>
      </c>
      <c r="N35" s="90">
        <v>29352</v>
      </c>
      <c r="O35" s="106">
        <v>2684</v>
      </c>
      <c r="P35" s="97">
        <v>44903.581250000003</v>
      </c>
      <c r="Q35" s="106">
        <v>29403</v>
      </c>
      <c r="R35" s="106">
        <v>2692</v>
      </c>
      <c r="S35" s="97">
        <v>44903.296527777777</v>
      </c>
      <c r="T35" s="106">
        <v>29360</v>
      </c>
      <c r="U35" s="106" t="s">
        <v>263</v>
      </c>
      <c r="V35" s="97">
        <v>44903.431944444441</v>
      </c>
      <c r="W35" s="106">
        <v>29377</v>
      </c>
      <c r="X35" s="106" t="s">
        <v>193</v>
      </c>
      <c r="Y35" s="97">
        <v>44903.479861111111</v>
      </c>
      <c r="Z35" s="106">
        <v>29387</v>
      </c>
      <c r="AA35" s="106" t="s">
        <v>213</v>
      </c>
      <c r="AB35" s="97">
        <v>44903.549305555556</v>
      </c>
      <c r="AC35" s="106">
        <v>29397</v>
      </c>
      <c r="AD35" s="106" t="s">
        <v>876</v>
      </c>
      <c r="AE35" s="97"/>
      <c r="AF35" s="106"/>
      <c r="AG35" s="106"/>
      <c r="AH35" s="97"/>
      <c r="AI35" s="106"/>
      <c r="AJ35" s="110"/>
      <c r="AK35" s="97"/>
      <c r="AL35" s="106"/>
      <c r="AM35" s="110"/>
      <c r="AN35" s="97"/>
      <c r="AO35" s="106"/>
      <c r="AP35" s="110"/>
      <c r="AQ35" s="97">
        <v>44903.445833333331</v>
      </c>
      <c r="AR35" s="106">
        <v>29381</v>
      </c>
      <c r="AS35" s="106">
        <v>3395</v>
      </c>
      <c r="AT35" s="111">
        <v>6470</v>
      </c>
      <c r="AU35" s="111">
        <v>4430</v>
      </c>
      <c r="AV35" s="112">
        <v>2040</v>
      </c>
      <c r="AW35" s="97">
        <v>44903.47152777778</v>
      </c>
      <c r="AX35" s="106">
        <v>29382</v>
      </c>
      <c r="AY35" s="97">
        <v>44903.561805555553</v>
      </c>
      <c r="AZ35" s="106">
        <v>29402</v>
      </c>
      <c r="BA35" s="106">
        <v>3399</v>
      </c>
      <c r="BB35" s="111">
        <v>5800</v>
      </c>
      <c r="BC35" s="111">
        <v>4430</v>
      </c>
      <c r="BD35" s="112">
        <v>1370</v>
      </c>
      <c r="BE35" s="97">
        <v>44903.57916666667</v>
      </c>
      <c r="BF35" s="106">
        <v>29403</v>
      </c>
      <c r="BG35" s="97"/>
      <c r="BH35" s="106"/>
      <c r="BI35" s="106"/>
      <c r="BJ35" s="111"/>
      <c r="BK35" s="111"/>
      <c r="BL35" s="112"/>
      <c r="BM35" s="97"/>
      <c r="BN35" s="106"/>
      <c r="BO35" s="97"/>
      <c r="BP35" s="106"/>
      <c r="BQ35" s="106"/>
      <c r="BR35" s="111"/>
      <c r="BS35" s="111"/>
      <c r="BT35" s="112"/>
      <c r="BU35" s="113"/>
      <c r="BV35" s="106"/>
    </row>
    <row r="36" spans="1:74">
      <c r="A36" s="92" t="s">
        <v>872</v>
      </c>
      <c r="B36" s="91" t="s">
        <v>140</v>
      </c>
      <c r="C36" s="115">
        <v>44903</v>
      </c>
      <c r="D36" s="106" t="s">
        <v>141</v>
      </c>
      <c r="E36" s="107" t="s">
        <v>149</v>
      </c>
      <c r="F36" s="106" t="s">
        <v>143</v>
      </c>
      <c r="G36" s="106" t="s">
        <v>144</v>
      </c>
      <c r="H36" s="91" t="s">
        <v>145</v>
      </c>
      <c r="I36" s="106" t="s">
        <v>146</v>
      </c>
      <c r="J36" s="107" t="s">
        <v>150</v>
      </c>
      <c r="K36" s="106">
        <v>3</v>
      </c>
      <c r="L36" s="108" t="s">
        <v>151</v>
      </c>
      <c r="M36" s="97">
        <v>44903.256944444445</v>
      </c>
      <c r="N36" s="90">
        <v>46727</v>
      </c>
      <c r="O36" s="106">
        <v>0</v>
      </c>
      <c r="P36" s="97">
        <v>44903.708333333336</v>
      </c>
      <c r="Q36" s="106">
        <v>46822</v>
      </c>
      <c r="R36" s="106">
        <v>0</v>
      </c>
      <c r="S36" s="97">
        <v>44903.291666666664</v>
      </c>
      <c r="T36" s="106">
        <v>46731</v>
      </c>
      <c r="U36" s="106" t="s">
        <v>285</v>
      </c>
      <c r="V36" s="97">
        <v>44903.527777777781</v>
      </c>
      <c r="W36" s="106">
        <v>46780</v>
      </c>
      <c r="X36" s="106" t="s">
        <v>576</v>
      </c>
      <c r="Y36" s="97">
        <v>44903.569444444445</v>
      </c>
      <c r="Z36" s="106">
        <v>46800</v>
      </c>
      <c r="AA36" s="106" t="s">
        <v>303</v>
      </c>
      <c r="AB36" s="97">
        <v>44903.666666666664</v>
      </c>
      <c r="AC36" s="106">
        <v>46813</v>
      </c>
      <c r="AD36" s="106" t="s">
        <v>873</v>
      </c>
      <c r="AE36" s="97"/>
      <c r="AF36" s="106"/>
      <c r="AG36" s="106"/>
      <c r="AH36" s="97"/>
      <c r="AI36" s="106"/>
      <c r="AJ36" s="110"/>
      <c r="AK36" s="97"/>
      <c r="AL36" s="106"/>
      <c r="AM36" s="110"/>
      <c r="AN36" s="97"/>
      <c r="AO36" s="106"/>
      <c r="AP36" s="110"/>
      <c r="AQ36" s="97">
        <v>44903.549305555556</v>
      </c>
      <c r="AR36" s="106">
        <v>46790</v>
      </c>
      <c r="AS36" s="106">
        <v>3398</v>
      </c>
      <c r="AT36" s="111">
        <v>19250</v>
      </c>
      <c r="AU36" s="111">
        <v>12220</v>
      </c>
      <c r="AV36" s="112">
        <v>7030</v>
      </c>
      <c r="AW36" s="97">
        <v>44903.5625</v>
      </c>
      <c r="AX36" s="106">
        <v>46790</v>
      </c>
      <c r="AY36" s="97">
        <v>44903.691666666666</v>
      </c>
      <c r="AZ36" s="106">
        <v>46822</v>
      </c>
      <c r="BA36" s="106">
        <v>3405</v>
      </c>
      <c r="BB36" s="111">
        <v>15810</v>
      </c>
      <c r="BC36" s="111">
        <v>12070</v>
      </c>
      <c r="BD36" s="112">
        <v>3740</v>
      </c>
      <c r="BE36" s="97">
        <v>44903.698611111111</v>
      </c>
      <c r="BF36" s="106">
        <v>46822</v>
      </c>
      <c r="BG36" s="97"/>
      <c r="BH36" s="106"/>
      <c r="BI36" s="106"/>
      <c r="BJ36" s="111"/>
      <c r="BK36" s="111"/>
      <c r="BL36" s="112"/>
      <c r="BM36" s="97"/>
      <c r="BN36" s="106"/>
      <c r="BO36" s="97"/>
      <c r="BP36" s="106"/>
      <c r="BQ36" s="106"/>
      <c r="BR36" s="111"/>
      <c r="BS36" s="111"/>
      <c r="BT36" s="112"/>
      <c r="BU36" s="113"/>
      <c r="BV36" s="106"/>
    </row>
    <row r="37" spans="1:74">
      <c r="A37" s="92" t="s">
        <v>874</v>
      </c>
      <c r="B37" s="91" t="s">
        <v>140</v>
      </c>
      <c r="C37" s="115">
        <v>44903</v>
      </c>
      <c r="D37" s="106" t="s">
        <v>141</v>
      </c>
      <c r="E37" s="107" t="s">
        <v>152</v>
      </c>
      <c r="F37" s="106" t="s">
        <v>143</v>
      </c>
      <c r="G37" s="106" t="s">
        <v>144</v>
      </c>
      <c r="H37" s="91" t="s">
        <v>145</v>
      </c>
      <c r="I37" s="106" t="s">
        <v>146</v>
      </c>
      <c r="J37" s="107" t="s">
        <v>153</v>
      </c>
      <c r="K37" s="106">
        <v>3</v>
      </c>
      <c r="L37" s="108" t="s">
        <v>154</v>
      </c>
      <c r="M37" s="97">
        <v>44903.256944444445</v>
      </c>
      <c r="N37" s="90">
        <v>47967</v>
      </c>
      <c r="O37" s="106">
        <v>47967</v>
      </c>
      <c r="P37" s="97">
        <v>44903.708333333336</v>
      </c>
      <c r="Q37" s="106">
        <v>48133</v>
      </c>
      <c r="R37" s="106">
        <v>48133</v>
      </c>
      <c r="S37" s="97">
        <v>44903.293749999997</v>
      </c>
      <c r="T37" s="106">
        <v>47975</v>
      </c>
      <c r="U37" s="106" t="s">
        <v>181</v>
      </c>
      <c r="V37" s="97">
        <v>44903.5625</v>
      </c>
      <c r="W37" s="106">
        <v>48062</v>
      </c>
      <c r="X37" s="106" t="s">
        <v>238</v>
      </c>
      <c r="Y37" s="97">
        <v>44903.594444444447</v>
      </c>
      <c r="Z37" s="106">
        <v>48088</v>
      </c>
      <c r="AA37" s="106" t="s">
        <v>244</v>
      </c>
      <c r="AB37" s="97">
        <v>44903.666666666664</v>
      </c>
      <c r="AC37" s="106">
        <v>48111</v>
      </c>
      <c r="AD37" s="106" t="s">
        <v>211</v>
      </c>
      <c r="AE37" s="97"/>
      <c r="AF37" s="106"/>
      <c r="AG37" s="106"/>
      <c r="AH37" s="97"/>
      <c r="AI37" s="106"/>
      <c r="AJ37" s="110"/>
      <c r="AK37" s="97"/>
      <c r="AL37" s="106"/>
      <c r="AM37" s="110"/>
      <c r="AN37" s="97"/>
      <c r="AO37" s="106"/>
      <c r="AP37" s="110"/>
      <c r="AQ37" s="97">
        <v>44903.580555555556</v>
      </c>
      <c r="AR37" s="106">
        <v>48074</v>
      </c>
      <c r="AS37" s="106">
        <v>3400</v>
      </c>
      <c r="AT37" s="111">
        <v>20250</v>
      </c>
      <c r="AU37" s="111">
        <v>11980</v>
      </c>
      <c r="AV37" s="112">
        <v>8270</v>
      </c>
      <c r="AW37" s="97">
        <v>44903.585416666669</v>
      </c>
      <c r="AX37" s="106">
        <v>48074</v>
      </c>
      <c r="AY37" s="97">
        <v>44903.7</v>
      </c>
      <c r="AZ37" s="106">
        <v>48133</v>
      </c>
      <c r="BA37" s="106">
        <v>3406</v>
      </c>
      <c r="BB37" s="111">
        <v>14010</v>
      </c>
      <c r="BC37" s="111">
        <v>11870</v>
      </c>
      <c r="BD37" s="112">
        <v>2140</v>
      </c>
      <c r="BE37" s="97">
        <v>44903.706944444442</v>
      </c>
      <c r="BF37" s="106">
        <v>48133</v>
      </c>
      <c r="BG37" s="97"/>
      <c r="BH37" s="106"/>
      <c r="BI37" s="106"/>
      <c r="BJ37" s="111"/>
      <c r="BK37" s="111"/>
      <c r="BL37" s="112"/>
      <c r="BM37" s="97"/>
      <c r="BN37" s="106"/>
      <c r="BO37" s="97"/>
      <c r="BP37" s="106"/>
      <c r="BQ37" s="106"/>
      <c r="BR37" s="111"/>
      <c r="BS37" s="111"/>
      <c r="BT37" s="112"/>
      <c r="BU37" s="113"/>
      <c r="BV37" s="106"/>
    </row>
    <row r="38" spans="1:74">
      <c r="A38" s="92" t="s">
        <v>882</v>
      </c>
      <c r="B38" s="91" t="s">
        <v>140</v>
      </c>
      <c r="C38" s="115">
        <v>44904</v>
      </c>
      <c r="D38" s="106" t="s">
        <v>141</v>
      </c>
      <c r="E38" s="107" t="s">
        <v>155</v>
      </c>
      <c r="F38" s="106" t="s">
        <v>143</v>
      </c>
      <c r="G38" s="106" t="s">
        <v>156</v>
      </c>
      <c r="H38" s="91" t="s">
        <v>145</v>
      </c>
      <c r="I38" s="106" t="s">
        <v>146</v>
      </c>
      <c r="J38" s="107" t="s">
        <v>147</v>
      </c>
      <c r="K38" s="106">
        <v>3</v>
      </c>
      <c r="L38" s="108" t="s">
        <v>158</v>
      </c>
      <c r="M38" s="97">
        <v>44903.654166666667</v>
      </c>
      <c r="N38" s="90">
        <v>41086</v>
      </c>
      <c r="O38" s="106">
        <v>0</v>
      </c>
      <c r="P38" s="97">
        <v>44904.002083333333</v>
      </c>
      <c r="Q38" s="106">
        <v>41141</v>
      </c>
      <c r="R38" s="106">
        <v>0</v>
      </c>
      <c r="S38" s="97">
        <v>44904.65902777778</v>
      </c>
      <c r="T38" s="106">
        <v>41089</v>
      </c>
      <c r="U38" s="106" t="s">
        <v>883</v>
      </c>
      <c r="V38" s="97">
        <v>44904.974305555559</v>
      </c>
      <c r="W38" s="106">
        <v>41129</v>
      </c>
      <c r="X38" s="106" t="s">
        <v>252</v>
      </c>
      <c r="Y38" s="97"/>
      <c r="Z38" s="106"/>
      <c r="AA38" s="106"/>
      <c r="AB38" s="97"/>
      <c r="AC38" s="106"/>
      <c r="AD38" s="106"/>
      <c r="AE38" s="97"/>
      <c r="AF38" s="106"/>
      <c r="AG38" s="106"/>
      <c r="AH38" s="97"/>
      <c r="AI38" s="106"/>
      <c r="AJ38" s="110"/>
      <c r="AK38" s="97"/>
      <c r="AL38" s="106"/>
      <c r="AM38" s="110"/>
      <c r="AN38" s="97"/>
      <c r="AO38" s="106"/>
      <c r="AP38" s="110"/>
      <c r="AQ38" s="97">
        <v>44904.988194444442</v>
      </c>
      <c r="AR38" s="106">
        <v>41140</v>
      </c>
      <c r="AS38" s="106"/>
      <c r="AT38" s="111"/>
      <c r="AU38" s="111"/>
      <c r="AV38" s="112">
        <v>9050</v>
      </c>
      <c r="AW38" s="97">
        <v>44904.999305555553</v>
      </c>
      <c r="AX38" s="106">
        <v>41141</v>
      </c>
      <c r="AY38" s="97"/>
      <c r="AZ38" s="106"/>
      <c r="BA38" s="106"/>
      <c r="BB38" s="111"/>
      <c r="BC38" s="111"/>
      <c r="BD38" s="112"/>
      <c r="BE38" s="97"/>
      <c r="BF38" s="106"/>
      <c r="BG38" s="97"/>
      <c r="BH38" s="106"/>
      <c r="BI38" s="106"/>
      <c r="BJ38" s="111"/>
      <c r="BK38" s="111"/>
      <c r="BL38" s="112"/>
      <c r="BM38" s="97"/>
      <c r="BN38" s="106"/>
      <c r="BO38" s="97"/>
      <c r="BP38" s="106"/>
      <c r="BQ38" s="106"/>
      <c r="BR38" s="111"/>
      <c r="BS38" s="111"/>
      <c r="BT38" s="112"/>
      <c r="BU38" s="113"/>
      <c r="BV38" s="106"/>
    </row>
    <row r="39" spans="1:74">
      <c r="A39" s="92" t="s">
        <v>884</v>
      </c>
      <c r="B39" s="91" t="s">
        <v>140</v>
      </c>
      <c r="C39" s="115">
        <v>44904</v>
      </c>
      <c r="D39" s="106" t="s">
        <v>163</v>
      </c>
      <c r="E39" s="107" t="s">
        <v>172</v>
      </c>
      <c r="F39" s="106" t="s">
        <v>163</v>
      </c>
      <c r="G39" s="106" t="s">
        <v>144</v>
      </c>
      <c r="H39" s="91" t="s">
        <v>160</v>
      </c>
      <c r="I39" s="106" t="s">
        <v>146</v>
      </c>
      <c r="J39" s="107" t="s">
        <v>161</v>
      </c>
      <c r="K39" s="106">
        <v>3</v>
      </c>
      <c r="L39" s="108" t="s">
        <v>162</v>
      </c>
      <c r="M39" s="97">
        <v>44904.259722222225</v>
      </c>
      <c r="N39" s="90">
        <v>29403</v>
      </c>
      <c r="O39" s="106">
        <v>2692</v>
      </c>
      <c r="P39" s="97">
        <v>44904.568749999999</v>
      </c>
      <c r="Q39" s="106">
        <v>29461</v>
      </c>
      <c r="R39" s="106">
        <v>2699</v>
      </c>
      <c r="S39" s="97">
        <v>44904.286111111112</v>
      </c>
      <c r="T39" s="106">
        <v>29410</v>
      </c>
      <c r="U39" s="106" t="s">
        <v>200</v>
      </c>
      <c r="V39" s="97">
        <v>44904.413888888892</v>
      </c>
      <c r="W39" s="106">
        <v>29431</v>
      </c>
      <c r="X39" s="106" t="s">
        <v>216</v>
      </c>
      <c r="Y39" s="97">
        <v>44904.455555555556</v>
      </c>
      <c r="Z39" s="106">
        <v>29440</v>
      </c>
      <c r="AA39" s="106" t="s">
        <v>308</v>
      </c>
      <c r="AB39" s="97">
        <v>44904.542361111111</v>
      </c>
      <c r="AC39" s="106">
        <v>29456</v>
      </c>
      <c r="AD39" s="106"/>
      <c r="AE39" s="97"/>
      <c r="AF39" s="106"/>
      <c r="AG39" s="106"/>
      <c r="AH39" s="97"/>
      <c r="AI39" s="106"/>
      <c r="AJ39" s="110"/>
      <c r="AK39" s="97"/>
      <c r="AL39" s="106"/>
      <c r="AM39" s="110"/>
      <c r="AN39" s="97"/>
      <c r="AO39" s="106"/>
      <c r="AP39" s="110"/>
      <c r="AQ39" s="97">
        <v>44904.424305555556</v>
      </c>
      <c r="AR39" s="106">
        <v>29435</v>
      </c>
      <c r="AS39" s="106">
        <v>3410</v>
      </c>
      <c r="AT39" s="111">
        <v>6260</v>
      </c>
      <c r="AU39" s="111">
        <v>4430</v>
      </c>
      <c r="AV39" s="112">
        <v>1830</v>
      </c>
      <c r="AW39" s="97">
        <v>44904.451388888891</v>
      </c>
      <c r="AX39" s="106">
        <v>29436</v>
      </c>
      <c r="AY39" s="97">
        <v>44904.550694444442</v>
      </c>
      <c r="AZ39" s="106">
        <v>29459</v>
      </c>
      <c r="BA39" s="106">
        <v>3418</v>
      </c>
      <c r="BB39" s="111">
        <v>5960</v>
      </c>
      <c r="BC39" s="111">
        <v>4430</v>
      </c>
      <c r="BD39" s="112">
        <v>1530</v>
      </c>
      <c r="BE39" s="97">
        <v>44904.566666666666</v>
      </c>
      <c r="BF39" s="106">
        <v>29460</v>
      </c>
      <c r="BG39" s="97"/>
      <c r="BH39" s="106"/>
      <c r="BI39" s="106"/>
      <c r="BJ39" s="111"/>
      <c r="BK39" s="111"/>
      <c r="BL39" s="112"/>
      <c r="BM39" s="97"/>
      <c r="BN39" s="106"/>
      <c r="BO39" s="97"/>
      <c r="BP39" s="106"/>
      <c r="BQ39" s="106"/>
      <c r="BR39" s="111"/>
      <c r="BS39" s="111"/>
      <c r="BT39" s="112"/>
      <c r="BU39" s="113"/>
      <c r="BV39" s="106"/>
    </row>
    <row r="40" spans="1:74">
      <c r="A40" s="92" t="s">
        <v>878</v>
      </c>
      <c r="B40" s="91" t="s">
        <v>140</v>
      </c>
      <c r="C40" s="115">
        <v>44904</v>
      </c>
      <c r="D40" s="106" t="s">
        <v>163</v>
      </c>
      <c r="E40" s="107" t="s">
        <v>166</v>
      </c>
      <c r="F40" s="106" t="s">
        <v>165</v>
      </c>
      <c r="G40" s="106" t="s">
        <v>144</v>
      </c>
      <c r="H40" s="91" t="s">
        <v>145</v>
      </c>
      <c r="I40" s="106" t="s">
        <v>146</v>
      </c>
      <c r="J40" s="107" t="s">
        <v>150</v>
      </c>
      <c r="K40" s="106">
        <v>3</v>
      </c>
      <c r="L40" s="108" t="s">
        <v>151</v>
      </c>
      <c r="M40" s="97">
        <v>44904.256944444445</v>
      </c>
      <c r="N40" s="90">
        <v>46822</v>
      </c>
      <c r="O40" s="106">
        <v>0</v>
      </c>
      <c r="P40" s="97">
        <v>44904.669444444444</v>
      </c>
      <c r="Q40" s="106">
        <v>46891</v>
      </c>
      <c r="R40" s="106">
        <v>0</v>
      </c>
      <c r="S40" s="97">
        <v>44904.291666666664</v>
      </c>
      <c r="T40" s="106">
        <v>46829</v>
      </c>
      <c r="U40" s="106" t="s">
        <v>285</v>
      </c>
      <c r="V40" s="97">
        <v>44904.475694444445</v>
      </c>
      <c r="W40" s="106">
        <v>46858</v>
      </c>
      <c r="X40" s="106" t="s">
        <v>228</v>
      </c>
      <c r="Y40" s="97">
        <v>44904.5</v>
      </c>
      <c r="Z40" s="106">
        <v>46865</v>
      </c>
      <c r="AA40" s="106" t="s">
        <v>879</v>
      </c>
      <c r="AB40" s="97">
        <v>44904.645833333336</v>
      </c>
      <c r="AC40" s="106">
        <v>46883</v>
      </c>
      <c r="AD40" s="106" t="s">
        <v>880</v>
      </c>
      <c r="AE40" s="97"/>
      <c r="AF40" s="106"/>
      <c r="AG40" s="106"/>
      <c r="AH40" s="97"/>
      <c r="AI40" s="106"/>
      <c r="AJ40" s="110"/>
      <c r="AK40" s="97"/>
      <c r="AL40" s="106"/>
      <c r="AM40" s="110"/>
      <c r="AN40" s="97"/>
      <c r="AO40" s="106"/>
      <c r="AP40" s="110"/>
      <c r="AQ40" s="97">
        <v>44904.490277777775</v>
      </c>
      <c r="AR40" s="106">
        <v>46861</v>
      </c>
      <c r="AS40" s="106">
        <v>3413</v>
      </c>
      <c r="AT40" s="111">
        <v>19810</v>
      </c>
      <c r="AU40" s="111">
        <v>12320</v>
      </c>
      <c r="AV40" s="112">
        <v>7490</v>
      </c>
      <c r="AW40" s="97">
        <v>44904.495138888888</v>
      </c>
      <c r="AX40" s="106">
        <v>46862</v>
      </c>
      <c r="AY40" s="97">
        <v>44904.662499999999</v>
      </c>
      <c r="AZ40" s="106">
        <v>46890</v>
      </c>
      <c r="BA40" s="106">
        <v>3429</v>
      </c>
      <c r="BB40" s="111">
        <v>17050</v>
      </c>
      <c r="BC40" s="111">
        <v>12240</v>
      </c>
      <c r="BD40" s="112">
        <v>4810</v>
      </c>
      <c r="BE40" s="97">
        <v>44904.669444444444</v>
      </c>
      <c r="BF40" s="106">
        <v>46891</v>
      </c>
      <c r="BG40" s="97"/>
      <c r="BH40" s="106"/>
      <c r="BI40" s="106"/>
      <c r="BJ40" s="111"/>
      <c r="BK40" s="111"/>
      <c r="BL40" s="112"/>
      <c r="BM40" s="97"/>
      <c r="BN40" s="106"/>
      <c r="BO40" s="97"/>
      <c r="BP40" s="106"/>
      <c r="BQ40" s="106"/>
      <c r="BR40" s="111"/>
      <c r="BS40" s="111"/>
      <c r="BT40" s="112"/>
      <c r="BU40" s="113"/>
      <c r="BV40" s="106"/>
    </row>
    <row r="41" spans="1:74">
      <c r="A41" s="92" t="s">
        <v>881</v>
      </c>
      <c r="B41" s="91" t="s">
        <v>140</v>
      </c>
      <c r="C41" s="115">
        <v>44904</v>
      </c>
      <c r="D41" s="106" t="s">
        <v>163</v>
      </c>
      <c r="E41" s="107" t="s">
        <v>167</v>
      </c>
      <c r="F41" s="106" t="s">
        <v>165</v>
      </c>
      <c r="G41" s="106" t="s">
        <v>144</v>
      </c>
      <c r="H41" s="91" t="s">
        <v>145</v>
      </c>
      <c r="I41" s="106" t="s">
        <v>146</v>
      </c>
      <c r="J41" s="107" t="s">
        <v>153</v>
      </c>
      <c r="K41" s="106">
        <v>3</v>
      </c>
      <c r="L41" s="108" t="s">
        <v>154</v>
      </c>
      <c r="M41" s="97">
        <v>44904.256944444445</v>
      </c>
      <c r="N41" s="90">
        <v>48133</v>
      </c>
      <c r="O41" s="106">
        <v>48133</v>
      </c>
      <c r="P41" s="97">
        <v>44904.680555555555</v>
      </c>
      <c r="Q41" s="106">
        <v>48204</v>
      </c>
      <c r="R41" s="106">
        <v>48204</v>
      </c>
      <c r="S41" s="97">
        <v>44904.294444444444</v>
      </c>
      <c r="T41" s="106">
        <v>48140</v>
      </c>
      <c r="U41" s="106" t="s">
        <v>181</v>
      </c>
      <c r="V41" s="97">
        <v>44904.493750000001</v>
      </c>
      <c r="W41" s="106">
        <v>48167</v>
      </c>
      <c r="X41" s="106" t="s">
        <v>182</v>
      </c>
      <c r="Y41" s="97">
        <v>44904.520833333336</v>
      </c>
      <c r="Z41" s="106">
        <v>48177</v>
      </c>
      <c r="AA41" s="106" t="s">
        <v>712</v>
      </c>
      <c r="AB41" s="97">
        <v>44904.645833333336</v>
      </c>
      <c r="AC41" s="106">
        <v>48192</v>
      </c>
      <c r="AD41" s="106" t="s">
        <v>199</v>
      </c>
      <c r="AE41" s="97"/>
      <c r="AF41" s="106"/>
      <c r="AG41" s="106"/>
      <c r="AH41" s="97"/>
      <c r="AI41" s="106"/>
      <c r="AJ41" s="110"/>
      <c r="AK41" s="97"/>
      <c r="AL41" s="106"/>
      <c r="AM41" s="110"/>
      <c r="AN41" s="97"/>
      <c r="AO41" s="106"/>
      <c r="AP41" s="110"/>
      <c r="AQ41" s="97">
        <v>44904.510416666664</v>
      </c>
      <c r="AR41" s="106">
        <v>48173</v>
      </c>
      <c r="AS41" s="106">
        <v>3416</v>
      </c>
      <c r="AT41" s="111">
        <v>19200</v>
      </c>
      <c r="AU41" s="111">
        <v>12030</v>
      </c>
      <c r="AV41" s="112">
        <v>7170</v>
      </c>
      <c r="AW41" s="97">
        <v>44904.518055555556</v>
      </c>
      <c r="AX41" s="106">
        <v>48173</v>
      </c>
      <c r="AY41" s="97">
        <v>44904.671527777777</v>
      </c>
      <c r="AZ41" s="106">
        <v>48204</v>
      </c>
      <c r="BA41" s="106">
        <v>3430</v>
      </c>
      <c r="BB41" s="111">
        <v>16730</v>
      </c>
      <c r="BC41" s="111">
        <v>11840</v>
      </c>
      <c r="BD41" s="112">
        <v>4890</v>
      </c>
      <c r="BE41" s="97">
        <v>44904.678472222222</v>
      </c>
      <c r="BF41" s="106">
        <v>48204</v>
      </c>
      <c r="BG41" s="97"/>
      <c r="BH41" s="106"/>
      <c r="BI41" s="106"/>
      <c r="BJ41" s="111"/>
      <c r="BK41" s="111"/>
      <c r="BL41" s="112"/>
      <c r="BM41" s="97"/>
      <c r="BN41" s="106"/>
      <c r="BO41" s="97"/>
      <c r="BP41" s="106"/>
      <c r="BQ41" s="106"/>
      <c r="BR41" s="111"/>
      <c r="BS41" s="111"/>
      <c r="BT41" s="112"/>
      <c r="BU41" s="113"/>
      <c r="BV41" s="106"/>
    </row>
    <row r="42" spans="1:74">
      <c r="A42" s="92" t="s">
        <v>877</v>
      </c>
      <c r="B42" s="91" t="s">
        <v>140</v>
      </c>
      <c r="C42" s="115">
        <v>44904</v>
      </c>
      <c r="D42" s="106" t="s">
        <v>163</v>
      </c>
      <c r="E42" s="107" t="s">
        <v>195</v>
      </c>
      <c r="F42" s="106" t="s">
        <v>196</v>
      </c>
      <c r="G42" s="106" t="s">
        <v>144</v>
      </c>
      <c r="H42" s="91" t="s">
        <v>319</v>
      </c>
      <c r="I42" s="106" t="s">
        <v>146</v>
      </c>
      <c r="J42" s="107" t="s">
        <v>150</v>
      </c>
      <c r="K42" s="106">
        <v>0</v>
      </c>
      <c r="L42" s="108" t="s">
        <v>151</v>
      </c>
      <c r="M42" s="97">
        <v>44904.669444444444</v>
      </c>
      <c r="N42" s="90">
        <v>46891</v>
      </c>
      <c r="O42" s="106"/>
      <c r="P42" s="97">
        <v>44904.711111111108</v>
      </c>
      <c r="Q42" s="106">
        <v>46893</v>
      </c>
      <c r="R42" s="106">
        <v>0</v>
      </c>
      <c r="S42" s="97">
        <v>44904.67083333333</v>
      </c>
      <c r="T42" s="106">
        <v>46892</v>
      </c>
      <c r="U42" s="106" t="s">
        <v>270</v>
      </c>
      <c r="V42" s="97">
        <v>44904.697916666664</v>
      </c>
      <c r="W42" s="106">
        <v>46892</v>
      </c>
      <c r="X42" s="106" t="s">
        <v>310</v>
      </c>
      <c r="Y42" s="97"/>
      <c r="Z42" s="106"/>
      <c r="AA42" s="106"/>
      <c r="AB42" s="97"/>
      <c r="AC42" s="106"/>
      <c r="AD42" s="106"/>
      <c r="AE42" s="97"/>
      <c r="AF42" s="106"/>
      <c r="AG42" s="106"/>
      <c r="AH42" s="97"/>
      <c r="AI42" s="106"/>
      <c r="AJ42" s="110"/>
      <c r="AK42" s="97"/>
      <c r="AL42" s="106"/>
      <c r="AM42" s="110"/>
      <c r="AN42" s="97"/>
      <c r="AO42" s="106"/>
      <c r="AP42" s="110"/>
      <c r="AQ42" s="97">
        <v>44904.706944444442</v>
      </c>
      <c r="AR42" s="106">
        <v>46893</v>
      </c>
      <c r="AS42" s="106">
        <v>3431</v>
      </c>
      <c r="AT42" s="111">
        <v>14450</v>
      </c>
      <c r="AU42" s="111">
        <v>12210</v>
      </c>
      <c r="AV42" s="112">
        <v>2240</v>
      </c>
      <c r="AW42" s="97">
        <v>44904.708333333336</v>
      </c>
      <c r="AX42" s="106">
        <v>46893</v>
      </c>
      <c r="AY42" s="97"/>
      <c r="AZ42" s="106"/>
      <c r="BA42" s="106"/>
      <c r="BB42" s="111"/>
      <c r="BC42" s="111"/>
      <c r="BD42" s="112"/>
      <c r="BE42" s="97"/>
      <c r="BF42" s="106"/>
      <c r="BG42" s="97"/>
      <c r="BH42" s="106"/>
      <c r="BI42" s="106"/>
      <c r="BJ42" s="111"/>
      <c r="BK42" s="111"/>
      <c r="BL42" s="112"/>
      <c r="BM42" s="97"/>
      <c r="BN42" s="106"/>
      <c r="BO42" s="97"/>
      <c r="BP42" s="106"/>
      <c r="BQ42" s="106"/>
      <c r="BR42" s="111"/>
      <c r="BS42" s="111"/>
      <c r="BT42" s="112"/>
      <c r="BU42" s="113"/>
      <c r="BV42" s="106"/>
    </row>
    <row r="43" spans="1:74">
      <c r="A43" s="92" t="s">
        <v>885</v>
      </c>
      <c r="B43" s="91" t="s">
        <v>140</v>
      </c>
      <c r="C43" s="105">
        <v>44905</v>
      </c>
      <c r="D43" s="106" t="s">
        <v>163</v>
      </c>
      <c r="E43" s="107" t="s">
        <v>168</v>
      </c>
      <c r="F43" s="106" t="s">
        <v>165</v>
      </c>
      <c r="G43" s="106" t="s">
        <v>156</v>
      </c>
      <c r="H43" s="91" t="s">
        <v>145</v>
      </c>
      <c r="I43" s="106" t="s">
        <v>265</v>
      </c>
      <c r="J43" s="107" t="s">
        <v>147</v>
      </c>
      <c r="K43" s="106">
        <v>3</v>
      </c>
      <c r="L43" s="108" t="s">
        <v>158</v>
      </c>
      <c r="M43" s="97">
        <v>44904.643055555556</v>
      </c>
      <c r="N43" s="90">
        <v>41221</v>
      </c>
      <c r="O43" s="106">
        <v>41221</v>
      </c>
      <c r="P43" s="97">
        <v>44904.964583333334</v>
      </c>
      <c r="Q43" s="106">
        <v>41288</v>
      </c>
      <c r="R43" s="106">
        <v>41288</v>
      </c>
      <c r="S43" s="109">
        <v>44905.647916666669</v>
      </c>
      <c r="T43" s="106">
        <v>41225</v>
      </c>
      <c r="U43" s="106" t="s">
        <v>886</v>
      </c>
      <c r="V43" s="109">
        <v>44905.836805555555</v>
      </c>
      <c r="W43" s="106">
        <v>41253</v>
      </c>
      <c r="X43" s="106" t="s">
        <v>887</v>
      </c>
      <c r="Y43" s="109">
        <v>44905.859027777777</v>
      </c>
      <c r="Z43" s="106">
        <v>41262</v>
      </c>
      <c r="AA43" s="106" t="s">
        <v>888</v>
      </c>
      <c r="AB43" s="109">
        <v>44905.9375</v>
      </c>
      <c r="AC43" s="106">
        <v>41277</v>
      </c>
      <c r="AD43" s="106" t="s">
        <v>169</v>
      </c>
      <c r="AE43" s="97"/>
      <c r="AF43" s="106"/>
      <c r="AG43" s="106"/>
      <c r="AH43" s="97"/>
      <c r="AI43" s="106"/>
      <c r="AJ43" s="110"/>
      <c r="AK43" s="97"/>
      <c r="AL43" s="106"/>
      <c r="AM43" s="110"/>
      <c r="AN43" s="97"/>
      <c r="AO43" s="106"/>
      <c r="AP43" s="110"/>
      <c r="AQ43" s="109">
        <v>44905.84652777778</v>
      </c>
      <c r="AR43" s="106">
        <v>41258</v>
      </c>
      <c r="AS43" s="106"/>
      <c r="AT43" s="111">
        <v>12050</v>
      </c>
      <c r="AU43" s="111">
        <v>19940</v>
      </c>
      <c r="AV43" s="112">
        <v>7890</v>
      </c>
      <c r="AW43" s="109">
        <v>44905.854166666664</v>
      </c>
      <c r="AX43" s="106">
        <v>41259</v>
      </c>
      <c r="AY43" s="109">
        <v>44905.953472222223</v>
      </c>
      <c r="AZ43" s="106">
        <v>41288</v>
      </c>
      <c r="BA43" s="106"/>
      <c r="BB43" s="111">
        <v>12050</v>
      </c>
      <c r="BC43" s="111">
        <v>16920</v>
      </c>
      <c r="BD43" s="112">
        <v>4870</v>
      </c>
      <c r="BE43" s="109">
        <v>44905.961111111108</v>
      </c>
      <c r="BF43" s="106">
        <v>41288</v>
      </c>
      <c r="BG43" s="97"/>
      <c r="BH43" s="106"/>
      <c r="BI43" s="106"/>
      <c r="BJ43" s="111"/>
      <c r="BK43" s="111"/>
      <c r="BL43" s="112"/>
      <c r="BM43" s="97"/>
      <c r="BN43" s="106"/>
      <c r="BO43" s="97"/>
      <c r="BP43" s="106"/>
      <c r="BQ43" s="106"/>
      <c r="BR43" s="111"/>
      <c r="BS43" s="111"/>
      <c r="BT43" s="112"/>
      <c r="BU43" s="113"/>
      <c r="BV43" s="106"/>
    </row>
    <row r="44" spans="1:74">
      <c r="A44" s="92" t="s">
        <v>894</v>
      </c>
      <c r="B44" s="91" t="s">
        <v>140</v>
      </c>
      <c r="C44" s="105">
        <v>44905</v>
      </c>
      <c r="D44" s="106" t="s">
        <v>173</v>
      </c>
      <c r="E44" s="107" t="s">
        <v>174</v>
      </c>
      <c r="F44" s="106" t="s">
        <v>173</v>
      </c>
      <c r="G44" s="106" t="s">
        <v>144</v>
      </c>
      <c r="H44" s="91" t="s">
        <v>160</v>
      </c>
      <c r="I44" s="106" t="s">
        <v>146</v>
      </c>
      <c r="J44" s="107" t="s">
        <v>161</v>
      </c>
      <c r="K44" s="106">
        <v>3</v>
      </c>
      <c r="L44" s="108" t="s">
        <v>162</v>
      </c>
      <c r="M44" s="109">
        <v>44905.267361111109</v>
      </c>
      <c r="N44" s="90">
        <v>29461</v>
      </c>
      <c r="O44" s="106">
        <v>2699</v>
      </c>
      <c r="P44" s="109">
        <v>44905.694444444445</v>
      </c>
      <c r="Q44" s="106">
        <v>29531</v>
      </c>
      <c r="R44" s="106">
        <v>2708</v>
      </c>
      <c r="S44" s="109">
        <v>44905.32916666667</v>
      </c>
      <c r="T44" s="106">
        <v>29470</v>
      </c>
      <c r="U44" s="106" t="s">
        <v>220</v>
      </c>
      <c r="V44" s="109">
        <v>44905.450694444444</v>
      </c>
      <c r="W44" s="106">
        <v>29489</v>
      </c>
      <c r="X44" s="106" t="s">
        <v>895</v>
      </c>
      <c r="Y44" s="109">
        <v>44905.503472222219</v>
      </c>
      <c r="Z44" s="106">
        <v>29504</v>
      </c>
      <c r="AA44" s="106" t="s">
        <v>225</v>
      </c>
      <c r="AB44" s="109">
        <v>44905.636111111111</v>
      </c>
      <c r="AC44" s="106">
        <v>29524</v>
      </c>
      <c r="AD44" s="106" t="s">
        <v>306</v>
      </c>
      <c r="AE44" s="97"/>
      <c r="AF44" s="106"/>
      <c r="AG44" s="106"/>
      <c r="AH44" s="97"/>
      <c r="AI44" s="106"/>
      <c r="AJ44" s="110"/>
      <c r="AK44" s="97"/>
      <c r="AL44" s="106"/>
      <c r="AM44" s="110"/>
      <c r="AN44" s="97"/>
      <c r="AO44" s="106"/>
      <c r="AP44" s="110"/>
      <c r="AQ44" s="109">
        <v>44905.472222222219</v>
      </c>
      <c r="AR44" s="106">
        <v>29497</v>
      </c>
      <c r="AS44" s="106">
        <v>3437</v>
      </c>
      <c r="AT44" s="111">
        <v>6390</v>
      </c>
      <c r="AU44" s="111">
        <v>4430</v>
      </c>
      <c r="AV44" s="112">
        <v>1960</v>
      </c>
      <c r="AW44" s="109">
        <v>44905.495833333334</v>
      </c>
      <c r="AX44" s="106">
        <v>29497</v>
      </c>
      <c r="AY44" s="109">
        <v>44905.652777777781</v>
      </c>
      <c r="AZ44" s="106">
        <v>29530</v>
      </c>
      <c r="BA44" s="106">
        <v>3442</v>
      </c>
      <c r="BB44" s="111">
        <v>6430</v>
      </c>
      <c r="BC44" s="111">
        <v>4430</v>
      </c>
      <c r="BD44" s="112">
        <v>2000</v>
      </c>
      <c r="BE44" s="109">
        <v>44905.691666666666</v>
      </c>
      <c r="BF44" s="106">
        <v>29531</v>
      </c>
      <c r="BG44" s="97"/>
      <c r="BH44" s="106"/>
      <c r="BI44" s="106"/>
      <c r="BJ44" s="111"/>
      <c r="BK44" s="111"/>
      <c r="BL44" s="112"/>
      <c r="BM44" s="97"/>
      <c r="BN44" s="106"/>
      <c r="BO44" s="97"/>
      <c r="BP44" s="106"/>
      <c r="BQ44" s="106"/>
      <c r="BR44" s="111"/>
      <c r="BS44" s="111"/>
      <c r="BT44" s="112"/>
      <c r="BU44" s="113"/>
      <c r="BV44" s="106"/>
    </row>
    <row r="45" spans="1:74">
      <c r="A45" s="92" t="s">
        <v>889</v>
      </c>
      <c r="B45" s="91" t="s">
        <v>140</v>
      </c>
      <c r="C45" s="105">
        <v>44905</v>
      </c>
      <c r="D45" s="106" t="s">
        <v>173</v>
      </c>
      <c r="E45" s="107" t="s">
        <v>149</v>
      </c>
      <c r="F45" s="106" t="s">
        <v>143</v>
      </c>
      <c r="G45" s="106" t="s">
        <v>144</v>
      </c>
      <c r="H45" s="91" t="s">
        <v>145</v>
      </c>
      <c r="I45" s="106" t="s">
        <v>146</v>
      </c>
      <c r="J45" s="107" t="s">
        <v>150</v>
      </c>
      <c r="K45" s="106">
        <v>2</v>
      </c>
      <c r="L45" s="108" t="s">
        <v>151</v>
      </c>
      <c r="M45" s="109">
        <v>44905.256944444445</v>
      </c>
      <c r="N45" s="90">
        <v>46893</v>
      </c>
      <c r="O45" s="106">
        <v>0</v>
      </c>
      <c r="P45" s="109">
        <v>44905.757638888892</v>
      </c>
      <c r="Q45" s="106">
        <v>47001</v>
      </c>
      <c r="R45" s="106">
        <v>0</v>
      </c>
      <c r="S45" s="109">
        <v>44905.291666666664</v>
      </c>
      <c r="T45" s="106">
        <v>46898</v>
      </c>
      <c r="U45" s="106" t="s">
        <v>285</v>
      </c>
      <c r="V45" s="109">
        <v>44905.572916666664</v>
      </c>
      <c r="W45" s="106">
        <v>46952</v>
      </c>
      <c r="X45" s="106" t="s">
        <v>890</v>
      </c>
      <c r="Y45" s="109">
        <v>44905.604166666664</v>
      </c>
      <c r="Z45" s="106">
        <v>46972</v>
      </c>
      <c r="AA45" s="106" t="s">
        <v>891</v>
      </c>
      <c r="AB45" s="109">
        <v>44905.729166666664</v>
      </c>
      <c r="AC45" s="106">
        <v>46994</v>
      </c>
      <c r="AD45" s="106" t="s">
        <v>892</v>
      </c>
      <c r="AE45" s="97"/>
      <c r="AF45" s="106"/>
      <c r="AG45" s="106"/>
      <c r="AH45" s="97"/>
      <c r="AI45" s="106"/>
      <c r="AJ45" s="110"/>
      <c r="AK45" s="97"/>
      <c r="AL45" s="106"/>
      <c r="AM45" s="110"/>
      <c r="AN45" s="97"/>
      <c r="AO45" s="106"/>
      <c r="AP45" s="110"/>
      <c r="AQ45" s="109">
        <v>44905.590277777781</v>
      </c>
      <c r="AR45" s="106">
        <v>46962</v>
      </c>
      <c r="AS45" s="106">
        <v>3440</v>
      </c>
      <c r="AT45" s="111">
        <v>20550</v>
      </c>
      <c r="AU45" s="111">
        <v>12220</v>
      </c>
      <c r="AV45" s="112">
        <v>8330</v>
      </c>
      <c r="AW45" s="109">
        <v>44905.595833333333</v>
      </c>
      <c r="AX45" s="106">
        <v>46962</v>
      </c>
      <c r="AY45" s="109">
        <v>44905.750694444447</v>
      </c>
      <c r="AZ45" s="106">
        <v>47001</v>
      </c>
      <c r="BA45" s="106">
        <v>3443</v>
      </c>
      <c r="BB45" s="111">
        <v>15970</v>
      </c>
      <c r="BC45" s="111">
        <v>12190</v>
      </c>
      <c r="BD45" s="112">
        <v>3780</v>
      </c>
      <c r="BE45" s="109">
        <v>44905.757638888892</v>
      </c>
      <c r="BF45" s="106">
        <v>47001</v>
      </c>
      <c r="BG45" s="97"/>
      <c r="BH45" s="106"/>
      <c r="BI45" s="106"/>
      <c r="BJ45" s="111"/>
      <c r="BK45" s="111"/>
      <c r="BL45" s="112"/>
      <c r="BM45" s="97"/>
      <c r="BN45" s="106"/>
      <c r="BO45" s="97"/>
      <c r="BP45" s="106"/>
      <c r="BQ45" s="106"/>
      <c r="BR45" s="111"/>
      <c r="BS45" s="111"/>
      <c r="BT45" s="112"/>
      <c r="BU45" s="113"/>
      <c r="BV45" s="106"/>
    </row>
    <row r="46" spans="1:74">
      <c r="A46" s="92" t="s">
        <v>893</v>
      </c>
      <c r="B46" s="91" t="s">
        <v>140</v>
      </c>
      <c r="C46" s="105">
        <v>44905</v>
      </c>
      <c r="D46" s="106" t="s">
        <v>173</v>
      </c>
      <c r="E46" s="107" t="s">
        <v>152</v>
      </c>
      <c r="F46" s="106" t="s">
        <v>143</v>
      </c>
      <c r="G46" s="106" t="s">
        <v>144</v>
      </c>
      <c r="H46" s="91" t="s">
        <v>145</v>
      </c>
      <c r="I46" s="106" t="s">
        <v>146</v>
      </c>
      <c r="J46" s="107" t="s">
        <v>153</v>
      </c>
      <c r="K46" s="106">
        <v>3</v>
      </c>
      <c r="L46" s="108" t="s">
        <v>154</v>
      </c>
      <c r="M46" s="109">
        <v>44905.256944444445</v>
      </c>
      <c r="N46" s="90">
        <v>48204</v>
      </c>
      <c r="O46" s="106">
        <v>48204</v>
      </c>
      <c r="P46" s="109">
        <v>44905.763888888891</v>
      </c>
      <c r="Q46" s="106">
        <v>48311</v>
      </c>
      <c r="R46" s="106">
        <v>48311</v>
      </c>
      <c r="S46" s="109">
        <v>44905.334722222222</v>
      </c>
      <c r="T46" s="106">
        <v>48221</v>
      </c>
      <c r="U46" s="106" t="s">
        <v>181</v>
      </c>
      <c r="V46" s="109">
        <v>44905.511805555558</v>
      </c>
      <c r="W46" s="106">
        <v>48253</v>
      </c>
      <c r="X46" s="106" t="s">
        <v>267</v>
      </c>
      <c r="Y46" s="109">
        <v>44905.554166666669</v>
      </c>
      <c r="Z46" s="106">
        <v>48268</v>
      </c>
      <c r="AA46" s="106" t="s">
        <v>665</v>
      </c>
      <c r="AB46" s="109">
        <v>44905.729166666664</v>
      </c>
      <c r="AC46" s="106">
        <v>48292</v>
      </c>
      <c r="AD46" s="106" t="s">
        <v>857</v>
      </c>
      <c r="AE46" s="97"/>
      <c r="AF46" s="106"/>
      <c r="AG46" s="106"/>
      <c r="AH46" s="97"/>
      <c r="AI46" s="106"/>
      <c r="AJ46" s="110"/>
      <c r="AK46" s="97"/>
      <c r="AL46" s="106"/>
      <c r="AM46" s="110"/>
      <c r="AN46" s="97"/>
      <c r="AO46" s="106"/>
      <c r="AP46" s="110"/>
      <c r="AQ46" s="109">
        <v>44905.534722222219</v>
      </c>
      <c r="AR46" s="106">
        <v>48261</v>
      </c>
      <c r="AS46" s="106">
        <v>3438</v>
      </c>
      <c r="AT46" s="111">
        <v>19300</v>
      </c>
      <c r="AU46" s="111">
        <v>12030</v>
      </c>
      <c r="AV46" s="112">
        <v>7270</v>
      </c>
      <c r="AW46" s="109">
        <v>44905.544444444444</v>
      </c>
      <c r="AX46" s="106">
        <v>48261</v>
      </c>
      <c r="AY46" s="109">
        <v>44905.756249999999</v>
      </c>
      <c r="AZ46" s="106">
        <v>48311</v>
      </c>
      <c r="BA46" s="106">
        <v>3444</v>
      </c>
      <c r="BB46" s="111">
        <v>17990</v>
      </c>
      <c r="BC46" s="111">
        <v>11930</v>
      </c>
      <c r="BD46" s="112">
        <v>6060</v>
      </c>
      <c r="BE46" s="109">
        <v>44905.762499999997</v>
      </c>
      <c r="BF46" s="106">
        <v>48311</v>
      </c>
      <c r="BG46" s="97"/>
      <c r="BH46" s="106"/>
      <c r="BI46" s="106"/>
      <c r="BJ46" s="111"/>
      <c r="BK46" s="111"/>
      <c r="BL46" s="112"/>
      <c r="BM46" s="97"/>
      <c r="BN46" s="106"/>
      <c r="BO46" s="97"/>
      <c r="BP46" s="106"/>
      <c r="BQ46" s="106"/>
      <c r="BR46" s="111"/>
      <c r="BS46" s="111"/>
      <c r="BT46" s="112"/>
      <c r="BU46" s="113"/>
      <c r="BV46" s="106"/>
    </row>
    <row r="47" spans="1:74">
      <c r="A47" s="92" t="s">
        <v>896</v>
      </c>
      <c r="B47" s="91" t="s">
        <v>140</v>
      </c>
      <c r="C47" s="105">
        <v>44906</v>
      </c>
      <c r="D47" s="106" t="s">
        <v>173</v>
      </c>
      <c r="E47" s="107" t="s">
        <v>155</v>
      </c>
      <c r="F47" s="106" t="s">
        <v>143</v>
      </c>
      <c r="G47" s="106" t="s">
        <v>156</v>
      </c>
      <c r="H47" s="91" t="s">
        <v>145</v>
      </c>
      <c r="I47" s="106" t="s">
        <v>146</v>
      </c>
      <c r="J47" s="107" t="s">
        <v>147</v>
      </c>
      <c r="K47" s="106">
        <v>3</v>
      </c>
      <c r="L47" s="108" t="s">
        <v>158</v>
      </c>
      <c r="M47" s="109">
        <v>44905.629166666666</v>
      </c>
      <c r="N47" s="90">
        <v>41367</v>
      </c>
      <c r="O47" s="106">
        <v>41367</v>
      </c>
      <c r="P47" s="109">
        <v>44905.987500000003</v>
      </c>
      <c r="Q47" s="106">
        <v>41421</v>
      </c>
      <c r="R47" s="106">
        <v>41421</v>
      </c>
      <c r="S47" s="109">
        <v>44906.634722222225</v>
      </c>
      <c r="T47" s="106">
        <v>41371</v>
      </c>
      <c r="U47" s="106" t="s">
        <v>344</v>
      </c>
      <c r="V47" s="109">
        <v>44906.95416666667</v>
      </c>
      <c r="W47" s="106">
        <v>41407</v>
      </c>
      <c r="X47" s="106" t="s">
        <v>159</v>
      </c>
      <c r="Y47" s="109"/>
      <c r="Z47" s="106"/>
      <c r="AA47" s="106"/>
      <c r="AB47" s="109"/>
      <c r="AC47" s="106"/>
      <c r="AD47" s="106"/>
      <c r="AE47" s="97"/>
      <c r="AF47" s="106"/>
      <c r="AG47" s="106"/>
      <c r="AH47" s="97"/>
      <c r="AI47" s="106"/>
      <c r="AJ47" s="110"/>
      <c r="AK47" s="97"/>
      <c r="AL47" s="106"/>
      <c r="AM47" s="110"/>
      <c r="AN47" s="97"/>
      <c r="AO47" s="106"/>
      <c r="AP47" s="110"/>
      <c r="AQ47" s="109">
        <v>44906.976388888892</v>
      </c>
      <c r="AR47" s="106">
        <v>41421</v>
      </c>
      <c r="AS47" s="106"/>
      <c r="AT47" s="111"/>
      <c r="AU47" s="111"/>
      <c r="AV47" s="114">
        <v>8740</v>
      </c>
      <c r="AW47" s="109">
        <v>44906.984722222223</v>
      </c>
      <c r="AX47" s="106">
        <v>41421</v>
      </c>
      <c r="AY47" s="109"/>
      <c r="AZ47" s="106"/>
      <c r="BA47" s="106"/>
      <c r="BB47" s="111"/>
      <c r="BC47" s="111"/>
      <c r="BD47" s="112"/>
      <c r="BE47" s="109"/>
      <c r="BF47" s="106"/>
      <c r="BG47" s="97"/>
      <c r="BH47" s="106"/>
      <c r="BI47" s="106"/>
      <c r="BJ47" s="111"/>
      <c r="BK47" s="111"/>
      <c r="BL47" s="112"/>
      <c r="BM47" s="97"/>
      <c r="BN47" s="106"/>
      <c r="BO47" s="97"/>
      <c r="BP47" s="106"/>
      <c r="BQ47" s="106"/>
      <c r="BR47" s="111"/>
      <c r="BS47" s="111"/>
      <c r="BT47" s="112"/>
      <c r="BU47" s="113"/>
      <c r="BV47" s="106"/>
    </row>
    <row r="48" spans="1:74">
      <c r="A48" s="92" t="s">
        <v>897</v>
      </c>
      <c r="B48" s="91" t="s">
        <v>140</v>
      </c>
      <c r="C48" s="105">
        <v>44906</v>
      </c>
      <c r="D48" s="106" t="s">
        <v>175</v>
      </c>
      <c r="E48" s="107" t="s">
        <v>170</v>
      </c>
      <c r="F48" s="106" t="s">
        <v>171</v>
      </c>
      <c r="G48" s="106" t="s">
        <v>144</v>
      </c>
      <c r="H48" s="91" t="s">
        <v>145</v>
      </c>
      <c r="I48" s="106" t="s">
        <v>146</v>
      </c>
      <c r="J48" s="107" t="s">
        <v>150</v>
      </c>
      <c r="K48" s="106">
        <v>2</v>
      </c>
      <c r="L48" s="108" t="s">
        <v>151</v>
      </c>
      <c r="M48" s="109">
        <v>44906.416666666664</v>
      </c>
      <c r="N48" s="90">
        <v>47001</v>
      </c>
      <c r="O48" s="106">
        <v>0</v>
      </c>
      <c r="P48" s="109">
        <v>44906.583333333336</v>
      </c>
      <c r="Q48" s="106">
        <v>47038</v>
      </c>
      <c r="R48" s="106">
        <v>0</v>
      </c>
      <c r="S48" s="109">
        <v>44906.416666666664</v>
      </c>
      <c r="T48" s="106">
        <v>47006</v>
      </c>
      <c r="U48" s="106" t="s">
        <v>276</v>
      </c>
      <c r="V48" s="109">
        <v>44906.583333333336</v>
      </c>
      <c r="W48" s="106">
        <v>47029</v>
      </c>
      <c r="X48" s="106" t="s">
        <v>337</v>
      </c>
      <c r="Y48" s="109"/>
      <c r="Z48" s="106"/>
      <c r="AA48" s="106"/>
      <c r="AB48" s="109"/>
      <c r="AC48" s="106"/>
      <c r="AD48" s="106"/>
      <c r="AE48" s="97"/>
      <c r="AF48" s="106"/>
      <c r="AG48" s="106"/>
      <c r="AH48" s="97"/>
      <c r="AI48" s="106"/>
      <c r="AJ48" s="110"/>
      <c r="AK48" s="97"/>
      <c r="AL48" s="106"/>
      <c r="AM48" s="110"/>
      <c r="AN48" s="97"/>
      <c r="AO48" s="106"/>
      <c r="AP48" s="110"/>
      <c r="AQ48" s="109">
        <v>44906.583333333336</v>
      </c>
      <c r="AR48" s="106">
        <v>47037</v>
      </c>
      <c r="AS48" s="106">
        <v>0</v>
      </c>
      <c r="AT48" s="111">
        <v>15610</v>
      </c>
      <c r="AU48" s="111">
        <v>12080</v>
      </c>
      <c r="AV48" s="112">
        <v>3530</v>
      </c>
      <c r="AW48" s="109">
        <v>44906.583333333336</v>
      </c>
      <c r="AX48" s="106">
        <v>47038</v>
      </c>
      <c r="AY48" s="109"/>
      <c r="AZ48" s="106"/>
      <c r="BA48" s="106"/>
      <c r="BB48" s="111"/>
      <c r="BC48" s="111"/>
      <c r="BD48" s="112"/>
      <c r="BE48" s="109"/>
      <c r="BF48" s="106"/>
      <c r="BG48" s="97"/>
      <c r="BH48" s="106"/>
      <c r="BI48" s="106"/>
      <c r="BJ48" s="111"/>
      <c r="BK48" s="111"/>
      <c r="BL48" s="112"/>
      <c r="BM48" s="97"/>
      <c r="BN48" s="106"/>
      <c r="BO48" s="97"/>
      <c r="BP48" s="106"/>
      <c r="BQ48" s="106"/>
      <c r="BR48" s="111"/>
      <c r="BS48" s="111"/>
      <c r="BT48" s="112"/>
      <c r="BU48" s="113"/>
      <c r="BV48" s="106"/>
    </row>
    <row r="49" spans="1:74">
      <c r="A49" s="92" t="s">
        <v>905</v>
      </c>
      <c r="B49" s="91" t="s">
        <v>140</v>
      </c>
      <c r="C49" s="105">
        <v>44907</v>
      </c>
      <c r="D49" s="106" t="s">
        <v>176</v>
      </c>
      <c r="E49" s="107" t="s">
        <v>177</v>
      </c>
      <c r="F49" s="106" t="s">
        <v>176</v>
      </c>
      <c r="G49" s="106" t="s">
        <v>144</v>
      </c>
      <c r="H49" s="91" t="s">
        <v>160</v>
      </c>
      <c r="I49" s="106" t="s">
        <v>146</v>
      </c>
      <c r="J49" s="107" t="s">
        <v>161</v>
      </c>
      <c r="K49" s="106">
        <v>3</v>
      </c>
      <c r="L49" s="108" t="s">
        <v>162</v>
      </c>
      <c r="M49" s="109">
        <v>44907.26666666667</v>
      </c>
      <c r="N49" s="90">
        <v>29531</v>
      </c>
      <c r="O49" s="106">
        <v>2708</v>
      </c>
      <c r="P49" s="109">
        <v>44907.611111111109</v>
      </c>
      <c r="Q49" s="106">
        <v>29594</v>
      </c>
      <c r="R49" s="106">
        <v>2716</v>
      </c>
      <c r="S49" s="109">
        <v>44907.286111111112</v>
      </c>
      <c r="T49" s="106">
        <v>29536</v>
      </c>
      <c r="U49" s="106" t="s">
        <v>296</v>
      </c>
      <c r="V49" s="109">
        <v>44907.451388888891</v>
      </c>
      <c r="W49" s="106">
        <v>29565</v>
      </c>
      <c r="X49" s="106" t="s">
        <v>529</v>
      </c>
      <c r="Y49" s="109">
        <v>44907.504166666666</v>
      </c>
      <c r="Z49" s="106">
        <v>29577</v>
      </c>
      <c r="AA49" s="106" t="s">
        <v>278</v>
      </c>
      <c r="AB49" s="109">
        <v>44907.563194444447</v>
      </c>
      <c r="AC49" s="106">
        <v>29586</v>
      </c>
      <c r="AD49" s="106" t="s">
        <v>906</v>
      </c>
      <c r="AE49" s="97"/>
      <c r="AF49" s="106"/>
      <c r="AG49" s="106"/>
      <c r="AH49" s="97"/>
      <c r="AI49" s="106"/>
      <c r="AJ49" s="110"/>
      <c r="AK49" s="97"/>
      <c r="AL49" s="106"/>
      <c r="AM49" s="110"/>
      <c r="AN49" s="97"/>
      <c r="AO49" s="106"/>
      <c r="AP49" s="110"/>
      <c r="AQ49" s="109">
        <v>44907.467361111114</v>
      </c>
      <c r="AR49" s="106">
        <v>29570</v>
      </c>
      <c r="AS49" s="106">
        <v>3450</v>
      </c>
      <c r="AT49" s="111">
        <v>6730</v>
      </c>
      <c r="AU49" s="111">
        <v>4430</v>
      </c>
      <c r="AV49" s="112">
        <v>2300</v>
      </c>
      <c r="AW49" s="109">
        <v>44907.491666666669</v>
      </c>
      <c r="AX49" s="106">
        <v>29571</v>
      </c>
      <c r="AY49" s="109">
        <v>44907.582638888889</v>
      </c>
      <c r="AZ49" s="106">
        <v>29593</v>
      </c>
      <c r="BA49" s="106">
        <v>3453</v>
      </c>
      <c r="BB49" s="111">
        <v>5870</v>
      </c>
      <c r="BC49" s="111">
        <v>4430</v>
      </c>
      <c r="BD49" s="112">
        <v>1440</v>
      </c>
      <c r="BE49" s="109">
        <v>44907.609027777777</v>
      </c>
      <c r="BF49" s="106">
        <v>29594</v>
      </c>
      <c r="BG49" s="97"/>
      <c r="BH49" s="106"/>
      <c r="BI49" s="106"/>
      <c r="BJ49" s="111"/>
      <c r="BK49" s="111"/>
      <c r="BL49" s="112"/>
      <c r="BM49" s="97"/>
      <c r="BN49" s="106"/>
      <c r="BO49" s="97"/>
      <c r="BP49" s="106"/>
      <c r="BQ49" s="106"/>
      <c r="BR49" s="111"/>
      <c r="BS49" s="111"/>
      <c r="BT49" s="112"/>
      <c r="BU49" s="113"/>
      <c r="BV49" s="106"/>
    </row>
    <row r="50" spans="1:74">
      <c r="A50" s="92" t="s">
        <v>898</v>
      </c>
      <c r="B50" s="91" t="s">
        <v>140</v>
      </c>
      <c r="C50" s="105">
        <v>44907</v>
      </c>
      <c r="D50" s="106" t="s">
        <v>176</v>
      </c>
      <c r="E50" s="107" t="s">
        <v>166</v>
      </c>
      <c r="F50" s="106" t="s">
        <v>165</v>
      </c>
      <c r="G50" s="106" t="s">
        <v>144</v>
      </c>
      <c r="H50" s="91" t="s">
        <v>145</v>
      </c>
      <c r="I50" s="106" t="s">
        <v>146</v>
      </c>
      <c r="J50" s="107" t="s">
        <v>150</v>
      </c>
      <c r="K50" s="106">
        <v>3</v>
      </c>
      <c r="L50" s="108" t="s">
        <v>151</v>
      </c>
      <c r="M50" s="109">
        <v>44907.256944444445</v>
      </c>
      <c r="N50" s="90">
        <v>47038</v>
      </c>
      <c r="O50" s="106">
        <v>0</v>
      </c>
      <c r="P50" s="109">
        <v>44907.722222222219</v>
      </c>
      <c r="Q50" s="106">
        <v>47117</v>
      </c>
      <c r="R50" s="106">
        <v>0</v>
      </c>
      <c r="S50" s="109">
        <v>44907.291666666664</v>
      </c>
      <c r="T50" s="106">
        <v>47045</v>
      </c>
      <c r="U50" s="106" t="s">
        <v>899</v>
      </c>
      <c r="V50" s="109">
        <v>44907.493055555555</v>
      </c>
      <c r="W50" s="106">
        <v>47069</v>
      </c>
      <c r="X50" s="106" t="s">
        <v>900</v>
      </c>
      <c r="Y50" s="109">
        <v>44907.493055555555</v>
      </c>
      <c r="Z50" s="106">
        <v>47069</v>
      </c>
      <c r="AA50" s="106" t="s">
        <v>900</v>
      </c>
      <c r="AB50" s="109">
        <v>44907.690972222219</v>
      </c>
      <c r="AC50" s="106">
        <v>47109</v>
      </c>
      <c r="AD50" s="106" t="s">
        <v>316</v>
      </c>
      <c r="AE50" s="97"/>
      <c r="AF50" s="106"/>
      <c r="AG50" s="106"/>
      <c r="AH50" s="97"/>
      <c r="AI50" s="106"/>
      <c r="AJ50" s="110"/>
      <c r="AK50" s="97"/>
      <c r="AL50" s="106"/>
      <c r="AM50" s="110"/>
      <c r="AN50" s="97"/>
      <c r="AO50" s="106"/>
      <c r="AP50" s="110"/>
      <c r="AQ50" s="109">
        <v>44907.51458333333</v>
      </c>
      <c r="AR50" s="106">
        <v>47078</v>
      </c>
      <c r="AS50" s="106">
        <v>3452</v>
      </c>
      <c r="AT50" s="111">
        <v>19920</v>
      </c>
      <c r="AU50" s="111">
        <v>12260</v>
      </c>
      <c r="AV50" s="112">
        <v>7660</v>
      </c>
      <c r="AW50" s="109">
        <v>44907.520138888889</v>
      </c>
      <c r="AX50" s="106">
        <v>47078</v>
      </c>
      <c r="AY50" s="109">
        <v>44907.716666666667</v>
      </c>
      <c r="AZ50" s="106">
        <v>47117</v>
      </c>
      <c r="BA50" s="106">
        <v>3458</v>
      </c>
      <c r="BB50" s="111">
        <v>20760</v>
      </c>
      <c r="BC50" s="111">
        <v>12180</v>
      </c>
      <c r="BD50" s="112">
        <v>8580</v>
      </c>
      <c r="BE50" s="109">
        <v>44907.722222222219</v>
      </c>
      <c r="BF50" s="106">
        <v>47117</v>
      </c>
      <c r="BG50" s="97"/>
      <c r="BH50" s="106"/>
      <c r="BI50" s="106"/>
      <c r="BJ50" s="111"/>
      <c r="BK50" s="111"/>
      <c r="BL50" s="112"/>
      <c r="BM50" s="97"/>
      <c r="BN50" s="106"/>
      <c r="BO50" s="97"/>
      <c r="BP50" s="106"/>
      <c r="BQ50" s="106"/>
      <c r="BR50" s="111"/>
      <c r="BS50" s="111"/>
      <c r="BT50" s="112"/>
      <c r="BU50" s="113"/>
      <c r="BV50" s="106"/>
    </row>
    <row r="51" spans="1:74">
      <c r="A51" s="92" t="s">
        <v>901</v>
      </c>
      <c r="B51" s="91" t="s">
        <v>140</v>
      </c>
      <c r="C51" s="105">
        <v>44907</v>
      </c>
      <c r="D51" s="106" t="s">
        <v>176</v>
      </c>
      <c r="E51" s="107" t="s">
        <v>167</v>
      </c>
      <c r="F51" s="106" t="s">
        <v>165</v>
      </c>
      <c r="G51" s="106" t="s">
        <v>144</v>
      </c>
      <c r="H51" s="91" t="s">
        <v>145</v>
      </c>
      <c r="I51" s="106" t="s">
        <v>146</v>
      </c>
      <c r="J51" s="107" t="s">
        <v>153</v>
      </c>
      <c r="K51" s="106">
        <v>3</v>
      </c>
      <c r="L51" s="108" t="s">
        <v>154</v>
      </c>
      <c r="M51" s="109">
        <v>44907.256944444445</v>
      </c>
      <c r="N51" s="90">
        <v>48311</v>
      </c>
      <c r="O51" s="106">
        <v>48311</v>
      </c>
      <c r="P51" s="109">
        <v>44907.729166666664</v>
      </c>
      <c r="Q51" s="106">
        <v>48403</v>
      </c>
      <c r="R51" s="106">
        <v>48403</v>
      </c>
      <c r="S51" s="109">
        <v>44907.293749999997</v>
      </c>
      <c r="T51" s="106">
        <v>48318</v>
      </c>
      <c r="U51" s="106" t="s">
        <v>181</v>
      </c>
      <c r="V51" s="109">
        <v>44907.475694444445</v>
      </c>
      <c r="W51" s="106">
        <v>48346</v>
      </c>
      <c r="X51" s="106" t="s">
        <v>902</v>
      </c>
      <c r="Y51" s="109">
        <v>44907.506944444445</v>
      </c>
      <c r="Z51" s="106">
        <v>48352</v>
      </c>
      <c r="AA51" s="106" t="s">
        <v>903</v>
      </c>
      <c r="AB51" s="109">
        <v>44907.691666666666</v>
      </c>
      <c r="AC51" s="106">
        <v>48388</v>
      </c>
      <c r="AD51" s="106" t="s">
        <v>904</v>
      </c>
      <c r="AE51" s="97"/>
      <c r="AF51" s="106"/>
      <c r="AG51" s="106"/>
      <c r="AH51" s="97"/>
      <c r="AI51" s="106"/>
      <c r="AJ51" s="110"/>
      <c r="AK51" s="97"/>
      <c r="AL51" s="106"/>
      <c r="AM51" s="110"/>
      <c r="AN51" s="97"/>
      <c r="AO51" s="106"/>
      <c r="AP51" s="110"/>
      <c r="AQ51" s="109">
        <v>44907.488194444442</v>
      </c>
      <c r="AR51" s="106">
        <v>48350</v>
      </c>
      <c r="AS51" s="106">
        <v>3451</v>
      </c>
      <c r="AT51" s="111">
        <v>20520</v>
      </c>
      <c r="AU51" s="111">
        <v>12010</v>
      </c>
      <c r="AV51" s="112">
        <v>8510</v>
      </c>
      <c r="AW51" s="109">
        <v>44907.49722222222</v>
      </c>
      <c r="AX51" s="106">
        <v>48350</v>
      </c>
      <c r="AY51" s="109">
        <v>44907.717361111114</v>
      </c>
      <c r="AZ51" s="106">
        <v>48403</v>
      </c>
      <c r="BA51" s="106">
        <v>3459</v>
      </c>
      <c r="BB51" s="111">
        <v>20820</v>
      </c>
      <c r="BC51" s="111">
        <v>11910</v>
      </c>
      <c r="BD51" s="112">
        <v>8910</v>
      </c>
      <c r="BE51" s="109">
        <v>44907.725694444445</v>
      </c>
      <c r="BF51" s="106">
        <v>48403</v>
      </c>
      <c r="BG51" s="97"/>
      <c r="BH51" s="106"/>
      <c r="BI51" s="106"/>
      <c r="BJ51" s="111"/>
      <c r="BK51" s="111"/>
      <c r="BL51" s="112"/>
      <c r="BM51" s="97"/>
      <c r="BN51" s="106"/>
      <c r="BO51" s="97"/>
      <c r="BP51" s="106"/>
      <c r="BQ51" s="106"/>
      <c r="BR51" s="111"/>
      <c r="BS51" s="111"/>
      <c r="BT51" s="112"/>
      <c r="BU51" s="113"/>
      <c r="BV51" s="106"/>
    </row>
    <row r="52" spans="1:74">
      <c r="A52" s="92" t="s">
        <v>907</v>
      </c>
      <c r="B52" s="91" t="s">
        <v>140</v>
      </c>
      <c r="C52" s="105">
        <v>44908</v>
      </c>
      <c r="D52" s="106" t="s">
        <v>176</v>
      </c>
      <c r="E52" s="107" t="s">
        <v>168</v>
      </c>
      <c r="F52" s="106" t="s">
        <v>165</v>
      </c>
      <c r="G52" s="106" t="s">
        <v>156</v>
      </c>
      <c r="H52" s="91" t="s">
        <v>145</v>
      </c>
      <c r="I52" s="106" t="s">
        <v>146</v>
      </c>
      <c r="J52" s="107" t="s">
        <v>147</v>
      </c>
      <c r="K52" s="106">
        <v>3</v>
      </c>
      <c r="L52" s="108" t="s">
        <v>158</v>
      </c>
      <c r="M52" s="109">
        <v>44907.65347222222</v>
      </c>
      <c r="N52" s="90">
        <v>41490</v>
      </c>
      <c r="O52" s="106">
        <v>41490</v>
      </c>
      <c r="P52" s="109">
        <v>44908.018055555556</v>
      </c>
      <c r="Q52" s="106">
        <v>41553</v>
      </c>
      <c r="R52" s="106">
        <v>41553</v>
      </c>
      <c r="S52" s="109">
        <v>44908.65902777778</v>
      </c>
      <c r="T52" s="106">
        <v>41493</v>
      </c>
      <c r="U52" s="106" t="s">
        <v>344</v>
      </c>
      <c r="V52" s="109">
        <v>44908.869444444441</v>
      </c>
      <c r="W52" s="106">
        <v>41518</v>
      </c>
      <c r="X52" s="106" t="s">
        <v>908</v>
      </c>
      <c r="Y52" s="109">
        <v>44908.901388888888</v>
      </c>
      <c r="Z52" s="106">
        <v>41530</v>
      </c>
      <c r="AA52" s="106" t="s">
        <v>909</v>
      </c>
      <c r="AB52" s="109">
        <v>44908.984027777777</v>
      </c>
      <c r="AC52" s="106">
        <v>41539</v>
      </c>
      <c r="AD52" s="106" t="s">
        <v>910</v>
      </c>
      <c r="AE52" s="97"/>
      <c r="AF52" s="106"/>
      <c r="AG52" s="106"/>
      <c r="AH52" s="97"/>
      <c r="AI52" s="106"/>
      <c r="AJ52" s="110"/>
      <c r="AK52" s="97"/>
      <c r="AL52" s="106"/>
      <c r="AM52" s="110"/>
      <c r="AN52" s="97"/>
      <c r="AO52" s="106"/>
      <c r="AP52" s="110"/>
      <c r="AQ52" s="109">
        <v>44908.880555555559</v>
      </c>
      <c r="AR52" s="106">
        <v>41524</v>
      </c>
      <c r="AS52" s="106"/>
      <c r="AT52" s="111"/>
      <c r="AU52" s="111"/>
      <c r="AV52" s="114">
        <v>8750</v>
      </c>
      <c r="AW52" s="109">
        <v>44908.890972222223</v>
      </c>
      <c r="AX52" s="106">
        <v>41525</v>
      </c>
      <c r="AY52" s="109">
        <v>44908.007638888892</v>
      </c>
      <c r="AZ52" s="106">
        <v>41552</v>
      </c>
      <c r="BA52" s="106"/>
      <c r="BB52" s="111"/>
      <c r="BC52" s="111"/>
      <c r="BD52" s="114">
        <v>6620</v>
      </c>
      <c r="BE52" s="109">
        <v>44908.015972222223</v>
      </c>
      <c r="BF52" s="106">
        <v>41553</v>
      </c>
      <c r="BG52" s="97"/>
      <c r="BH52" s="106"/>
      <c r="BI52" s="106"/>
      <c r="BJ52" s="111"/>
      <c r="BK52" s="111"/>
      <c r="BL52" s="112"/>
      <c r="BM52" s="97"/>
      <c r="BN52" s="106"/>
      <c r="BO52" s="97"/>
      <c r="BP52" s="106"/>
      <c r="BQ52" s="106"/>
      <c r="BR52" s="111"/>
      <c r="BS52" s="111"/>
      <c r="BT52" s="112"/>
      <c r="BU52" s="113"/>
      <c r="BV52" s="106"/>
    </row>
    <row r="53" spans="1:74">
      <c r="A53" s="92" t="s">
        <v>914</v>
      </c>
      <c r="B53" s="91" t="s">
        <v>140</v>
      </c>
      <c r="C53" s="105">
        <v>44908</v>
      </c>
      <c r="D53" s="106" t="s">
        <v>178</v>
      </c>
      <c r="E53" s="107" t="s">
        <v>179</v>
      </c>
      <c r="F53" s="106" t="s">
        <v>178</v>
      </c>
      <c r="G53" s="106" t="s">
        <v>144</v>
      </c>
      <c r="H53" s="91" t="s">
        <v>160</v>
      </c>
      <c r="I53" s="106" t="s">
        <v>146</v>
      </c>
      <c r="J53" s="107" t="s">
        <v>161</v>
      </c>
      <c r="K53" s="106">
        <v>3</v>
      </c>
      <c r="L53" s="108" t="s">
        <v>162</v>
      </c>
      <c r="M53" s="109">
        <v>44908.267361111109</v>
      </c>
      <c r="N53" s="90">
        <v>29594</v>
      </c>
      <c r="O53" s="106">
        <v>2717</v>
      </c>
      <c r="P53" s="109">
        <v>44908.645833333336</v>
      </c>
      <c r="Q53" s="106">
        <v>29668</v>
      </c>
      <c r="R53" s="106">
        <v>2725</v>
      </c>
      <c r="S53" s="109">
        <v>44908.293055555558</v>
      </c>
      <c r="T53" s="106">
        <v>29602</v>
      </c>
      <c r="U53" s="106" t="s">
        <v>269</v>
      </c>
      <c r="V53" s="109">
        <v>44908.431250000001</v>
      </c>
      <c r="W53" s="106">
        <v>29624</v>
      </c>
      <c r="X53" s="106" t="s">
        <v>248</v>
      </c>
      <c r="Y53" s="109">
        <v>44908.5</v>
      </c>
      <c r="Z53" s="106">
        <v>29641</v>
      </c>
      <c r="AA53" s="106" t="s">
        <v>249</v>
      </c>
      <c r="AB53" s="109">
        <v>44908.600694444445</v>
      </c>
      <c r="AC53" s="106">
        <v>29660</v>
      </c>
      <c r="AD53" s="106" t="s">
        <v>225</v>
      </c>
      <c r="AE53" s="97"/>
      <c r="AF53" s="106"/>
      <c r="AG53" s="106"/>
      <c r="AH53" s="97"/>
      <c r="AI53" s="106"/>
      <c r="AJ53" s="110"/>
      <c r="AK53" s="97"/>
      <c r="AL53" s="106"/>
      <c r="AM53" s="110"/>
      <c r="AN53" s="97"/>
      <c r="AO53" s="106"/>
      <c r="AP53" s="110"/>
      <c r="AQ53" s="109">
        <v>44908.450694444444</v>
      </c>
      <c r="AR53" s="106">
        <v>29631</v>
      </c>
      <c r="AS53" s="106">
        <v>3464</v>
      </c>
      <c r="AT53" s="111">
        <v>6980</v>
      </c>
      <c r="AU53" s="111">
        <v>4430</v>
      </c>
      <c r="AV53" s="112">
        <v>2550</v>
      </c>
      <c r="AW53" s="109">
        <v>44908.474999999999</v>
      </c>
      <c r="AX53" s="106">
        <v>29632</v>
      </c>
      <c r="AY53" s="109">
        <v>44908.613194444442</v>
      </c>
      <c r="AZ53" s="106">
        <v>29666</v>
      </c>
      <c r="BA53" s="106">
        <v>3469</v>
      </c>
      <c r="BB53" s="111">
        <v>6110</v>
      </c>
      <c r="BC53" s="111">
        <v>4430</v>
      </c>
      <c r="BD53" s="112">
        <v>1680</v>
      </c>
      <c r="BE53" s="109">
        <v>44908.637499999997</v>
      </c>
      <c r="BF53" s="106">
        <v>29667</v>
      </c>
      <c r="BG53" s="97"/>
      <c r="BH53" s="106"/>
      <c r="BI53" s="106"/>
      <c r="BJ53" s="111"/>
      <c r="BK53" s="111"/>
      <c r="BL53" s="112"/>
      <c r="BM53" s="97"/>
      <c r="BN53" s="106"/>
      <c r="BO53" s="97"/>
      <c r="BP53" s="106"/>
      <c r="BQ53" s="106"/>
      <c r="BR53" s="111"/>
      <c r="BS53" s="111"/>
      <c r="BT53" s="112"/>
      <c r="BU53" s="113"/>
      <c r="BV53" s="106"/>
    </row>
    <row r="54" spans="1:74">
      <c r="A54" s="92" t="s">
        <v>911</v>
      </c>
      <c r="B54" s="91" t="s">
        <v>140</v>
      </c>
      <c r="C54" s="105">
        <v>44908</v>
      </c>
      <c r="D54" s="106" t="s">
        <v>178</v>
      </c>
      <c r="E54" s="107" t="s">
        <v>152</v>
      </c>
      <c r="F54" s="106" t="s">
        <v>143</v>
      </c>
      <c r="G54" s="106" t="s">
        <v>144</v>
      </c>
      <c r="H54" s="91" t="s">
        <v>145</v>
      </c>
      <c r="I54" s="106" t="s">
        <v>146</v>
      </c>
      <c r="J54" s="107" t="s">
        <v>153</v>
      </c>
      <c r="K54" s="106">
        <v>3</v>
      </c>
      <c r="L54" s="108" t="s">
        <v>154</v>
      </c>
      <c r="M54" s="109">
        <v>44908.256944444445</v>
      </c>
      <c r="N54" s="90">
        <v>48403</v>
      </c>
      <c r="O54" s="106">
        <v>48403</v>
      </c>
      <c r="P54" s="109">
        <v>44908.722222222219</v>
      </c>
      <c r="Q54" s="106">
        <v>48506</v>
      </c>
      <c r="R54" s="106">
        <v>48506</v>
      </c>
      <c r="S54" s="109">
        <v>44908.296527777777</v>
      </c>
      <c r="T54" s="106">
        <v>48410</v>
      </c>
      <c r="U54" s="106" t="s">
        <v>181</v>
      </c>
      <c r="V54" s="109">
        <v>44908.500694444447</v>
      </c>
      <c r="W54" s="106">
        <v>48445</v>
      </c>
      <c r="X54" s="106" t="s">
        <v>912</v>
      </c>
      <c r="Y54" s="109">
        <v>44908.540972222225</v>
      </c>
      <c r="Z54" s="106">
        <v>48460</v>
      </c>
      <c r="AA54" s="106" t="s">
        <v>913</v>
      </c>
      <c r="AB54" s="109">
        <v>44908.6875</v>
      </c>
      <c r="AC54" s="106">
        <v>48490</v>
      </c>
      <c r="AD54" s="106" t="s">
        <v>858</v>
      </c>
      <c r="AE54" s="97"/>
      <c r="AF54" s="106"/>
      <c r="AG54" s="106"/>
      <c r="AH54" s="97"/>
      <c r="AI54" s="106"/>
      <c r="AJ54" s="110"/>
      <c r="AK54" s="97"/>
      <c r="AL54" s="106"/>
      <c r="AM54" s="110"/>
      <c r="AN54" s="97"/>
      <c r="AO54" s="106"/>
      <c r="AP54" s="110"/>
      <c r="AQ54" s="109">
        <v>44908.522916666669</v>
      </c>
      <c r="AR54" s="106">
        <v>48453</v>
      </c>
      <c r="AS54" s="106">
        <v>3465</v>
      </c>
      <c r="AT54" s="111">
        <v>20460</v>
      </c>
      <c r="AU54" s="111">
        <v>11890</v>
      </c>
      <c r="AV54" s="112">
        <v>8570</v>
      </c>
      <c r="AW54" s="109">
        <v>44908.531944444447</v>
      </c>
      <c r="AX54" s="106">
        <v>48453</v>
      </c>
      <c r="AY54" s="109">
        <v>44908.712500000001</v>
      </c>
      <c r="AZ54" s="106">
        <v>48506</v>
      </c>
      <c r="BA54" s="106">
        <v>3474</v>
      </c>
      <c r="BB54" s="111">
        <v>17300</v>
      </c>
      <c r="BC54" s="111">
        <v>11840</v>
      </c>
      <c r="BD54" s="112">
        <v>5460</v>
      </c>
      <c r="BE54" s="109">
        <v>44908.71875</v>
      </c>
      <c r="BF54" s="106">
        <v>48506</v>
      </c>
      <c r="BG54" s="97"/>
      <c r="BH54" s="106"/>
      <c r="BI54" s="106"/>
      <c r="BJ54" s="111"/>
      <c r="BK54" s="111"/>
      <c r="BL54" s="112"/>
      <c r="BM54" s="97"/>
      <c r="BN54" s="106"/>
      <c r="BO54" s="97"/>
      <c r="BP54" s="106"/>
      <c r="BQ54" s="106"/>
      <c r="BR54" s="111"/>
      <c r="BS54" s="111"/>
      <c r="BT54" s="112"/>
      <c r="BU54" s="113"/>
      <c r="BV54" s="106"/>
    </row>
    <row r="55" spans="1:74">
      <c r="A55" s="92" t="s">
        <v>917</v>
      </c>
      <c r="B55" s="91" t="s">
        <v>140</v>
      </c>
      <c r="C55" s="105">
        <v>44909</v>
      </c>
      <c r="D55" s="106" t="s">
        <v>178</v>
      </c>
      <c r="E55" s="107" t="s">
        <v>155</v>
      </c>
      <c r="F55" s="106" t="s">
        <v>143</v>
      </c>
      <c r="G55" s="106" t="s">
        <v>156</v>
      </c>
      <c r="H55" s="91" t="s">
        <v>145</v>
      </c>
      <c r="I55" s="106" t="s">
        <v>146</v>
      </c>
      <c r="J55" s="107" t="s">
        <v>147</v>
      </c>
      <c r="K55" s="106">
        <v>3</v>
      </c>
      <c r="L55" s="108" t="s">
        <v>158</v>
      </c>
      <c r="M55" s="109">
        <v>44908.669444444444</v>
      </c>
      <c r="N55" s="90">
        <v>41626</v>
      </c>
      <c r="O55" s="106">
        <v>41626</v>
      </c>
      <c r="P55" s="109">
        <v>44908.995138888888</v>
      </c>
      <c r="Q55" s="106">
        <v>41687</v>
      </c>
      <c r="R55" s="106">
        <v>41687</v>
      </c>
      <c r="S55" s="109">
        <v>44909.675000000003</v>
      </c>
      <c r="T55" s="106">
        <v>41630</v>
      </c>
      <c r="U55" s="106" t="s">
        <v>918</v>
      </c>
      <c r="V55" s="109">
        <v>44909.832638888889</v>
      </c>
      <c r="W55" s="106">
        <v>41650</v>
      </c>
      <c r="X55" s="106" t="s">
        <v>345</v>
      </c>
      <c r="Y55" s="109">
        <v>44909.854861111111</v>
      </c>
      <c r="Z55" s="106">
        <v>41659</v>
      </c>
      <c r="AA55" s="106" t="s">
        <v>919</v>
      </c>
      <c r="AB55" s="109">
        <v>44909.970833333333</v>
      </c>
      <c r="AC55" s="106">
        <v>41681</v>
      </c>
      <c r="AD55" s="106" t="s">
        <v>920</v>
      </c>
      <c r="AE55" s="97"/>
      <c r="AF55" s="106"/>
      <c r="AG55" s="106"/>
      <c r="AH55" s="97"/>
      <c r="AI55" s="106"/>
      <c r="AJ55" s="110"/>
      <c r="AK55" s="97"/>
      <c r="AL55" s="106"/>
      <c r="AM55" s="110"/>
      <c r="AN55" s="97"/>
      <c r="AO55" s="106"/>
      <c r="AP55" s="110"/>
      <c r="AQ55" s="109">
        <v>44909.838194444441</v>
      </c>
      <c r="AR55" s="106">
        <v>41654</v>
      </c>
      <c r="AS55" s="106"/>
      <c r="AT55" s="111"/>
      <c r="AU55" s="111"/>
      <c r="AV55" s="114">
        <v>7880</v>
      </c>
      <c r="AW55" s="109">
        <v>44909.847916666666</v>
      </c>
      <c r="AX55" s="106">
        <v>41655</v>
      </c>
      <c r="AY55" s="109">
        <v>44909.984722222223</v>
      </c>
      <c r="AZ55" s="106">
        <v>41686</v>
      </c>
      <c r="BA55" s="106"/>
      <c r="BB55" s="111"/>
      <c r="BC55" s="111"/>
      <c r="BD55" s="114">
        <v>5720</v>
      </c>
      <c r="BE55" s="109">
        <v>44909.992361111108</v>
      </c>
      <c r="BF55" s="106">
        <v>41687</v>
      </c>
      <c r="BG55" s="97"/>
      <c r="BH55" s="106"/>
      <c r="BI55" s="106"/>
      <c r="BJ55" s="111"/>
      <c r="BK55" s="111"/>
      <c r="BL55" s="112"/>
      <c r="BM55" s="97"/>
      <c r="BN55" s="106"/>
      <c r="BO55" s="97"/>
      <c r="BP55" s="106"/>
      <c r="BQ55" s="106"/>
      <c r="BR55" s="111"/>
      <c r="BS55" s="111"/>
      <c r="BT55" s="112"/>
      <c r="BU55" s="113"/>
      <c r="BV55" s="106"/>
    </row>
    <row r="56" spans="1:74">
      <c r="A56" s="92" t="s">
        <v>915</v>
      </c>
      <c r="B56" s="91" t="s">
        <v>140</v>
      </c>
      <c r="C56" s="105">
        <v>44909</v>
      </c>
      <c r="D56" s="106" t="s">
        <v>180</v>
      </c>
      <c r="E56" s="107" t="s">
        <v>166</v>
      </c>
      <c r="F56" s="106" t="s">
        <v>165</v>
      </c>
      <c r="G56" s="106" t="s">
        <v>144</v>
      </c>
      <c r="H56" s="91" t="s">
        <v>145</v>
      </c>
      <c r="I56" s="106" t="s">
        <v>146</v>
      </c>
      <c r="J56" s="107" t="s">
        <v>150</v>
      </c>
      <c r="K56" s="106">
        <v>3</v>
      </c>
      <c r="L56" s="108" t="s">
        <v>151</v>
      </c>
      <c r="M56" s="109">
        <v>44909.256944444445</v>
      </c>
      <c r="N56" s="90">
        <v>47230</v>
      </c>
      <c r="O56" s="106">
        <v>0</v>
      </c>
      <c r="P56" s="109">
        <v>44909.621527777781</v>
      </c>
      <c r="Q56" s="106">
        <v>47298</v>
      </c>
      <c r="R56" s="106">
        <v>0</v>
      </c>
      <c r="S56" s="109">
        <v>44909.291666666664</v>
      </c>
      <c r="T56" s="106">
        <v>47237</v>
      </c>
      <c r="U56" s="106" t="s">
        <v>285</v>
      </c>
      <c r="V56" s="109">
        <v>44909.479166666664</v>
      </c>
      <c r="W56" s="106">
        <v>47269</v>
      </c>
      <c r="X56" s="106" t="s">
        <v>327</v>
      </c>
      <c r="Y56" s="109">
        <v>44909.5</v>
      </c>
      <c r="Z56" s="106">
        <v>47276</v>
      </c>
      <c r="AA56" s="106" t="s">
        <v>524</v>
      </c>
      <c r="AB56" s="109">
        <v>44909.597222222219</v>
      </c>
      <c r="AC56" s="106">
        <v>47290</v>
      </c>
      <c r="AD56" s="106" t="s">
        <v>316</v>
      </c>
      <c r="AE56" s="97"/>
      <c r="AF56" s="106"/>
      <c r="AG56" s="106"/>
      <c r="AH56" s="97"/>
      <c r="AI56" s="106"/>
      <c r="AJ56" s="110"/>
      <c r="AK56" s="97"/>
      <c r="AL56" s="106"/>
      <c r="AM56" s="110"/>
      <c r="AN56" s="97"/>
      <c r="AO56" s="106"/>
      <c r="AP56" s="110"/>
      <c r="AQ56" s="109">
        <v>44909.492361111108</v>
      </c>
      <c r="AR56" s="106">
        <v>47272</v>
      </c>
      <c r="AS56" s="106">
        <v>3483</v>
      </c>
      <c r="AT56" s="111">
        <v>20140</v>
      </c>
      <c r="AU56" s="111">
        <v>12200</v>
      </c>
      <c r="AV56" s="112">
        <v>7940</v>
      </c>
      <c r="AW56" s="109">
        <v>44909.49722222222</v>
      </c>
      <c r="AX56" s="106">
        <v>47273</v>
      </c>
      <c r="AY56" s="109">
        <v>44909.616666666669</v>
      </c>
      <c r="AZ56" s="106">
        <v>47298</v>
      </c>
      <c r="BA56" s="106">
        <v>3485</v>
      </c>
      <c r="BB56" s="111">
        <v>15920</v>
      </c>
      <c r="BC56" s="111">
        <v>12070</v>
      </c>
      <c r="BD56" s="112">
        <v>3850</v>
      </c>
      <c r="BE56" s="109">
        <v>44909.621527777781</v>
      </c>
      <c r="BF56" s="106">
        <v>47298</v>
      </c>
      <c r="BG56" s="97"/>
      <c r="BH56" s="106"/>
      <c r="BI56" s="106"/>
      <c r="BJ56" s="111"/>
      <c r="BK56" s="111"/>
      <c r="BL56" s="112"/>
      <c r="BM56" s="97"/>
      <c r="BN56" s="106"/>
      <c r="BO56" s="97"/>
      <c r="BP56" s="106"/>
      <c r="BQ56" s="106"/>
      <c r="BR56" s="111"/>
      <c r="BS56" s="111"/>
      <c r="BT56" s="112"/>
      <c r="BU56" s="113"/>
      <c r="BV56" s="106"/>
    </row>
    <row r="57" spans="1:74">
      <c r="A57" s="92" t="s">
        <v>916</v>
      </c>
      <c r="B57" s="91" t="s">
        <v>140</v>
      </c>
      <c r="C57" s="105">
        <v>44909</v>
      </c>
      <c r="D57" s="106" t="s">
        <v>180</v>
      </c>
      <c r="E57" s="107" t="s">
        <v>167</v>
      </c>
      <c r="F57" s="106" t="s">
        <v>165</v>
      </c>
      <c r="G57" s="106" t="s">
        <v>144</v>
      </c>
      <c r="H57" s="91" t="s">
        <v>145</v>
      </c>
      <c r="I57" s="106" t="s">
        <v>146</v>
      </c>
      <c r="J57" s="107" t="s">
        <v>153</v>
      </c>
      <c r="K57" s="106">
        <v>3</v>
      </c>
      <c r="L57" s="108" t="s">
        <v>154</v>
      </c>
      <c r="M57" s="109">
        <v>44909.256944444445</v>
      </c>
      <c r="N57" s="90">
        <v>48506</v>
      </c>
      <c r="O57" s="106">
        <v>48506</v>
      </c>
      <c r="P57" s="109">
        <v>44909.645833333336</v>
      </c>
      <c r="Q57" s="106">
        <v>48577</v>
      </c>
      <c r="R57" s="106">
        <v>48577</v>
      </c>
      <c r="S57" s="109">
        <v>44909.292361111111</v>
      </c>
      <c r="T57" s="106">
        <v>48513</v>
      </c>
      <c r="U57" s="106" t="s">
        <v>181</v>
      </c>
      <c r="V57" s="109">
        <v>44909.459722222222</v>
      </c>
      <c r="W57" s="106">
        <v>48539</v>
      </c>
      <c r="X57" s="106" t="s">
        <v>902</v>
      </c>
      <c r="Y57" s="109">
        <v>44909.482638888891</v>
      </c>
      <c r="Z57" s="106">
        <v>48547</v>
      </c>
      <c r="AA57" s="106" t="s">
        <v>264</v>
      </c>
      <c r="AB57" s="109">
        <v>44909.604166666664</v>
      </c>
      <c r="AC57" s="106">
        <v>48562</v>
      </c>
      <c r="AD57" s="106" t="s">
        <v>199</v>
      </c>
      <c r="AE57" s="97"/>
      <c r="AF57" s="106"/>
      <c r="AG57" s="106"/>
      <c r="AH57" s="97"/>
      <c r="AI57" s="106"/>
      <c r="AJ57" s="110"/>
      <c r="AK57" s="97"/>
      <c r="AL57" s="106"/>
      <c r="AM57" s="110"/>
      <c r="AN57" s="97"/>
      <c r="AO57" s="106"/>
      <c r="AP57" s="110"/>
      <c r="AQ57" s="109">
        <v>44909.472916666666</v>
      </c>
      <c r="AR57" s="106">
        <v>48543</v>
      </c>
      <c r="AS57" s="106">
        <v>3482</v>
      </c>
      <c r="AT57" s="111">
        <v>18470</v>
      </c>
      <c r="AU57" s="111">
        <v>12010</v>
      </c>
      <c r="AV57" s="112">
        <v>6460</v>
      </c>
      <c r="AW57" s="109">
        <v>44909.479166666664</v>
      </c>
      <c r="AX57" s="106">
        <v>48543</v>
      </c>
      <c r="AY57" s="109">
        <v>44909.638194444444</v>
      </c>
      <c r="AZ57" s="106">
        <v>48577</v>
      </c>
      <c r="BA57" s="106">
        <v>3488</v>
      </c>
      <c r="BB57" s="111">
        <v>18370</v>
      </c>
      <c r="BC57" s="111">
        <v>11820</v>
      </c>
      <c r="BD57" s="112">
        <v>6550</v>
      </c>
      <c r="BE57" s="109">
        <v>44909.645138888889</v>
      </c>
      <c r="BF57" s="106">
        <v>48577</v>
      </c>
      <c r="BG57" s="97"/>
      <c r="BH57" s="106"/>
      <c r="BI57" s="106"/>
      <c r="BJ57" s="111"/>
      <c r="BK57" s="111"/>
      <c r="BL57" s="112"/>
      <c r="BM57" s="97"/>
      <c r="BN57" s="106"/>
      <c r="BO57" s="97"/>
      <c r="BP57" s="106"/>
      <c r="BQ57" s="106"/>
      <c r="BR57" s="111"/>
      <c r="BS57" s="111"/>
      <c r="BT57" s="112"/>
      <c r="BU57" s="113"/>
      <c r="BV57" s="106"/>
    </row>
    <row r="58" spans="1:74">
      <c r="A58" s="92" t="s">
        <v>921</v>
      </c>
      <c r="B58" s="91" t="s">
        <v>140</v>
      </c>
      <c r="C58" s="105">
        <v>44909</v>
      </c>
      <c r="D58" s="106" t="s">
        <v>180</v>
      </c>
      <c r="E58" s="107" t="s">
        <v>184</v>
      </c>
      <c r="F58" s="106" t="s">
        <v>180</v>
      </c>
      <c r="G58" s="106" t="s">
        <v>144</v>
      </c>
      <c r="H58" s="91" t="s">
        <v>160</v>
      </c>
      <c r="I58" s="106" t="s">
        <v>146</v>
      </c>
      <c r="J58" s="107" t="s">
        <v>161</v>
      </c>
      <c r="K58" s="106">
        <v>3</v>
      </c>
      <c r="L58" s="108" t="s">
        <v>162</v>
      </c>
      <c r="M58" s="109">
        <v>44909.26666666667</v>
      </c>
      <c r="N58" s="90">
        <v>29668</v>
      </c>
      <c r="O58" s="106">
        <v>2725</v>
      </c>
      <c r="P58" s="109">
        <v>44909.661111111112</v>
      </c>
      <c r="Q58" s="106">
        <v>29736</v>
      </c>
      <c r="R58" s="106">
        <v>2738</v>
      </c>
      <c r="S58" s="109">
        <v>44909.289583333331</v>
      </c>
      <c r="T58" s="106">
        <v>29675</v>
      </c>
      <c r="U58" s="106" t="s">
        <v>185</v>
      </c>
      <c r="V58" s="109">
        <v>44909.436805555553</v>
      </c>
      <c r="W58" s="106">
        <v>29700</v>
      </c>
      <c r="X58" s="106" t="s">
        <v>922</v>
      </c>
      <c r="Y58" s="109">
        <v>44909.495833333334</v>
      </c>
      <c r="Z58" s="106">
        <v>29710</v>
      </c>
      <c r="AA58" s="106" t="s">
        <v>318</v>
      </c>
      <c r="AB58" s="109">
        <v>44909.614583333336</v>
      </c>
      <c r="AC58" s="106">
        <v>29731</v>
      </c>
      <c r="AD58" s="106" t="s">
        <v>188</v>
      </c>
      <c r="AE58" s="97"/>
      <c r="AF58" s="106"/>
      <c r="AG58" s="106"/>
      <c r="AH58" s="97"/>
      <c r="AI58" s="106"/>
      <c r="AJ58" s="110"/>
      <c r="AK58" s="97"/>
      <c r="AL58" s="106"/>
      <c r="AM58" s="110"/>
      <c r="AN58" s="97"/>
      <c r="AO58" s="106"/>
      <c r="AP58" s="110"/>
      <c r="AQ58" s="109">
        <v>44909.461805555555</v>
      </c>
      <c r="AR58" s="106">
        <v>29706</v>
      </c>
      <c r="AS58" s="106">
        <v>3481</v>
      </c>
      <c r="AT58" s="111">
        <v>6810</v>
      </c>
      <c r="AU58" s="111">
        <v>4430</v>
      </c>
      <c r="AV58" s="112">
        <v>2380</v>
      </c>
      <c r="AW58" s="109">
        <v>44909.490972222222</v>
      </c>
      <c r="AX58" s="106">
        <v>29707</v>
      </c>
      <c r="AY58" s="109">
        <v>44909.625</v>
      </c>
      <c r="AZ58" s="106">
        <v>29735</v>
      </c>
      <c r="BA58" s="106">
        <v>3486</v>
      </c>
      <c r="BB58" s="111">
        <v>6290</v>
      </c>
      <c r="BC58" s="111">
        <v>4430</v>
      </c>
      <c r="BD58" s="112">
        <v>1860</v>
      </c>
      <c r="BE58" s="109">
        <v>44909.65625</v>
      </c>
      <c r="BF58" s="106">
        <v>29735</v>
      </c>
      <c r="BG58" s="97"/>
      <c r="BH58" s="106"/>
      <c r="BI58" s="106"/>
      <c r="BJ58" s="111"/>
      <c r="BK58" s="111"/>
      <c r="BL58" s="112"/>
      <c r="BM58" s="97"/>
      <c r="BN58" s="106"/>
      <c r="BO58" s="97"/>
      <c r="BP58" s="106"/>
      <c r="BQ58" s="106"/>
      <c r="BR58" s="111"/>
      <c r="BS58" s="111"/>
      <c r="BT58" s="112"/>
      <c r="BU58" s="113"/>
      <c r="BV58" s="106"/>
    </row>
    <row r="59" spans="1:74">
      <c r="A59" s="92" t="s">
        <v>923</v>
      </c>
      <c r="B59" s="91" t="s">
        <v>140</v>
      </c>
      <c r="C59" s="105">
        <v>44910</v>
      </c>
      <c r="D59" s="106" t="s">
        <v>180</v>
      </c>
      <c r="E59" s="107" t="s">
        <v>168</v>
      </c>
      <c r="F59" s="106" t="s">
        <v>165</v>
      </c>
      <c r="G59" s="106" t="s">
        <v>156</v>
      </c>
      <c r="H59" s="91" t="s">
        <v>145</v>
      </c>
      <c r="I59" s="106" t="s">
        <v>146</v>
      </c>
      <c r="J59" s="107" t="s">
        <v>147</v>
      </c>
      <c r="K59" s="106">
        <v>3</v>
      </c>
      <c r="L59" s="108" t="s">
        <v>158</v>
      </c>
      <c r="M59" s="109">
        <v>44909.65</v>
      </c>
      <c r="N59" s="90">
        <v>41791</v>
      </c>
      <c r="O59" s="106">
        <v>41791</v>
      </c>
      <c r="P59" s="109">
        <v>44910.021527777775</v>
      </c>
      <c r="Q59" s="106">
        <v>41862</v>
      </c>
      <c r="R59" s="106">
        <v>41862</v>
      </c>
      <c r="S59" s="109">
        <v>44910.654861111114</v>
      </c>
      <c r="T59" s="106">
        <v>41795</v>
      </c>
      <c r="U59" s="106" t="s">
        <v>183</v>
      </c>
      <c r="V59" s="109">
        <v>44910.839583333334</v>
      </c>
      <c r="W59" s="106">
        <v>41818</v>
      </c>
      <c r="X59" s="106" t="s">
        <v>924</v>
      </c>
      <c r="Y59" s="109">
        <v>44910.863888888889</v>
      </c>
      <c r="Z59" s="106">
        <v>41827</v>
      </c>
      <c r="AA59" s="106" t="s">
        <v>925</v>
      </c>
      <c r="AB59" s="109">
        <v>44910.996527777781</v>
      </c>
      <c r="AC59" s="106">
        <v>41853</v>
      </c>
      <c r="AD59" s="106" t="s">
        <v>260</v>
      </c>
      <c r="AE59" s="97"/>
      <c r="AF59" s="106"/>
      <c r="AG59" s="106"/>
      <c r="AH59" s="97"/>
      <c r="AI59" s="106"/>
      <c r="AJ59" s="110"/>
      <c r="AK59" s="97"/>
      <c r="AL59" s="106"/>
      <c r="AM59" s="110"/>
      <c r="AN59" s="97"/>
      <c r="AO59" s="106"/>
      <c r="AP59" s="110"/>
      <c r="AQ59" s="109">
        <v>44910.847916666666</v>
      </c>
      <c r="AR59" s="106">
        <v>41822</v>
      </c>
      <c r="AS59" s="106"/>
      <c r="AT59" s="111"/>
      <c r="AU59" s="111"/>
      <c r="AV59" s="114">
        <v>7540</v>
      </c>
      <c r="AW59" s="109">
        <v>44910.856249999997</v>
      </c>
      <c r="AX59" s="106">
        <v>41822</v>
      </c>
      <c r="AY59" s="109">
        <v>44910.012499999997</v>
      </c>
      <c r="AZ59" s="106">
        <v>41861</v>
      </c>
      <c r="BA59" s="106"/>
      <c r="BB59" s="111"/>
      <c r="BC59" s="111"/>
      <c r="BD59" s="112">
        <v>4460</v>
      </c>
      <c r="BE59" s="109">
        <v>44910.018750000003</v>
      </c>
      <c r="BF59" s="106">
        <v>41862</v>
      </c>
      <c r="BG59" s="97"/>
      <c r="BH59" s="106"/>
      <c r="BI59" s="106"/>
      <c r="BJ59" s="111"/>
      <c r="BK59" s="111"/>
      <c r="BL59" s="112"/>
      <c r="BM59" s="97"/>
      <c r="BN59" s="106"/>
      <c r="BO59" s="97"/>
      <c r="BP59" s="106"/>
      <c r="BQ59" s="106"/>
      <c r="BR59" s="111"/>
      <c r="BS59" s="111"/>
      <c r="BT59" s="112"/>
      <c r="BU59" s="113"/>
      <c r="BV59" s="106"/>
    </row>
    <row r="60" spans="1:74">
      <c r="A60" s="92" t="s">
        <v>931</v>
      </c>
      <c r="B60" s="91" t="s">
        <v>140</v>
      </c>
      <c r="C60" s="105">
        <v>44910</v>
      </c>
      <c r="D60" s="106" t="s">
        <v>141</v>
      </c>
      <c r="E60" s="107" t="s">
        <v>192</v>
      </c>
      <c r="F60" s="106" t="s">
        <v>141</v>
      </c>
      <c r="G60" s="106" t="s">
        <v>144</v>
      </c>
      <c r="H60" s="91" t="s">
        <v>160</v>
      </c>
      <c r="I60" s="106" t="s">
        <v>146</v>
      </c>
      <c r="J60" s="107" t="s">
        <v>161</v>
      </c>
      <c r="K60" s="106">
        <v>3</v>
      </c>
      <c r="L60" s="108" t="s">
        <v>162</v>
      </c>
      <c r="M60" s="109">
        <v>44910.263194444444</v>
      </c>
      <c r="N60" s="90">
        <v>29736</v>
      </c>
      <c r="O60" s="106">
        <v>2735</v>
      </c>
      <c r="P60" s="109">
        <v>44910.59375</v>
      </c>
      <c r="Q60" s="106">
        <v>29786</v>
      </c>
      <c r="R60" s="106">
        <v>2743</v>
      </c>
      <c r="S60" s="109">
        <v>44910.290972222225</v>
      </c>
      <c r="T60" s="106">
        <v>29744</v>
      </c>
      <c r="U60" s="106" t="s">
        <v>263</v>
      </c>
      <c r="V60" s="109">
        <v>44910.435416666667</v>
      </c>
      <c r="W60" s="106">
        <v>29761</v>
      </c>
      <c r="X60" s="106" t="s">
        <v>932</v>
      </c>
      <c r="Y60" s="109">
        <v>44910.486805555556</v>
      </c>
      <c r="Z60" s="106">
        <v>29771</v>
      </c>
      <c r="AA60" s="106" t="s">
        <v>213</v>
      </c>
      <c r="AB60" s="109">
        <v>44910.55972222222</v>
      </c>
      <c r="AC60" s="106">
        <v>29780</v>
      </c>
      <c r="AD60" s="106" t="s">
        <v>933</v>
      </c>
      <c r="AE60" s="97"/>
      <c r="AF60" s="106"/>
      <c r="AG60" s="106"/>
      <c r="AH60" s="97"/>
      <c r="AI60" s="106"/>
      <c r="AJ60" s="110"/>
      <c r="AK60" s="97"/>
      <c r="AL60" s="106"/>
      <c r="AM60" s="110"/>
      <c r="AN60" s="97"/>
      <c r="AO60" s="106"/>
      <c r="AP60" s="110"/>
      <c r="AQ60" s="109">
        <v>44910.449305555558</v>
      </c>
      <c r="AR60" s="106">
        <v>29765</v>
      </c>
      <c r="AS60" s="106">
        <v>3497</v>
      </c>
      <c r="AT60" s="111">
        <v>6590</v>
      </c>
      <c r="AU60" s="111">
        <v>4430</v>
      </c>
      <c r="AV60" s="112">
        <v>2160</v>
      </c>
      <c r="AW60" s="109">
        <v>44910.475694444445</v>
      </c>
      <c r="AX60" s="106">
        <v>766</v>
      </c>
      <c r="AY60" s="109">
        <v>44910.574305555558</v>
      </c>
      <c r="AZ60" s="106">
        <v>29785</v>
      </c>
      <c r="BA60" s="106">
        <v>3501</v>
      </c>
      <c r="BB60" s="111">
        <v>5960</v>
      </c>
      <c r="BC60" s="111">
        <v>4430</v>
      </c>
      <c r="BD60" s="112">
        <v>1530</v>
      </c>
      <c r="BE60" s="109">
        <v>44910.590277777781</v>
      </c>
      <c r="BF60" s="106">
        <v>29785</v>
      </c>
      <c r="BG60" s="97"/>
      <c r="BH60" s="106"/>
      <c r="BI60" s="106"/>
      <c r="BJ60" s="111"/>
      <c r="BK60" s="111"/>
      <c r="BL60" s="112"/>
      <c r="BM60" s="97"/>
      <c r="BN60" s="106"/>
      <c r="BO60" s="97"/>
      <c r="BP60" s="106"/>
      <c r="BQ60" s="106"/>
      <c r="BR60" s="111"/>
      <c r="BS60" s="111"/>
      <c r="BT60" s="112"/>
      <c r="BU60" s="113"/>
      <c r="BV60" s="106"/>
    </row>
    <row r="61" spans="1:74">
      <c r="A61" s="92" t="s">
        <v>930</v>
      </c>
      <c r="B61" s="91" t="s">
        <v>140</v>
      </c>
      <c r="C61" s="105">
        <v>44910</v>
      </c>
      <c r="D61" s="106" t="s">
        <v>141</v>
      </c>
      <c r="E61" s="107" t="s">
        <v>152</v>
      </c>
      <c r="F61" s="106" t="s">
        <v>143</v>
      </c>
      <c r="G61" s="106" t="s">
        <v>144</v>
      </c>
      <c r="H61" s="91" t="s">
        <v>145</v>
      </c>
      <c r="I61" s="106" t="s">
        <v>146</v>
      </c>
      <c r="J61" s="107" t="s">
        <v>153</v>
      </c>
      <c r="K61" s="106">
        <v>3</v>
      </c>
      <c r="L61" s="108" t="s">
        <v>154</v>
      </c>
      <c r="M61" s="109">
        <v>44910.256944444445</v>
      </c>
      <c r="N61" s="90">
        <v>48577</v>
      </c>
      <c r="O61" s="106">
        <v>48577</v>
      </c>
      <c r="P61" s="109">
        <v>44910.666666666664</v>
      </c>
      <c r="Q61" s="106">
        <v>48710</v>
      </c>
      <c r="R61" s="106">
        <v>48710</v>
      </c>
      <c r="S61" s="109">
        <v>44910.295138888891</v>
      </c>
      <c r="T61" s="106">
        <v>48599</v>
      </c>
      <c r="U61" s="106" t="s">
        <v>181</v>
      </c>
      <c r="V61" s="109">
        <v>44910.631944444445</v>
      </c>
      <c r="W61" s="106">
        <v>48700</v>
      </c>
      <c r="X61" s="106" t="s">
        <v>211</v>
      </c>
      <c r="Y61" s="109"/>
      <c r="Z61" s="106"/>
      <c r="AA61" s="106"/>
      <c r="AB61" s="109"/>
      <c r="AC61" s="106"/>
      <c r="AD61" s="106"/>
      <c r="AE61" s="97"/>
      <c r="AF61" s="106"/>
      <c r="AG61" s="106"/>
      <c r="AH61" s="97"/>
      <c r="AI61" s="106"/>
      <c r="AJ61" s="110"/>
      <c r="AK61" s="97"/>
      <c r="AL61" s="106"/>
      <c r="AM61" s="110"/>
      <c r="AN61" s="97"/>
      <c r="AO61" s="106"/>
      <c r="AP61" s="110"/>
      <c r="AQ61" s="109">
        <v>44910.648611111108</v>
      </c>
      <c r="AR61" s="106">
        <v>48710</v>
      </c>
      <c r="AS61" s="106">
        <v>3502</v>
      </c>
      <c r="AT61" s="111">
        <v>20530</v>
      </c>
      <c r="AU61" s="111">
        <v>11960</v>
      </c>
      <c r="AV61" s="112">
        <v>8570</v>
      </c>
      <c r="AW61" s="109">
        <v>44910.654166666667</v>
      </c>
      <c r="AX61" s="106">
        <v>48710</v>
      </c>
      <c r="AY61" s="109"/>
      <c r="AZ61" s="106"/>
      <c r="BA61" s="106"/>
      <c r="BB61" s="111"/>
      <c r="BC61" s="111"/>
      <c r="BD61" s="112"/>
      <c r="BE61" s="109"/>
      <c r="BF61" s="106"/>
      <c r="BG61" s="97"/>
      <c r="BH61" s="106"/>
      <c r="BI61" s="106"/>
      <c r="BJ61" s="111"/>
      <c r="BK61" s="111"/>
      <c r="BL61" s="112"/>
      <c r="BM61" s="97"/>
      <c r="BN61" s="106"/>
      <c r="BO61" s="97"/>
      <c r="BP61" s="106"/>
      <c r="BQ61" s="106"/>
      <c r="BR61" s="111"/>
      <c r="BS61" s="111"/>
      <c r="BT61" s="112"/>
      <c r="BU61" s="113"/>
      <c r="BV61" s="106"/>
    </row>
    <row r="62" spans="1:74">
      <c r="A62" s="92" t="s">
        <v>926</v>
      </c>
      <c r="B62" s="91" t="s">
        <v>140</v>
      </c>
      <c r="C62" s="105">
        <v>44910</v>
      </c>
      <c r="D62" s="106" t="s">
        <v>141</v>
      </c>
      <c r="E62" s="107" t="s">
        <v>149</v>
      </c>
      <c r="F62" s="106" t="s">
        <v>143</v>
      </c>
      <c r="G62" s="106" t="s">
        <v>144</v>
      </c>
      <c r="H62" s="91" t="s">
        <v>145</v>
      </c>
      <c r="I62" s="106" t="s">
        <v>146</v>
      </c>
      <c r="J62" s="107" t="s">
        <v>150</v>
      </c>
      <c r="K62" s="106">
        <v>3</v>
      </c>
      <c r="L62" s="108" t="s">
        <v>151</v>
      </c>
      <c r="M62" s="109">
        <v>44910.256944444445</v>
      </c>
      <c r="N62" s="90">
        <v>47298</v>
      </c>
      <c r="O62" s="106">
        <v>0</v>
      </c>
      <c r="P62" s="109">
        <v>44910.677083333336</v>
      </c>
      <c r="Q62" s="106">
        <v>47408</v>
      </c>
      <c r="R62" s="106">
        <v>0</v>
      </c>
      <c r="S62" s="109">
        <v>44910.291666666664</v>
      </c>
      <c r="T62" s="106">
        <v>47304</v>
      </c>
      <c r="U62" s="106" t="s">
        <v>285</v>
      </c>
      <c r="V62" s="109">
        <v>44910.5</v>
      </c>
      <c r="W62" s="106">
        <v>47353</v>
      </c>
      <c r="X62" s="106" t="s">
        <v>927</v>
      </c>
      <c r="Y62" s="109">
        <v>44910.53125</v>
      </c>
      <c r="Z62" s="106">
        <v>47372</v>
      </c>
      <c r="AA62" s="106" t="s">
        <v>928</v>
      </c>
      <c r="AB62" s="109">
        <v>44910.645833333336</v>
      </c>
      <c r="AC62" s="106">
        <v>47390</v>
      </c>
      <c r="AD62" s="106" t="s">
        <v>929</v>
      </c>
      <c r="AE62" s="97"/>
      <c r="AF62" s="106"/>
      <c r="AG62" s="106"/>
      <c r="AH62" s="97"/>
      <c r="AI62" s="106"/>
      <c r="AJ62" s="110"/>
      <c r="AK62" s="97"/>
      <c r="AL62" s="106"/>
      <c r="AM62" s="110"/>
      <c r="AN62" s="97"/>
      <c r="AO62" s="106"/>
      <c r="AP62" s="110"/>
      <c r="AQ62" s="109">
        <v>44910.518750000003</v>
      </c>
      <c r="AR62" s="106">
        <v>47363</v>
      </c>
      <c r="AS62" s="106">
        <v>3500</v>
      </c>
      <c r="AT62" s="111">
        <v>20010</v>
      </c>
      <c r="AU62" s="111">
        <v>12320</v>
      </c>
      <c r="AV62" s="112">
        <v>7690</v>
      </c>
      <c r="AW62" s="109">
        <v>44910.525694444441</v>
      </c>
      <c r="AX62" s="106">
        <v>43363</v>
      </c>
      <c r="AY62" s="109">
        <v>44910.672222222223</v>
      </c>
      <c r="AZ62" s="106">
        <v>47407</v>
      </c>
      <c r="BA62" s="106">
        <v>3504</v>
      </c>
      <c r="BB62" s="111">
        <v>17650</v>
      </c>
      <c r="BC62" s="111">
        <v>12230</v>
      </c>
      <c r="BD62" s="112">
        <v>5420</v>
      </c>
      <c r="BE62" s="109">
        <v>44910.677083333336</v>
      </c>
      <c r="BF62" s="106">
        <v>47408</v>
      </c>
      <c r="BG62" s="97"/>
      <c r="BH62" s="106"/>
      <c r="BI62" s="106"/>
      <c r="BJ62" s="111"/>
      <c r="BK62" s="111"/>
      <c r="BL62" s="112"/>
      <c r="BM62" s="97"/>
      <c r="BN62" s="106"/>
      <c r="BO62" s="97"/>
      <c r="BP62" s="106"/>
      <c r="BQ62" s="106"/>
      <c r="BR62" s="111"/>
      <c r="BS62" s="111"/>
      <c r="BT62" s="112"/>
      <c r="BU62" s="113"/>
      <c r="BV62" s="106"/>
    </row>
    <row r="63" spans="1:74">
      <c r="A63" s="92" t="s">
        <v>941</v>
      </c>
      <c r="B63" s="91" t="s">
        <v>140</v>
      </c>
      <c r="C63" s="105">
        <v>44911</v>
      </c>
      <c r="D63" s="106" t="s">
        <v>141</v>
      </c>
      <c r="E63" s="107" t="s">
        <v>155</v>
      </c>
      <c r="F63" s="106" t="s">
        <v>143</v>
      </c>
      <c r="G63" s="106" t="s">
        <v>156</v>
      </c>
      <c r="H63" s="91" t="s">
        <v>145</v>
      </c>
      <c r="I63" s="106" t="s">
        <v>146</v>
      </c>
      <c r="J63" s="107" t="s">
        <v>147</v>
      </c>
      <c r="K63" s="106">
        <v>3</v>
      </c>
      <c r="L63" s="108" t="s">
        <v>158</v>
      </c>
      <c r="M63" s="109">
        <v>44910.660416666666</v>
      </c>
      <c r="N63" s="90">
        <v>41938</v>
      </c>
      <c r="O63" s="106">
        <v>41938</v>
      </c>
      <c r="P63" s="109">
        <v>44910.992361111108</v>
      </c>
      <c r="Q63" s="106">
        <v>41992</v>
      </c>
      <c r="R63" s="106">
        <v>41992</v>
      </c>
      <c r="S63" s="109">
        <v>44911.665277777778</v>
      </c>
      <c r="T63" s="106">
        <v>41942</v>
      </c>
      <c r="U63" s="106" t="s">
        <v>344</v>
      </c>
      <c r="V63" s="109">
        <v>44911.970833333333</v>
      </c>
      <c r="W63" s="106">
        <v>41986</v>
      </c>
      <c r="X63" s="106" t="s">
        <v>779</v>
      </c>
      <c r="Y63" s="109"/>
      <c r="Z63" s="106"/>
      <c r="AA63" s="106"/>
      <c r="AB63" s="109"/>
      <c r="AC63" s="106"/>
      <c r="AD63" s="106"/>
      <c r="AE63" s="97"/>
      <c r="AF63" s="106"/>
      <c r="AG63" s="106"/>
      <c r="AH63" s="97"/>
      <c r="AI63" s="106"/>
      <c r="AJ63" s="110"/>
      <c r="AK63" s="97"/>
      <c r="AL63" s="106"/>
      <c r="AM63" s="110"/>
      <c r="AN63" s="97"/>
      <c r="AO63" s="106"/>
      <c r="AP63" s="110"/>
      <c r="AQ63" s="109">
        <v>44911.980555555558</v>
      </c>
      <c r="AR63" s="106">
        <v>41992</v>
      </c>
      <c r="AS63" s="106"/>
      <c r="AT63" s="111"/>
      <c r="AU63" s="111"/>
      <c r="AV63" s="114">
        <v>8950</v>
      </c>
      <c r="AW63" s="109">
        <v>44911.990277777775</v>
      </c>
      <c r="AX63" s="106">
        <v>41992</v>
      </c>
      <c r="AY63" s="109"/>
      <c r="AZ63" s="106"/>
      <c r="BA63" s="106"/>
      <c r="BB63" s="111"/>
      <c r="BC63" s="111"/>
      <c r="BD63" s="112"/>
      <c r="BE63" s="109"/>
      <c r="BF63" s="106"/>
      <c r="BG63" s="97"/>
      <c r="BH63" s="106"/>
      <c r="BI63" s="106"/>
      <c r="BJ63" s="111"/>
      <c r="BK63" s="111"/>
      <c r="BL63" s="112"/>
      <c r="BM63" s="97"/>
      <c r="BN63" s="106"/>
      <c r="BO63" s="97"/>
      <c r="BP63" s="106"/>
      <c r="BQ63" s="106"/>
      <c r="BR63" s="111"/>
      <c r="BS63" s="111"/>
      <c r="BT63" s="112"/>
      <c r="BU63" s="113"/>
      <c r="BV63" s="106"/>
    </row>
    <row r="64" spans="1:74">
      <c r="A64" s="92" t="s">
        <v>942</v>
      </c>
      <c r="B64" s="91" t="s">
        <v>140</v>
      </c>
      <c r="C64" s="105">
        <v>44911</v>
      </c>
      <c r="D64" s="106" t="s">
        <v>163</v>
      </c>
      <c r="E64" s="107" t="s">
        <v>172</v>
      </c>
      <c r="F64" s="106" t="s">
        <v>163</v>
      </c>
      <c r="G64" s="106" t="s">
        <v>144</v>
      </c>
      <c r="H64" s="91" t="s">
        <v>160</v>
      </c>
      <c r="I64" s="106" t="s">
        <v>146</v>
      </c>
      <c r="J64" s="107" t="s">
        <v>161</v>
      </c>
      <c r="K64" s="106">
        <v>3</v>
      </c>
      <c r="L64" s="108" t="s">
        <v>162</v>
      </c>
      <c r="M64" s="109">
        <v>44911.263194444444</v>
      </c>
      <c r="N64" s="90">
        <v>29786</v>
      </c>
      <c r="O64" s="106">
        <v>2743</v>
      </c>
      <c r="P64" s="109">
        <v>44911.648611111108</v>
      </c>
      <c r="Q64" s="106">
        <v>29855</v>
      </c>
      <c r="R64" s="106">
        <v>2752</v>
      </c>
      <c r="S64" s="109">
        <v>44911.288888888892</v>
      </c>
      <c r="T64" s="106">
        <v>29793</v>
      </c>
      <c r="U64" s="106" t="s">
        <v>200</v>
      </c>
      <c r="V64" s="109">
        <v>44911.411805555559</v>
      </c>
      <c r="W64" s="106">
        <v>29808</v>
      </c>
      <c r="X64" s="106" t="s">
        <v>943</v>
      </c>
      <c r="Y64" s="109">
        <v>44911.459722222222</v>
      </c>
      <c r="Z64" s="106">
        <v>29819</v>
      </c>
      <c r="AA64" s="106" t="s">
        <v>944</v>
      </c>
      <c r="AB64" s="109">
        <v>44911.560416666667</v>
      </c>
      <c r="AC64" s="106">
        <v>29836</v>
      </c>
      <c r="AD64" s="106" t="s">
        <v>945</v>
      </c>
      <c r="AE64" s="109">
        <v>44911.595833333333</v>
      </c>
      <c r="AF64" s="106">
        <v>29843</v>
      </c>
      <c r="AG64" s="106" t="s">
        <v>201</v>
      </c>
      <c r="AH64" s="109">
        <v>44911.62222222222</v>
      </c>
      <c r="AI64" s="106">
        <v>29849</v>
      </c>
      <c r="AJ64" s="110"/>
      <c r="AK64" s="97"/>
      <c r="AL64" s="106"/>
      <c r="AM64" s="110"/>
      <c r="AN64" s="97"/>
      <c r="AO64" s="106"/>
      <c r="AP64" s="110"/>
      <c r="AQ64" s="109">
        <v>44911.430555555555</v>
      </c>
      <c r="AR64" s="106">
        <v>29813</v>
      </c>
      <c r="AS64" s="106">
        <v>3509</v>
      </c>
      <c r="AT64" s="111">
        <v>6030</v>
      </c>
      <c r="AU64" s="111">
        <v>4430</v>
      </c>
      <c r="AV64" s="112">
        <v>1600</v>
      </c>
      <c r="AW64" s="109">
        <v>44911.451388888891</v>
      </c>
      <c r="AX64" s="106">
        <v>29813</v>
      </c>
      <c r="AY64" s="109">
        <v>44911.570138888892</v>
      </c>
      <c r="AZ64" s="106">
        <v>29839</v>
      </c>
      <c r="BA64" s="106">
        <v>3514</v>
      </c>
      <c r="BB64" s="111">
        <v>6150</v>
      </c>
      <c r="BC64" s="111">
        <v>4430</v>
      </c>
      <c r="BD64" s="112">
        <v>1720</v>
      </c>
      <c r="BE64" s="109">
        <v>44911.588888888888</v>
      </c>
      <c r="BF64" s="106">
        <v>29840</v>
      </c>
      <c r="BG64" s="109">
        <v>44911.632638888892</v>
      </c>
      <c r="BH64" s="106">
        <v>29853</v>
      </c>
      <c r="BI64" s="106">
        <v>3517</v>
      </c>
      <c r="BJ64" s="111">
        <v>5120</v>
      </c>
      <c r="BK64" s="111">
        <v>4430</v>
      </c>
      <c r="BL64" s="112">
        <v>690</v>
      </c>
      <c r="BM64" s="109">
        <v>44911.647222222222</v>
      </c>
      <c r="BN64" s="106">
        <v>29854</v>
      </c>
      <c r="BO64" s="97"/>
      <c r="BP64" s="106"/>
      <c r="BQ64" s="106"/>
      <c r="BR64" s="111"/>
      <c r="BS64" s="111"/>
      <c r="BT64" s="112"/>
      <c r="BU64" s="113"/>
      <c r="BV64" s="106"/>
    </row>
    <row r="65" spans="1:74">
      <c r="A65" s="92" t="s">
        <v>934</v>
      </c>
      <c r="B65" s="91" t="s">
        <v>140</v>
      </c>
      <c r="C65" s="105">
        <v>44911</v>
      </c>
      <c r="D65" s="106" t="s">
        <v>163</v>
      </c>
      <c r="E65" s="107" t="s">
        <v>166</v>
      </c>
      <c r="F65" s="106" t="s">
        <v>165</v>
      </c>
      <c r="G65" s="106" t="s">
        <v>144</v>
      </c>
      <c r="H65" s="91" t="s">
        <v>145</v>
      </c>
      <c r="I65" s="106" t="s">
        <v>146</v>
      </c>
      <c r="J65" s="107" t="s">
        <v>150</v>
      </c>
      <c r="K65" s="106">
        <v>3</v>
      </c>
      <c r="L65" s="108" t="s">
        <v>151</v>
      </c>
      <c r="M65" s="109">
        <v>44911.256944444445</v>
      </c>
      <c r="N65" s="90">
        <v>47410</v>
      </c>
      <c r="O65" s="106">
        <v>0</v>
      </c>
      <c r="P65" s="109">
        <v>44911.649305555555</v>
      </c>
      <c r="Q65" s="106">
        <v>47477</v>
      </c>
      <c r="R65" s="106">
        <v>0</v>
      </c>
      <c r="S65" s="109">
        <v>44911.291666666664</v>
      </c>
      <c r="T65" s="106">
        <v>47417</v>
      </c>
      <c r="U65" s="106" t="s">
        <v>285</v>
      </c>
      <c r="V65" s="109">
        <v>44911.5</v>
      </c>
      <c r="W65" s="106">
        <v>47448</v>
      </c>
      <c r="X65" s="106" t="s">
        <v>228</v>
      </c>
      <c r="Y65" s="109">
        <v>44911.517361111109</v>
      </c>
      <c r="Z65" s="106">
        <v>47455</v>
      </c>
      <c r="AA65" s="106" t="s">
        <v>935</v>
      </c>
      <c r="AB65" s="109">
        <v>44911.625</v>
      </c>
      <c r="AC65" s="106">
        <v>47469</v>
      </c>
      <c r="AD65" s="106" t="s">
        <v>316</v>
      </c>
      <c r="AE65" s="109"/>
      <c r="AF65" s="106"/>
      <c r="AG65" s="106"/>
      <c r="AH65" s="109"/>
      <c r="AI65" s="106"/>
      <c r="AJ65" s="110"/>
      <c r="AK65" s="97"/>
      <c r="AL65" s="106"/>
      <c r="AM65" s="110"/>
      <c r="AN65" s="97"/>
      <c r="AO65" s="106"/>
      <c r="AP65" s="110"/>
      <c r="AQ65" s="109">
        <v>44911.511805555558</v>
      </c>
      <c r="AR65" s="106">
        <v>47451</v>
      </c>
      <c r="AS65" s="106">
        <v>3512</v>
      </c>
      <c r="AT65" s="111">
        <v>20800</v>
      </c>
      <c r="AU65" s="111">
        <v>12340</v>
      </c>
      <c r="AV65" s="112">
        <v>8460</v>
      </c>
      <c r="AW65" s="109">
        <v>44911.517361111109</v>
      </c>
      <c r="AX65" s="106">
        <v>47452</v>
      </c>
      <c r="AY65" s="109">
        <v>44911.644444444442</v>
      </c>
      <c r="AZ65" s="106">
        <v>47477</v>
      </c>
      <c r="BA65" s="106">
        <v>3518</v>
      </c>
      <c r="BB65" s="111">
        <v>16910</v>
      </c>
      <c r="BC65" s="111">
        <v>12190</v>
      </c>
      <c r="BD65" s="112">
        <v>4720</v>
      </c>
      <c r="BE65" s="109">
        <v>44911.649305555555</v>
      </c>
      <c r="BF65" s="106">
        <v>47477</v>
      </c>
      <c r="BG65" s="109"/>
      <c r="BH65" s="106"/>
      <c r="BI65" s="106"/>
      <c r="BJ65" s="111"/>
      <c r="BK65" s="111"/>
      <c r="BL65" s="112"/>
      <c r="BM65" s="109"/>
      <c r="BN65" s="106"/>
      <c r="BO65" s="97"/>
      <c r="BP65" s="106"/>
      <c r="BQ65" s="106"/>
      <c r="BR65" s="111"/>
      <c r="BS65" s="111"/>
      <c r="BT65" s="112"/>
      <c r="BU65" s="113"/>
      <c r="BV65" s="106"/>
    </row>
    <row r="66" spans="1:74">
      <c r="A66" s="92" t="s">
        <v>936</v>
      </c>
      <c r="B66" s="91" t="s">
        <v>140</v>
      </c>
      <c r="C66" s="105">
        <v>44911</v>
      </c>
      <c r="D66" s="106" t="s">
        <v>163</v>
      </c>
      <c r="E66" s="107" t="s">
        <v>167</v>
      </c>
      <c r="F66" s="106" t="s">
        <v>165</v>
      </c>
      <c r="G66" s="106" t="s">
        <v>144</v>
      </c>
      <c r="H66" s="91" t="s">
        <v>145</v>
      </c>
      <c r="I66" s="106" t="s">
        <v>146</v>
      </c>
      <c r="J66" s="107" t="s">
        <v>153</v>
      </c>
      <c r="K66" s="106">
        <v>3</v>
      </c>
      <c r="L66" s="108" t="s">
        <v>154</v>
      </c>
      <c r="M66" s="109">
        <v>44911.256944444445</v>
      </c>
      <c r="N66" s="90">
        <v>48727</v>
      </c>
      <c r="O66" s="106">
        <v>0</v>
      </c>
      <c r="P66" s="109">
        <v>44911.660416666666</v>
      </c>
      <c r="Q66" s="106">
        <v>48797</v>
      </c>
      <c r="R66" s="106">
        <v>0</v>
      </c>
      <c r="S66" s="109">
        <v>44911.295138888891</v>
      </c>
      <c r="T66" s="106">
        <v>48734</v>
      </c>
      <c r="U66" s="106" t="s">
        <v>937</v>
      </c>
      <c r="V66" s="109">
        <v>44911.497916666667</v>
      </c>
      <c r="W66" s="106">
        <v>48763</v>
      </c>
      <c r="X66" s="106" t="s">
        <v>938</v>
      </c>
      <c r="Y66" s="109">
        <v>44911.525694444441</v>
      </c>
      <c r="Z66" s="106">
        <v>48773</v>
      </c>
      <c r="AA66" s="106" t="s">
        <v>939</v>
      </c>
      <c r="AB66" s="109">
        <v>44911.625</v>
      </c>
      <c r="AC66" s="106">
        <v>48788</v>
      </c>
      <c r="AD66" s="106" t="s">
        <v>940</v>
      </c>
      <c r="AE66" s="109"/>
      <c r="AF66" s="106"/>
      <c r="AG66" s="106"/>
      <c r="AH66" s="109"/>
      <c r="AI66" s="106"/>
      <c r="AJ66" s="110"/>
      <c r="AK66" s="97"/>
      <c r="AL66" s="106"/>
      <c r="AM66" s="110"/>
      <c r="AN66" s="97"/>
      <c r="AO66" s="106"/>
      <c r="AP66" s="110"/>
      <c r="AQ66" s="109">
        <v>44911.506944444445</v>
      </c>
      <c r="AR66" s="106">
        <v>48768</v>
      </c>
      <c r="AS66" s="106">
        <v>3513</v>
      </c>
      <c r="AT66" s="111">
        <v>19210</v>
      </c>
      <c r="AU66" s="111">
        <v>12050</v>
      </c>
      <c r="AV66" s="112">
        <v>7160</v>
      </c>
      <c r="AW66" s="109">
        <v>44911.520138888889</v>
      </c>
      <c r="AX66" s="106">
        <v>48768</v>
      </c>
      <c r="AY66" s="109">
        <v>44911.779861111114</v>
      </c>
      <c r="AZ66" s="106">
        <v>48797</v>
      </c>
      <c r="BA66" s="106">
        <v>3519</v>
      </c>
      <c r="BB66" s="111">
        <v>15850</v>
      </c>
      <c r="BC66" s="111">
        <v>11870</v>
      </c>
      <c r="BD66" s="112">
        <v>3980</v>
      </c>
      <c r="BE66" s="109">
        <v>44911.660416666666</v>
      </c>
      <c r="BF66" s="106">
        <v>48797</v>
      </c>
      <c r="BG66" s="109"/>
      <c r="BH66" s="106"/>
      <c r="BI66" s="106"/>
      <c r="BJ66" s="111"/>
      <c r="BK66" s="111"/>
      <c r="BL66" s="112"/>
      <c r="BM66" s="109"/>
      <c r="BN66" s="106"/>
      <c r="BO66" s="97"/>
      <c r="BP66" s="106"/>
      <c r="BQ66" s="106"/>
      <c r="BR66" s="111"/>
      <c r="BS66" s="111"/>
      <c r="BT66" s="112"/>
      <c r="BU66" s="113"/>
      <c r="BV66" s="106"/>
    </row>
    <row r="67" spans="1:74">
      <c r="A67" s="92" t="s">
        <v>947</v>
      </c>
      <c r="B67" s="91" t="s">
        <v>140</v>
      </c>
      <c r="C67" s="105">
        <v>44912</v>
      </c>
      <c r="D67" s="106" t="s">
        <v>163</v>
      </c>
      <c r="E67" s="107" t="s">
        <v>168</v>
      </c>
      <c r="F67" s="106" t="s">
        <v>165</v>
      </c>
      <c r="G67" s="106" t="s">
        <v>156</v>
      </c>
      <c r="H67" s="91" t="s">
        <v>145</v>
      </c>
      <c r="I67" s="106" t="s">
        <v>146</v>
      </c>
      <c r="J67" s="107" t="s">
        <v>150</v>
      </c>
      <c r="K67" s="106">
        <v>3</v>
      </c>
      <c r="L67" s="108" t="s">
        <v>158</v>
      </c>
      <c r="M67" s="109">
        <v>44911.648611111108</v>
      </c>
      <c r="N67" s="90">
        <v>47477</v>
      </c>
      <c r="O67" s="106">
        <v>47477</v>
      </c>
      <c r="P67" s="109">
        <v>44912.03125</v>
      </c>
      <c r="Q67" s="106">
        <v>47545</v>
      </c>
      <c r="R67" s="106">
        <v>47545</v>
      </c>
      <c r="S67" s="109">
        <v>44912.65347222222</v>
      </c>
      <c r="T67" s="106">
        <v>47481</v>
      </c>
      <c r="U67" s="106" t="s">
        <v>183</v>
      </c>
      <c r="V67" s="109">
        <v>44912.838194444441</v>
      </c>
      <c r="W67" s="106">
        <v>47504</v>
      </c>
      <c r="X67" s="106" t="s">
        <v>834</v>
      </c>
      <c r="Y67" s="109">
        <v>44912.857638888891</v>
      </c>
      <c r="Z67" s="106">
        <v>47512</v>
      </c>
      <c r="AA67" s="106" t="s">
        <v>464</v>
      </c>
      <c r="AB67" s="109">
        <v>44912.006944444445</v>
      </c>
      <c r="AC67" s="106">
        <v>47534</v>
      </c>
      <c r="AD67" s="106" t="s">
        <v>948</v>
      </c>
      <c r="AE67" s="109"/>
      <c r="AF67" s="106"/>
      <c r="AG67" s="106"/>
      <c r="AH67" s="109"/>
      <c r="AI67" s="106"/>
      <c r="AJ67" s="110"/>
      <c r="AK67" s="97"/>
      <c r="AL67" s="106"/>
      <c r="AM67" s="110"/>
      <c r="AN67" s="97"/>
      <c r="AO67" s="106"/>
      <c r="AP67" s="110"/>
      <c r="AQ67" s="109">
        <v>44912.84375</v>
      </c>
      <c r="AR67" s="106">
        <v>47508</v>
      </c>
      <c r="AS67" s="106"/>
      <c r="AT67" s="111"/>
      <c r="AU67" s="111"/>
      <c r="AV67" s="114">
        <v>7650</v>
      </c>
      <c r="AW67" s="109">
        <v>44912.851388888892</v>
      </c>
      <c r="AX67" s="106">
        <v>47508</v>
      </c>
      <c r="AY67" s="109">
        <v>44912.023611111108</v>
      </c>
      <c r="AZ67" s="106">
        <v>47544</v>
      </c>
      <c r="BA67" s="106"/>
      <c r="BB67" s="111"/>
      <c r="BC67" s="111"/>
      <c r="BD67" s="114">
        <v>6170</v>
      </c>
      <c r="BE67" s="109">
        <v>44912.02847222222</v>
      </c>
      <c r="BF67" s="106">
        <v>47545</v>
      </c>
      <c r="BG67" s="109"/>
      <c r="BH67" s="106"/>
      <c r="BI67" s="106"/>
      <c r="BJ67" s="111"/>
      <c r="BK67" s="111"/>
      <c r="BL67" s="112"/>
      <c r="BM67" s="109"/>
      <c r="BN67" s="106"/>
      <c r="BO67" s="97"/>
      <c r="BP67" s="106"/>
      <c r="BQ67" s="106"/>
      <c r="BR67" s="111"/>
      <c r="BS67" s="111"/>
      <c r="BT67" s="112"/>
      <c r="BU67" s="113"/>
      <c r="BV67" s="106"/>
    </row>
    <row r="68" spans="1:74">
      <c r="A68" s="92" t="s">
        <v>949</v>
      </c>
      <c r="B68" s="91" t="s">
        <v>140</v>
      </c>
      <c r="C68" s="105">
        <v>44912</v>
      </c>
      <c r="D68" s="106" t="s">
        <v>173</v>
      </c>
      <c r="E68" s="107" t="s">
        <v>149</v>
      </c>
      <c r="F68" s="106" t="s">
        <v>143</v>
      </c>
      <c r="G68" s="106" t="s">
        <v>144</v>
      </c>
      <c r="H68" s="91" t="s">
        <v>145</v>
      </c>
      <c r="I68" s="106" t="s">
        <v>146</v>
      </c>
      <c r="J68" s="107" t="s">
        <v>150</v>
      </c>
      <c r="K68" s="106">
        <v>3</v>
      </c>
      <c r="L68" s="108" t="s">
        <v>151</v>
      </c>
      <c r="M68" s="109">
        <v>44912.291666666664</v>
      </c>
      <c r="N68" s="90">
        <v>47545</v>
      </c>
      <c r="O68" s="106">
        <v>0</v>
      </c>
      <c r="P68" s="109">
        <v>44912.611805555556</v>
      </c>
      <c r="Q68" s="106">
        <v>47629</v>
      </c>
      <c r="R68" s="106">
        <v>0</v>
      </c>
      <c r="S68" s="109">
        <v>44912.291666666664</v>
      </c>
      <c r="T68" s="106">
        <v>47550</v>
      </c>
      <c r="U68" s="106" t="s">
        <v>285</v>
      </c>
      <c r="V68" s="109">
        <v>44912.5</v>
      </c>
      <c r="W68" s="106">
        <v>47593</v>
      </c>
      <c r="X68" s="106" t="s">
        <v>950</v>
      </c>
      <c r="Y68" s="109">
        <v>44912.535416666666</v>
      </c>
      <c r="Z68" s="106">
        <v>47613</v>
      </c>
      <c r="AA68" s="106" t="s">
        <v>207</v>
      </c>
      <c r="AB68" s="109">
        <v>44912.590277777781</v>
      </c>
      <c r="AC68" s="106">
        <v>47603</v>
      </c>
      <c r="AD68" s="106" t="s">
        <v>951</v>
      </c>
      <c r="AE68" s="109"/>
      <c r="AF68" s="106"/>
      <c r="AG68" s="106"/>
      <c r="AH68" s="109"/>
      <c r="AI68" s="106"/>
      <c r="AJ68" s="110"/>
      <c r="AK68" s="97"/>
      <c r="AL68" s="106"/>
      <c r="AM68" s="110"/>
      <c r="AN68" s="97"/>
      <c r="AO68" s="106"/>
      <c r="AP68" s="110"/>
      <c r="AQ68" s="109">
        <v>44912.522916666669</v>
      </c>
      <c r="AR68" s="106">
        <v>47603</v>
      </c>
      <c r="AS68" s="106">
        <v>3530</v>
      </c>
      <c r="AT68" s="111">
        <v>20110</v>
      </c>
      <c r="AU68" s="111">
        <v>12240</v>
      </c>
      <c r="AV68" s="112">
        <v>7870</v>
      </c>
      <c r="AW68" s="109">
        <v>44912.52847222222</v>
      </c>
      <c r="AX68" s="106">
        <v>47603</v>
      </c>
      <c r="AY68" s="109">
        <v>44912.606944444444</v>
      </c>
      <c r="AZ68" s="106">
        <v>47628</v>
      </c>
      <c r="BA68" s="106">
        <v>3532</v>
      </c>
      <c r="BB68" s="111">
        <v>14440</v>
      </c>
      <c r="BC68" s="111">
        <v>12120</v>
      </c>
      <c r="BD68" s="112">
        <v>2320</v>
      </c>
      <c r="BE68" s="109">
        <v>44912.611805555556</v>
      </c>
      <c r="BF68" s="106">
        <v>47629</v>
      </c>
      <c r="BG68" s="109"/>
      <c r="BH68" s="106"/>
      <c r="BI68" s="106"/>
      <c r="BJ68" s="111"/>
      <c r="BK68" s="111"/>
      <c r="BL68" s="112"/>
      <c r="BM68" s="109"/>
      <c r="BN68" s="106"/>
      <c r="BO68" s="97"/>
      <c r="BP68" s="106"/>
      <c r="BQ68" s="106"/>
      <c r="BR68" s="111"/>
      <c r="BS68" s="111"/>
      <c r="BT68" s="112"/>
      <c r="BU68" s="113"/>
      <c r="BV68" s="106"/>
    </row>
    <row r="69" spans="1:74">
      <c r="A69" s="92" t="s">
        <v>952</v>
      </c>
      <c r="B69" s="91" t="s">
        <v>140</v>
      </c>
      <c r="C69" s="105">
        <v>44912</v>
      </c>
      <c r="D69" s="106" t="s">
        <v>173</v>
      </c>
      <c r="E69" s="107" t="s">
        <v>152</v>
      </c>
      <c r="F69" s="106" t="s">
        <v>143</v>
      </c>
      <c r="G69" s="106" t="s">
        <v>144</v>
      </c>
      <c r="H69" s="91" t="s">
        <v>145</v>
      </c>
      <c r="I69" s="106" t="s">
        <v>146</v>
      </c>
      <c r="J69" s="107" t="s">
        <v>153</v>
      </c>
      <c r="K69" s="106">
        <v>4</v>
      </c>
      <c r="L69" s="108" t="s">
        <v>154</v>
      </c>
      <c r="M69" s="109">
        <v>44912.256944444445</v>
      </c>
      <c r="N69" s="90">
        <v>48797</v>
      </c>
      <c r="O69" s="106">
        <v>48797</v>
      </c>
      <c r="P69" s="109">
        <v>44912.625</v>
      </c>
      <c r="Q69" s="106">
        <v>48899</v>
      </c>
      <c r="R69" s="106">
        <v>48899</v>
      </c>
      <c r="S69" s="109">
        <v>44912.292361111111</v>
      </c>
      <c r="T69" s="106">
        <v>48805</v>
      </c>
      <c r="U69" s="106" t="s">
        <v>181</v>
      </c>
      <c r="V69" s="109">
        <v>44912.482638888891</v>
      </c>
      <c r="W69" s="106">
        <v>48839</v>
      </c>
      <c r="X69" s="106" t="s">
        <v>238</v>
      </c>
      <c r="Y69" s="109">
        <v>44912.513888888891</v>
      </c>
      <c r="Z69" s="106">
        <v>48866</v>
      </c>
      <c r="AA69" s="106" t="s">
        <v>244</v>
      </c>
      <c r="AB69" s="109">
        <v>44912.590277777781</v>
      </c>
      <c r="AC69" s="106">
        <v>48881</v>
      </c>
      <c r="AD69" s="106" t="s">
        <v>953</v>
      </c>
      <c r="AE69" s="109"/>
      <c r="AF69" s="106"/>
      <c r="AG69" s="106"/>
      <c r="AH69" s="109"/>
      <c r="AI69" s="106"/>
      <c r="AJ69" s="110"/>
      <c r="AK69" s="97"/>
      <c r="AL69" s="106"/>
      <c r="AM69" s="110"/>
      <c r="AN69" s="97"/>
      <c r="AO69" s="106"/>
      <c r="AP69" s="110"/>
      <c r="AQ69" s="109">
        <v>44912.500694444447</v>
      </c>
      <c r="AR69" s="106">
        <v>48853</v>
      </c>
      <c r="AS69" s="106">
        <v>3529</v>
      </c>
      <c r="AT69" s="111">
        <v>19500</v>
      </c>
      <c r="AU69" s="111">
        <v>12020</v>
      </c>
      <c r="AV69" s="112">
        <v>7480</v>
      </c>
      <c r="AW69" s="109">
        <v>44912.505555555559</v>
      </c>
      <c r="AX69" s="106">
        <v>48853</v>
      </c>
      <c r="AY69" s="109">
        <v>44912.619444444441</v>
      </c>
      <c r="AZ69" s="106">
        <v>48899</v>
      </c>
      <c r="BA69" s="106">
        <v>3534</v>
      </c>
      <c r="BB69" s="111">
        <v>15820</v>
      </c>
      <c r="BC69" s="111">
        <v>11850</v>
      </c>
      <c r="BD69" s="112">
        <v>3970</v>
      </c>
      <c r="BE69" s="109">
        <v>44912.625694444447</v>
      </c>
      <c r="BF69" s="106">
        <v>48899</v>
      </c>
      <c r="BG69" s="109"/>
      <c r="BH69" s="106"/>
      <c r="BI69" s="106"/>
      <c r="BJ69" s="111"/>
      <c r="BK69" s="111"/>
      <c r="BL69" s="112"/>
      <c r="BM69" s="109"/>
      <c r="BN69" s="106"/>
      <c r="BO69" s="97"/>
      <c r="BP69" s="106"/>
      <c r="BQ69" s="106"/>
      <c r="BR69" s="111"/>
      <c r="BS69" s="111"/>
      <c r="BT69" s="112"/>
      <c r="BU69" s="113"/>
      <c r="BV69" s="106"/>
    </row>
    <row r="70" spans="1:74">
      <c r="A70" s="92" t="s">
        <v>955</v>
      </c>
      <c r="B70" s="91" t="s">
        <v>140</v>
      </c>
      <c r="C70" s="105">
        <v>44912</v>
      </c>
      <c r="D70" s="106" t="s">
        <v>173</v>
      </c>
      <c r="E70" s="107" t="s">
        <v>174</v>
      </c>
      <c r="F70" s="106" t="s">
        <v>173</v>
      </c>
      <c r="G70" s="106" t="s">
        <v>144</v>
      </c>
      <c r="H70" s="91" t="s">
        <v>160</v>
      </c>
      <c r="I70" s="106" t="s">
        <v>146</v>
      </c>
      <c r="J70" s="107" t="s">
        <v>161</v>
      </c>
      <c r="K70" s="106">
        <v>3</v>
      </c>
      <c r="L70" s="108" t="s">
        <v>162</v>
      </c>
      <c r="M70" s="109"/>
      <c r="N70" s="90">
        <v>29855</v>
      </c>
      <c r="O70" s="106">
        <v>2752</v>
      </c>
      <c r="P70" s="109">
        <v>44912.631944444445</v>
      </c>
      <c r="Q70" s="106">
        <v>29918</v>
      </c>
      <c r="R70" s="106">
        <v>2760</v>
      </c>
      <c r="S70" s="109">
        <v>44912.282638888886</v>
      </c>
      <c r="T70" s="106">
        <v>29860</v>
      </c>
      <c r="U70" s="106" t="s">
        <v>220</v>
      </c>
      <c r="V70" s="109">
        <v>44912.457638888889</v>
      </c>
      <c r="W70" s="106">
        <v>29885</v>
      </c>
      <c r="X70" s="106" t="s">
        <v>956</v>
      </c>
      <c r="Y70" s="109">
        <v>44912.524305555555</v>
      </c>
      <c r="Z70" s="106">
        <v>29900</v>
      </c>
      <c r="AA70" s="106" t="s">
        <v>225</v>
      </c>
      <c r="AB70" s="109">
        <v>44912.589583333334</v>
      </c>
      <c r="AC70" s="106">
        <v>29911</v>
      </c>
      <c r="AD70" s="106" t="s">
        <v>306</v>
      </c>
      <c r="AE70" s="109"/>
      <c r="AF70" s="106"/>
      <c r="AG70" s="106"/>
      <c r="AH70" s="109"/>
      <c r="AI70" s="106"/>
      <c r="AJ70" s="110"/>
      <c r="AK70" s="97"/>
      <c r="AL70" s="106"/>
      <c r="AM70" s="110"/>
      <c r="AN70" s="97"/>
      <c r="AO70" s="106"/>
      <c r="AP70" s="110"/>
      <c r="AQ70" s="109">
        <v>44912.48333333333</v>
      </c>
      <c r="AR70" s="106">
        <v>29893</v>
      </c>
      <c r="AS70" s="106">
        <v>3528</v>
      </c>
      <c r="AT70" s="111">
        <v>6770</v>
      </c>
      <c r="AU70" s="111">
        <v>4430</v>
      </c>
      <c r="AV70" s="112">
        <v>2340</v>
      </c>
      <c r="AW70" s="109">
        <v>44912.510416666664</v>
      </c>
      <c r="AX70" s="106">
        <v>29893</v>
      </c>
      <c r="AY70" s="109">
        <v>44912.609027777777</v>
      </c>
      <c r="AZ70" s="106">
        <v>29917</v>
      </c>
      <c r="BA70" s="106">
        <v>3533</v>
      </c>
      <c r="BB70" s="111">
        <v>5910</v>
      </c>
      <c r="BC70" s="111">
        <v>4430</v>
      </c>
      <c r="BD70" s="112">
        <v>1480</v>
      </c>
      <c r="BE70" s="109">
        <v>44912.625</v>
      </c>
      <c r="BF70" s="106">
        <v>29918</v>
      </c>
      <c r="BG70" s="109"/>
      <c r="BH70" s="106"/>
      <c r="BI70" s="106"/>
      <c r="BJ70" s="111"/>
      <c r="BK70" s="111"/>
      <c r="BL70" s="112"/>
      <c r="BM70" s="109"/>
      <c r="BN70" s="106"/>
      <c r="BO70" s="97"/>
      <c r="BP70" s="106"/>
      <c r="BQ70" s="106"/>
      <c r="BR70" s="111"/>
      <c r="BS70" s="111"/>
      <c r="BT70" s="112"/>
      <c r="BU70" s="113"/>
      <c r="BV70" s="106"/>
    </row>
    <row r="71" spans="1:74">
      <c r="A71" s="92" t="s">
        <v>946</v>
      </c>
      <c r="B71" s="91" t="s">
        <v>140</v>
      </c>
      <c r="C71" s="105">
        <v>44912</v>
      </c>
      <c r="D71" s="106" t="s">
        <v>173</v>
      </c>
      <c r="E71" s="107" t="s">
        <v>195</v>
      </c>
      <c r="F71" s="106" t="s">
        <v>196</v>
      </c>
      <c r="G71" s="106" t="s">
        <v>144</v>
      </c>
      <c r="H71" s="91" t="s">
        <v>319</v>
      </c>
      <c r="I71" s="106" t="s">
        <v>146</v>
      </c>
      <c r="J71" s="107" t="s">
        <v>150</v>
      </c>
      <c r="K71" s="106">
        <v>0</v>
      </c>
      <c r="L71" s="108" t="s">
        <v>151</v>
      </c>
      <c r="M71" s="109">
        <v>44912.611805555556</v>
      </c>
      <c r="N71" s="90">
        <v>47629</v>
      </c>
      <c r="O71" s="106">
        <v>0</v>
      </c>
      <c r="P71" s="109">
        <v>44912.654166666667</v>
      </c>
      <c r="Q71" s="106">
        <v>47631</v>
      </c>
      <c r="R71" s="106">
        <v>0</v>
      </c>
      <c r="S71" s="109">
        <v>44912.614583333336</v>
      </c>
      <c r="T71" s="106">
        <v>47630</v>
      </c>
      <c r="U71" s="106" t="s">
        <v>270</v>
      </c>
      <c r="V71" s="109">
        <v>44912.642361111109</v>
      </c>
      <c r="W71" s="106">
        <v>47630</v>
      </c>
      <c r="X71" s="106" t="s">
        <v>270</v>
      </c>
      <c r="Y71" s="109"/>
      <c r="Z71" s="106"/>
      <c r="AA71" s="106"/>
      <c r="AB71" s="109"/>
      <c r="AC71" s="106"/>
      <c r="AD71" s="106"/>
      <c r="AE71" s="109"/>
      <c r="AF71" s="106"/>
      <c r="AG71" s="106"/>
      <c r="AH71" s="109"/>
      <c r="AI71" s="106"/>
      <c r="AJ71" s="110"/>
      <c r="AK71" s="97"/>
      <c r="AL71" s="106"/>
      <c r="AM71" s="110"/>
      <c r="AN71" s="97"/>
      <c r="AO71" s="106"/>
      <c r="AP71" s="110"/>
      <c r="AQ71" s="109">
        <v>44912.65</v>
      </c>
      <c r="AR71" s="106">
        <v>47630</v>
      </c>
      <c r="AS71" s="106">
        <v>3535</v>
      </c>
      <c r="AT71" s="111">
        <v>14410</v>
      </c>
      <c r="AU71" s="111">
        <v>12110</v>
      </c>
      <c r="AV71" s="112">
        <v>2300</v>
      </c>
      <c r="AW71" s="109">
        <v>44912.654166666667</v>
      </c>
      <c r="AX71" s="106">
        <v>47631</v>
      </c>
      <c r="AY71" s="109"/>
      <c r="AZ71" s="106"/>
      <c r="BA71" s="106"/>
      <c r="BB71" s="111"/>
      <c r="BC71" s="111"/>
      <c r="BD71" s="112"/>
      <c r="BE71" s="109"/>
      <c r="BF71" s="106"/>
      <c r="BG71" s="109"/>
      <c r="BH71" s="106"/>
      <c r="BI71" s="106"/>
      <c r="BJ71" s="111"/>
      <c r="BK71" s="111"/>
      <c r="BL71" s="112"/>
      <c r="BM71" s="109"/>
      <c r="BN71" s="106"/>
      <c r="BO71" s="97"/>
      <c r="BP71" s="106"/>
      <c r="BQ71" s="106"/>
      <c r="BR71" s="111"/>
      <c r="BS71" s="111"/>
      <c r="BT71" s="112"/>
      <c r="BU71" s="113"/>
      <c r="BV71" s="106"/>
    </row>
    <row r="72" spans="1:74">
      <c r="A72" s="92" t="s">
        <v>954</v>
      </c>
      <c r="B72" s="91" t="s">
        <v>140</v>
      </c>
      <c r="C72" s="105">
        <v>44912</v>
      </c>
      <c r="D72" s="106" t="s">
        <v>173</v>
      </c>
      <c r="E72" s="107" t="s">
        <v>155</v>
      </c>
      <c r="F72" s="106" t="s">
        <v>143</v>
      </c>
      <c r="G72" s="106" t="s">
        <v>156</v>
      </c>
      <c r="H72" s="91" t="s">
        <v>145</v>
      </c>
      <c r="I72" s="106" t="s">
        <v>146</v>
      </c>
      <c r="J72" s="107" t="s">
        <v>147</v>
      </c>
      <c r="K72" s="106">
        <v>3</v>
      </c>
      <c r="L72" s="108" t="s">
        <v>158</v>
      </c>
      <c r="M72" s="109">
        <v>44912.593055555553</v>
      </c>
      <c r="N72" s="90">
        <v>42143</v>
      </c>
      <c r="O72" s="106">
        <v>42143</v>
      </c>
      <c r="P72" s="109">
        <v>44912.888194444444</v>
      </c>
      <c r="Q72" s="106">
        <v>42191</v>
      </c>
      <c r="R72" s="106">
        <v>42191</v>
      </c>
      <c r="S72" s="109">
        <v>44912.597916666666</v>
      </c>
      <c r="T72" s="106">
        <v>42146</v>
      </c>
      <c r="U72" s="106" t="s">
        <v>344</v>
      </c>
      <c r="V72" s="109">
        <v>44912.851388888892</v>
      </c>
      <c r="W72" s="106">
        <v>42180</v>
      </c>
      <c r="X72" s="106" t="s">
        <v>169</v>
      </c>
      <c r="Y72" s="109"/>
      <c r="Z72" s="106"/>
      <c r="AA72" s="106"/>
      <c r="AB72" s="109"/>
      <c r="AC72" s="106"/>
      <c r="AD72" s="106"/>
      <c r="AE72" s="109"/>
      <c r="AF72" s="106"/>
      <c r="AG72" s="106"/>
      <c r="AH72" s="109"/>
      <c r="AI72" s="106"/>
      <c r="AJ72" s="110"/>
      <c r="AK72" s="97"/>
      <c r="AL72" s="106"/>
      <c r="AM72" s="110"/>
      <c r="AN72" s="97"/>
      <c r="AO72" s="106"/>
      <c r="AP72" s="110"/>
      <c r="AQ72" s="109">
        <v>44912.875694444447</v>
      </c>
      <c r="AR72" s="106">
        <v>42190</v>
      </c>
      <c r="AS72" s="106"/>
      <c r="AT72" s="111"/>
      <c r="AU72" s="111"/>
      <c r="AV72" s="114">
        <v>8830</v>
      </c>
      <c r="AW72" s="109">
        <v>44912.885416666664</v>
      </c>
      <c r="AX72" s="106">
        <v>42191</v>
      </c>
      <c r="AY72" s="109"/>
      <c r="AZ72" s="106"/>
      <c r="BA72" s="106"/>
      <c r="BB72" s="111"/>
      <c r="BC72" s="111"/>
      <c r="BD72" s="112"/>
      <c r="BE72" s="109"/>
      <c r="BF72" s="106"/>
      <c r="BG72" s="109"/>
      <c r="BH72" s="106"/>
      <c r="BI72" s="106"/>
      <c r="BJ72" s="111"/>
      <c r="BK72" s="111"/>
      <c r="BL72" s="112"/>
      <c r="BM72" s="109"/>
      <c r="BN72" s="106"/>
      <c r="BO72" s="97"/>
      <c r="BP72" s="106"/>
      <c r="BQ72" s="106"/>
      <c r="BR72" s="111"/>
      <c r="BS72" s="111"/>
      <c r="BT72" s="112"/>
      <c r="BU72" s="113"/>
      <c r="BV72" s="106"/>
    </row>
    <row r="73" spans="1:74">
      <c r="A73" s="92" t="s">
        <v>957</v>
      </c>
      <c r="B73" s="91" t="s">
        <v>140</v>
      </c>
      <c r="C73" s="105">
        <v>44913</v>
      </c>
      <c r="D73" s="106" t="s">
        <v>175</v>
      </c>
      <c r="E73" s="107" t="s">
        <v>170</v>
      </c>
      <c r="F73" s="106" t="s">
        <v>171</v>
      </c>
      <c r="G73" s="106" t="s">
        <v>144</v>
      </c>
      <c r="H73" s="91" t="s">
        <v>203</v>
      </c>
      <c r="I73" s="106" t="s">
        <v>146</v>
      </c>
      <c r="J73" s="107" t="s">
        <v>147</v>
      </c>
      <c r="K73" s="106">
        <v>6</v>
      </c>
      <c r="L73" s="108" t="s">
        <v>158</v>
      </c>
      <c r="M73" s="109">
        <v>44913.398611111108</v>
      </c>
      <c r="N73" s="90">
        <v>42191</v>
      </c>
      <c r="O73" s="106">
        <v>42191</v>
      </c>
      <c r="P73" s="109">
        <v>44913.588194444441</v>
      </c>
      <c r="Q73" s="106">
        <v>42230</v>
      </c>
      <c r="R73" s="106">
        <v>42230</v>
      </c>
      <c r="S73" s="109">
        <v>44913.404166666667</v>
      </c>
      <c r="T73" s="106">
        <v>42195</v>
      </c>
      <c r="U73" s="106" t="s">
        <v>222</v>
      </c>
      <c r="V73" s="109">
        <v>44913.560416666667</v>
      </c>
      <c r="W73" s="106">
        <v>42218</v>
      </c>
      <c r="X73" s="106" t="s">
        <v>958</v>
      </c>
      <c r="Y73" s="109"/>
      <c r="Z73" s="106"/>
      <c r="AA73" s="106"/>
      <c r="AB73" s="109"/>
      <c r="AC73" s="106"/>
      <c r="AD73" s="106"/>
      <c r="AE73" s="109"/>
      <c r="AF73" s="106"/>
      <c r="AG73" s="106"/>
      <c r="AH73" s="109"/>
      <c r="AI73" s="106"/>
      <c r="AJ73" s="110"/>
      <c r="AK73" s="97"/>
      <c r="AL73" s="106"/>
      <c r="AM73" s="110"/>
      <c r="AN73" s="97"/>
      <c r="AO73" s="106"/>
      <c r="AP73" s="110"/>
      <c r="AQ73" s="109">
        <v>44913.580555555556</v>
      </c>
      <c r="AR73" s="106">
        <v>42229</v>
      </c>
      <c r="AS73" s="106"/>
      <c r="AT73" s="111"/>
      <c r="AU73" s="111"/>
      <c r="AV73" s="114">
        <v>3620</v>
      </c>
      <c r="AW73" s="109">
        <v>44913.586111111108</v>
      </c>
      <c r="AX73" s="106">
        <v>42230</v>
      </c>
      <c r="AY73" s="109"/>
      <c r="AZ73" s="106"/>
      <c r="BA73" s="106"/>
      <c r="BB73" s="111"/>
      <c r="BC73" s="111"/>
      <c r="BD73" s="112"/>
      <c r="BE73" s="109"/>
      <c r="BF73" s="106"/>
      <c r="BG73" s="109"/>
      <c r="BH73" s="106"/>
      <c r="BI73" s="106"/>
      <c r="BJ73" s="111"/>
      <c r="BK73" s="111"/>
      <c r="BL73" s="112"/>
      <c r="BM73" s="109"/>
      <c r="BN73" s="106"/>
      <c r="BO73" s="97"/>
      <c r="BP73" s="106"/>
      <c r="BQ73" s="106"/>
      <c r="BR73" s="111"/>
      <c r="BS73" s="111"/>
      <c r="BT73" s="112"/>
      <c r="BU73" s="113"/>
      <c r="BV73" s="106"/>
    </row>
    <row r="74" spans="1:74">
      <c r="A74" s="92" t="s">
        <v>967</v>
      </c>
      <c r="B74" s="91" t="s">
        <v>140</v>
      </c>
      <c r="C74" s="105">
        <v>44914</v>
      </c>
      <c r="D74" s="106" t="s">
        <v>176</v>
      </c>
      <c r="E74" s="107" t="s">
        <v>177</v>
      </c>
      <c r="F74" s="106" t="s">
        <v>176</v>
      </c>
      <c r="G74" s="106" t="s">
        <v>144</v>
      </c>
      <c r="H74" s="91" t="s">
        <v>160</v>
      </c>
      <c r="I74" s="106" t="s">
        <v>146</v>
      </c>
      <c r="J74" s="107" t="s">
        <v>161</v>
      </c>
      <c r="K74" s="106">
        <v>3</v>
      </c>
      <c r="L74" s="108" t="s">
        <v>162</v>
      </c>
      <c r="M74" s="109">
        <v>44914.271527777775</v>
      </c>
      <c r="N74" s="90">
        <v>29918</v>
      </c>
      <c r="O74" s="106">
        <v>2761</v>
      </c>
      <c r="P74" s="109">
        <v>44914.698611111111</v>
      </c>
      <c r="Q74" s="106">
        <v>29990</v>
      </c>
      <c r="R74" s="106">
        <v>2771</v>
      </c>
      <c r="S74" s="109">
        <v>44914.285416666666</v>
      </c>
      <c r="T74" s="106">
        <v>29923</v>
      </c>
      <c r="U74" s="106" t="s">
        <v>968</v>
      </c>
      <c r="V74" s="109">
        <v>44914.43472222222</v>
      </c>
      <c r="W74" s="106">
        <v>29946</v>
      </c>
      <c r="X74" s="106" t="s">
        <v>969</v>
      </c>
      <c r="Y74" s="109">
        <v>44914.493055555555</v>
      </c>
      <c r="Z74" s="106">
        <v>29958</v>
      </c>
      <c r="AA74" s="106" t="s">
        <v>970</v>
      </c>
      <c r="AB74" s="109">
        <v>44914.609027777777</v>
      </c>
      <c r="AC74" s="106">
        <v>29970</v>
      </c>
      <c r="AD74" s="106" t="s">
        <v>971</v>
      </c>
      <c r="AE74" s="109"/>
      <c r="AF74" s="106"/>
      <c r="AG74" s="106"/>
      <c r="AH74" s="109"/>
      <c r="AI74" s="106"/>
      <c r="AJ74" s="110"/>
      <c r="AK74" s="97"/>
      <c r="AL74" s="106"/>
      <c r="AM74" s="110"/>
      <c r="AN74" s="97"/>
      <c r="AO74" s="106"/>
      <c r="AP74" s="110"/>
      <c r="AQ74" s="109">
        <v>44914.451388888891</v>
      </c>
      <c r="AR74" s="106">
        <v>29951</v>
      </c>
      <c r="AS74" s="106">
        <v>3541</v>
      </c>
      <c r="AT74" s="111">
        <v>6790</v>
      </c>
      <c r="AU74" s="111">
        <v>4430</v>
      </c>
      <c r="AV74" s="112">
        <v>2360</v>
      </c>
      <c r="AW74" s="109">
        <v>44914.482638888891</v>
      </c>
      <c r="AX74" s="106">
        <v>29952</v>
      </c>
      <c r="AY74" s="109">
        <v>44914.640277777777</v>
      </c>
      <c r="AZ74" s="106">
        <v>29977</v>
      </c>
      <c r="BA74" s="106">
        <v>3546</v>
      </c>
      <c r="BB74" s="111">
        <v>6940</v>
      </c>
      <c r="BC74" s="111">
        <v>4430</v>
      </c>
      <c r="BD74" s="112">
        <v>2510</v>
      </c>
      <c r="BE74" s="109">
        <v>44914.674305555556</v>
      </c>
      <c r="BF74" s="106">
        <v>29978</v>
      </c>
      <c r="BG74" s="109"/>
      <c r="BH74" s="106"/>
      <c r="BI74" s="106"/>
      <c r="BJ74" s="111"/>
      <c r="BK74" s="111"/>
      <c r="BL74" s="112"/>
      <c r="BM74" s="109"/>
      <c r="BN74" s="106"/>
      <c r="BO74" s="97"/>
      <c r="BP74" s="106"/>
      <c r="BQ74" s="106"/>
      <c r="BR74" s="111"/>
      <c r="BS74" s="111"/>
      <c r="BT74" s="112"/>
      <c r="BU74" s="113"/>
      <c r="BV74" s="106"/>
    </row>
    <row r="75" spans="1:74">
      <c r="A75" s="92" t="s">
        <v>960</v>
      </c>
      <c r="B75" s="91" t="s">
        <v>140</v>
      </c>
      <c r="C75" s="105">
        <v>44914</v>
      </c>
      <c r="D75" s="106" t="s">
        <v>176</v>
      </c>
      <c r="E75" s="107" t="s">
        <v>166</v>
      </c>
      <c r="F75" s="106" t="s">
        <v>165</v>
      </c>
      <c r="G75" s="106" t="s">
        <v>144</v>
      </c>
      <c r="H75" s="91" t="s">
        <v>145</v>
      </c>
      <c r="I75" s="106" t="s">
        <v>146</v>
      </c>
      <c r="J75" s="107" t="s">
        <v>150</v>
      </c>
      <c r="K75" s="106">
        <v>4</v>
      </c>
      <c r="L75" s="108" t="s">
        <v>151</v>
      </c>
      <c r="M75" s="109">
        <v>44914.256944444445</v>
      </c>
      <c r="N75" s="90">
        <v>47631</v>
      </c>
      <c r="O75" s="106">
        <v>0</v>
      </c>
      <c r="P75" s="109">
        <v>44914.709027777775</v>
      </c>
      <c r="Q75" s="106">
        <v>47706</v>
      </c>
      <c r="R75" s="106">
        <v>0</v>
      </c>
      <c r="S75" s="109">
        <v>44914.291666666664</v>
      </c>
      <c r="T75" s="106">
        <v>47636</v>
      </c>
      <c r="U75" s="106" t="s">
        <v>285</v>
      </c>
      <c r="V75" s="109">
        <v>44914.479166666664</v>
      </c>
      <c r="W75" s="106">
        <v>47665</v>
      </c>
      <c r="X75" s="106" t="s">
        <v>961</v>
      </c>
      <c r="Y75" s="109">
        <v>44914.504861111112</v>
      </c>
      <c r="Z75" s="106">
        <v>47674</v>
      </c>
      <c r="AA75" s="106" t="s">
        <v>228</v>
      </c>
      <c r="AB75" s="109">
        <v>44914.680555555555</v>
      </c>
      <c r="AC75" s="106">
        <v>47696</v>
      </c>
      <c r="AD75" s="106" t="s">
        <v>962</v>
      </c>
      <c r="AE75" s="109"/>
      <c r="AF75" s="106"/>
      <c r="AG75" s="106"/>
      <c r="AH75" s="109"/>
      <c r="AI75" s="106"/>
      <c r="AJ75" s="110"/>
      <c r="AK75" s="97"/>
      <c r="AL75" s="106"/>
      <c r="AM75" s="110"/>
      <c r="AN75" s="97"/>
      <c r="AO75" s="106"/>
      <c r="AP75" s="110"/>
      <c r="AQ75" s="109">
        <v>44914.49722222222</v>
      </c>
      <c r="AR75" s="106">
        <v>47671</v>
      </c>
      <c r="AS75" s="106">
        <v>3544</v>
      </c>
      <c r="AT75" s="111">
        <v>22420</v>
      </c>
      <c r="AU75" s="111">
        <v>12260</v>
      </c>
      <c r="AV75" s="112">
        <v>10160</v>
      </c>
      <c r="AW75" s="109">
        <v>44914.504166666666</v>
      </c>
      <c r="AX75" s="106">
        <v>47671</v>
      </c>
      <c r="AY75" s="109">
        <v>44914.709027777775</v>
      </c>
      <c r="AZ75" s="106">
        <v>47705</v>
      </c>
      <c r="BA75" s="106">
        <v>3549</v>
      </c>
      <c r="BB75" s="111">
        <v>20330</v>
      </c>
      <c r="BC75" s="111">
        <v>12230</v>
      </c>
      <c r="BD75" s="112">
        <v>8100</v>
      </c>
      <c r="BE75" s="109">
        <v>44914.709027777775</v>
      </c>
      <c r="BF75" s="106">
        <v>47706</v>
      </c>
      <c r="BG75" s="109"/>
      <c r="BH75" s="106"/>
      <c r="BI75" s="106"/>
      <c r="BJ75" s="111"/>
      <c r="BK75" s="111"/>
      <c r="BL75" s="112"/>
      <c r="BM75" s="109"/>
      <c r="BN75" s="106"/>
      <c r="BO75" s="97"/>
      <c r="BP75" s="106"/>
      <c r="BQ75" s="106"/>
      <c r="BR75" s="111"/>
      <c r="BS75" s="111"/>
      <c r="BT75" s="112"/>
      <c r="BU75" s="113"/>
      <c r="BV75" s="106"/>
    </row>
    <row r="76" spans="1:74">
      <c r="A76" s="92" t="s">
        <v>963</v>
      </c>
      <c r="B76" s="91" t="s">
        <v>140</v>
      </c>
      <c r="C76" s="105">
        <v>44914</v>
      </c>
      <c r="D76" s="106" t="s">
        <v>176</v>
      </c>
      <c r="E76" s="107" t="s">
        <v>167</v>
      </c>
      <c r="F76" s="106" t="s">
        <v>165</v>
      </c>
      <c r="G76" s="106" t="s">
        <v>144</v>
      </c>
      <c r="H76" s="91" t="s">
        <v>145</v>
      </c>
      <c r="I76" s="106" t="s">
        <v>146</v>
      </c>
      <c r="J76" s="107" t="s">
        <v>153</v>
      </c>
      <c r="K76" s="106">
        <v>3</v>
      </c>
      <c r="L76" s="108" t="s">
        <v>154</v>
      </c>
      <c r="M76" s="109">
        <v>44914.256944444445</v>
      </c>
      <c r="N76" s="90">
        <v>48899</v>
      </c>
      <c r="O76" s="106">
        <v>48899</v>
      </c>
      <c r="P76" s="109">
        <v>44914.71875</v>
      </c>
      <c r="Q76" s="106">
        <v>48974</v>
      </c>
      <c r="R76" s="106">
        <v>48974</v>
      </c>
      <c r="S76" s="109">
        <v>44914.289583333331</v>
      </c>
      <c r="T76" s="106">
        <v>48907</v>
      </c>
      <c r="U76" s="106" t="s">
        <v>181</v>
      </c>
      <c r="V76" s="109">
        <v>44914.459722222222</v>
      </c>
      <c r="W76" s="106">
        <v>48933</v>
      </c>
      <c r="X76" s="106" t="s">
        <v>964</v>
      </c>
      <c r="Y76" s="109">
        <v>44914.486111111109</v>
      </c>
      <c r="Z76" s="106">
        <v>48943</v>
      </c>
      <c r="AA76" s="106" t="s">
        <v>965</v>
      </c>
      <c r="AB76" s="109">
        <v>44914.677083333336</v>
      </c>
      <c r="AC76" s="106">
        <v>48957</v>
      </c>
      <c r="AD76" s="106" t="s">
        <v>966</v>
      </c>
      <c r="AE76" s="109"/>
      <c r="AF76" s="106"/>
      <c r="AG76" s="106"/>
      <c r="AH76" s="109"/>
      <c r="AI76" s="106"/>
      <c r="AJ76" s="110"/>
      <c r="AK76" s="97"/>
      <c r="AL76" s="106"/>
      <c r="AM76" s="110"/>
      <c r="AN76" s="97"/>
      <c r="AO76" s="106"/>
      <c r="AP76" s="110"/>
      <c r="AQ76" s="109">
        <v>44914.474999999999</v>
      </c>
      <c r="AR76" s="106">
        <v>48938</v>
      </c>
      <c r="AS76" s="106">
        <v>3542</v>
      </c>
      <c r="AT76" s="111">
        <v>21040</v>
      </c>
      <c r="AU76" s="111">
        <v>12130</v>
      </c>
      <c r="AV76" s="112">
        <v>8910</v>
      </c>
      <c r="AW76" s="109">
        <v>44914.482638888891</v>
      </c>
      <c r="AX76" s="106">
        <v>48938</v>
      </c>
      <c r="AY76" s="109">
        <v>44914.706250000003</v>
      </c>
      <c r="AZ76" s="106">
        <v>48974</v>
      </c>
      <c r="BA76" s="106">
        <v>3548</v>
      </c>
      <c r="BB76" s="111">
        <v>18650</v>
      </c>
      <c r="BC76" s="111">
        <v>11840</v>
      </c>
      <c r="BD76" s="112">
        <v>6810</v>
      </c>
      <c r="BE76" s="109">
        <v>44914.71875</v>
      </c>
      <c r="BF76" s="106">
        <v>48974</v>
      </c>
      <c r="BG76" s="109"/>
      <c r="BH76" s="106"/>
      <c r="BI76" s="106"/>
      <c r="BJ76" s="111"/>
      <c r="BK76" s="111"/>
      <c r="BL76" s="112"/>
      <c r="BM76" s="109"/>
      <c r="BN76" s="106"/>
      <c r="BO76" s="97"/>
      <c r="BP76" s="106"/>
      <c r="BQ76" s="106"/>
      <c r="BR76" s="111"/>
      <c r="BS76" s="111"/>
      <c r="BT76" s="112"/>
      <c r="BU76" s="113"/>
      <c r="BV76" s="106"/>
    </row>
    <row r="77" spans="1:74">
      <c r="A77" s="92" t="s">
        <v>959</v>
      </c>
      <c r="B77" s="91" t="s">
        <v>140</v>
      </c>
      <c r="C77" s="105">
        <v>44914</v>
      </c>
      <c r="D77" s="106" t="s">
        <v>176</v>
      </c>
      <c r="E77" s="107" t="s">
        <v>195</v>
      </c>
      <c r="F77" s="106" t="s">
        <v>196</v>
      </c>
      <c r="G77" s="106" t="s">
        <v>144</v>
      </c>
      <c r="H77" s="91" t="s">
        <v>319</v>
      </c>
      <c r="I77" s="106" t="s">
        <v>146</v>
      </c>
      <c r="J77" s="107" t="s">
        <v>150</v>
      </c>
      <c r="K77" s="106">
        <v>0</v>
      </c>
      <c r="L77" s="108" t="s">
        <v>151</v>
      </c>
      <c r="M77" s="109">
        <v>44914.711805555555</v>
      </c>
      <c r="N77" s="90">
        <v>47706</v>
      </c>
      <c r="O77" s="106">
        <v>0</v>
      </c>
      <c r="P77" s="109">
        <v>44914.729166666664</v>
      </c>
      <c r="Q77" s="106">
        <v>47707</v>
      </c>
      <c r="R77" s="106">
        <v>0</v>
      </c>
      <c r="S77" s="109">
        <v>44914.715277777781</v>
      </c>
      <c r="T77" s="106">
        <v>47706</v>
      </c>
      <c r="U77" s="106" t="s">
        <v>270</v>
      </c>
      <c r="V77" s="109">
        <v>44914.722222222219</v>
      </c>
      <c r="W77" s="106">
        <v>47706</v>
      </c>
      <c r="X77" s="106" t="s">
        <v>270</v>
      </c>
      <c r="Y77" s="109"/>
      <c r="Z77" s="106"/>
      <c r="AA77" s="106"/>
      <c r="AB77" s="109"/>
      <c r="AC77" s="106"/>
      <c r="AD77" s="106"/>
      <c r="AE77" s="109"/>
      <c r="AF77" s="106"/>
      <c r="AG77" s="106"/>
      <c r="AH77" s="109"/>
      <c r="AI77" s="106"/>
      <c r="AJ77" s="110"/>
      <c r="AK77" s="97"/>
      <c r="AL77" s="106"/>
      <c r="AM77" s="110"/>
      <c r="AN77" s="97"/>
      <c r="AO77" s="106"/>
      <c r="AP77" s="110"/>
      <c r="AQ77" s="109">
        <v>44914.722222222219</v>
      </c>
      <c r="AR77" s="106">
        <v>47707</v>
      </c>
      <c r="AS77" s="106">
        <v>0</v>
      </c>
      <c r="AT77" s="111">
        <v>13520</v>
      </c>
      <c r="AU77" s="111">
        <v>12270</v>
      </c>
      <c r="AV77" s="112">
        <v>1250</v>
      </c>
      <c r="AW77" s="109">
        <v>44914.729166666664</v>
      </c>
      <c r="AX77" s="106">
        <v>47707</v>
      </c>
      <c r="AY77" s="109"/>
      <c r="AZ77" s="106"/>
      <c r="BA77" s="106"/>
      <c r="BB77" s="111"/>
      <c r="BC77" s="111"/>
      <c r="BD77" s="112"/>
      <c r="BE77" s="109"/>
      <c r="BF77" s="106"/>
      <c r="BG77" s="109"/>
      <c r="BH77" s="106"/>
      <c r="BI77" s="106"/>
      <c r="BJ77" s="111"/>
      <c r="BK77" s="111"/>
      <c r="BL77" s="112"/>
      <c r="BM77" s="109"/>
      <c r="BN77" s="106"/>
      <c r="BO77" s="97"/>
      <c r="BP77" s="106"/>
      <c r="BQ77" s="106"/>
      <c r="BR77" s="111"/>
      <c r="BS77" s="111"/>
      <c r="BT77" s="112"/>
      <c r="BU77" s="113"/>
      <c r="BV77" s="106"/>
    </row>
    <row r="78" spans="1:74">
      <c r="A78" s="92" t="s">
        <v>972</v>
      </c>
      <c r="B78" s="91" t="s">
        <v>140</v>
      </c>
      <c r="C78" s="105">
        <v>44915</v>
      </c>
      <c r="D78" s="106" t="s">
        <v>176</v>
      </c>
      <c r="E78" s="107" t="s">
        <v>168</v>
      </c>
      <c r="F78" s="106" t="s">
        <v>165</v>
      </c>
      <c r="G78" s="106" t="s">
        <v>156</v>
      </c>
      <c r="H78" s="91" t="s">
        <v>145</v>
      </c>
      <c r="I78" s="106" t="s">
        <v>146</v>
      </c>
      <c r="J78" s="107" t="s">
        <v>147</v>
      </c>
      <c r="K78" s="106">
        <v>3</v>
      </c>
      <c r="L78" s="108" t="s">
        <v>158</v>
      </c>
      <c r="M78" s="109">
        <v>44914.677777777775</v>
      </c>
      <c r="N78" s="90">
        <v>42297</v>
      </c>
      <c r="O78" s="106">
        <v>42297</v>
      </c>
      <c r="P78" s="109">
        <v>44915.019444444442</v>
      </c>
      <c r="Q78" s="106">
        <v>42358</v>
      </c>
      <c r="R78" s="106">
        <v>42358</v>
      </c>
      <c r="S78" s="109">
        <v>44915.682638888888</v>
      </c>
      <c r="T78" s="106">
        <v>42301</v>
      </c>
      <c r="U78" s="106" t="s">
        <v>973</v>
      </c>
      <c r="V78" s="109">
        <v>44915.84097222222</v>
      </c>
      <c r="W78" s="106">
        <v>42320</v>
      </c>
      <c r="X78" s="106" t="s">
        <v>779</v>
      </c>
      <c r="Y78" s="109">
        <v>44915.85833333333</v>
      </c>
      <c r="Z78" s="106">
        <v>42329</v>
      </c>
      <c r="AA78" s="106" t="s">
        <v>974</v>
      </c>
      <c r="AB78" s="109">
        <v>44915.998611111114</v>
      </c>
      <c r="AC78" s="106">
        <v>42351</v>
      </c>
      <c r="AD78" s="106" t="s">
        <v>229</v>
      </c>
      <c r="AE78" s="109"/>
      <c r="AF78" s="106"/>
      <c r="AG78" s="106"/>
      <c r="AH78" s="109"/>
      <c r="AI78" s="106"/>
      <c r="AJ78" s="110"/>
      <c r="AK78" s="97"/>
      <c r="AL78" s="106"/>
      <c r="AM78" s="110"/>
      <c r="AN78" s="97"/>
      <c r="AO78" s="106"/>
      <c r="AP78" s="110"/>
      <c r="AQ78" s="109">
        <v>44915.845833333333</v>
      </c>
      <c r="AR78" s="106">
        <v>42324</v>
      </c>
      <c r="AS78" s="106"/>
      <c r="AT78" s="111"/>
      <c r="AU78" s="111"/>
      <c r="AV78" s="114">
        <v>8540</v>
      </c>
      <c r="AW78" s="109">
        <v>44915.853472222225</v>
      </c>
      <c r="AX78" s="106">
        <v>42325</v>
      </c>
      <c r="AY78" s="109">
        <v>44915.009027777778</v>
      </c>
      <c r="AZ78" s="106">
        <v>42357</v>
      </c>
      <c r="BA78" s="106"/>
      <c r="BB78" s="111"/>
      <c r="BC78" s="111"/>
      <c r="BD78" s="114">
        <v>7770</v>
      </c>
      <c r="BE78" s="109">
        <v>44915.01666666667</v>
      </c>
      <c r="BF78" s="106">
        <v>42358</v>
      </c>
      <c r="BG78" s="109"/>
      <c r="BH78" s="106"/>
      <c r="BI78" s="106"/>
      <c r="BJ78" s="111"/>
      <c r="BK78" s="111"/>
      <c r="BL78" s="112"/>
      <c r="BM78" s="109"/>
      <c r="BN78" s="106"/>
      <c r="BO78" s="97"/>
      <c r="BP78" s="106"/>
      <c r="BQ78" s="106"/>
      <c r="BR78" s="111"/>
      <c r="BS78" s="111"/>
      <c r="BT78" s="112"/>
      <c r="BU78" s="113"/>
      <c r="BV78" s="106"/>
    </row>
    <row r="79" spans="1:74">
      <c r="A79" s="92" t="s">
        <v>978</v>
      </c>
      <c r="B79" s="91" t="s">
        <v>140</v>
      </c>
      <c r="C79" s="105">
        <v>44915</v>
      </c>
      <c r="D79" s="106" t="s">
        <v>178</v>
      </c>
      <c r="E79" s="107" t="s">
        <v>179</v>
      </c>
      <c r="F79" s="106" t="s">
        <v>178</v>
      </c>
      <c r="G79" s="106" t="s">
        <v>144</v>
      </c>
      <c r="H79" s="91" t="s">
        <v>160</v>
      </c>
      <c r="I79" s="106" t="s">
        <v>146</v>
      </c>
      <c r="J79" s="107" t="s">
        <v>161</v>
      </c>
      <c r="K79" s="106">
        <v>3</v>
      </c>
      <c r="L79" s="108" t="s">
        <v>162</v>
      </c>
      <c r="M79" s="109">
        <v>44915.275000000001</v>
      </c>
      <c r="N79" s="90">
        <v>29990</v>
      </c>
      <c r="O79" s="106">
        <v>2771</v>
      </c>
      <c r="P79" s="109">
        <v>44915.709027777775</v>
      </c>
      <c r="Q79" s="106">
        <v>30078</v>
      </c>
      <c r="R79" s="106">
        <v>2781</v>
      </c>
      <c r="S79" s="109">
        <v>44915.29583333333</v>
      </c>
      <c r="T79" s="106">
        <v>29997</v>
      </c>
      <c r="U79" s="106" t="s">
        <v>269</v>
      </c>
      <c r="V79" s="109">
        <v>44915.409722222219</v>
      </c>
      <c r="W79" s="106">
        <v>30015</v>
      </c>
      <c r="X79" s="106" t="s">
        <v>979</v>
      </c>
      <c r="Y79" s="109">
        <v>44915.476388888892</v>
      </c>
      <c r="Z79" s="106">
        <v>30031</v>
      </c>
      <c r="AA79" s="106" t="s">
        <v>980</v>
      </c>
      <c r="AB79" s="109">
        <v>44915.572916666664</v>
      </c>
      <c r="AC79" s="106">
        <v>30043</v>
      </c>
      <c r="AD79" s="106" t="s">
        <v>981</v>
      </c>
      <c r="AE79" s="109">
        <v>44915.634027777778</v>
      </c>
      <c r="AF79" s="106">
        <v>30060</v>
      </c>
      <c r="AG79" s="106" t="s">
        <v>982</v>
      </c>
      <c r="AH79" s="109">
        <v>44915.685416666667</v>
      </c>
      <c r="AI79" s="106">
        <v>30070</v>
      </c>
      <c r="AJ79" s="110" t="s">
        <v>225</v>
      </c>
      <c r="AK79" s="97"/>
      <c r="AL79" s="106"/>
      <c r="AM79" s="110"/>
      <c r="AN79" s="97"/>
      <c r="AO79" s="106"/>
      <c r="AP79" s="110"/>
      <c r="AQ79" s="109">
        <v>44915.429861111108</v>
      </c>
      <c r="AR79" s="106">
        <v>30022</v>
      </c>
      <c r="AS79" s="106">
        <v>3553</v>
      </c>
      <c r="AT79" s="111">
        <v>6540</v>
      </c>
      <c r="AU79" s="111">
        <v>4430</v>
      </c>
      <c r="AV79" s="112">
        <v>2110</v>
      </c>
      <c r="AW79" s="109">
        <v>44915.460416666669</v>
      </c>
      <c r="AX79" s="106">
        <v>30023</v>
      </c>
      <c r="AY79" s="109">
        <v>44915.592361111114</v>
      </c>
      <c r="AZ79" s="106">
        <v>30051</v>
      </c>
      <c r="BA79" s="106">
        <v>3559</v>
      </c>
      <c r="BB79" s="111">
        <v>6440</v>
      </c>
      <c r="BC79" s="111">
        <v>4430</v>
      </c>
      <c r="BD79" s="112">
        <v>2010</v>
      </c>
      <c r="BE79" s="109">
        <v>44915.621527777781</v>
      </c>
      <c r="BF79" s="106">
        <v>30051</v>
      </c>
      <c r="BG79" s="109">
        <v>44915.695833333331</v>
      </c>
      <c r="BH79" s="106">
        <v>30076</v>
      </c>
      <c r="BI79" s="106">
        <v>3564</v>
      </c>
      <c r="BJ79" s="111">
        <v>5590</v>
      </c>
      <c r="BK79" s="111">
        <v>4430</v>
      </c>
      <c r="BL79" s="112">
        <v>1160</v>
      </c>
      <c r="BM79" s="109">
        <v>44915.707638888889</v>
      </c>
      <c r="BN79" s="106">
        <v>30077</v>
      </c>
      <c r="BO79" s="97"/>
      <c r="BP79" s="106"/>
      <c r="BQ79" s="106"/>
      <c r="BR79" s="111"/>
      <c r="BS79" s="111"/>
      <c r="BT79" s="112"/>
      <c r="BU79" s="113"/>
      <c r="BV79" s="106"/>
    </row>
    <row r="80" spans="1:74">
      <c r="A80" s="92" t="s">
        <v>975</v>
      </c>
      <c r="B80" s="91" t="s">
        <v>140</v>
      </c>
      <c r="C80" s="105">
        <v>44915</v>
      </c>
      <c r="D80" s="106" t="s">
        <v>178</v>
      </c>
      <c r="E80" s="107" t="s">
        <v>152</v>
      </c>
      <c r="F80" s="106" t="s">
        <v>143</v>
      </c>
      <c r="G80" s="106" t="s">
        <v>144</v>
      </c>
      <c r="H80" s="91" t="s">
        <v>145</v>
      </c>
      <c r="I80" s="106" t="s">
        <v>146</v>
      </c>
      <c r="J80" s="107" t="s">
        <v>153</v>
      </c>
      <c r="K80" s="106">
        <v>4</v>
      </c>
      <c r="L80" s="108" t="s">
        <v>154</v>
      </c>
      <c r="M80" s="109">
        <v>44915.256944444445</v>
      </c>
      <c r="N80" s="90">
        <v>48974</v>
      </c>
      <c r="O80" s="106">
        <v>48974</v>
      </c>
      <c r="P80" s="109">
        <v>44915.739583333336</v>
      </c>
      <c r="Q80" s="106">
        <v>49095</v>
      </c>
      <c r="R80" s="106">
        <v>49095</v>
      </c>
      <c r="S80" s="109">
        <v>44915.293055555558</v>
      </c>
      <c r="T80" s="106">
        <v>48982</v>
      </c>
      <c r="U80" s="106" t="s">
        <v>181</v>
      </c>
      <c r="V80" s="109">
        <v>44915.49722222222</v>
      </c>
      <c r="W80" s="106">
        <v>49027</v>
      </c>
      <c r="X80" s="106" t="s">
        <v>280</v>
      </c>
      <c r="Y80" s="109">
        <v>44915.534722222219</v>
      </c>
      <c r="Z80" s="106">
        <v>49054</v>
      </c>
      <c r="AA80" s="106" t="s">
        <v>976</v>
      </c>
      <c r="AB80" s="109">
        <v>44915.686805555553</v>
      </c>
      <c r="AC80" s="106">
        <v>49076</v>
      </c>
      <c r="AD80" s="106" t="s">
        <v>977</v>
      </c>
      <c r="AE80" s="109"/>
      <c r="AF80" s="106"/>
      <c r="AG80" s="106"/>
      <c r="AH80" s="109"/>
      <c r="AI80" s="106"/>
      <c r="AJ80" s="110"/>
      <c r="AK80" s="97"/>
      <c r="AL80" s="106"/>
      <c r="AM80" s="110"/>
      <c r="AN80" s="97"/>
      <c r="AO80" s="106"/>
      <c r="AP80" s="110"/>
      <c r="AQ80" s="109">
        <v>44915.518055555556</v>
      </c>
      <c r="AR80" s="106">
        <v>49041</v>
      </c>
      <c r="AS80" s="106">
        <v>3558</v>
      </c>
      <c r="AT80" s="111">
        <v>19970</v>
      </c>
      <c r="AU80" s="111">
        <v>12030</v>
      </c>
      <c r="AV80" s="112">
        <v>7940</v>
      </c>
      <c r="AW80" s="109">
        <v>44915.524305555555</v>
      </c>
      <c r="AX80" s="106">
        <v>49041</v>
      </c>
      <c r="AY80" s="109">
        <v>44915.722222222219</v>
      </c>
      <c r="AZ80" s="106">
        <v>49095</v>
      </c>
      <c r="BA80" s="106"/>
      <c r="BB80" s="111">
        <v>20300</v>
      </c>
      <c r="BC80" s="111">
        <v>12020</v>
      </c>
      <c r="BD80" s="112">
        <v>8280</v>
      </c>
      <c r="BE80" s="109">
        <v>44915.729166666664</v>
      </c>
      <c r="BF80" s="106">
        <v>49095</v>
      </c>
      <c r="BG80" s="109"/>
      <c r="BH80" s="106"/>
      <c r="BI80" s="106"/>
      <c r="BJ80" s="111"/>
      <c r="BK80" s="111"/>
      <c r="BL80" s="112"/>
      <c r="BM80" s="109"/>
      <c r="BN80" s="106"/>
      <c r="BO80" s="97"/>
      <c r="BP80" s="106"/>
      <c r="BQ80" s="106"/>
      <c r="BR80" s="111"/>
      <c r="BS80" s="111"/>
      <c r="BT80" s="112"/>
      <c r="BU80" s="113"/>
      <c r="BV80" s="106"/>
    </row>
    <row r="81" spans="1:74">
      <c r="A81" s="92" t="s">
        <v>985</v>
      </c>
      <c r="B81" s="91" t="s">
        <v>140</v>
      </c>
      <c r="C81" s="105">
        <v>44916</v>
      </c>
      <c r="D81" s="106" t="s">
        <v>178</v>
      </c>
      <c r="E81" s="107" t="s">
        <v>155</v>
      </c>
      <c r="F81" s="106" t="s">
        <v>143</v>
      </c>
      <c r="G81" s="106" t="s">
        <v>156</v>
      </c>
      <c r="H81" s="91" t="s">
        <v>145</v>
      </c>
      <c r="I81" s="106" t="s">
        <v>146</v>
      </c>
      <c r="J81" s="107" t="s">
        <v>147</v>
      </c>
      <c r="K81" s="106">
        <v>3</v>
      </c>
      <c r="L81" s="108" t="s">
        <v>158</v>
      </c>
      <c r="M81" s="109">
        <v>44915.686111111114</v>
      </c>
      <c r="N81" s="90">
        <v>42426</v>
      </c>
      <c r="O81" s="106">
        <v>42426</v>
      </c>
      <c r="P81" s="109">
        <v>44916.006944444445</v>
      </c>
      <c r="Q81" s="106">
        <v>42488</v>
      </c>
      <c r="R81" s="106">
        <v>42488</v>
      </c>
      <c r="S81" s="109">
        <v>44916.690972222219</v>
      </c>
      <c r="T81" s="106">
        <v>42430</v>
      </c>
      <c r="U81" s="106" t="s">
        <v>183</v>
      </c>
      <c r="V81" s="109">
        <v>44916.855555555558</v>
      </c>
      <c r="W81" s="106">
        <v>42450</v>
      </c>
      <c r="X81" s="106" t="s">
        <v>834</v>
      </c>
      <c r="Y81" s="109">
        <v>44916.875694444447</v>
      </c>
      <c r="Z81" s="106">
        <v>42458</v>
      </c>
      <c r="AA81" s="106" t="s">
        <v>464</v>
      </c>
      <c r="AB81" s="109">
        <v>44916.989583333336</v>
      </c>
      <c r="AC81" s="106">
        <v>42482</v>
      </c>
      <c r="AD81" s="106" t="s">
        <v>986</v>
      </c>
      <c r="AE81" s="109"/>
      <c r="AF81" s="106"/>
      <c r="AG81" s="106"/>
      <c r="AH81" s="109"/>
      <c r="AI81" s="106"/>
      <c r="AJ81" s="110"/>
      <c r="AK81" s="97"/>
      <c r="AL81" s="106"/>
      <c r="AM81" s="110"/>
      <c r="AN81" s="97"/>
      <c r="AO81" s="106"/>
      <c r="AP81" s="110"/>
      <c r="AQ81" s="109">
        <v>44916.861111111109</v>
      </c>
      <c r="AR81" s="106">
        <v>42454</v>
      </c>
      <c r="AS81" s="106"/>
      <c r="AT81" s="111"/>
      <c r="AU81" s="111"/>
      <c r="AV81" s="114">
        <v>8100</v>
      </c>
      <c r="AW81" s="109">
        <v>44916.870138888888</v>
      </c>
      <c r="AX81" s="106">
        <v>42455</v>
      </c>
      <c r="AY81" s="109">
        <v>44916.996527777781</v>
      </c>
      <c r="AZ81" s="106">
        <v>42487</v>
      </c>
      <c r="BA81" s="106"/>
      <c r="BB81" s="111"/>
      <c r="BC81" s="111"/>
      <c r="BD81" s="114">
        <v>6010</v>
      </c>
      <c r="BE81" s="109">
        <v>44916.004166666666</v>
      </c>
      <c r="BF81" s="106">
        <v>42487</v>
      </c>
      <c r="BG81" s="109"/>
      <c r="BH81" s="106"/>
      <c r="BI81" s="106"/>
      <c r="BJ81" s="111"/>
      <c r="BK81" s="111"/>
      <c r="BL81" s="112"/>
      <c r="BM81" s="109"/>
      <c r="BN81" s="106"/>
      <c r="BO81" s="97"/>
      <c r="BP81" s="106"/>
      <c r="BQ81" s="106"/>
      <c r="BR81" s="111"/>
      <c r="BS81" s="111"/>
      <c r="BT81" s="112"/>
      <c r="BU81" s="113"/>
      <c r="BV81" s="106"/>
    </row>
    <row r="82" spans="1:74">
      <c r="A82" s="92" t="s">
        <v>983</v>
      </c>
      <c r="B82" s="91" t="s">
        <v>140</v>
      </c>
      <c r="C82" s="105">
        <v>44916</v>
      </c>
      <c r="D82" s="106" t="s">
        <v>180</v>
      </c>
      <c r="E82" s="107" t="s">
        <v>167</v>
      </c>
      <c r="F82" s="106" t="s">
        <v>165</v>
      </c>
      <c r="G82" s="106" t="s">
        <v>144</v>
      </c>
      <c r="H82" s="91" t="s">
        <v>145</v>
      </c>
      <c r="I82" s="106" t="s">
        <v>146</v>
      </c>
      <c r="J82" s="107" t="s">
        <v>153</v>
      </c>
      <c r="K82" s="106">
        <v>4</v>
      </c>
      <c r="L82" s="108" t="s">
        <v>154</v>
      </c>
      <c r="M82" s="109">
        <v>44916.256944444445</v>
      </c>
      <c r="N82" s="90">
        <v>49095</v>
      </c>
      <c r="O82" s="106">
        <v>49095</v>
      </c>
      <c r="P82" s="109">
        <v>44916.694444444445</v>
      </c>
      <c r="Q82" s="106">
        <v>49179</v>
      </c>
      <c r="R82" s="106">
        <v>49179</v>
      </c>
      <c r="S82" s="109">
        <v>44916.291666666664</v>
      </c>
      <c r="T82" s="106">
        <v>49103</v>
      </c>
      <c r="U82" s="106" t="s">
        <v>181</v>
      </c>
      <c r="V82" s="109">
        <v>44916.511805555558</v>
      </c>
      <c r="W82" s="106">
        <v>49135</v>
      </c>
      <c r="X82" s="106" t="s">
        <v>301</v>
      </c>
      <c r="Y82" s="109">
        <v>44916.534722222219</v>
      </c>
      <c r="Z82" s="106">
        <v>49144</v>
      </c>
      <c r="AA82" s="106" t="s">
        <v>984</v>
      </c>
      <c r="AB82" s="109">
        <v>44916.65625</v>
      </c>
      <c r="AC82" s="106">
        <v>49161</v>
      </c>
      <c r="AD82" s="106" t="s">
        <v>199</v>
      </c>
      <c r="AE82" s="109"/>
      <c r="AF82" s="106"/>
      <c r="AG82" s="106"/>
      <c r="AH82" s="109"/>
      <c r="AI82" s="106"/>
      <c r="AJ82" s="110"/>
      <c r="AK82" s="97"/>
      <c r="AL82" s="106"/>
      <c r="AM82" s="110"/>
      <c r="AN82" s="97"/>
      <c r="AO82" s="106"/>
      <c r="AP82" s="110"/>
      <c r="AQ82" s="109">
        <v>44916.527083333334</v>
      </c>
      <c r="AR82" s="106">
        <v>49141</v>
      </c>
      <c r="AS82" s="106">
        <v>3573</v>
      </c>
      <c r="AT82" s="111">
        <v>20200</v>
      </c>
      <c r="AU82" s="111">
        <v>12080</v>
      </c>
      <c r="AV82" s="112">
        <v>8120</v>
      </c>
      <c r="AW82" s="109">
        <v>44916.535416666666</v>
      </c>
      <c r="AX82" s="106">
        <v>49141</v>
      </c>
      <c r="AY82" s="109">
        <v>44916.683333333334</v>
      </c>
      <c r="AZ82" s="106">
        <v>49179</v>
      </c>
      <c r="BA82" s="106">
        <v>3577</v>
      </c>
      <c r="BB82" s="111">
        <v>16360</v>
      </c>
      <c r="BC82" s="111">
        <v>11900</v>
      </c>
      <c r="BD82" s="112">
        <v>4460</v>
      </c>
      <c r="BE82" s="109">
        <v>44916.688888888886</v>
      </c>
      <c r="BF82" s="106">
        <v>49179</v>
      </c>
      <c r="BG82" s="109"/>
      <c r="BH82" s="106"/>
      <c r="BI82" s="106"/>
      <c r="BJ82" s="111"/>
      <c r="BK82" s="111"/>
      <c r="BL82" s="112"/>
      <c r="BM82" s="109"/>
      <c r="BN82" s="106"/>
      <c r="BO82" s="97"/>
      <c r="BP82" s="106"/>
      <c r="BQ82" s="106"/>
      <c r="BR82" s="111"/>
      <c r="BS82" s="111"/>
      <c r="BT82" s="112"/>
      <c r="BU82" s="113"/>
      <c r="BV82" s="106"/>
    </row>
    <row r="83" spans="1:74">
      <c r="A83" s="92" t="s">
        <v>987</v>
      </c>
      <c r="B83" s="91" t="s">
        <v>140</v>
      </c>
      <c r="C83" s="105">
        <v>44916</v>
      </c>
      <c r="D83" s="106" t="s">
        <v>180</v>
      </c>
      <c r="E83" s="107" t="s">
        <v>184</v>
      </c>
      <c r="F83" s="106" t="s">
        <v>180</v>
      </c>
      <c r="G83" s="106" t="s">
        <v>144</v>
      </c>
      <c r="H83" s="91" t="s">
        <v>160</v>
      </c>
      <c r="I83" s="106" t="s">
        <v>146</v>
      </c>
      <c r="J83" s="107" t="s">
        <v>161</v>
      </c>
      <c r="K83" s="106">
        <v>3</v>
      </c>
      <c r="L83" s="108" t="s">
        <v>162</v>
      </c>
      <c r="M83" s="109">
        <v>44916.265277777777</v>
      </c>
      <c r="N83" s="90">
        <v>30078</v>
      </c>
      <c r="O83" s="106">
        <v>2781</v>
      </c>
      <c r="P83" s="109">
        <v>44916.73541666667</v>
      </c>
      <c r="Q83" s="106">
        <v>30155</v>
      </c>
      <c r="R83" s="106">
        <v>2792</v>
      </c>
      <c r="S83" s="109">
        <v>44916.294444444444</v>
      </c>
      <c r="T83" s="106">
        <v>30085</v>
      </c>
      <c r="U83" s="106" t="s">
        <v>185</v>
      </c>
      <c r="V83" s="109">
        <v>44916.418749999997</v>
      </c>
      <c r="W83" s="106">
        <v>30101</v>
      </c>
      <c r="X83" s="106" t="s">
        <v>988</v>
      </c>
      <c r="Y83" s="109">
        <v>44916.480555555558</v>
      </c>
      <c r="Z83" s="106">
        <v>30117</v>
      </c>
      <c r="AA83" s="106" t="s">
        <v>187</v>
      </c>
      <c r="AB83" s="109">
        <v>44916.585416666669</v>
      </c>
      <c r="AC83" s="106">
        <v>30132</v>
      </c>
      <c r="AD83" s="106" t="s">
        <v>989</v>
      </c>
      <c r="AE83" s="109">
        <v>44916.636805555558</v>
      </c>
      <c r="AF83" s="106">
        <v>30141</v>
      </c>
      <c r="AG83" s="106" t="s">
        <v>348</v>
      </c>
      <c r="AH83" s="109">
        <v>44916.700694444444</v>
      </c>
      <c r="AI83" s="106">
        <v>30150</v>
      </c>
      <c r="AJ83" s="110" t="s">
        <v>188</v>
      </c>
      <c r="AK83" s="97"/>
      <c r="AL83" s="106"/>
      <c r="AM83" s="110"/>
      <c r="AN83" s="97"/>
      <c r="AO83" s="106"/>
      <c r="AP83" s="110"/>
      <c r="AQ83" s="109">
        <v>44916.442361111112</v>
      </c>
      <c r="AR83" s="106">
        <v>30109</v>
      </c>
      <c r="AS83" s="106">
        <v>3570</v>
      </c>
      <c r="AT83" s="111">
        <v>6370</v>
      </c>
      <c r="AU83" s="111">
        <v>4430</v>
      </c>
      <c r="AV83" s="112">
        <v>1940</v>
      </c>
      <c r="AW83" s="109">
        <v>44916.470833333333</v>
      </c>
      <c r="AX83" s="106">
        <v>30110</v>
      </c>
      <c r="AY83" s="109">
        <v>44916.598611111112</v>
      </c>
      <c r="AZ83" s="106">
        <v>30137</v>
      </c>
      <c r="BA83" s="106">
        <v>3574</v>
      </c>
      <c r="BB83" s="111">
        <v>6400</v>
      </c>
      <c r="BC83" s="111">
        <v>4430</v>
      </c>
      <c r="BD83" s="112">
        <v>1970</v>
      </c>
      <c r="BE83" s="109">
        <v>44916.630555555559</v>
      </c>
      <c r="BF83" s="106">
        <v>30137</v>
      </c>
      <c r="BG83" s="109">
        <v>44916.711111111108</v>
      </c>
      <c r="BH83" s="106">
        <v>30153</v>
      </c>
      <c r="BI83" s="106">
        <v>3579</v>
      </c>
      <c r="BJ83" s="111">
        <v>5950</v>
      </c>
      <c r="BK83" s="111">
        <v>4430</v>
      </c>
      <c r="BL83" s="112">
        <v>1520</v>
      </c>
      <c r="BM83" s="109">
        <v>44916.732638888891</v>
      </c>
      <c r="BN83" s="106">
        <v>30154</v>
      </c>
      <c r="BO83" s="97"/>
      <c r="BP83" s="106"/>
      <c r="BQ83" s="106"/>
      <c r="BR83" s="111"/>
      <c r="BS83" s="111"/>
      <c r="BT83" s="112"/>
      <c r="BU83" s="113"/>
      <c r="BV83" s="106"/>
    </row>
    <row r="84" spans="1:74">
      <c r="A84" s="92" t="s">
        <v>990</v>
      </c>
      <c r="B84" s="91" t="s">
        <v>140</v>
      </c>
      <c r="C84" s="105">
        <v>44917</v>
      </c>
      <c r="D84" s="106" t="s">
        <v>141</v>
      </c>
      <c r="E84" s="107" t="s">
        <v>168</v>
      </c>
      <c r="F84" s="106" t="s">
        <v>165</v>
      </c>
      <c r="G84" s="106" t="s">
        <v>156</v>
      </c>
      <c r="H84" s="91" t="s">
        <v>203</v>
      </c>
      <c r="I84" s="106" t="s">
        <v>146</v>
      </c>
      <c r="J84" s="107" t="s">
        <v>153</v>
      </c>
      <c r="K84" s="106">
        <v>3</v>
      </c>
      <c r="L84" s="108" t="s">
        <v>158</v>
      </c>
      <c r="M84" s="109">
        <v>44916.690972222219</v>
      </c>
      <c r="N84" s="90">
        <v>49179</v>
      </c>
      <c r="O84" s="106">
        <v>49179</v>
      </c>
      <c r="P84" s="109">
        <v>44917.045138888891</v>
      </c>
      <c r="Q84" s="106">
        <v>49247</v>
      </c>
      <c r="R84" s="106">
        <v>49247</v>
      </c>
      <c r="S84" s="109">
        <v>44917.695833333331</v>
      </c>
      <c r="T84" s="106">
        <v>49183</v>
      </c>
      <c r="U84" s="106" t="s">
        <v>991</v>
      </c>
      <c r="V84" s="109">
        <v>44917.861805555556</v>
      </c>
      <c r="W84" s="106">
        <v>49205</v>
      </c>
      <c r="X84" s="106" t="s">
        <v>834</v>
      </c>
      <c r="Y84" s="109">
        <v>44917.879861111112</v>
      </c>
      <c r="Z84" s="106">
        <v>49214</v>
      </c>
      <c r="AA84" s="106" t="s">
        <v>464</v>
      </c>
      <c r="AB84" s="109">
        <v>44917.018055555556</v>
      </c>
      <c r="AC84" s="106">
        <v>49239</v>
      </c>
      <c r="AD84" s="106" t="s">
        <v>260</v>
      </c>
      <c r="AE84" s="109"/>
      <c r="AF84" s="106"/>
      <c r="AG84" s="106"/>
      <c r="AH84" s="109"/>
      <c r="AI84" s="106"/>
      <c r="AJ84" s="110"/>
      <c r="AK84" s="97"/>
      <c r="AL84" s="106"/>
      <c r="AM84" s="110"/>
      <c r="AN84" s="97"/>
      <c r="AO84" s="106"/>
      <c r="AP84" s="110"/>
      <c r="AQ84" s="109">
        <v>44917.866666666669</v>
      </c>
      <c r="AR84" s="106">
        <v>49209</v>
      </c>
      <c r="AS84" s="106"/>
      <c r="AT84" s="111"/>
      <c r="AU84" s="111"/>
      <c r="AV84" s="114">
        <v>7130</v>
      </c>
      <c r="AW84" s="109">
        <v>44917.874305555553</v>
      </c>
      <c r="AX84" s="106">
        <v>49210</v>
      </c>
      <c r="AY84" s="109">
        <v>44917.033333333333</v>
      </c>
      <c r="AZ84" s="106">
        <v>49246</v>
      </c>
      <c r="BA84" s="106"/>
      <c r="BB84" s="111"/>
      <c r="BC84" s="111"/>
      <c r="BD84" s="114">
        <v>6740</v>
      </c>
      <c r="BE84" s="109">
        <v>44917.041666666664</v>
      </c>
      <c r="BF84" s="106">
        <v>49247</v>
      </c>
      <c r="BG84" s="109"/>
      <c r="BH84" s="106"/>
      <c r="BI84" s="106"/>
      <c r="BJ84" s="111"/>
      <c r="BK84" s="111"/>
      <c r="BL84" s="112"/>
      <c r="BM84" s="109"/>
      <c r="BN84" s="106"/>
      <c r="BO84" s="97"/>
      <c r="BP84" s="106"/>
      <c r="BQ84" s="106"/>
      <c r="BR84" s="111"/>
      <c r="BS84" s="111"/>
      <c r="BT84" s="112"/>
      <c r="BU84" s="113"/>
      <c r="BV84" s="106"/>
    </row>
    <row r="85" spans="1:74">
      <c r="A85" s="92" t="s">
        <v>994</v>
      </c>
      <c r="B85" s="91" t="s">
        <v>140</v>
      </c>
      <c r="C85" s="105">
        <v>44917</v>
      </c>
      <c r="D85" s="106" t="s">
        <v>141</v>
      </c>
      <c r="E85" s="107" t="s">
        <v>192</v>
      </c>
      <c r="F85" s="106" t="s">
        <v>141</v>
      </c>
      <c r="G85" s="106" t="s">
        <v>144</v>
      </c>
      <c r="H85" s="91" t="s">
        <v>160</v>
      </c>
      <c r="I85" s="106" t="s">
        <v>146</v>
      </c>
      <c r="J85" s="107" t="s">
        <v>161</v>
      </c>
      <c r="K85" s="106">
        <v>3</v>
      </c>
      <c r="L85" s="108" t="s">
        <v>162</v>
      </c>
      <c r="M85" s="109">
        <v>44917.259027777778</v>
      </c>
      <c r="N85" s="90">
        <v>30155</v>
      </c>
      <c r="O85" s="106">
        <v>2792</v>
      </c>
      <c r="P85" s="109">
        <v>44917.631249999999</v>
      </c>
      <c r="Q85" s="106">
        <v>30209</v>
      </c>
      <c r="R85" s="106">
        <v>2801</v>
      </c>
      <c r="S85" s="109">
        <v>44917.293055555558</v>
      </c>
      <c r="T85" s="106">
        <v>30163</v>
      </c>
      <c r="U85" s="106" t="s">
        <v>995</v>
      </c>
      <c r="V85" s="109">
        <v>44917.42291666667</v>
      </c>
      <c r="W85" s="106">
        <v>30177</v>
      </c>
      <c r="X85" s="106" t="s">
        <v>996</v>
      </c>
      <c r="Y85" s="109">
        <v>44917.48333333333</v>
      </c>
      <c r="Z85" s="106">
        <v>30189</v>
      </c>
      <c r="AA85" s="106" t="s">
        <v>997</v>
      </c>
      <c r="AB85" s="109">
        <v>44917.583333333336</v>
      </c>
      <c r="AC85" s="106">
        <v>30203</v>
      </c>
      <c r="AD85" s="106"/>
      <c r="AE85" s="109"/>
      <c r="AF85" s="106"/>
      <c r="AG85" s="106"/>
      <c r="AH85" s="109"/>
      <c r="AI85" s="106"/>
      <c r="AJ85" s="110"/>
      <c r="AK85" s="97"/>
      <c r="AL85" s="106"/>
      <c r="AM85" s="110"/>
      <c r="AN85" s="97"/>
      <c r="AO85" s="106"/>
      <c r="AP85" s="110"/>
      <c r="AQ85" s="109">
        <v>44917.443055555559</v>
      </c>
      <c r="AR85" s="106">
        <v>30183</v>
      </c>
      <c r="AS85" s="106">
        <v>3585</v>
      </c>
      <c r="AT85" s="111">
        <v>6510</v>
      </c>
      <c r="AU85" s="111">
        <v>4430</v>
      </c>
      <c r="AV85" s="112">
        <v>2080</v>
      </c>
      <c r="AW85" s="109">
        <v>44917.472222222219</v>
      </c>
      <c r="AX85" s="106">
        <v>30184</v>
      </c>
      <c r="AY85" s="109">
        <v>44917.59652777778</v>
      </c>
      <c r="AZ85" s="106">
        <v>30208</v>
      </c>
      <c r="BA85" s="106">
        <v>3591</v>
      </c>
      <c r="BB85" s="111">
        <v>6420</v>
      </c>
      <c r="BC85" s="111">
        <v>4430</v>
      </c>
      <c r="BD85" s="112">
        <v>1990</v>
      </c>
      <c r="BE85" s="109">
        <v>44917.628472222219</v>
      </c>
      <c r="BF85" s="106">
        <v>30209</v>
      </c>
      <c r="BG85" s="109"/>
      <c r="BH85" s="106"/>
      <c r="BI85" s="106"/>
      <c r="BJ85" s="111"/>
      <c r="BK85" s="111"/>
      <c r="BL85" s="112"/>
      <c r="BM85" s="109"/>
      <c r="BN85" s="106"/>
      <c r="BO85" s="97"/>
      <c r="BP85" s="106"/>
      <c r="BQ85" s="106"/>
      <c r="BR85" s="111"/>
      <c r="BS85" s="111"/>
      <c r="BT85" s="112"/>
      <c r="BU85" s="113"/>
      <c r="BV85" s="106"/>
    </row>
    <row r="86" spans="1:74">
      <c r="A86" s="92" t="s">
        <v>992</v>
      </c>
      <c r="B86" s="91" t="s">
        <v>140</v>
      </c>
      <c r="C86" s="105">
        <v>44917</v>
      </c>
      <c r="D86" s="106" t="s">
        <v>141</v>
      </c>
      <c r="E86" s="107" t="s">
        <v>152</v>
      </c>
      <c r="F86" s="106" t="s">
        <v>143</v>
      </c>
      <c r="G86" s="106" t="s">
        <v>144</v>
      </c>
      <c r="H86" s="91" t="s">
        <v>145</v>
      </c>
      <c r="I86" s="106" t="s">
        <v>146</v>
      </c>
      <c r="J86" s="107" t="s">
        <v>153</v>
      </c>
      <c r="K86" s="106">
        <v>4</v>
      </c>
      <c r="L86" s="108" t="s">
        <v>154</v>
      </c>
      <c r="M86" s="109">
        <v>44917.256944444445</v>
      </c>
      <c r="N86" s="90">
        <v>49247</v>
      </c>
      <c r="O86" s="106">
        <v>49247</v>
      </c>
      <c r="P86" s="109">
        <v>44917.701388888891</v>
      </c>
      <c r="Q86" s="106">
        <v>42743</v>
      </c>
      <c r="R86" s="106">
        <v>42743</v>
      </c>
      <c r="S86" s="109">
        <v>44917.291666666664</v>
      </c>
      <c r="T86" s="106">
        <v>42612</v>
      </c>
      <c r="U86" s="106" t="s">
        <v>181</v>
      </c>
      <c r="V86" s="109">
        <v>44917.533333333333</v>
      </c>
      <c r="W86" s="106">
        <v>42682</v>
      </c>
      <c r="X86" s="106" t="s">
        <v>993</v>
      </c>
      <c r="Y86" s="109">
        <v>44917.57916666667</v>
      </c>
      <c r="Z86" s="106">
        <v>42708</v>
      </c>
      <c r="AA86" s="106" t="s">
        <v>993</v>
      </c>
      <c r="AB86" s="109">
        <v>44917.666666666664</v>
      </c>
      <c r="AC86" s="106">
        <v>42731</v>
      </c>
      <c r="AD86" s="106" t="s">
        <v>211</v>
      </c>
      <c r="AE86" s="109"/>
      <c r="AF86" s="106"/>
      <c r="AG86" s="106"/>
      <c r="AH86" s="109"/>
      <c r="AI86" s="106"/>
      <c r="AJ86" s="110"/>
      <c r="AK86" s="97"/>
      <c r="AL86" s="106"/>
      <c r="AM86" s="110"/>
      <c r="AN86" s="97"/>
      <c r="AO86" s="106"/>
      <c r="AP86" s="110"/>
      <c r="AQ86" s="109">
        <v>44917.554166666669</v>
      </c>
      <c r="AR86" s="106">
        <v>42695</v>
      </c>
      <c r="AS86" s="106">
        <v>3588</v>
      </c>
      <c r="AT86" s="111">
        <v>18790</v>
      </c>
      <c r="AU86" s="111">
        <v>12280</v>
      </c>
      <c r="AV86" s="112">
        <v>6510</v>
      </c>
      <c r="AW86" s="109">
        <v>44917.56527777778</v>
      </c>
      <c r="AX86" s="106">
        <v>42695</v>
      </c>
      <c r="AY86" s="109">
        <v>44917.692361111112</v>
      </c>
      <c r="AZ86" s="106">
        <v>42743</v>
      </c>
      <c r="BA86" s="106">
        <v>3594</v>
      </c>
      <c r="BB86" s="111">
        <v>14750</v>
      </c>
      <c r="BC86" s="111">
        <v>12070</v>
      </c>
      <c r="BD86" s="112">
        <v>2680</v>
      </c>
      <c r="BE86" s="109">
        <v>44917.700694444444</v>
      </c>
      <c r="BF86" s="106">
        <v>42743</v>
      </c>
      <c r="BG86" s="109"/>
      <c r="BH86" s="106"/>
      <c r="BI86" s="106"/>
      <c r="BJ86" s="111"/>
      <c r="BK86" s="111"/>
      <c r="BL86" s="112"/>
      <c r="BM86" s="109"/>
      <c r="BN86" s="106"/>
      <c r="BO86" s="97"/>
      <c r="BP86" s="106"/>
      <c r="BQ86" s="106"/>
      <c r="BR86" s="111"/>
      <c r="BS86" s="111"/>
      <c r="BT86" s="112"/>
      <c r="BU86" s="113"/>
      <c r="BV86" s="106"/>
    </row>
    <row r="87" spans="1:74">
      <c r="A87" s="92" t="s">
        <v>999</v>
      </c>
      <c r="B87" s="91" t="s">
        <v>140</v>
      </c>
      <c r="C87" s="105">
        <v>44918</v>
      </c>
      <c r="D87" s="106" t="s">
        <v>141</v>
      </c>
      <c r="E87" s="107" t="s">
        <v>155</v>
      </c>
      <c r="F87" s="106" t="s">
        <v>143</v>
      </c>
      <c r="G87" s="106" t="s">
        <v>156</v>
      </c>
      <c r="H87" s="91" t="s">
        <v>145</v>
      </c>
      <c r="I87" s="106" t="s">
        <v>146</v>
      </c>
      <c r="J87" s="107" t="s">
        <v>153</v>
      </c>
      <c r="K87" s="106">
        <v>3</v>
      </c>
      <c r="L87" s="108" t="s">
        <v>158</v>
      </c>
      <c r="M87" s="109">
        <v>44917.65</v>
      </c>
      <c r="N87" s="90">
        <v>49291</v>
      </c>
      <c r="O87" s="106">
        <v>49291</v>
      </c>
      <c r="P87" s="109">
        <v>44918.032638888886</v>
      </c>
      <c r="Q87" s="106">
        <v>49359</v>
      </c>
      <c r="R87" s="106">
        <v>49359</v>
      </c>
      <c r="S87" s="109">
        <v>44918.65</v>
      </c>
      <c r="T87" s="106">
        <v>49295</v>
      </c>
      <c r="U87" s="106" t="s">
        <v>344</v>
      </c>
      <c r="V87" s="109">
        <v>44918.953472222223</v>
      </c>
      <c r="W87" s="106">
        <v>49336</v>
      </c>
      <c r="X87" s="106" t="s">
        <v>169</v>
      </c>
      <c r="Y87" s="109">
        <v>44918.986805555556</v>
      </c>
      <c r="Z87" s="106">
        <v>49351</v>
      </c>
      <c r="AA87" s="106" t="s">
        <v>1000</v>
      </c>
      <c r="AB87" s="109">
        <v>44918.011805555558</v>
      </c>
      <c r="AC87" s="106">
        <v>49353</v>
      </c>
      <c r="AD87" s="106" t="s">
        <v>1001</v>
      </c>
      <c r="AE87" s="109"/>
      <c r="AF87" s="106"/>
      <c r="AG87" s="106"/>
      <c r="AH87" s="109"/>
      <c r="AI87" s="106"/>
      <c r="AJ87" s="110"/>
      <c r="AK87" s="97"/>
      <c r="AL87" s="106"/>
      <c r="AM87" s="110"/>
      <c r="AN87" s="97"/>
      <c r="AO87" s="106"/>
      <c r="AP87" s="110"/>
      <c r="AQ87" s="109">
        <v>44918.969444444447</v>
      </c>
      <c r="AR87" s="106">
        <v>49345</v>
      </c>
      <c r="AS87" s="106"/>
      <c r="AT87" s="111"/>
      <c r="AU87" s="111"/>
      <c r="AV87" s="114">
        <v>8120</v>
      </c>
      <c r="AW87" s="109">
        <v>44918.978472222225</v>
      </c>
      <c r="AX87" s="106">
        <v>49346</v>
      </c>
      <c r="AY87" s="109">
        <v>44918.969444444447</v>
      </c>
      <c r="AZ87" s="106">
        <v>49359</v>
      </c>
      <c r="BA87" s="106"/>
      <c r="BB87" s="111"/>
      <c r="BC87" s="111"/>
      <c r="BD87" s="114">
        <v>2380</v>
      </c>
      <c r="BE87" s="109">
        <v>44918.024305555555</v>
      </c>
      <c r="BF87" s="106">
        <v>49359</v>
      </c>
      <c r="BG87" s="109"/>
      <c r="BH87" s="106"/>
      <c r="BI87" s="106"/>
      <c r="BJ87" s="111"/>
      <c r="BK87" s="111"/>
      <c r="BL87" s="112"/>
      <c r="BM87" s="109"/>
      <c r="BN87" s="106"/>
      <c r="BO87" s="97"/>
      <c r="BP87" s="106"/>
      <c r="BQ87" s="106"/>
      <c r="BR87" s="111"/>
      <c r="BS87" s="111"/>
      <c r="BT87" s="112"/>
      <c r="BU87" s="113"/>
      <c r="BV87" s="106"/>
    </row>
    <row r="88" spans="1:74">
      <c r="A88" s="92" t="s">
        <v>1002</v>
      </c>
      <c r="B88" s="91" t="s">
        <v>140</v>
      </c>
      <c r="C88" s="105">
        <v>44918</v>
      </c>
      <c r="D88" s="106" t="s">
        <v>163</v>
      </c>
      <c r="E88" s="107" t="s">
        <v>172</v>
      </c>
      <c r="F88" s="106" t="s">
        <v>163</v>
      </c>
      <c r="G88" s="106" t="s">
        <v>144</v>
      </c>
      <c r="H88" s="91" t="s">
        <v>160</v>
      </c>
      <c r="I88" s="106" t="s">
        <v>146</v>
      </c>
      <c r="J88" s="107" t="s">
        <v>161</v>
      </c>
      <c r="K88" s="106">
        <v>3</v>
      </c>
      <c r="L88" s="108" t="s">
        <v>162</v>
      </c>
      <c r="M88" s="109">
        <v>44918.256944444445</v>
      </c>
      <c r="N88" s="90">
        <v>30209</v>
      </c>
      <c r="O88" s="106">
        <v>2801</v>
      </c>
      <c r="P88" s="109">
        <v>44918.638194444444</v>
      </c>
      <c r="Q88" s="106">
        <v>30268</v>
      </c>
      <c r="R88" s="106">
        <v>2810</v>
      </c>
      <c r="S88" s="109">
        <v>44918.286111111112</v>
      </c>
      <c r="T88" s="106">
        <v>30216</v>
      </c>
      <c r="U88" s="106" t="s">
        <v>200</v>
      </c>
      <c r="V88" s="109">
        <v>44918.416666666664</v>
      </c>
      <c r="W88" s="106">
        <v>30234</v>
      </c>
      <c r="X88" s="106" t="s">
        <v>1003</v>
      </c>
      <c r="Y88" s="109">
        <v>44918.466666666667</v>
      </c>
      <c r="Z88" s="106">
        <v>30244</v>
      </c>
      <c r="AA88" s="106" t="s">
        <v>1004</v>
      </c>
      <c r="AB88" s="109">
        <v>44918.59375</v>
      </c>
      <c r="AC88" s="106">
        <v>30263</v>
      </c>
      <c r="AD88" s="106" t="s">
        <v>201</v>
      </c>
      <c r="AE88" s="109"/>
      <c r="AF88" s="106"/>
      <c r="AG88" s="106"/>
      <c r="AH88" s="109"/>
      <c r="AI88" s="106"/>
      <c r="AJ88" s="110"/>
      <c r="AK88" s="97"/>
      <c r="AL88" s="106"/>
      <c r="AM88" s="110"/>
      <c r="AN88" s="97"/>
      <c r="AO88" s="106"/>
      <c r="AP88" s="110"/>
      <c r="AQ88" s="109">
        <v>44918.427083333336</v>
      </c>
      <c r="AR88" s="106">
        <v>30238</v>
      </c>
      <c r="AS88" s="106">
        <v>3603</v>
      </c>
      <c r="AT88" s="111">
        <v>6230</v>
      </c>
      <c r="AU88" s="111">
        <v>4430</v>
      </c>
      <c r="AV88" s="112">
        <v>1800</v>
      </c>
      <c r="AW88" s="109">
        <v>44918.450694444444</v>
      </c>
      <c r="AX88" s="106">
        <v>30239</v>
      </c>
      <c r="AY88" s="109">
        <v>44918.603472222225</v>
      </c>
      <c r="AZ88" s="106">
        <v>30266</v>
      </c>
      <c r="BA88" s="106">
        <v>3610</v>
      </c>
      <c r="BB88" s="111">
        <v>6670</v>
      </c>
      <c r="BC88" s="111">
        <v>4430</v>
      </c>
      <c r="BD88" s="112">
        <v>2240</v>
      </c>
      <c r="BE88" s="109">
        <v>44918.634027777778</v>
      </c>
      <c r="BF88" s="106">
        <v>30267</v>
      </c>
      <c r="BG88" s="109"/>
      <c r="BH88" s="106"/>
      <c r="BI88" s="106"/>
      <c r="BJ88" s="111"/>
      <c r="BK88" s="111"/>
      <c r="BL88" s="112"/>
      <c r="BM88" s="109"/>
      <c r="BN88" s="106"/>
      <c r="BO88" s="97"/>
      <c r="BP88" s="106"/>
      <c r="BQ88" s="106"/>
      <c r="BR88" s="111"/>
      <c r="BS88" s="111"/>
      <c r="BT88" s="112"/>
      <c r="BU88" s="113"/>
      <c r="BV88" s="106"/>
    </row>
    <row r="89" spans="1:74">
      <c r="A89" s="92" t="s">
        <v>998</v>
      </c>
      <c r="B89" s="91" t="s">
        <v>140</v>
      </c>
      <c r="C89" s="105">
        <v>44918</v>
      </c>
      <c r="D89" s="106" t="s">
        <v>163</v>
      </c>
      <c r="E89" s="107" t="s">
        <v>167</v>
      </c>
      <c r="F89" s="106" t="s">
        <v>165</v>
      </c>
      <c r="G89" s="106" t="s">
        <v>144</v>
      </c>
      <c r="H89" s="91" t="s">
        <v>145</v>
      </c>
      <c r="I89" s="106" t="s">
        <v>146</v>
      </c>
      <c r="J89" s="107" t="s">
        <v>153</v>
      </c>
      <c r="K89" s="106">
        <v>3</v>
      </c>
      <c r="L89" s="108" t="s">
        <v>154</v>
      </c>
      <c r="M89" s="109">
        <v>44918.256944444445</v>
      </c>
      <c r="N89" s="90">
        <v>49359</v>
      </c>
      <c r="O89" s="106">
        <v>49359</v>
      </c>
      <c r="P89" s="109">
        <v>44918.708333333336</v>
      </c>
      <c r="Q89" s="106">
        <v>49433</v>
      </c>
      <c r="R89" s="106">
        <v>49433</v>
      </c>
      <c r="S89" s="109">
        <v>44918.292361111111</v>
      </c>
      <c r="T89" s="106">
        <v>49366</v>
      </c>
      <c r="U89" s="106" t="s">
        <v>181</v>
      </c>
      <c r="V89" s="109">
        <v>44918.468055555553</v>
      </c>
      <c r="W89" s="106">
        <v>49392</v>
      </c>
      <c r="X89" s="106" t="s">
        <v>223</v>
      </c>
      <c r="Y89" s="109">
        <v>44918.495833333334</v>
      </c>
      <c r="Z89" s="106">
        <v>49402</v>
      </c>
      <c r="AA89" s="106" t="s">
        <v>264</v>
      </c>
      <c r="AB89" s="109">
        <v>44918.652777777781</v>
      </c>
      <c r="AC89" s="106">
        <v>49420</v>
      </c>
      <c r="AD89" s="106" t="s">
        <v>199</v>
      </c>
      <c r="AE89" s="109"/>
      <c r="AF89" s="106"/>
      <c r="AG89" s="106"/>
      <c r="AH89" s="109"/>
      <c r="AI89" s="106"/>
      <c r="AJ89" s="110"/>
      <c r="AK89" s="97"/>
      <c r="AL89" s="106"/>
      <c r="AM89" s="110"/>
      <c r="AN89" s="97"/>
      <c r="AO89" s="106"/>
      <c r="AP89" s="110"/>
      <c r="AQ89" s="109">
        <v>44918.484722222223</v>
      </c>
      <c r="AR89" s="106">
        <v>49398</v>
      </c>
      <c r="AS89" s="106">
        <v>3608</v>
      </c>
      <c r="AT89" s="111">
        <v>19080</v>
      </c>
      <c r="AU89" s="111">
        <v>11980</v>
      </c>
      <c r="AV89" s="112">
        <v>7100</v>
      </c>
      <c r="AW89" s="109">
        <v>44918.493055555555</v>
      </c>
      <c r="AX89" s="106">
        <v>49398</v>
      </c>
      <c r="AY89" s="109">
        <v>44918.693055555559</v>
      </c>
      <c r="AZ89" s="106">
        <v>49433</v>
      </c>
      <c r="BA89" s="106">
        <v>3616</v>
      </c>
      <c r="BB89" s="111">
        <v>18310</v>
      </c>
      <c r="BC89" s="111">
        <v>11830</v>
      </c>
      <c r="BD89" s="112">
        <v>6480</v>
      </c>
      <c r="BE89" s="109">
        <v>44918.697916666664</v>
      </c>
      <c r="BF89" s="106">
        <v>49433</v>
      </c>
      <c r="BG89" s="109"/>
      <c r="BH89" s="106"/>
      <c r="BI89" s="106"/>
      <c r="BJ89" s="111"/>
      <c r="BK89" s="111"/>
      <c r="BL89" s="112"/>
      <c r="BM89" s="109"/>
      <c r="BN89" s="106"/>
      <c r="BO89" s="97"/>
      <c r="BP89" s="106"/>
      <c r="BQ89" s="106"/>
      <c r="BR89" s="111"/>
      <c r="BS89" s="111"/>
      <c r="BT89" s="112"/>
      <c r="BU89" s="113"/>
      <c r="BV89" s="106"/>
    </row>
    <row r="90" spans="1:74">
      <c r="A90" s="92" t="s">
        <v>1005</v>
      </c>
      <c r="B90" s="91" t="s">
        <v>140</v>
      </c>
      <c r="C90" s="105">
        <v>44919</v>
      </c>
      <c r="D90" s="106" t="s">
        <v>163</v>
      </c>
      <c r="E90" s="107" t="s">
        <v>168</v>
      </c>
      <c r="F90" s="106" t="s">
        <v>165</v>
      </c>
      <c r="G90" s="106" t="s">
        <v>156</v>
      </c>
      <c r="H90" s="91" t="s">
        <v>145</v>
      </c>
      <c r="I90" s="106" t="s">
        <v>146</v>
      </c>
      <c r="J90" s="107" t="s">
        <v>147</v>
      </c>
      <c r="K90" s="106">
        <v>3</v>
      </c>
      <c r="L90" s="108" t="s">
        <v>158</v>
      </c>
      <c r="M90" s="109">
        <v>44918.638888888891</v>
      </c>
      <c r="N90" s="90">
        <v>42745</v>
      </c>
      <c r="O90" s="106">
        <v>42745</v>
      </c>
      <c r="P90" s="109">
        <v>44919.011111111111</v>
      </c>
      <c r="Q90" s="106">
        <v>42808</v>
      </c>
      <c r="R90" s="106">
        <v>42808</v>
      </c>
      <c r="S90" s="109">
        <v>44919.643750000003</v>
      </c>
      <c r="T90" s="106">
        <v>42749</v>
      </c>
      <c r="U90" s="106" t="s">
        <v>344</v>
      </c>
      <c r="V90" s="109">
        <v>44919.831944444442</v>
      </c>
      <c r="W90" s="106">
        <v>42770</v>
      </c>
      <c r="X90" s="106" t="s">
        <v>834</v>
      </c>
      <c r="Y90" s="109">
        <v>44919.852777777778</v>
      </c>
      <c r="Z90" s="106">
        <v>42778</v>
      </c>
      <c r="AA90" s="106" t="s">
        <v>464</v>
      </c>
      <c r="AB90" s="109">
        <v>44919.992361111108</v>
      </c>
      <c r="AC90" s="106">
        <v>42803</v>
      </c>
      <c r="AD90" s="106" t="s">
        <v>986</v>
      </c>
      <c r="AE90" s="109"/>
      <c r="AF90" s="106"/>
      <c r="AG90" s="106"/>
      <c r="AH90" s="109"/>
      <c r="AI90" s="106"/>
      <c r="AJ90" s="110"/>
      <c r="AK90" s="97"/>
      <c r="AL90" s="106"/>
      <c r="AM90" s="110"/>
      <c r="AN90" s="97"/>
      <c r="AO90" s="106"/>
      <c r="AP90" s="110"/>
      <c r="AQ90" s="109">
        <v>44919.836805555555</v>
      </c>
      <c r="AR90" s="106">
        <v>42774</v>
      </c>
      <c r="AS90" s="106"/>
      <c r="AT90" s="111"/>
      <c r="AU90" s="111"/>
      <c r="AV90" s="114">
        <v>7440</v>
      </c>
      <c r="AW90" s="109">
        <v>44919.845833333333</v>
      </c>
      <c r="AX90" s="106">
        <v>42774</v>
      </c>
      <c r="AY90" s="109">
        <v>44919.001388888886</v>
      </c>
      <c r="AZ90" s="106">
        <v>42807</v>
      </c>
      <c r="BA90" s="106"/>
      <c r="BB90" s="111"/>
      <c r="BC90" s="111"/>
      <c r="BD90" s="114">
        <v>6500</v>
      </c>
      <c r="BE90" s="109">
        <v>44919.007638888892</v>
      </c>
      <c r="BF90" s="106">
        <v>42808</v>
      </c>
      <c r="BG90" s="109"/>
      <c r="BH90" s="106"/>
      <c r="BI90" s="106"/>
      <c r="BJ90" s="111"/>
      <c r="BK90" s="111"/>
      <c r="BL90" s="112"/>
      <c r="BM90" s="109"/>
      <c r="BN90" s="106"/>
      <c r="BO90" s="97"/>
      <c r="BP90" s="106"/>
      <c r="BQ90" s="106"/>
      <c r="BR90" s="111"/>
      <c r="BS90" s="111"/>
      <c r="BT90" s="112"/>
      <c r="BU90" s="113"/>
      <c r="BV90" s="106"/>
    </row>
    <row r="91" spans="1:74">
      <c r="A91" s="92" t="s">
        <v>1245</v>
      </c>
      <c r="B91" s="91" t="s">
        <v>140</v>
      </c>
      <c r="C91" s="105">
        <v>44919</v>
      </c>
      <c r="D91" s="106" t="s">
        <v>163</v>
      </c>
      <c r="E91" s="107" t="s">
        <v>168</v>
      </c>
      <c r="F91" s="106" t="s">
        <v>165</v>
      </c>
      <c r="G91" s="106" t="s">
        <v>156</v>
      </c>
      <c r="H91" s="91" t="s">
        <v>145</v>
      </c>
      <c r="I91" s="106" t="s">
        <v>146</v>
      </c>
      <c r="J91" s="107" t="s">
        <v>147</v>
      </c>
      <c r="K91" s="106">
        <v>3</v>
      </c>
      <c r="L91" s="108" t="s">
        <v>158</v>
      </c>
      <c r="M91" s="109">
        <v>44918.638888888891</v>
      </c>
      <c r="N91" s="90">
        <v>42745</v>
      </c>
      <c r="O91" s="106">
        <v>42745</v>
      </c>
      <c r="P91" s="109">
        <v>44919.011111111111</v>
      </c>
      <c r="Q91" s="106">
        <v>42808</v>
      </c>
      <c r="R91" s="106">
        <v>42808</v>
      </c>
      <c r="S91" s="109">
        <v>44919.643750000003</v>
      </c>
      <c r="T91" s="106">
        <v>42749</v>
      </c>
      <c r="U91" s="106" t="s">
        <v>183</v>
      </c>
      <c r="V91" s="109">
        <v>44919.831944444442</v>
      </c>
      <c r="W91" s="106">
        <v>42770</v>
      </c>
      <c r="X91" s="106" t="s">
        <v>834</v>
      </c>
      <c r="Y91" s="109">
        <v>44919.852777777778</v>
      </c>
      <c r="Z91" s="106">
        <v>42778</v>
      </c>
      <c r="AA91" s="106" t="s">
        <v>464</v>
      </c>
      <c r="AB91" s="109">
        <v>44919.992361111108</v>
      </c>
      <c r="AC91" s="106">
        <v>42803</v>
      </c>
      <c r="AD91" s="106" t="s">
        <v>986</v>
      </c>
      <c r="AE91" s="109"/>
      <c r="AF91" s="106"/>
      <c r="AG91" s="106"/>
      <c r="AH91" s="109"/>
      <c r="AI91" s="106"/>
      <c r="AJ91" s="110"/>
      <c r="AK91" s="97"/>
      <c r="AL91" s="106"/>
      <c r="AM91" s="110"/>
      <c r="AN91" s="97"/>
      <c r="AO91" s="106"/>
      <c r="AP91" s="110"/>
      <c r="AQ91" s="109">
        <v>44919.836805555555</v>
      </c>
      <c r="AR91" s="106">
        <v>42774</v>
      </c>
      <c r="AS91" s="106"/>
      <c r="AT91" s="111"/>
      <c r="AU91" s="111"/>
      <c r="AV91" s="114">
        <v>7440</v>
      </c>
      <c r="AW91" s="109">
        <v>44919.845833333333</v>
      </c>
      <c r="AX91" s="106">
        <v>42744</v>
      </c>
      <c r="AY91" s="109">
        <v>44919.001388888886</v>
      </c>
      <c r="AZ91" s="106">
        <v>42807</v>
      </c>
      <c r="BA91" s="106"/>
      <c r="BB91" s="111"/>
      <c r="BC91" s="111"/>
      <c r="BD91" s="114">
        <v>6500</v>
      </c>
      <c r="BE91" s="109">
        <v>44919.007638888892</v>
      </c>
      <c r="BF91" s="106">
        <v>42808</v>
      </c>
      <c r="BG91" s="109"/>
      <c r="BH91" s="106"/>
      <c r="BI91" s="106"/>
      <c r="BJ91" s="111"/>
      <c r="BK91" s="111"/>
      <c r="BL91" s="112"/>
      <c r="BM91" s="109"/>
      <c r="BN91" s="106"/>
      <c r="BO91" s="97"/>
      <c r="BP91" s="106"/>
      <c r="BQ91" s="106"/>
      <c r="BR91" s="111"/>
      <c r="BS91" s="111"/>
      <c r="BT91" s="112"/>
      <c r="BU91" s="113"/>
      <c r="BV91" s="106"/>
    </row>
    <row r="92" spans="1:74">
      <c r="A92" s="92" t="s">
        <v>1006</v>
      </c>
      <c r="B92" s="91" t="s">
        <v>140</v>
      </c>
      <c r="C92" s="105">
        <v>44919</v>
      </c>
      <c r="D92" s="106" t="s">
        <v>173</v>
      </c>
      <c r="E92" s="107" t="s">
        <v>149</v>
      </c>
      <c r="F92" s="106" t="s">
        <v>143</v>
      </c>
      <c r="G92" s="106" t="s">
        <v>144</v>
      </c>
      <c r="H92" s="91" t="s">
        <v>145</v>
      </c>
      <c r="I92" s="106" t="s">
        <v>146</v>
      </c>
      <c r="J92" s="107" t="s">
        <v>147</v>
      </c>
      <c r="K92" s="106">
        <v>1</v>
      </c>
      <c r="L92" s="108" t="s">
        <v>197</v>
      </c>
      <c r="M92" s="109">
        <v>44919.246527777781</v>
      </c>
      <c r="N92" s="90">
        <v>42808</v>
      </c>
      <c r="O92" s="106">
        <v>0</v>
      </c>
      <c r="P92" s="109">
        <v>44919.520833333336</v>
      </c>
      <c r="Q92" s="106">
        <v>42882</v>
      </c>
      <c r="R92" s="106">
        <v>42882</v>
      </c>
      <c r="S92" s="109">
        <v>44919.270833333336</v>
      </c>
      <c r="T92" s="106">
        <v>42813</v>
      </c>
      <c r="U92" s="106" t="s">
        <v>1246</v>
      </c>
      <c r="V92" s="109">
        <v>44919.53125</v>
      </c>
      <c r="W92" s="106">
        <v>42878</v>
      </c>
      <c r="X92" s="106" t="s">
        <v>1247</v>
      </c>
      <c r="Y92" s="109"/>
      <c r="Z92" s="106"/>
      <c r="AA92" s="106"/>
      <c r="AB92" s="109"/>
      <c r="AC92" s="106"/>
      <c r="AD92" s="106"/>
      <c r="AE92" s="109"/>
      <c r="AF92" s="106"/>
      <c r="AG92" s="106"/>
      <c r="AH92" s="109"/>
      <c r="AI92" s="106"/>
      <c r="AJ92" s="110"/>
      <c r="AK92" s="97"/>
      <c r="AL92" s="106"/>
      <c r="AM92" s="110"/>
      <c r="AN92" s="97"/>
      <c r="AO92" s="106"/>
      <c r="AP92" s="110"/>
      <c r="AQ92" s="109">
        <v>44919.46875</v>
      </c>
      <c r="AR92" s="106">
        <v>42882</v>
      </c>
      <c r="AS92" s="106">
        <v>3621</v>
      </c>
      <c r="AT92" s="111">
        <v>15040</v>
      </c>
      <c r="AU92" s="111">
        <v>12050</v>
      </c>
      <c r="AV92" s="112">
        <v>2990</v>
      </c>
      <c r="AW92" s="109">
        <v>44919.48333333333</v>
      </c>
      <c r="AX92" s="106">
        <v>42882</v>
      </c>
      <c r="AY92" s="109"/>
      <c r="AZ92" s="106"/>
      <c r="BA92" s="106"/>
      <c r="BB92" s="111"/>
      <c r="BC92" s="111"/>
      <c r="BD92" s="114"/>
      <c r="BE92" s="109"/>
      <c r="BF92" s="106"/>
      <c r="BG92" s="109"/>
      <c r="BH92" s="106"/>
      <c r="BI92" s="106"/>
      <c r="BJ92" s="111"/>
      <c r="BK92" s="111"/>
      <c r="BL92" s="112"/>
      <c r="BM92" s="109"/>
      <c r="BN92" s="106"/>
      <c r="BO92" s="97"/>
      <c r="BP92" s="106"/>
      <c r="BQ92" s="106"/>
      <c r="BR92" s="111"/>
      <c r="BS92" s="111"/>
      <c r="BT92" s="112"/>
      <c r="BU92" s="113"/>
      <c r="BV92" s="106"/>
    </row>
    <row r="93" spans="1:74">
      <c r="A93" s="92" t="s">
        <v>1010</v>
      </c>
      <c r="B93" s="91" t="s">
        <v>140</v>
      </c>
      <c r="C93" s="105">
        <v>44919</v>
      </c>
      <c r="D93" s="106" t="s">
        <v>173</v>
      </c>
      <c r="E93" s="107" t="s">
        <v>174</v>
      </c>
      <c r="F93" s="106" t="s">
        <v>173</v>
      </c>
      <c r="G93" s="106" t="s">
        <v>144</v>
      </c>
      <c r="H93" s="91" t="s">
        <v>160</v>
      </c>
      <c r="I93" s="106" t="s">
        <v>146</v>
      </c>
      <c r="J93" s="107" t="s">
        <v>161</v>
      </c>
      <c r="K93" s="106">
        <v>3</v>
      </c>
      <c r="L93" s="108" t="s">
        <v>162</v>
      </c>
      <c r="M93" s="109">
        <v>44919.252083333333</v>
      </c>
      <c r="N93" s="90">
        <v>30268</v>
      </c>
      <c r="O93" s="106">
        <v>2810</v>
      </c>
      <c r="P93" s="109">
        <v>44919.567361111112</v>
      </c>
      <c r="Q93" s="106">
        <v>30320</v>
      </c>
      <c r="R93" s="106">
        <v>2817</v>
      </c>
      <c r="S93" s="109">
        <v>44919.284722222219</v>
      </c>
      <c r="T93" s="106">
        <v>30273</v>
      </c>
      <c r="U93" s="106" t="s">
        <v>220</v>
      </c>
      <c r="V93" s="109">
        <v>44919.394444444442</v>
      </c>
      <c r="W93" s="106">
        <v>30288</v>
      </c>
      <c r="X93" s="106" t="s">
        <v>1011</v>
      </c>
      <c r="Y93" s="109">
        <v>44919.455555555556</v>
      </c>
      <c r="Z93" s="106">
        <v>30302</v>
      </c>
      <c r="AA93" s="106" t="s">
        <v>225</v>
      </c>
      <c r="AB93" s="109">
        <v>44919.525694444441</v>
      </c>
      <c r="AC93" s="106">
        <v>30313</v>
      </c>
      <c r="AD93" s="106" t="s">
        <v>306</v>
      </c>
      <c r="AE93" s="109"/>
      <c r="AF93" s="106"/>
      <c r="AG93" s="106"/>
      <c r="AH93" s="109"/>
      <c r="AI93" s="106"/>
      <c r="AJ93" s="110"/>
      <c r="AK93" s="97"/>
      <c r="AL93" s="106"/>
      <c r="AM93" s="110"/>
      <c r="AN93" s="97"/>
      <c r="AO93" s="106"/>
      <c r="AP93" s="110"/>
      <c r="AQ93" s="109">
        <v>44919.420138888891</v>
      </c>
      <c r="AR93" s="106">
        <v>30295</v>
      </c>
      <c r="AS93" s="106">
        <v>3619</v>
      </c>
      <c r="AT93" s="111">
        <v>6460</v>
      </c>
      <c r="AU93" s="111">
        <v>4430</v>
      </c>
      <c r="AV93" s="112">
        <v>2030</v>
      </c>
      <c r="AW93" s="109">
        <v>44919.445833333331</v>
      </c>
      <c r="AX93" s="106">
        <v>30296</v>
      </c>
      <c r="AY93" s="109">
        <v>44919.540277777778</v>
      </c>
      <c r="AZ93" s="106">
        <v>30319</v>
      </c>
      <c r="BA93" s="106">
        <v>3624</v>
      </c>
      <c r="BB93" s="111">
        <v>6000</v>
      </c>
      <c r="BC93" s="111">
        <v>4430</v>
      </c>
      <c r="BD93" s="112">
        <v>1570</v>
      </c>
      <c r="BE93" s="109">
        <v>44919.558333333334</v>
      </c>
      <c r="BF93" s="106">
        <v>30320</v>
      </c>
      <c r="BG93" s="109"/>
      <c r="BH93" s="106"/>
      <c r="BI93" s="106"/>
      <c r="BJ93" s="111"/>
      <c r="BK93" s="111"/>
      <c r="BL93" s="112"/>
      <c r="BM93" s="109"/>
      <c r="BN93" s="106"/>
      <c r="BO93" s="97"/>
      <c r="BP93" s="106"/>
      <c r="BQ93" s="106"/>
      <c r="BR93" s="111"/>
      <c r="BS93" s="111"/>
      <c r="BT93" s="112"/>
      <c r="BU93" s="113"/>
      <c r="BV93" s="106"/>
    </row>
    <row r="94" spans="1:74">
      <c r="A94" s="92" t="s">
        <v>1007</v>
      </c>
      <c r="B94" s="91" t="s">
        <v>140</v>
      </c>
      <c r="C94" s="105">
        <v>44919</v>
      </c>
      <c r="D94" s="106" t="s">
        <v>173</v>
      </c>
      <c r="E94" s="107" t="s">
        <v>152</v>
      </c>
      <c r="F94" s="106" t="s">
        <v>143</v>
      </c>
      <c r="G94" s="106" t="s">
        <v>144</v>
      </c>
      <c r="H94" s="91" t="s">
        <v>145</v>
      </c>
      <c r="I94" s="106" t="s">
        <v>146</v>
      </c>
      <c r="J94" s="107" t="s">
        <v>153</v>
      </c>
      <c r="K94" s="106">
        <v>4</v>
      </c>
      <c r="L94" s="108" t="s">
        <v>154</v>
      </c>
      <c r="M94" s="109">
        <v>44919.256944444445</v>
      </c>
      <c r="N94" s="90">
        <v>49433</v>
      </c>
      <c r="O94" s="106">
        <v>49433</v>
      </c>
      <c r="P94" s="109">
        <v>44919.631944444445</v>
      </c>
      <c r="Q94" s="106">
        <v>49515</v>
      </c>
      <c r="R94" s="106">
        <v>49515</v>
      </c>
      <c r="S94" s="109">
        <v>44919.287499999999</v>
      </c>
      <c r="T94" s="106">
        <v>49441</v>
      </c>
      <c r="U94" s="106" t="s">
        <v>181</v>
      </c>
      <c r="V94" s="109">
        <v>44919.46875</v>
      </c>
      <c r="W94" s="106">
        <v>49473</v>
      </c>
      <c r="X94" s="106" t="s">
        <v>276</v>
      </c>
      <c r="Y94" s="109">
        <v>44919.489583333336</v>
      </c>
      <c r="Z94" s="106">
        <v>49483</v>
      </c>
      <c r="AA94" s="106" t="s">
        <v>286</v>
      </c>
      <c r="AB94" s="109">
        <v>44919.583333333336</v>
      </c>
      <c r="AC94" s="106">
        <v>49498</v>
      </c>
      <c r="AD94" s="106" t="s">
        <v>1008</v>
      </c>
      <c r="AE94" s="109"/>
      <c r="AF94" s="106"/>
      <c r="AG94" s="106"/>
      <c r="AH94" s="109"/>
      <c r="AI94" s="106"/>
      <c r="AJ94" s="110"/>
      <c r="AK94" s="97"/>
      <c r="AL94" s="106"/>
      <c r="AM94" s="110"/>
      <c r="AN94" s="97"/>
      <c r="AO94" s="106"/>
      <c r="AP94" s="110"/>
      <c r="AQ94" s="109">
        <v>44919.481249999997</v>
      </c>
      <c r="AR94" s="106">
        <v>49480</v>
      </c>
      <c r="AS94" s="106">
        <v>3622</v>
      </c>
      <c r="AT94" s="111">
        <v>18080</v>
      </c>
      <c r="AU94" s="111">
        <v>12090</v>
      </c>
      <c r="AV94" s="112">
        <v>5990</v>
      </c>
      <c r="AW94" s="109">
        <v>44919.487500000003</v>
      </c>
      <c r="AX94" s="106">
        <v>49480</v>
      </c>
      <c r="AY94" s="109">
        <v>44919.62222222222</v>
      </c>
      <c r="AZ94" s="106">
        <v>49515</v>
      </c>
      <c r="BA94" s="106">
        <v>3627</v>
      </c>
      <c r="BB94" s="111">
        <v>14930</v>
      </c>
      <c r="BC94" s="111">
        <v>11930</v>
      </c>
      <c r="BD94" s="112">
        <v>3000</v>
      </c>
      <c r="BE94" s="109">
        <v>44919.62777777778</v>
      </c>
      <c r="BF94" s="106">
        <v>49515</v>
      </c>
      <c r="BG94" s="109"/>
      <c r="BH94" s="106"/>
      <c r="BI94" s="106"/>
      <c r="BJ94" s="111"/>
      <c r="BK94" s="111"/>
      <c r="BL94" s="112"/>
      <c r="BM94" s="109"/>
      <c r="BN94" s="106"/>
      <c r="BO94" s="97"/>
      <c r="BP94" s="106"/>
      <c r="BQ94" s="106"/>
      <c r="BR94" s="111"/>
      <c r="BS94" s="111"/>
      <c r="BT94" s="112"/>
      <c r="BU94" s="113"/>
      <c r="BV94" s="106"/>
    </row>
    <row r="95" spans="1:74">
      <c r="A95" s="92" t="s">
        <v>1009</v>
      </c>
      <c r="B95" s="91" t="s">
        <v>140</v>
      </c>
      <c r="C95" s="105">
        <v>44919</v>
      </c>
      <c r="D95" s="106" t="s">
        <v>173</v>
      </c>
      <c r="E95" s="107" t="s">
        <v>155</v>
      </c>
      <c r="F95" s="106" t="s">
        <v>143</v>
      </c>
      <c r="G95" s="106" t="s">
        <v>156</v>
      </c>
      <c r="H95" s="91" t="s">
        <v>145</v>
      </c>
      <c r="I95" s="106" t="s">
        <v>146</v>
      </c>
      <c r="J95" s="107"/>
      <c r="K95" s="106">
        <v>3</v>
      </c>
      <c r="L95" s="108" t="s">
        <v>158</v>
      </c>
      <c r="M95" s="109">
        <v>44919.55972222222</v>
      </c>
      <c r="N95" s="90">
        <v>42882</v>
      </c>
      <c r="O95" s="106">
        <v>42882</v>
      </c>
      <c r="P95" s="109">
        <v>44919.869444444441</v>
      </c>
      <c r="Q95" s="106">
        <v>42932</v>
      </c>
      <c r="R95" s="106">
        <v>42932</v>
      </c>
      <c r="S95" s="109">
        <v>44919.565972222219</v>
      </c>
      <c r="T95" s="106">
        <v>42886</v>
      </c>
      <c r="U95" s="106" t="s">
        <v>344</v>
      </c>
      <c r="V95" s="109">
        <v>44919.838888888888</v>
      </c>
      <c r="W95" s="106">
        <v>42920</v>
      </c>
      <c r="X95" s="106" t="s">
        <v>169</v>
      </c>
      <c r="Y95" s="109"/>
      <c r="Z95" s="106"/>
      <c r="AA95" s="106"/>
      <c r="AB95" s="109"/>
      <c r="AC95" s="106"/>
      <c r="AD95" s="106"/>
      <c r="AE95" s="109"/>
      <c r="AF95" s="106"/>
      <c r="AG95" s="106"/>
      <c r="AH95" s="109"/>
      <c r="AI95" s="106"/>
      <c r="AJ95" s="110"/>
      <c r="AK95" s="97"/>
      <c r="AL95" s="106"/>
      <c r="AM95" s="110"/>
      <c r="AN95" s="97"/>
      <c r="AO95" s="106"/>
      <c r="AP95" s="110"/>
      <c r="AQ95" s="109">
        <v>44919.856944444444</v>
      </c>
      <c r="AR95" s="106">
        <v>42931</v>
      </c>
      <c r="AS95" s="106"/>
      <c r="AT95" s="111"/>
      <c r="AU95" s="111"/>
      <c r="AV95" s="114">
        <v>8870</v>
      </c>
      <c r="AW95" s="109">
        <v>44919.865972222222</v>
      </c>
      <c r="AX95" s="106">
        <v>42932</v>
      </c>
      <c r="AY95" s="109"/>
      <c r="AZ95" s="106"/>
      <c r="BA95" s="106"/>
      <c r="BB95" s="111"/>
      <c r="BC95" s="111"/>
      <c r="BD95" s="112"/>
      <c r="BE95" s="109"/>
      <c r="BF95" s="106"/>
      <c r="BG95" s="109"/>
      <c r="BH95" s="106"/>
      <c r="BI95" s="106"/>
      <c r="BJ95" s="111"/>
      <c r="BK95" s="111"/>
      <c r="BL95" s="112"/>
      <c r="BM95" s="109"/>
      <c r="BN95" s="106"/>
      <c r="BO95" s="97"/>
      <c r="BP95" s="106"/>
      <c r="BQ95" s="106"/>
      <c r="BR95" s="111"/>
      <c r="BS95" s="111"/>
      <c r="BT95" s="112"/>
      <c r="BU95" s="113"/>
      <c r="BV95" s="106"/>
    </row>
    <row r="96" spans="1:74">
      <c r="A96" s="92" t="s">
        <v>1012</v>
      </c>
      <c r="B96" s="91" t="s">
        <v>140</v>
      </c>
      <c r="C96" s="105">
        <v>44920</v>
      </c>
      <c r="D96" s="106" t="s">
        <v>175</v>
      </c>
      <c r="E96" s="107" t="s">
        <v>170</v>
      </c>
      <c r="F96" s="106" t="s">
        <v>171</v>
      </c>
      <c r="G96" s="106" t="s">
        <v>144</v>
      </c>
      <c r="H96" s="91" t="s">
        <v>145</v>
      </c>
      <c r="I96" s="106" t="s">
        <v>146</v>
      </c>
      <c r="J96" s="107" t="s">
        <v>153</v>
      </c>
      <c r="K96" s="106">
        <v>2</v>
      </c>
      <c r="L96" s="108" t="s">
        <v>154</v>
      </c>
      <c r="M96" s="109">
        <v>44920.229166666664</v>
      </c>
      <c r="N96" s="90">
        <v>49515</v>
      </c>
      <c r="O96" s="106">
        <v>49515</v>
      </c>
      <c r="P96" s="109">
        <v>44920.375</v>
      </c>
      <c r="Q96" s="106">
        <v>49556</v>
      </c>
      <c r="R96" s="106">
        <v>49556</v>
      </c>
      <c r="S96" s="109">
        <v>44920.25</v>
      </c>
      <c r="T96" s="106">
        <v>49518</v>
      </c>
      <c r="U96" s="106" t="s">
        <v>1013</v>
      </c>
      <c r="V96" s="109">
        <v>44920.361111111109</v>
      </c>
      <c r="W96" s="106">
        <v>49552</v>
      </c>
      <c r="X96" s="106" t="s">
        <v>1014</v>
      </c>
      <c r="Y96" s="109"/>
      <c r="Z96" s="106"/>
      <c r="AA96" s="106"/>
      <c r="AB96" s="109"/>
      <c r="AC96" s="106"/>
      <c r="AD96" s="106"/>
      <c r="AE96" s="109"/>
      <c r="AF96" s="106"/>
      <c r="AG96" s="106"/>
      <c r="AH96" s="109"/>
      <c r="AI96" s="106"/>
      <c r="AJ96" s="110"/>
      <c r="AK96" s="97"/>
      <c r="AL96" s="106"/>
      <c r="AM96" s="110"/>
      <c r="AN96" s="97"/>
      <c r="AO96" s="106"/>
      <c r="AP96" s="110"/>
      <c r="AQ96" s="109">
        <v>44920.368055555555</v>
      </c>
      <c r="AR96" s="106">
        <v>49556</v>
      </c>
      <c r="AS96" s="106">
        <v>0</v>
      </c>
      <c r="AT96" s="111">
        <v>13230</v>
      </c>
      <c r="AU96" s="111">
        <v>11910</v>
      </c>
      <c r="AV96" s="112">
        <v>1320</v>
      </c>
      <c r="AW96" s="109">
        <v>44920.375</v>
      </c>
      <c r="AX96" s="106">
        <v>49556</v>
      </c>
      <c r="AY96" s="109"/>
      <c r="AZ96" s="106"/>
      <c r="BA96" s="106"/>
      <c r="BB96" s="111"/>
      <c r="BC96" s="111"/>
      <c r="BD96" s="112"/>
      <c r="BE96" s="109"/>
      <c r="BF96" s="106"/>
      <c r="BG96" s="109"/>
      <c r="BH96" s="106"/>
      <c r="BI96" s="106"/>
      <c r="BJ96" s="111"/>
      <c r="BK96" s="111"/>
      <c r="BL96" s="112"/>
      <c r="BM96" s="109"/>
      <c r="BN96" s="106"/>
      <c r="BO96" s="97"/>
      <c r="BP96" s="106"/>
      <c r="BQ96" s="106"/>
      <c r="BR96" s="111"/>
      <c r="BS96" s="111"/>
      <c r="BT96" s="112"/>
      <c r="BU96" s="113"/>
      <c r="BV96" s="106"/>
    </row>
    <row r="97" spans="1:74">
      <c r="A97" s="92" t="s">
        <v>1016</v>
      </c>
      <c r="B97" s="91" t="s">
        <v>140</v>
      </c>
      <c r="C97" s="105">
        <v>44921</v>
      </c>
      <c r="D97" s="106" t="s">
        <v>176</v>
      </c>
      <c r="E97" s="107" t="s">
        <v>167</v>
      </c>
      <c r="F97" s="106" t="s">
        <v>165</v>
      </c>
      <c r="G97" s="106" t="s">
        <v>144</v>
      </c>
      <c r="H97" s="91" t="s">
        <v>145</v>
      </c>
      <c r="I97" s="106" t="s">
        <v>146</v>
      </c>
      <c r="J97" s="107" t="s">
        <v>153</v>
      </c>
      <c r="K97" s="106">
        <v>4</v>
      </c>
      <c r="L97" s="108" t="s">
        <v>154</v>
      </c>
      <c r="M97" s="109">
        <v>44921.256944444445</v>
      </c>
      <c r="N97" s="90">
        <v>49556</v>
      </c>
      <c r="O97" s="106">
        <v>49556</v>
      </c>
      <c r="P97" s="109">
        <v>44921.645833333336</v>
      </c>
      <c r="Q97" s="106">
        <v>49630</v>
      </c>
      <c r="R97" s="106">
        <v>49630</v>
      </c>
      <c r="S97" s="109">
        <v>44921.286111111112</v>
      </c>
      <c r="T97" s="106">
        <v>49563</v>
      </c>
      <c r="U97" s="106" t="s">
        <v>181</v>
      </c>
      <c r="V97" s="109">
        <v>44921.45416666667</v>
      </c>
      <c r="W97" s="106">
        <v>49589</v>
      </c>
      <c r="X97" s="106" t="s">
        <v>223</v>
      </c>
      <c r="Y97" s="109">
        <v>44921.482638888891</v>
      </c>
      <c r="Z97" s="106">
        <v>49598</v>
      </c>
      <c r="AA97" s="106" t="s">
        <v>1017</v>
      </c>
      <c r="AB97" s="109">
        <v>44921.604166666664</v>
      </c>
      <c r="AC97" s="106">
        <v>49613</v>
      </c>
      <c r="AD97" s="106" t="s">
        <v>199</v>
      </c>
      <c r="AE97" s="109"/>
      <c r="AF97" s="106"/>
      <c r="AG97" s="106"/>
      <c r="AH97" s="109"/>
      <c r="AI97" s="106"/>
      <c r="AJ97" s="110"/>
      <c r="AK97" s="97"/>
      <c r="AL97" s="106"/>
      <c r="AM97" s="110"/>
      <c r="AN97" s="97"/>
      <c r="AO97" s="106"/>
      <c r="AP97" s="110"/>
      <c r="AQ97" s="109">
        <v>44921.47152777778</v>
      </c>
      <c r="AR97" s="106">
        <v>49594</v>
      </c>
      <c r="AS97" s="106">
        <v>3637</v>
      </c>
      <c r="AT97" s="111">
        <v>21220</v>
      </c>
      <c r="AU97" s="111">
        <v>11950</v>
      </c>
      <c r="AV97" s="112">
        <v>9270</v>
      </c>
      <c r="AW97" s="109">
        <v>44921.479166666664</v>
      </c>
      <c r="AX97" s="106">
        <v>49594</v>
      </c>
      <c r="AY97" s="109">
        <v>44921.629166666666</v>
      </c>
      <c r="AZ97" s="106">
        <v>49630</v>
      </c>
      <c r="BA97" s="106">
        <v>3641</v>
      </c>
      <c r="BB97" s="111">
        <v>19850</v>
      </c>
      <c r="BC97" s="111">
        <v>11890</v>
      </c>
      <c r="BD97" s="112">
        <v>7960</v>
      </c>
      <c r="BE97" s="109">
        <v>44921.636805555558</v>
      </c>
      <c r="BF97" s="106">
        <v>49630</v>
      </c>
      <c r="BG97" s="109"/>
      <c r="BH97" s="106"/>
      <c r="BI97" s="106"/>
      <c r="BJ97" s="111"/>
      <c r="BK97" s="111"/>
      <c r="BL97" s="112"/>
      <c r="BM97" s="109"/>
      <c r="BN97" s="106"/>
      <c r="BO97" s="97"/>
      <c r="BP97" s="106"/>
      <c r="BQ97" s="106"/>
      <c r="BR97" s="111"/>
      <c r="BS97" s="111"/>
      <c r="BT97" s="112"/>
      <c r="BU97" s="113"/>
      <c r="BV97" s="106"/>
    </row>
    <row r="98" spans="1:74">
      <c r="A98" s="92" t="s">
        <v>1021</v>
      </c>
      <c r="B98" s="91" t="s">
        <v>140</v>
      </c>
      <c r="C98" s="105">
        <v>44921</v>
      </c>
      <c r="D98" s="106" t="s">
        <v>176</v>
      </c>
      <c r="E98" s="107" t="s">
        <v>177</v>
      </c>
      <c r="F98" s="106" t="s">
        <v>176</v>
      </c>
      <c r="G98" s="106" t="s">
        <v>144</v>
      </c>
      <c r="H98" s="91" t="s">
        <v>160</v>
      </c>
      <c r="I98" s="106" t="s">
        <v>146</v>
      </c>
      <c r="J98" s="107" t="s">
        <v>161</v>
      </c>
      <c r="K98" s="106">
        <v>3</v>
      </c>
      <c r="L98" s="108" t="s">
        <v>162</v>
      </c>
      <c r="M98" s="109">
        <v>44921.263194444444</v>
      </c>
      <c r="N98" s="90">
        <v>30320</v>
      </c>
      <c r="O98" s="106">
        <v>2817</v>
      </c>
      <c r="P98" s="109">
        <v>44921.648611111108</v>
      </c>
      <c r="Q98" s="106">
        <v>30381</v>
      </c>
      <c r="R98" s="106">
        <v>2826</v>
      </c>
      <c r="S98" s="109">
        <v>44921.279166666667</v>
      </c>
      <c r="T98" s="106">
        <v>30325</v>
      </c>
      <c r="U98" s="106" t="s">
        <v>296</v>
      </c>
      <c r="V98" s="109">
        <v>44921.438194444447</v>
      </c>
      <c r="W98" s="106">
        <v>30351</v>
      </c>
      <c r="X98" s="106" t="s">
        <v>668</v>
      </c>
      <c r="Y98" s="109">
        <v>44921.490972222222</v>
      </c>
      <c r="Z98" s="106">
        <v>30364</v>
      </c>
      <c r="AA98" s="106" t="s">
        <v>278</v>
      </c>
      <c r="AB98" s="109">
        <v>44921.597916666666</v>
      </c>
      <c r="AC98" s="106">
        <v>30373</v>
      </c>
      <c r="AD98" s="106" t="s">
        <v>1022</v>
      </c>
      <c r="AE98" s="109"/>
      <c r="AF98" s="106"/>
      <c r="AG98" s="106"/>
      <c r="AH98" s="109"/>
      <c r="AI98" s="106"/>
      <c r="AJ98" s="110"/>
      <c r="AK98" s="97"/>
      <c r="AL98" s="106"/>
      <c r="AM98" s="110"/>
      <c r="AN98" s="97"/>
      <c r="AO98" s="106"/>
      <c r="AP98" s="110"/>
      <c r="AQ98" s="109">
        <v>44921.45416666667</v>
      </c>
      <c r="AR98" s="106">
        <v>30357</v>
      </c>
      <c r="AS98" s="106">
        <v>3634</v>
      </c>
      <c r="AT98" s="111">
        <v>6740</v>
      </c>
      <c r="AU98" s="111">
        <v>4430</v>
      </c>
      <c r="AV98" s="112">
        <v>2310</v>
      </c>
      <c r="AW98" s="109">
        <v>44921.479166666664</v>
      </c>
      <c r="AX98" s="106">
        <v>30357</v>
      </c>
      <c r="AY98" s="109">
        <v>44921.615277777775</v>
      </c>
      <c r="AZ98" s="106">
        <v>30380</v>
      </c>
      <c r="BA98" s="106">
        <v>3639</v>
      </c>
      <c r="BB98" s="111">
        <v>6750</v>
      </c>
      <c r="BC98" s="111">
        <v>4430</v>
      </c>
      <c r="BD98" s="112">
        <v>2320</v>
      </c>
      <c r="BE98" s="109">
        <v>44921.645138888889</v>
      </c>
      <c r="BF98" s="106">
        <v>30380</v>
      </c>
      <c r="BG98" s="109"/>
      <c r="BH98" s="106"/>
      <c r="BI98" s="106"/>
      <c r="BJ98" s="111"/>
      <c r="BK98" s="111"/>
      <c r="BL98" s="112"/>
      <c r="BM98" s="109"/>
      <c r="BN98" s="106"/>
      <c r="BO98" s="97"/>
      <c r="BP98" s="106"/>
      <c r="BQ98" s="106"/>
      <c r="BR98" s="111"/>
      <c r="BS98" s="111"/>
      <c r="BT98" s="112"/>
      <c r="BU98" s="113"/>
      <c r="BV98" s="106"/>
    </row>
    <row r="99" spans="1:74">
      <c r="A99" s="92" t="s">
        <v>1015</v>
      </c>
      <c r="B99" s="91" t="s">
        <v>140</v>
      </c>
      <c r="C99" s="105">
        <v>44921</v>
      </c>
      <c r="D99" s="106" t="s">
        <v>176</v>
      </c>
      <c r="E99" s="107" t="s">
        <v>195</v>
      </c>
      <c r="F99" s="106" t="s">
        <v>196</v>
      </c>
      <c r="G99" s="106" t="s">
        <v>144</v>
      </c>
      <c r="H99" s="91" t="s">
        <v>319</v>
      </c>
      <c r="I99" s="106" t="s">
        <v>265</v>
      </c>
      <c r="J99" s="107" t="s">
        <v>153</v>
      </c>
      <c r="K99" s="106">
        <v>0</v>
      </c>
      <c r="L99" s="108" t="s">
        <v>154</v>
      </c>
      <c r="M99" s="109">
        <v>44921.642361111109</v>
      </c>
      <c r="N99" s="90">
        <v>49630</v>
      </c>
      <c r="O99" s="106">
        <v>5140</v>
      </c>
      <c r="P99" s="109">
        <v>44921.15</v>
      </c>
      <c r="Q99" s="106">
        <v>49632</v>
      </c>
      <c r="R99" s="106">
        <v>0</v>
      </c>
      <c r="S99" s="109"/>
      <c r="T99" s="106"/>
      <c r="U99" s="106"/>
      <c r="V99" s="109"/>
      <c r="W99" s="106"/>
      <c r="X99" s="106"/>
      <c r="Y99" s="109"/>
      <c r="Z99" s="106"/>
      <c r="AA99" s="106"/>
      <c r="AB99" s="109"/>
      <c r="AC99" s="106"/>
      <c r="AD99" s="106"/>
      <c r="AE99" s="109"/>
      <c r="AF99" s="106"/>
      <c r="AG99" s="106"/>
      <c r="AH99" s="109"/>
      <c r="AI99" s="106"/>
      <c r="AJ99" s="110"/>
      <c r="AK99" s="97"/>
      <c r="AL99" s="106"/>
      <c r="AM99" s="110"/>
      <c r="AN99" s="97"/>
      <c r="AO99" s="106"/>
      <c r="AP99" s="110"/>
      <c r="AQ99" s="109">
        <v>44921.693055555559</v>
      </c>
      <c r="AR99" s="106">
        <v>49632</v>
      </c>
      <c r="AS99" s="106">
        <v>3642</v>
      </c>
      <c r="AT99" s="111">
        <v>13920</v>
      </c>
      <c r="AU99" s="111">
        <v>11930</v>
      </c>
      <c r="AV99" s="112">
        <v>1990</v>
      </c>
      <c r="AW99" s="109">
        <v>44921.693749999999</v>
      </c>
      <c r="AX99" s="106">
        <v>49632</v>
      </c>
      <c r="AY99" s="109"/>
      <c r="AZ99" s="106"/>
      <c r="BA99" s="106"/>
      <c r="BB99" s="111"/>
      <c r="BC99" s="111"/>
      <c r="BD99" s="112"/>
      <c r="BE99" s="109"/>
      <c r="BF99" s="106"/>
      <c r="BG99" s="109"/>
      <c r="BH99" s="106"/>
      <c r="BI99" s="106"/>
      <c r="BJ99" s="111"/>
      <c r="BK99" s="111"/>
      <c r="BL99" s="112"/>
      <c r="BM99" s="109"/>
      <c r="BN99" s="106"/>
      <c r="BO99" s="97"/>
      <c r="BP99" s="106"/>
      <c r="BQ99" s="106"/>
      <c r="BR99" s="111"/>
      <c r="BS99" s="111"/>
      <c r="BT99" s="112"/>
      <c r="BU99" s="113"/>
      <c r="BV99" s="106"/>
    </row>
    <row r="100" spans="1:74">
      <c r="A100" s="92" t="s">
        <v>1018</v>
      </c>
      <c r="B100" s="91" t="s">
        <v>140</v>
      </c>
      <c r="C100" s="105">
        <v>44921</v>
      </c>
      <c r="D100" s="106" t="s">
        <v>176</v>
      </c>
      <c r="E100" s="107" t="s">
        <v>168</v>
      </c>
      <c r="F100" s="106" t="s">
        <v>165</v>
      </c>
      <c r="G100" s="106" t="s">
        <v>156</v>
      </c>
      <c r="H100" s="91" t="s">
        <v>145</v>
      </c>
      <c r="I100" s="106" t="s">
        <v>146</v>
      </c>
      <c r="J100" s="107" t="s">
        <v>147</v>
      </c>
      <c r="K100" s="106">
        <v>3</v>
      </c>
      <c r="L100" s="108" t="s">
        <v>158</v>
      </c>
      <c r="M100" s="109">
        <v>44921.645138888889</v>
      </c>
      <c r="N100" s="90">
        <v>42932</v>
      </c>
      <c r="O100" s="106">
        <v>42932</v>
      </c>
      <c r="P100" s="109">
        <v>44921.986111111109</v>
      </c>
      <c r="Q100" s="106">
        <v>42991</v>
      </c>
      <c r="R100" s="106">
        <v>42991</v>
      </c>
      <c r="S100" s="109">
        <v>44921.650694444441</v>
      </c>
      <c r="T100" s="106">
        <v>42936</v>
      </c>
      <c r="U100" s="106" t="s">
        <v>183</v>
      </c>
      <c r="V100" s="109">
        <v>44921.811111111114</v>
      </c>
      <c r="W100" s="106">
        <v>42956</v>
      </c>
      <c r="X100" s="106" t="s">
        <v>834</v>
      </c>
      <c r="Y100" s="109">
        <v>44921.831944444442</v>
      </c>
      <c r="Z100" s="106">
        <v>42964</v>
      </c>
      <c r="AA100" s="106" t="s">
        <v>1019</v>
      </c>
      <c r="AB100" s="109">
        <v>44921.962500000001</v>
      </c>
      <c r="AC100" s="106">
        <v>42985</v>
      </c>
      <c r="AD100" s="106" t="s">
        <v>1020</v>
      </c>
      <c r="AE100" s="109"/>
      <c r="AF100" s="106"/>
      <c r="AG100" s="106"/>
      <c r="AH100" s="109"/>
      <c r="AI100" s="106"/>
      <c r="AJ100" s="110"/>
      <c r="AK100" s="97"/>
      <c r="AL100" s="106"/>
      <c r="AM100" s="110"/>
      <c r="AN100" s="97"/>
      <c r="AO100" s="106"/>
      <c r="AP100" s="110"/>
      <c r="AQ100" s="109">
        <v>44921.566666666666</v>
      </c>
      <c r="AR100" s="106">
        <v>42959</v>
      </c>
      <c r="AS100" s="106"/>
      <c r="AT100" s="111"/>
      <c r="AU100" s="111"/>
      <c r="AV100" s="114">
        <v>8000</v>
      </c>
      <c r="AW100" s="109">
        <v>44921.825694444444</v>
      </c>
      <c r="AX100" s="106">
        <v>42960</v>
      </c>
      <c r="AY100" s="109">
        <v>44921.976388888892</v>
      </c>
      <c r="AZ100" s="106">
        <v>42991</v>
      </c>
      <c r="BA100" s="106"/>
      <c r="BB100" s="111"/>
      <c r="BC100" s="111"/>
      <c r="BD100" s="114">
        <v>7140</v>
      </c>
      <c r="BE100" s="109">
        <v>44921.984027777777</v>
      </c>
      <c r="BF100" s="106">
        <v>42991</v>
      </c>
      <c r="BG100" s="109"/>
      <c r="BH100" s="106"/>
      <c r="BI100" s="106"/>
      <c r="BJ100" s="111"/>
      <c r="BK100" s="111"/>
      <c r="BL100" s="112"/>
      <c r="BM100" s="109"/>
      <c r="BN100" s="106"/>
      <c r="BO100" s="97"/>
      <c r="BP100" s="106"/>
      <c r="BQ100" s="106"/>
      <c r="BR100" s="111"/>
      <c r="BS100" s="111"/>
      <c r="BT100" s="112"/>
      <c r="BU100" s="113"/>
      <c r="BV100" s="106"/>
    </row>
    <row r="101" spans="1:74">
      <c r="A101" s="92" t="s">
        <v>1026</v>
      </c>
      <c r="B101" s="91" t="s">
        <v>140</v>
      </c>
      <c r="C101" s="105">
        <v>44922</v>
      </c>
      <c r="D101" s="106" t="s">
        <v>178</v>
      </c>
      <c r="E101" s="107" t="s">
        <v>179</v>
      </c>
      <c r="F101" s="106" t="s">
        <v>178</v>
      </c>
      <c r="G101" s="106" t="s">
        <v>144</v>
      </c>
      <c r="H101" s="91" t="s">
        <v>160</v>
      </c>
      <c r="I101" s="106" t="s">
        <v>146</v>
      </c>
      <c r="J101" s="107" t="s">
        <v>161</v>
      </c>
      <c r="K101" s="106">
        <v>3</v>
      </c>
      <c r="L101" s="108" t="s">
        <v>162</v>
      </c>
      <c r="M101" s="109">
        <v>44922.26666666667</v>
      </c>
      <c r="N101" s="90">
        <v>30381</v>
      </c>
      <c r="O101" s="106">
        <v>2826</v>
      </c>
      <c r="P101" s="109">
        <v>44922.701388888891</v>
      </c>
      <c r="Q101" s="106">
        <v>30468</v>
      </c>
      <c r="R101" s="106">
        <v>2837</v>
      </c>
      <c r="S101" s="109">
        <v>44922.290277777778</v>
      </c>
      <c r="T101" s="106">
        <v>30388</v>
      </c>
      <c r="U101" s="106" t="s">
        <v>269</v>
      </c>
      <c r="V101" s="109">
        <v>44922.422222222223</v>
      </c>
      <c r="W101" s="106">
        <v>30408</v>
      </c>
      <c r="X101" s="106" t="s">
        <v>1027</v>
      </c>
      <c r="Y101" s="109">
        <v>44922.491666666669</v>
      </c>
      <c r="Z101" s="106">
        <v>30424</v>
      </c>
      <c r="AA101" s="106" t="s">
        <v>1028</v>
      </c>
      <c r="AB101" s="109">
        <v>44922.59652777778</v>
      </c>
      <c r="AC101" s="106">
        <v>30436</v>
      </c>
      <c r="AD101" s="106" t="s">
        <v>1029</v>
      </c>
      <c r="AE101" s="109">
        <v>44922.654861111114</v>
      </c>
      <c r="AF101" s="106">
        <v>30453</v>
      </c>
      <c r="AG101" s="106" t="s">
        <v>1030</v>
      </c>
      <c r="AH101" s="109">
        <v>44922.679861111108</v>
      </c>
      <c r="AI101" s="106">
        <v>30461</v>
      </c>
      <c r="AJ101" s="110" t="s">
        <v>225</v>
      </c>
      <c r="AK101" s="97"/>
      <c r="AL101" s="106"/>
      <c r="AM101" s="110"/>
      <c r="AN101" s="97"/>
      <c r="AO101" s="106"/>
      <c r="AP101" s="110"/>
      <c r="AQ101" s="109">
        <v>44922.442361111112</v>
      </c>
      <c r="AR101" s="106">
        <v>30414</v>
      </c>
      <c r="AS101" s="106">
        <v>3649</v>
      </c>
      <c r="AT101" s="111">
        <v>6680</v>
      </c>
      <c r="AU101" s="111">
        <v>4430</v>
      </c>
      <c r="AV101" s="112">
        <v>2250</v>
      </c>
      <c r="AW101" s="109">
        <v>44922.47152777778</v>
      </c>
      <c r="AX101" s="106">
        <v>30415</v>
      </c>
      <c r="AY101" s="109">
        <v>44922.617361111108</v>
      </c>
      <c r="AZ101" s="106">
        <v>30444</v>
      </c>
      <c r="BA101" s="106">
        <v>3654</v>
      </c>
      <c r="BB101" s="111">
        <v>6480</v>
      </c>
      <c r="BC101" s="111">
        <v>4430</v>
      </c>
      <c r="BD101" s="112">
        <v>2050</v>
      </c>
      <c r="BE101" s="109">
        <v>44922.64166666667</v>
      </c>
      <c r="BF101" s="106">
        <v>30444</v>
      </c>
      <c r="BG101" s="109">
        <v>44922.692361111112</v>
      </c>
      <c r="BH101" s="106">
        <v>30467</v>
      </c>
      <c r="BI101" s="106">
        <v>3660</v>
      </c>
      <c r="BJ101" s="111">
        <v>4990</v>
      </c>
      <c r="BK101" s="111">
        <v>4430</v>
      </c>
      <c r="BL101" s="112">
        <v>560</v>
      </c>
      <c r="BM101" s="109">
        <v>44922.701388888891</v>
      </c>
      <c r="BN101" s="106">
        <v>30467</v>
      </c>
      <c r="BO101" s="97"/>
      <c r="BP101" s="106"/>
      <c r="BQ101" s="106"/>
      <c r="BR101" s="111"/>
      <c r="BS101" s="111"/>
      <c r="BT101" s="112"/>
      <c r="BU101" s="113"/>
      <c r="BV101" s="106"/>
    </row>
    <row r="102" spans="1:74">
      <c r="A102" s="92" t="s">
        <v>1023</v>
      </c>
      <c r="B102" s="91" t="s">
        <v>140</v>
      </c>
      <c r="C102" s="105">
        <v>44922</v>
      </c>
      <c r="D102" s="106" t="s">
        <v>178</v>
      </c>
      <c r="E102" s="107" t="s">
        <v>152</v>
      </c>
      <c r="F102" s="106" t="s">
        <v>143</v>
      </c>
      <c r="G102" s="106" t="s">
        <v>144</v>
      </c>
      <c r="H102" s="91" t="s">
        <v>145</v>
      </c>
      <c r="I102" s="106" t="s">
        <v>146</v>
      </c>
      <c r="J102" s="107" t="s">
        <v>153</v>
      </c>
      <c r="K102" s="106">
        <v>4</v>
      </c>
      <c r="L102" s="108" t="s">
        <v>154</v>
      </c>
      <c r="M102" s="109">
        <v>44922.256944444445</v>
      </c>
      <c r="N102" s="90">
        <v>49630</v>
      </c>
      <c r="O102" s="106">
        <v>49630</v>
      </c>
      <c r="P102" s="109">
        <v>44922.722222222219</v>
      </c>
      <c r="Q102" s="106">
        <v>49741</v>
      </c>
      <c r="R102" s="106">
        <v>49741</v>
      </c>
      <c r="S102" s="109">
        <v>44922.290972222225</v>
      </c>
      <c r="T102" s="106">
        <v>49635</v>
      </c>
      <c r="U102" s="106" t="s">
        <v>181</v>
      </c>
      <c r="V102" s="109">
        <v>44922.545138888891</v>
      </c>
      <c r="W102" s="106">
        <v>49680</v>
      </c>
      <c r="X102" s="106" t="s">
        <v>289</v>
      </c>
      <c r="Y102" s="109">
        <v>44922.583333333336</v>
      </c>
      <c r="Z102" s="106">
        <v>49706</v>
      </c>
      <c r="AA102" s="106" t="s">
        <v>1024</v>
      </c>
      <c r="AB102" s="109">
        <v>44922.673611111109</v>
      </c>
      <c r="AC102" s="106">
        <v>49722</v>
      </c>
      <c r="AD102" s="106" t="s">
        <v>1025</v>
      </c>
      <c r="AE102" s="109"/>
      <c r="AF102" s="106"/>
      <c r="AG102" s="106"/>
      <c r="AH102" s="109"/>
      <c r="AI102" s="106"/>
      <c r="AJ102" s="110"/>
      <c r="AK102" s="97"/>
      <c r="AL102" s="106"/>
      <c r="AM102" s="110"/>
      <c r="AN102" s="97"/>
      <c r="AO102" s="106"/>
      <c r="AP102" s="110"/>
      <c r="AQ102" s="109">
        <v>44922.564583333333</v>
      </c>
      <c r="AR102" s="106">
        <v>49693</v>
      </c>
      <c r="AS102" s="106">
        <v>3652</v>
      </c>
      <c r="AT102" s="111">
        <v>20760</v>
      </c>
      <c r="AU102" s="111">
        <v>12010</v>
      </c>
      <c r="AV102" s="112">
        <v>8750</v>
      </c>
      <c r="AW102" s="109">
        <v>44922.572222222225</v>
      </c>
      <c r="AX102" s="106">
        <v>49693</v>
      </c>
      <c r="AY102" s="109">
        <v>44922.707638888889</v>
      </c>
      <c r="AZ102" s="106">
        <v>49741</v>
      </c>
      <c r="BA102" s="106">
        <v>3661</v>
      </c>
      <c r="BB102" s="111">
        <v>16620</v>
      </c>
      <c r="BC102" s="111">
        <v>11830</v>
      </c>
      <c r="BD102" s="112">
        <v>4790</v>
      </c>
      <c r="BE102" s="109">
        <v>44922.715277777781</v>
      </c>
      <c r="BF102" s="106">
        <v>49741</v>
      </c>
      <c r="BG102" s="109"/>
      <c r="BH102" s="106"/>
      <c r="BI102" s="106"/>
      <c r="BJ102" s="111"/>
      <c r="BK102" s="111"/>
      <c r="BL102" s="112"/>
      <c r="BM102" s="109"/>
      <c r="BN102" s="106"/>
      <c r="BO102" s="97"/>
      <c r="BP102" s="106"/>
      <c r="BQ102" s="106"/>
      <c r="BR102" s="111"/>
      <c r="BS102" s="111"/>
      <c r="BT102" s="112"/>
      <c r="BU102" s="113"/>
      <c r="BV102" s="106"/>
    </row>
    <row r="103" spans="1:74">
      <c r="A103" s="92" t="s">
        <v>1032</v>
      </c>
      <c r="B103" s="91" t="s">
        <v>140</v>
      </c>
      <c r="C103" s="105">
        <v>44923</v>
      </c>
      <c r="D103" s="106" t="s">
        <v>178</v>
      </c>
      <c r="E103" s="107" t="s">
        <v>155</v>
      </c>
      <c r="F103" s="106" t="s">
        <v>143</v>
      </c>
      <c r="G103" s="106" t="s">
        <v>156</v>
      </c>
      <c r="H103" s="91" t="s">
        <v>145</v>
      </c>
      <c r="I103" s="106" t="s">
        <v>146</v>
      </c>
      <c r="J103" s="107" t="s">
        <v>150</v>
      </c>
      <c r="K103" s="106">
        <v>3</v>
      </c>
      <c r="L103" s="108" t="s">
        <v>158</v>
      </c>
      <c r="M103" s="109">
        <v>44922.669444444444</v>
      </c>
      <c r="N103" s="90">
        <v>48313</v>
      </c>
      <c r="O103" s="106">
        <v>48313</v>
      </c>
      <c r="P103" s="109">
        <v>44923.013888888891</v>
      </c>
      <c r="Q103" s="106">
        <v>48375</v>
      </c>
      <c r="R103" s="106">
        <v>48375</v>
      </c>
      <c r="S103" s="109">
        <v>44923.676388888889</v>
      </c>
      <c r="T103" s="106">
        <v>48317</v>
      </c>
      <c r="U103" s="106" t="s">
        <v>183</v>
      </c>
      <c r="V103" s="109">
        <v>44923.859027777777</v>
      </c>
      <c r="W103" s="106">
        <v>48337</v>
      </c>
      <c r="X103" s="106" t="s">
        <v>1033</v>
      </c>
      <c r="Y103" s="109">
        <v>44923.878472222219</v>
      </c>
      <c r="Z103" s="106">
        <v>48346</v>
      </c>
      <c r="AA103" s="106" t="s">
        <v>464</v>
      </c>
      <c r="AB103" s="109">
        <v>44923.977777777778</v>
      </c>
      <c r="AC103" s="106">
        <v>48360</v>
      </c>
      <c r="AD103" s="106" t="s">
        <v>169</v>
      </c>
      <c r="AE103" s="109"/>
      <c r="AF103" s="106"/>
      <c r="AG103" s="106"/>
      <c r="AH103" s="109"/>
      <c r="AI103" s="106"/>
      <c r="AJ103" s="110"/>
      <c r="AK103" s="97"/>
      <c r="AL103" s="106"/>
      <c r="AM103" s="110"/>
      <c r="AN103" s="97"/>
      <c r="AO103" s="106"/>
      <c r="AP103" s="110"/>
      <c r="AQ103" s="109">
        <v>44923.863888888889</v>
      </c>
      <c r="AR103" s="106">
        <v>48341</v>
      </c>
      <c r="AS103" s="106"/>
      <c r="AT103" s="111"/>
      <c r="AU103" s="111"/>
      <c r="AV103" s="114">
        <v>8790</v>
      </c>
      <c r="AW103" s="109">
        <v>44923.87222222222</v>
      </c>
      <c r="AX103" s="106">
        <v>48342</v>
      </c>
      <c r="AY103" s="109">
        <v>44923.002083333333</v>
      </c>
      <c r="AZ103" s="106">
        <v>48374</v>
      </c>
      <c r="BA103" s="106"/>
      <c r="BB103" s="111"/>
      <c r="BC103" s="111"/>
      <c r="BD103" s="114">
        <v>6560</v>
      </c>
      <c r="BE103" s="109">
        <v>44923.010416666664</v>
      </c>
      <c r="BF103" s="106">
        <v>48375</v>
      </c>
      <c r="BG103" s="109"/>
      <c r="BH103" s="106"/>
      <c r="BI103" s="106"/>
      <c r="BJ103" s="111"/>
      <c r="BK103" s="111"/>
      <c r="BL103" s="112"/>
      <c r="BM103" s="109"/>
      <c r="BN103" s="106"/>
      <c r="BO103" s="97"/>
      <c r="BP103" s="106"/>
      <c r="BQ103" s="106"/>
      <c r="BR103" s="111"/>
      <c r="BS103" s="111"/>
      <c r="BT103" s="112"/>
      <c r="BU103" s="113"/>
      <c r="BV103" s="106"/>
    </row>
    <row r="104" spans="1:74">
      <c r="A104" s="92" t="s">
        <v>1031</v>
      </c>
      <c r="B104" s="91" t="s">
        <v>140</v>
      </c>
      <c r="C104" s="105">
        <v>44923</v>
      </c>
      <c r="D104" s="106" t="s">
        <v>180</v>
      </c>
      <c r="E104" s="107" t="s">
        <v>167</v>
      </c>
      <c r="F104" s="106" t="s">
        <v>165</v>
      </c>
      <c r="G104" s="106" t="s">
        <v>144</v>
      </c>
      <c r="H104" s="91" t="s">
        <v>145</v>
      </c>
      <c r="I104" s="106" t="s">
        <v>146</v>
      </c>
      <c r="J104" s="107" t="s">
        <v>153</v>
      </c>
      <c r="K104" s="106">
        <v>3</v>
      </c>
      <c r="L104" s="108" t="s">
        <v>154</v>
      </c>
      <c r="M104" s="109">
        <v>44923.256944444445</v>
      </c>
      <c r="N104" s="90">
        <v>49741</v>
      </c>
      <c r="O104" s="106">
        <v>49741</v>
      </c>
      <c r="P104" s="109">
        <v>44923.677083333336</v>
      </c>
      <c r="Q104" s="106">
        <v>49819</v>
      </c>
      <c r="R104" s="106">
        <v>49819</v>
      </c>
      <c r="S104" s="109">
        <v>44923.289583333331</v>
      </c>
      <c r="T104" s="106">
        <v>49748</v>
      </c>
      <c r="U104" s="106" t="s">
        <v>181</v>
      </c>
      <c r="V104" s="109">
        <v>44923.472222222219</v>
      </c>
      <c r="W104" s="106">
        <v>49774</v>
      </c>
      <c r="X104" s="106" t="s">
        <v>182</v>
      </c>
      <c r="Y104" s="109">
        <v>44923.502083333333</v>
      </c>
      <c r="Z104" s="106">
        <v>49783</v>
      </c>
      <c r="AA104" s="106" t="s">
        <v>1017</v>
      </c>
      <c r="AB104" s="109">
        <v>44923.638888888891</v>
      </c>
      <c r="AC104" s="106">
        <v>49802</v>
      </c>
      <c r="AD104" s="106" t="s">
        <v>199</v>
      </c>
      <c r="AE104" s="109"/>
      <c r="AF104" s="106"/>
      <c r="AG104" s="106"/>
      <c r="AH104" s="109"/>
      <c r="AI104" s="106"/>
      <c r="AJ104" s="110"/>
      <c r="AK104" s="97"/>
      <c r="AL104" s="106"/>
      <c r="AM104" s="110"/>
      <c r="AN104" s="97"/>
      <c r="AO104" s="106"/>
      <c r="AP104" s="110"/>
      <c r="AQ104" s="109">
        <v>44923.493055555555</v>
      </c>
      <c r="AR104" s="106">
        <v>49779</v>
      </c>
      <c r="AS104" s="106">
        <v>3670</v>
      </c>
      <c r="AT104" s="111">
        <v>19590</v>
      </c>
      <c r="AU104" s="111">
        <v>11980</v>
      </c>
      <c r="AV104" s="112">
        <v>7610</v>
      </c>
      <c r="AW104" s="109">
        <v>44923.5</v>
      </c>
      <c r="AX104" s="106">
        <v>49779</v>
      </c>
      <c r="AY104" s="109">
        <v>44923.663194444445</v>
      </c>
      <c r="AZ104" s="106">
        <v>49819</v>
      </c>
      <c r="BA104" s="106">
        <v>3677</v>
      </c>
      <c r="BB104" s="111">
        <v>17640</v>
      </c>
      <c r="BC104" s="111">
        <v>11790</v>
      </c>
      <c r="BD104" s="112">
        <v>5850</v>
      </c>
      <c r="BE104" s="109">
        <v>44923.671527777777</v>
      </c>
      <c r="BF104" s="106">
        <v>49819</v>
      </c>
      <c r="BG104" s="109"/>
      <c r="BH104" s="106"/>
      <c r="BI104" s="106"/>
      <c r="BJ104" s="111"/>
      <c r="BK104" s="111"/>
      <c r="BL104" s="112"/>
      <c r="BM104" s="109"/>
      <c r="BN104" s="106"/>
      <c r="BO104" s="97"/>
      <c r="BP104" s="106"/>
      <c r="BQ104" s="106"/>
      <c r="BR104" s="111"/>
      <c r="BS104" s="111"/>
      <c r="BT104" s="112"/>
      <c r="BU104" s="113"/>
      <c r="BV104" s="106"/>
    </row>
    <row r="105" spans="1:74">
      <c r="A105" s="92" t="s">
        <v>1034</v>
      </c>
      <c r="B105" s="91" t="s">
        <v>140</v>
      </c>
      <c r="C105" s="105">
        <v>44923</v>
      </c>
      <c r="D105" s="106" t="s">
        <v>180</v>
      </c>
      <c r="E105" s="107" t="s">
        <v>184</v>
      </c>
      <c r="F105" s="106" t="s">
        <v>180</v>
      </c>
      <c r="G105" s="106" t="s">
        <v>144</v>
      </c>
      <c r="H105" s="91" t="s">
        <v>160</v>
      </c>
      <c r="I105" s="106" t="s">
        <v>146</v>
      </c>
      <c r="J105" s="107" t="s">
        <v>161</v>
      </c>
      <c r="K105" s="106">
        <v>3</v>
      </c>
      <c r="L105" s="108" t="s">
        <v>162</v>
      </c>
      <c r="M105" s="109">
        <v>44923.265972222223</v>
      </c>
      <c r="N105" s="90">
        <v>30468</v>
      </c>
      <c r="O105" s="106">
        <v>2837</v>
      </c>
      <c r="P105" s="109">
        <v>44923.709027777775</v>
      </c>
      <c r="Q105" s="106">
        <v>30545</v>
      </c>
      <c r="R105" s="106">
        <v>2847</v>
      </c>
      <c r="S105" s="109">
        <v>44923.292361111111</v>
      </c>
      <c r="T105" s="106">
        <v>30476</v>
      </c>
      <c r="U105" s="106" t="s">
        <v>185</v>
      </c>
      <c r="V105" s="109">
        <v>44923.414583333331</v>
      </c>
      <c r="W105" s="106">
        <v>30494</v>
      </c>
      <c r="X105" s="106" t="s">
        <v>1035</v>
      </c>
      <c r="Y105" s="109">
        <v>44923.47152777778</v>
      </c>
      <c r="Z105" s="106">
        <v>30510</v>
      </c>
      <c r="AA105" s="106" t="s">
        <v>187</v>
      </c>
      <c r="AB105" s="109">
        <v>44923.585416666669</v>
      </c>
      <c r="AC105" s="106">
        <v>30525</v>
      </c>
      <c r="AD105" s="106" t="s">
        <v>1036</v>
      </c>
      <c r="AE105" s="109">
        <v>44923.632638888892</v>
      </c>
      <c r="AF105" s="106">
        <v>30533</v>
      </c>
      <c r="AG105" s="106" t="s">
        <v>1037</v>
      </c>
      <c r="AH105" s="109">
        <v>44923.680555555555</v>
      </c>
      <c r="AI105" s="106">
        <v>30540</v>
      </c>
      <c r="AJ105" s="110" t="s">
        <v>188</v>
      </c>
      <c r="AK105" s="97"/>
      <c r="AL105" s="106"/>
      <c r="AM105" s="110"/>
      <c r="AN105" s="97"/>
      <c r="AO105" s="106"/>
      <c r="AP105" s="110"/>
      <c r="AQ105" s="109">
        <v>44923.435416666667</v>
      </c>
      <c r="AR105" s="106">
        <v>30502</v>
      </c>
      <c r="AS105" s="106">
        <v>3665</v>
      </c>
      <c r="AT105" s="111">
        <v>6480</v>
      </c>
      <c r="AU105" s="111">
        <v>4430</v>
      </c>
      <c r="AV105" s="112">
        <v>2050</v>
      </c>
      <c r="AW105" s="109">
        <v>44923.461111111108</v>
      </c>
      <c r="AX105" s="106">
        <v>30503</v>
      </c>
      <c r="AY105" s="109">
        <v>44923.595138888886</v>
      </c>
      <c r="AZ105" s="106">
        <v>30529</v>
      </c>
      <c r="BA105" s="106">
        <v>3671</v>
      </c>
      <c r="BB105" s="111">
        <v>6520</v>
      </c>
      <c r="BC105" s="111">
        <v>4430</v>
      </c>
      <c r="BD105" s="112">
        <v>2090</v>
      </c>
      <c r="BE105" s="109">
        <v>44923.624305555553</v>
      </c>
      <c r="BF105" s="106">
        <v>30529</v>
      </c>
      <c r="BG105" s="109">
        <v>44923.69027777778</v>
      </c>
      <c r="BH105" s="106">
        <v>30543</v>
      </c>
      <c r="BI105" s="106">
        <v>3681</v>
      </c>
      <c r="BJ105" s="111">
        <v>5860</v>
      </c>
      <c r="BK105" s="111">
        <v>4430</v>
      </c>
      <c r="BL105" s="112">
        <v>1430</v>
      </c>
      <c r="BM105" s="109">
        <v>44923.706250000003</v>
      </c>
      <c r="BN105" s="106">
        <v>30544</v>
      </c>
      <c r="BO105" s="97"/>
      <c r="BP105" s="106"/>
      <c r="BQ105" s="106"/>
      <c r="BR105" s="111"/>
      <c r="BS105" s="111"/>
      <c r="BT105" s="112"/>
      <c r="BU105" s="113"/>
      <c r="BV105" s="106"/>
    </row>
    <row r="106" spans="1:74">
      <c r="A106" s="92" t="s">
        <v>1038</v>
      </c>
      <c r="B106" s="91" t="s">
        <v>140</v>
      </c>
      <c r="C106" s="105">
        <v>44924</v>
      </c>
      <c r="D106" s="106" t="s">
        <v>180</v>
      </c>
      <c r="E106" s="107" t="s">
        <v>168</v>
      </c>
      <c r="F106" s="106" t="s">
        <v>165</v>
      </c>
      <c r="G106" s="106" t="s">
        <v>156</v>
      </c>
      <c r="H106" s="91" t="s">
        <v>145</v>
      </c>
      <c r="I106" s="106" t="s">
        <v>146</v>
      </c>
      <c r="J106" s="107" t="s">
        <v>147</v>
      </c>
      <c r="K106" s="106">
        <v>3</v>
      </c>
      <c r="L106" s="108" t="s">
        <v>158</v>
      </c>
      <c r="M106" s="109">
        <v>44923.647222222222</v>
      </c>
      <c r="N106" s="90">
        <v>43044</v>
      </c>
      <c r="O106" s="106">
        <v>43044</v>
      </c>
      <c r="P106" s="109">
        <v>44924.998611111114</v>
      </c>
      <c r="Q106" s="106">
        <v>43111</v>
      </c>
      <c r="R106" s="106">
        <v>43111</v>
      </c>
      <c r="S106" s="109">
        <v>44924.651388888888</v>
      </c>
      <c r="T106" s="106">
        <v>43048</v>
      </c>
      <c r="U106" s="106" t="s">
        <v>317</v>
      </c>
      <c r="V106" s="109">
        <v>44924.82916666667</v>
      </c>
      <c r="W106" s="106">
        <v>43070</v>
      </c>
      <c r="X106" s="106" t="s">
        <v>446</v>
      </c>
      <c r="Y106" s="109">
        <v>44924.849305555559</v>
      </c>
      <c r="Z106" s="106">
        <v>43079</v>
      </c>
      <c r="AA106" s="106" t="s">
        <v>1039</v>
      </c>
      <c r="AB106" s="109">
        <v>44924.974305555559</v>
      </c>
      <c r="AC106" s="106">
        <v>43079</v>
      </c>
      <c r="AD106" s="106" t="s">
        <v>260</v>
      </c>
      <c r="AE106" s="109"/>
      <c r="AF106" s="106"/>
      <c r="AG106" s="106"/>
      <c r="AH106" s="109"/>
      <c r="AI106" s="106"/>
      <c r="AJ106" s="110"/>
      <c r="AK106" s="97"/>
      <c r="AL106" s="106"/>
      <c r="AM106" s="110"/>
      <c r="AN106" s="97"/>
      <c r="AO106" s="106"/>
      <c r="AP106" s="110"/>
      <c r="AQ106" s="109">
        <v>44924.833333333336</v>
      </c>
      <c r="AR106" s="106">
        <v>43074</v>
      </c>
      <c r="AS106" s="106"/>
      <c r="AT106" s="111"/>
      <c r="AU106" s="111"/>
      <c r="AV106" s="114">
        <v>7640</v>
      </c>
      <c r="AW106" s="109">
        <v>44924.842361111114</v>
      </c>
      <c r="AX106" s="106">
        <v>43075</v>
      </c>
      <c r="AY106" s="109">
        <v>44924.988194444442</v>
      </c>
      <c r="AZ106" s="106">
        <v>43110</v>
      </c>
      <c r="BA106" s="106"/>
      <c r="BB106" s="111"/>
      <c r="BC106" s="111"/>
      <c r="BD106" s="114">
        <v>5260</v>
      </c>
      <c r="BE106" s="109">
        <v>44924.995138888888</v>
      </c>
      <c r="BF106" s="106">
        <v>43111</v>
      </c>
      <c r="BG106" s="109"/>
      <c r="BH106" s="106"/>
      <c r="BI106" s="106"/>
      <c r="BJ106" s="111"/>
      <c r="BK106" s="111"/>
      <c r="BL106" s="112"/>
      <c r="BM106" s="109"/>
      <c r="BN106" s="106"/>
      <c r="BO106" s="97"/>
      <c r="BP106" s="106"/>
      <c r="BQ106" s="106"/>
      <c r="BR106" s="111"/>
      <c r="BS106" s="111"/>
      <c r="BT106" s="112"/>
      <c r="BU106" s="113"/>
      <c r="BV106" s="106"/>
    </row>
    <row r="107" spans="1:74">
      <c r="A107" s="92" t="s">
        <v>1043</v>
      </c>
      <c r="B107" s="91" t="s">
        <v>140</v>
      </c>
      <c r="C107" s="105">
        <v>44924</v>
      </c>
      <c r="D107" s="106" t="s">
        <v>141</v>
      </c>
      <c r="E107" s="107" t="s">
        <v>192</v>
      </c>
      <c r="F107" s="106" t="s">
        <v>141</v>
      </c>
      <c r="G107" s="106" t="s">
        <v>144</v>
      </c>
      <c r="H107" s="91" t="s">
        <v>160</v>
      </c>
      <c r="I107" s="106" t="s">
        <v>146</v>
      </c>
      <c r="J107" s="107" t="s">
        <v>161</v>
      </c>
      <c r="K107" s="106">
        <v>3</v>
      </c>
      <c r="L107" s="108" t="s">
        <v>162</v>
      </c>
      <c r="M107" s="109">
        <v>44924.26666666667</v>
      </c>
      <c r="N107" s="90">
        <v>30545</v>
      </c>
      <c r="O107" s="106">
        <v>2847</v>
      </c>
      <c r="P107" s="109">
        <v>44924.640277777777</v>
      </c>
      <c r="Q107" s="106">
        <v>30607</v>
      </c>
      <c r="R107" s="106">
        <v>2856</v>
      </c>
      <c r="S107" s="109">
        <v>44924.29791666667</v>
      </c>
      <c r="T107" s="106">
        <v>30552</v>
      </c>
      <c r="U107" s="106" t="s">
        <v>263</v>
      </c>
      <c r="V107" s="109">
        <v>44924.426388888889</v>
      </c>
      <c r="W107" s="106">
        <v>30566</v>
      </c>
      <c r="X107" s="106" t="s">
        <v>1044</v>
      </c>
      <c r="Y107" s="109">
        <v>44924.479861111111</v>
      </c>
      <c r="Z107" s="106">
        <v>30577</v>
      </c>
      <c r="AA107" s="106" t="s">
        <v>997</v>
      </c>
      <c r="AB107" s="109">
        <v>44924.542361111111</v>
      </c>
      <c r="AC107" s="106">
        <v>30585</v>
      </c>
      <c r="AD107" s="106" t="s">
        <v>1045</v>
      </c>
      <c r="AE107" s="109">
        <v>44924.578472222223</v>
      </c>
      <c r="AF107" s="106">
        <v>30596</v>
      </c>
      <c r="AG107" s="106" t="s">
        <v>1046</v>
      </c>
      <c r="AH107" s="109">
        <v>44924.60833333333</v>
      </c>
      <c r="AI107" s="106">
        <v>30601</v>
      </c>
      <c r="AJ107" s="110" t="s">
        <v>434</v>
      </c>
      <c r="AK107" s="97"/>
      <c r="AL107" s="106"/>
      <c r="AM107" s="110"/>
      <c r="AN107" s="97"/>
      <c r="AO107" s="106"/>
      <c r="AP107" s="110"/>
      <c r="AQ107" s="109">
        <v>44924.442361111112</v>
      </c>
      <c r="AR107" s="106">
        <v>30571</v>
      </c>
      <c r="AS107" s="106">
        <v>3685</v>
      </c>
      <c r="AT107" s="111">
        <v>6420</v>
      </c>
      <c r="AU107" s="111">
        <v>4430</v>
      </c>
      <c r="AV107" s="112">
        <v>1990</v>
      </c>
      <c r="AW107" s="109">
        <v>44924.473611111112</v>
      </c>
      <c r="AX107" s="106">
        <v>30572</v>
      </c>
      <c r="AY107" s="109">
        <v>44924.553472222222</v>
      </c>
      <c r="AZ107" s="106">
        <v>30590</v>
      </c>
      <c r="BA107" s="106">
        <v>3691</v>
      </c>
      <c r="BB107" s="111">
        <v>5980</v>
      </c>
      <c r="BC107" s="111">
        <v>4430</v>
      </c>
      <c r="BD107" s="112">
        <v>1550</v>
      </c>
      <c r="BE107" s="109">
        <v>44924.571527777778</v>
      </c>
      <c r="BF107" s="106">
        <v>30591</v>
      </c>
      <c r="BG107" s="109">
        <v>44924.62222222222</v>
      </c>
      <c r="BH107" s="106">
        <v>30606</v>
      </c>
      <c r="BI107" s="106">
        <v>3695</v>
      </c>
      <c r="BJ107" s="111">
        <v>5510</v>
      </c>
      <c r="BK107" s="111">
        <v>4430</v>
      </c>
      <c r="BL107" s="112">
        <v>1080</v>
      </c>
      <c r="BM107" s="109">
        <v>44924.636111111111</v>
      </c>
      <c r="BN107" s="106">
        <v>30607</v>
      </c>
      <c r="BO107" s="97"/>
      <c r="BP107" s="106"/>
      <c r="BQ107" s="106"/>
      <c r="BR107" s="111"/>
      <c r="BS107" s="111"/>
      <c r="BT107" s="112"/>
      <c r="BU107" s="113"/>
      <c r="BV107" s="106"/>
    </row>
    <row r="108" spans="1:74">
      <c r="A108" s="92" t="s">
        <v>1040</v>
      </c>
      <c r="B108" s="91" t="s">
        <v>140</v>
      </c>
      <c r="C108" s="105">
        <v>44924</v>
      </c>
      <c r="D108" s="106" t="s">
        <v>141</v>
      </c>
      <c r="E108" s="107" t="s">
        <v>152</v>
      </c>
      <c r="F108" s="106" t="s">
        <v>143</v>
      </c>
      <c r="G108" s="106" t="s">
        <v>144</v>
      </c>
      <c r="H108" s="91" t="s">
        <v>145</v>
      </c>
      <c r="I108" s="106" t="s">
        <v>146</v>
      </c>
      <c r="J108" s="107" t="s">
        <v>153</v>
      </c>
      <c r="K108" s="106">
        <v>3</v>
      </c>
      <c r="L108" s="108" t="s">
        <v>154</v>
      </c>
      <c r="M108" s="109">
        <v>44924.256944444445</v>
      </c>
      <c r="N108" s="90">
        <v>49819</v>
      </c>
      <c r="O108" s="106">
        <v>49819</v>
      </c>
      <c r="P108" s="109">
        <v>44924.708333333336</v>
      </c>
      <c r="Q108" s="106">
        <v>49980</v>
      </c>
      <c r="R108" s="106">
        <v>49980</v>
      </c>
      <c r="S108" s="109">
        <v>44924.293749999997</v>
      </c>
      <c r="T108" s="106">
        <v>49826</v>
      </c>
      <c r="U108" s="106" t="s">
        <v>181</v>
      </c>
      <c r="V108" s="109">
        <v>44924.541666666664</v>
      </c>
      <c r="W108" s="106">
        <v>49912</v>
      </c>
      <c r="X108" s="106" t="s">
        <v>1041</v>
      </c>
      <c r="Y108" s="109">
        <v>44924.570138888892</v>
      </c>
      <c r="Z108" s="106">
        <v>49938</v>
      </c>
      <c r="AA108" s="106" t="s">
        <v>244</v>
      </c>
      <c r="AB108" s="109">
        <v>44924.666666666664</v>
      </c>
      <c r="AC108" s="106">
        <v>49961</v>
      </c>
      <c r="AD108" s="106" t="s">
        <v>211</v>
      </c>
      <c r="AE108" s="109"/>
      <c r="AF108" s="106"/>
      <c r="AG108" s="106"/>
      <c r="AH108" s="109"/>
      <c r="AI108" s="106"/>
      <c r="AJ108" s="110"/>
      <c r="AK108" s="97"/>
      <c r="AL108" s="106"/>
      <c r="AM108" s="110"/>
      <c r="AN108" s="97"/>
      <c r="AO108" s="106"/>
      <c r="AP108" s="110"/>
      <c r="AQ108" s="109">
        <v>44924.558333333334</v>
      </c>
      <c r="AR108" s="106">
        <v>49925</v>
      </c>
      <c r="AS108" s="106">
        <v>3690</v>
      </c>
      <c r="AT108" s="111">
        <v>19630</v>
      </c>
      <c r="AU108" s="111">
        <v>11940</v>
      </c>
      <c r="AV108" s="112">
        <v>7690</v>
      </c>
      <c r="AW108" s="109">
        <v>44924.563888888886</v>
      </c>
      <c r="AX108" s="106">
        <v>49925</v>
      </c>
      <c r="AY108" s="109">
        <v>44924.7</v>
      </c>
      <c r="AZ108" s="106">
        <v>49980</v>
      </c>
      <c r="BA108" s="106">
        <v>3699</v>
      </c>
      <c r="BB108" s="111">
        <v>13940</v>
      </c>
      <c r="BC108" s="111">
        <v>11730</v>
      </c>
      <c r="BD108" s="112">
        <v>2210</v>
      </c>
      <c r="BE108" s="109">
        <v>44924.705555555556</v>
      </c>
      <c r="BF108" s="106">
        <v>49980</v>
      </c>
      <c r="BG108" s="109"/>
      <c r="BH108" s="106"/>
      <c r="BI108" s="106"/>
      <c r="BJ108" s="111"/>
      <c r="BK108" s="111"/>
      <c r="BL108" s="112"/>
      <c r="BM108" s="109"/>
      <c r="BN108" s="106"/>
      <c r="BO108" s="97"/>
      <c r="BP108" s="106"/>
      <c r="BQ108" s="106"/>
      <c r="BR108" s="111"/>
      <c r="BS108" s="111"/>
      <c r="BT108" s="112"/>
      <c r="BU108" s="113"/>
      <c r="BV108" s="106"/>
    </row>
    <row r="109" spans="1:74">
      <c r="A109" s="92" t="s">
        <v>1042</v>
      </c>
      <c r="B109" s="91" t="s">
        <v>140</v>
      </c>
      <c r="C109" s="105">
        <v>44924</v>
      </c>
      <c r="D109" s="106" t="s">
        <v>141</v>
      </c>
      <c r="E109" s="107" t="s">
        <v>155</v>
      </c>
      <c r="F109" s="106" t="s">
        <v>143</v>
      </c>
      <c r="G109" s="106" t="s">
        <v>156</v>
      </c>
      <c r="H109" s="91" t="s">
        <v>145</v>
      </c>
      <c r="I109" s="106" t="s">
        <v>146</v>
      </c>
      <c r="J109" s="107" t="s">
        <v>147</v>
      </c>
      <c r="K109" s="106">
        <v>3</v>
      </c>
      <c r="L109" s="108" t="s">
        <v>158</v>
      </c>
      <c r="M109" s="109">
        <v>44924.635416666664</v>
      </c>
      <c r="N109" s="90">
        <v>43113</v>
      </c>
      <c r="O109" s="106">
        <v>43113</v>
      </c>
      <c r="P109" s="109">
        <v>44924.946527777778</v>
      </c>
      <c r="Q109" s="106">
        <v>43163</v>
      </c>
      <c r="R109" s="106">
        <v>43163</v>
      </c>
      <c r="S109" s="109">
        <v>44924.640277777777</v>
      </c>
      <c r="T109" s="106">
        <v>43117</v>
      </c>
      <c r="U109" s="106" t="s">
        <v>183</v>
      </c>
      <c r="V109" s="109">
        <v>44924.906944444447</v>
      </c>
      <c r="W109" s="106">
        <v>43148</v>
      </c>
      <c r="X109" s="106" t="s">
        <v>169</v>
      </c>
      <c r="Y109" s="109"/>
      <c r="Z109" s="106"/>
      <c r="AA109" s="106"/>
      <c r="AB109" s="109"/>
      <c r="AC109" s="106"/>
      <c r="AD109" s="106"/>
      <c r="AE109" s="109"/>
      <c r="AF109" s="106"/>
      <c r="AG109" s="106"/>
      <c r="AH109" s="109"/>
      <c r="AI109" s="106"/>
      <c r="AJ109" s="110"/>
      <c r="AK109" s="97"/>
      <c r="AL109" s="106"/>
      <c r="AM109" s="110"/>
      <c r="AN109" s="97"/>
      <c r="AO109" s="106"/>
      <c r="AP109" s="110"/>
      <c r="AQ109" s="109">
        <v>44924.934027777781</v>
      </c>
      <c r="AR109" s="106">
        <v>43163</v>
      </c>
      <c r="AS109" s="106"/>
      <c r="AT109" s="111"/>
      <c r="AU109" s="111"/>
      <c r="AV109" s="114">
        <v>8910</v>
      </c>
      <c r="AW109" s="109">
        <v>44924.943055555559</v>
      </c>
      <c r="AX109" s="106">
        <v>43163</v>
      </c>
      <c r="AY109" s="109"/>
      <c r="AZ109" s="106"/>
      <c r="BA109" s="106"/>
      <c r="BB109" s="111"/>
      <c r="BC109" s="111"/>
      <c r="BD109" s="112"/>
      <c r="BE109" s="109"/>
      <c r="BF109" s="106"/>
      <c r="BG109" s="109"/>
      <c r="BH109" s="106"/>
      <c r="BI109" s="106"/>
      <c r="BJ109" s="111"/>
      <c r="BK109" s="111"/>
      <c r="BL109" s="112"/>
      <c r="BM109" s="109"/>
      <c r="BN109" s="106"/>
      <c r="BO109" s="97"/>
      <c r="BP109" s="106"/>
      <c r="BQ109" s="106"/>
      <c r="BR109" s="111"/>
      <c r="BS109" s="111"/>
      <c r="BT109" s="112"/>
      <c r="BU109" s="113"/>
      <c r="BV109" s="106"/>
    </row>
    <row r="110" spans="1:74">
      <c r="A110" s="92" t="s">
        <v>1048</v>
      </c>
      <c r="B110" s="91" t="s">
        <v>140</v>
      </c>
      <c r="C110" s="105">
        <v>44925</v>
      </c>
      <c r="D110" s="106" t="s">
        <v>163</v>
      </c>
      <c r="E110" s="107" t="s">
        <v>172</v>
      </c>
      <c r="F110" s="106" t="s">
        <v>163</v>
      </c>
      <c r="G110" s="106" t="s">
        <v>144</v>
      </c>
      <c r="H110" s="91" t="s">
        <v>160</v>
      </c>
      <c r="I110" s="106" t="s">
        <v>146</v>
      </c>
      <c r="J110" s="107" t="s">
        <v>161</v>
      </c>
      <c r="K110" s="106">
        <v>3</v>
      </c>
      <c r="L110" s="108" t="s">
        <v>162</v>
      </c>
      <c r="M110" s="109">
        <v>44925.261805555558</v>
      </c>
      <c r="N110" s="90">
        <v>30607</v>
      </c>
      <c r="O110" s="106">
        <v>2856</v>
      </c>
      <c r="P110" s="109">
        <v>44925.686111111114</v>
      </c>
      <c r="Q110" s="106">
        <v>30677</v>
      </c>
      <c r="R110" s="106">
        <v>2866</v>
      </c>
      <c r="S110" s="109">
        <v>44925.293749999997</v>
      </c>
      <c r="T110" s="106">
        <v>30614</v>
      </c>
      <c r="U110" s="106" t="s">
        <v>200</v>
      </c>
      <c r="V110" s="109">
        <v>44925.413194444445</v>
      </c>
      <c r="W110" s="106">
        <v>30628</v>
      </c>
      <c r="X110" s="106" t="s">
        <v>1049</v>
      </c>
      <c r="Y110" s="109">
        <v>44925.468055555553</v>
      </c>
      <c r="Z110" s="106">
        <v>30640</v>
      </c>
      <c r="AA110" s="106"/>
      <c r="AB110" s="109">
        <v>44925.55972222222</v>
      </c>
      <c r="AC110" s="106">
        <v>30655</v>
      </c>
      <c r="AD110" s="106" t="s">
        <v>639</v>
      </c>
      <c r="AE110" s="109">
        <v>44925.601388888892</v>
      </c>
      <c r="AF110" s="106">
        <v>30664</v>
      </c>
      <c r="AG110" s="106" t="s">
        <v>321</v>
      </c>
      <c r="AH110" s="109">
        <v>44925.654861111114</v>
      </c>
      <c r="AI110" s="106">
        <v>30673</v>
      </c>
      <c r="AJ110" s="110" t="s">
        <v>201</v>
      </c>
      <c r="AK110" s="97"/>
      <c r="AL110" s="106"/>
      <c r="AM110" s="110"/>
      <c r="AN110" s="97"/>
      <c r="AO110" s="106"/>
      <c r="AP110" s="110"/>
      <c r="AQ110" s="109">
        <v>44925.427777777775</v>
      </c>
      <c r="AR110" s="106">
        <v>30633</v>
      </c>
      <c r="AS110" s="106">
        <v>3704</v>
      </c>
      <c r="AT110" s="111">
        <v>6550</v>
      </c>
      <c r="AU110" s="111">
        <v>4430</v>
      </c>
      <c r="AV110" s="112">
        <v>2120</v>
      </c>
      <c r="AW110" s="109">
        <v>44925.460416666669</v>
      </c>
      <c r="AX110" s="106">
        <v>30634</v>
      </c>
      <c r="AY110" s="109">
        <v>44925.568749999999</v>
      </c>
      <c r="AZ110" s="106">
        <v>30659</v>
      </c>
      <c r="BA110" s="106">
        <v>3714</v>
      </c>
      <c r="BB110" s="111">
        <v>6300</v>
      </c>
      <c r="BC110" s="111">
        <v>4430</v>
      </c>
      <c r="BD110" s="112">
        <v>1870</v>
      </c>
      <c r="BE110" s="109">
        <v>44925.594444444447</v>
      </c>
      <c r="BF110" s="106">
        <v>30660</v>
      </c>
      <c r="BG110" s="109">
        <v>44925.663888888892</v>
      </c>
      <c r="BH110" s="106">
        <v>30676</v>
      </c>
      <c r="BI110" s="106">
        <v>3725</v>
      </c>
      <c r="BJ110" s="111">
        <v>5720</v>
      </c>
      <c r="BK110" s="111">
        <v>4430</v>
      </c>
      <c r="BL110" s="112">
        <v>1290</v>
      </c>
      <c r="BM110" s="109">
        <v>44925.678472222222</v>
      </c>
      <c r="BN110" s="106">
        <v>30677</v>
      </c>
      <c r="BO110" s="97"/>
      <c r="BP110" s="106"/>
      <c r="BQ110" s="106"/>
      <c r="BR110" s="111"/>
      <c r="BS110" s="111"/>
      <c r="BT110" s="112"/>
      <c r="BU110" s="113"/>
      <c r="BV110" s="106"/>
    </row>
    <row r="111" spans="1:74">
      <c r="A111" s="92" t="s">
        <v>1047</v>
      </c>
      <c r="B111" s="91" t="s">
        <v>140</v>
      </c>
      <c r="C111" s="105">
        <v>44925</v>
      </c>
      <c r="D111" s="106" t="s">
        <v>163</v>
      </c>
      <c r="E111" s="107" t="s">
        <v>167</v>
      </c>
      <c r="F111" s="106" t="s">
        <v>165</v>
      </c>
      <c r="G111" s="106" t="s">
        <v>144</v>
      </c>
      <c r="H111" s="91" t="s">
        <v>145</v>
      </c>
      <c r="I111" s="106" t="s">
        <v>146</v>
      </c>
      <c r="J111" s="107" t="s">
        <v>153</v>
      </c>
      <c r="K111" s="106">
        <v>3</v>
      </c>
      <c r="L111" s="108" t="s">
        <v>154</v>
      </c>
      <c r="M111" s="109">
        <v>44925.256944444445</v>
      </c>
      <c r="N111" s="90">
        <v>49980</v>
      </c>
      <c r="O111" s="106">
        <v>49980</v>
      </c>
      <c r="P111" s="109">
        <v>44925.701388888891</v>
      </c>
      <c r="Q111" s="106">
        <v>50055</v>
      </c>
      <c r="R111" s="106">
        <v>50055</v>
      </c>
      <c r="S111" s="109">
        <v>44925.291666666664</v>
      </c>
      <c r="T111" s="106">
        <v>49987</v>
      </c>
      <c r="U111" s="106" t="s">
        <v>181</v>
      </c>
      <c r="V111" s="109">
        <v>44925.486111111109</v>
      </c>
      <c r="W111" s="106">
        <v>50014</v>
      </c>
      <c r="X111" s="106" t="s">
        <v>223</v>
      </c>
      <c r="Y111" s="109">
        <v>44925.510416666664</v>
      </c>
      <c r="Z111" s="106">
        <v>50023</v>
      </c>
      <c r="AA111" s="106" t="s">
        <v>712</v>
      </c>
      <c r="AB111" s="109">
        <v>44925.652777777781</v>
      </c>
      <c r="AC111" s="106">
        <v>50039</v>
      </c>
      <c r="AD111" s="106" t="s">
        <v>199</v>
      </c>
      <c r="AE111" s="109"/>
      <c r="AF111" s="106"/>
      <c r="AG111" s="106"/>
      <c r="AH111" s="109"/>
      <c r="AI111" s="106"/>
      <c r="AJ111" s="110"/>
      <c r="AK111" s="97"/>
      <c r="AL111" s="106"/>
      <c r="AM111" s="110"/>
      <c r="AN111" s="97"/>
      <c r="AO111" s="106"/>
      <c r="AP111" s="110"/>
      <c r="AQ111" s="109">
        <v>44925.500694444447</v>
      </c>
      <c r="AR111" s="106">
        <v>50019</v>
      </c>
      <c r="AS111" s="106">
        <v>3710</v>
      </c>
      <c r="AT111" s="111">
        <v>19920</v>
      </c>
      <c r="AU111" s="111">
        <v>12070</v>
      </c>
      <c r="AV111" s="112">
        <v>7850</v>
      </c>
      <c r="AW111" s="109">
        <v>44925.507638888892</v>
      </c>
      <c r="AX111" s="106">
        <v>50019</v>
      </c>
      <c r="AY111" s="109">
        <v>44925.689583333333</v>
      </c>
      <c r="AZ111" s="106">
        <v>50055</v>
      </c>
      <c r="BA111" s="106">
        <v>3727</v>
      </c>
      <c r="BB111" s="111">
        <v>18620</v>
      </c>
      <c r="BC111" s="111">
        <v>11930</v>
      </c>
      <c r="BD111" s="112">
        <v>6690</v>
      </c>
      <c r="BE111" s="109">
        <v>44925.697222222225</v>
      </c>
      <c r="BF111" s="106">
        <v>50055</v>
      </c>
      <c r="BG111" s="109"/>
      <c r="BH111" s="106"/>
      <c r="BI111" s="106"/>
      <c r="BJ111" s="111"/>
      <c r="BK111" s="111"/>
      <c r="BL111" s="112"/>
      <c r="BM111" s="109"/>
      <c r="BN111" s="106"/>
      <c r="BO111" s="97"/>
      <c r="BP111" s="106"/>
      <c r="BQ111" s="106"/>
      <c r="BR111" s="111"/>
      <c r="BS111" s="111"/>
      <c r="BT111" s="112"/>
      <c r="BU111" s="113"/>
      <c r="BV111" s="106"/>
    </row>
    <row r="112" spans="1:74">
      <c r="A112" s="92" t="s">
        <v>1050</v>
      </c>
      <c r="B112" s="91" t="s">
        <v>140</v>
      </c>
      <c r="C112" s="105">
        <v>44926</v>
      </c>
      <c r="D112" s="106" t="s">
        <v>163</v>
      </c>
      <c r="E112" s="107" t="s">
        <v>168</v>
      </c>
      <c r="F112" s="106" t="s">
        <v>165</v>
      </c>
      <c r="G112" s="106" t="s">
        <v>156</v>
      </c>
      <c r="H112" s="91" t="s">
        <v>145</v>
      </c>
      <c r="I112" s="106" t="s">
        <v>146</v>
      </c>
      <c r="J112" s="107" t="s">
        <v>147</v>
      </c>
      <c r="K112" s="106">
        <v>3</v>
      </c>
      <c r="L112" s="108" t="s">
        <v>158</v>
      </c>
      <c r="M112" s="109">
        <v>44925.638888888891</v>
      </c>
      <c r="N112" s="90">
        <v>43166</v>
      </c>
      <c r="O112" s="106">
        <v>43166</v>
      </c>
      <c r="P112" s="109">
        <v>44926.011111111111</v>
      </c>
      <c r="Q112" s="106">
        <v>43240</v>
      </c>
      <c r="R112" s="106">
        <v>43240</v>
      </c>
      <c r="S112" s="109">
        <v>44926.643750000003</v>
      </c>
      <c r="T112" s="106">
        <v>43170</v>
      </c>
      <c r="U112" s="106" t="s">
        <v>344</v>
      </c>
      <c r="V112" s="109">
        <v>44926.828472222223</v>
      </c>
      <c r="W112" s="106">
        <v>43199</v>
      </c>
      <c r="X112" s="106" t="s">
        <v>446</v>
      </c>
      <c r="Y112" s="109">
        <v>44926.853472222225</v>
      </c>
      <c r="Z112" s="106">
        <v>43208</v>
      </c>
      <c r="AA112" s="106" t="s">
        <v>464</v>
      </c>
      <c r="AB112" s="109">
        <v>44926.974305555559</v>
      </c>
      <c r="AC112" s="106">
        <v>43225</v>
      </c>
      <c r="AD112" s="106" t="s">
        <v>169</v>
      </c>
      <c r="AE112" s="109"/>
      <c r="AF112" s="106"/>
      <c r="AG112" s="106"/>
      <c r="AH112" s="109"/>
      <c r="AI112" s="106"/>
      <c r="AJ112" s="110"/>
      <c r="AK112" s="97"/>
      <c r="AL112" s="106"/>
      <c r="AM112" s="110"/>
      <c r="AN112" s="97"/>
      <c r="AO112" s="106"/>
      <c r="AP112" s="110"/>
      <c r="AQ112" s="109">
        <v>44926.834722222222</v>
      </c>
      <c r="AR112" s="106">
        <v>43203</v>
      </c>
      <c r="AS112" s="106"/>
      <c r="AT112" s="111"/>
      <c r="AU112" s="111"/>
      <c r="AV112" s="114">
        <v>7870</v>
      </c>
      <c r="AW112" s="109">
        <v>44926.845138888886</v>
      </c>
      <c r="AX112" s="106">
        <v>43204</v>
      </c>
      <c r="AY112" s="109">
        <v>44926.999305555553</v>
      </c>
      <c r="AZ112" s="106">
        <v>43239</v>
      </c>
      <c r="BA112" s="106"/>
      <c r="BB112" s="111"/>
      <c r="BC112" s="111"/>
      <c r="BD112" s="114">
        <v>6180</v>
      </c>
      <c r="BE112" s="109">
        <v>44926.007638888892</v>
      </c>
      <c r="BF112" s="106">
        <v>43240</v>
      </c>
      <c r="BG112" s="109"/>
      <c r="BH112" s="106"/>
      <c r="BI112" s="106"/>
      <c r="BJ112" s="111"/>
      <c r="BK112" s="111"/>
      <c r="BL112" s="112"/>
      <c r="BM112" s="109"/>
      <c r="BN112" s="106"/>
      <c r="BO112" s="97"/>
      <c r="BP112" s="106"/>
      <c r="BQ112" s="106"/>
      <c r="BR112" s="111"/>
      <c r="BS112" s="111"/>
      <c r="BT112" s="112"/>
      <c r="BU112" s="113"/>
      <c r="BV112" s="106"/>
    </row>
    <row r="113" spans="1:74">
      <c r="A113" s="92" t="s">
        <v>1051</v>
      </c>
      <c r="B113" s="91" t="s">
        <v>140</v>
      </c>
      <c r="C113" s="105">
        <v>44926</v>
      </c>
      <c r="D113" s="106" t="s">
        <v>173</v>
      </c>
      <c r="E113" s="107" t="s">
        <v>152</v>
      </c>
      <c r="F113" s="106" t="s">
        <v>143</v>
      </c>
      <c r="G113" s="106" t="s">
        <v>144</v>
      </c>
      <c r="H113" s="91" t="s">
        <v>145</v>
      </c>
      <c r="I113" s="106" t="s">
        <v>146</v>
      </c>
      <c r="J113" s="107" t="s">
        <v>153</v>
      </c>
      <c r="K113" s="106">
        <v>3</v>
      </c>
      <c r="L113" s="108" t="s">
        <v>154</v>
      </c>
      <c r="M113" s="109">
        <v>44926.256944444445</v>
      </c>
      <c r="N113" s="90">
        <v>50056</v>
      </c>
      <c r="O113" s="106">
        <v>50056</v>
      </c>
      <c r="P113" s="109">
        <v>44926.666666666664</v>
      </c>
      <c r="Q113" s="106">
        <v>50159</v>
      </c>
      <c r="R113" s="106">
        <v>50159</v>
      </c>
      <c r="S113" s="109">
        <v>44926.29791666667</v>
      </c>
      <c r="T113" s="106">
        <v>50063</v>
      </c>
      <c r="U113" s="106" t="s">
        <v>181</v>
      </c>
      <c r="V113" s="109">
        <v>44926.5</v>
      </c>
      <c r="W113" s="106">
        <v>50102</v>
      </c>
      <c r="X113" s="106" t="s">
        <v>238</v>
      </c>
      <c r="Y113" s="109">
        <v>44926.53125</v>
      </c>
      <c r="Z113" s="106">
        <v>50128</v>
      </c>
      <c r="AA113" s="106" t="s">
        <v>244</v>
      </c>
      <c r="AB113" s="109">
        <v>44926.604166666664</v>
      </c>
      <c r="AC113" s="106">
        <v>50143</v>
      </c>
      <c r="AD113" s="106" t="s">
        <v>1052</v>
      </c>
      <c r="AE113" s="109"/>
      <c r="AF113" s="106"/>
      <c r="AG113" s="106"/>
      <c r="AH113" s="109"/>
      <c r="AI113" s="106"/>
      <c r="AJ113" s="110"/>
      <c r="AK113" s="97"/>
      <c r="AL113" s="106"/>
      <c r="AM113" s="110"/>
      <c r="AN113" s="97"/>
      <c r="AO113" s="106"/>
      <c r="AP113" s="110"/>
      <c r="AQ113" s="109">
        <v>44926.51666666667</v>
      </c>
      <c r="AR113" s="106">
        <v>50115</v>
      </c>
      <c r="AS113" s="106">
        <v>3732</v>
      </c>
      <c r="AT113" s="111">
        <v>20630</v>
      </c>
      <c r="AU113" s="111">
        <v>12040</v>
      </c>
      <c r="AV113" s="112">
        <v>8590</v>
      </c>
      <c r="AW113" s="109">
        <v>44926.523611111108</v>
      </c>
      <c r="AX113" s="106">
        <v>50115</v>
      </c>
      <c r="AY113" s="109">
        <v>44926.645138888889</v>
      </c>
      <c r="AZ113" s="106">
        <v>50159</v>
      </c>
      <c r="BA113" s="106">
        <v>3738</v>
      </c>
      <c r="BB113" s="111">
        <v>15110</v>
      </c>
      <c r="BC113" s="111">
        <v>11930</v>
      </c>
      <c r="BD113" s="112">
        <v>3180</v>
      </c>
      <c r="BE113" s="109">
        <v>44926.652777777781</v>
      </c>
      <c r="BF113" s="106">
        <v>50159</v>
      </c>
      <c r="BG113" s="109"/>
      <c r="BH113" s="106"/>
      <c r="BI113" s="106"/>
      <c r="BJ113" s="111"/>
      <c r="BK113" s="111"/>
      <c r="BL113" s="112"/>
      <c r="BM113" s="109"/>
      <c r="BN113" s="106"/>
      <c r="BO113" s="97"/>
      <c r="BP113" s="106"/>
      <c r="BQ113" s="106"/>
      <c r="BR113" s="111"/>
      <c r="BS113" s="111"/>
      <c r="BT113" s="112"/>
      <c r="BU113" s="113"/>
      <c r="BV113" s="106"/>
    </row>
    <row r="114" spans="1:74">
      <c r="A114" s="92" t="s">
        <v>1053</v>
      </c>
      <c r="B114" s="91" t="s">
        <v>140</v>
      </c>
      <c r="C114" s="105">
        <v>44926</v>
      </c>
      <c r="D114" s="106" t="s">
        <v>173</v>
      </c>
      <c r="E114" s="107" t="s">
        <v>155</v>
      </c>
      <c r="F114" s="106" t="s">
        <v>143</v>
      </c>
      <c r="G114" s="106" t="s">
        <v>156</v>
      </c>
      <c r="H114" s="91" t="s">
        <v>145</v>
      </c>
      <c r="I114" s="106" t="s">
        <v>146</v>
      </c>
      <c r="J114" s="107" t="s">
        <v>150</v>
      </c>
      <c r="K114" s="106">
        <v>3</v>
      </c>
      <c r="L114" s="108" t="s">
        <v>158</v>
      </c>
      <c r="M114" s="109">
        <v>44926.537499999999</v>
      </c>
      <c r="N114" s="90">
        <v>43240</v>
      </c>
      <c r="O114" s="106">
        <v>43240</v>
      </c>
      <c r="P114" s="109">
        <v>44926.800694444442</v>
      </c>
      <c r="Q114" s="106">
        <v>43290</v>
      </c>
      <c r="R114" s="106">
        <v>43290</v>
      </c>
      <c r="S114" s="109">
        <v>44926.543749999997</v>
      </c>
      <c r="T114" s="106">
        <v>43244</v>
      </c>
      <c r="U114" s="106" t="s">
        <v>183</v>
      </c>
      <c r="V114" s="109">
        <v>44926.76666666667</v>
      </c>
      <c r="W114" s="106">
        <v>43277</v>
      </c>
      <c r="X114" s="106" t="s">
        <v>169</v>
      </c>
      <c r="Y114" s="109"/>
      <c r="Z114" s="106"/>
      <c r="AA114" s="106"/>
      <c r="AB114" s="109"/>
      <c r="AC114" s="106"/>
      <c r="AD114" s="106"/>
      <c r="AE114" s="109"/>
      <c r="AF114" s="106"/>
      <c r="AG114" s="106"/>
      <c r="AH114" s="109"/>
      <c r="AI114" s="106"/>
      <c r="AJ114" s="110"/>
      <c r="AK114" s="97"/>
      <c r="AL114" s="106"/>
      <c r="AM114" s="110"/>
      <c r="AN114" s="97"/>
      <c r="AO114" s="106"/>
      <c r="AP114" s="110"/>
      <c r="AQ114" s="109">
        <v>44926.788888888892</v>
      </c>
      <c r="AR114" s="106">
        <v>43289</v>
      </c>
      <c r="AS114" s="106"/>
      <c r="AT114" s="111"/>
      <c r="AU114" s="111"/>
      <c r="AV114" s="114">
        <v>8380</v>
      </c>
      <c r="AW114" s="109">
        <v>44926.79791666667</v>
      </c>
      <c r="AX114" s="106">
        <v>43290</v>
      </c>
      <c r="AY114" s="109"/>
      <c r="AZ114" s="106"/>
      <c r="BA114" s="106"/>
      <c r="BB114" s="111"/>
      <c r="BC114" s="111"/>
      <c r="BD114" s="112"/>
      <c r="BE114" s="109"/>
      <c r="BF114" s="106"/>
      <c r="BG114" s="109"/>
      <c r="BH114" s="106"/>
      <c r="BI114" s="106"/>
      <c r="BJ114" s="111"/>
      <c r="BK114" s="111"/>
      <c r="BL114" s="112"/>
      <c r="BM114" s="109"/>
      <c r="BN114" s="106"/>
      <c r="BO114" s="97"/>
      <c r="BP114" s="106"/>
      <c r="BQ114" s="106"/>
      <c r="BR114" s="111"/>
      <c r="BS114" s="111"/>
      <c r="BT114" s="112"/>
      <c r="BU114" s="113"/>
      <c r="BV114" s="106"/>
    </row>
    <row r="115" spans="1:74">
      <c r="A115" s="92" t="s">
        <v>1248</v>
      </c>
      <c r="B115" s="91"/>
      <c r="C115" s="105"/>
      <c r="D115" s="106"/>
      <c r="E115" s="107" t="s">
        <v>691</v>
      </c>
      <c r="F115" s="106"/>
      <c r="G115" s="106"/>
      <c r="H115" s="91"/>
      <c r="I115" s="106"/>
      <c r="J115" s="107"/>
      <c r="K115" s="106"/>
      <c r="L115" s="108"/>
      <c r="M115" s="109"/>
      <c r="N115" s="90"/>
      <c r="O115" s="106"/>
      <c r="P115" s="109"/>
      <c r="Q115" s="106"/>
      <c r="R115" s="106"/>
      <c r="S115" s="109"/>
      <c r="T115" s="106"/>
      <c r="U115" s="106"/>
      <c r="V115" s="109"/>
      <c r="W115" s="106"/>
      <c r="X115" s="106"/>
      <c r="Y115" s="109"/>
      <c r="Z115" s="106"/>
      <c r="AA115" s="106"/>
      <c r="AB115" s="109"/>
      <c r="AC115" s="106"/>
      <c r="AD115" s="106"/>
      <c r="AE115" s="109"/>
      <c r="AF115" s="106"/>
      <c r="AG115" s="106"/>
      <c r="AH115" s="109"/>
      <c r="AI115" s="106"/>
      <c r="AJ115" s="110"/>
      <c r="AK115" s="97"/>
      <c r="AL115" s="106"/>
      <c r="AM115" s="110"/>
      <c r="AN115" s="97"/>
      <c r="AO115" s="106"/>
      <c r="AP115" s="110"/>
      <c r="AQ115" s="109"/>
      <c r="AR115" s="106"/>
      <c r="AS115" s="106"/>
      <c r="AT115" s="111"/>
      <c r="AU115" s="111"/>
      <c r="AV115" s="114"/>
      <c r="AW115" s="109"/>
      <c r="AX115" s="106"/>
      <c r="AY115" s="109"/>
      <c r="AZ115" s="106"/>
      <c r="BA115" s="106"/>
      <c r="BB115" s="111"/>
      <c r="BC115" s="111"/>
      <c r="BD115" s="112"/>
      <c r="BE115" s="109"/>
      <c r="BF115" s="106"/>
      <c r="BG115" s="109"/>
      <c r="BH115" s="106"/>
      <c r="BI115" s="106"/>
      <c r="BJ115" s="111"/>
      <c r="BK115" s="111"/>
      <c r="BL115" s="112"/>
      <c r="BM115" s="109"/>
      <c r="BN115" s="106"/>
      <c r="BO115" s="97"/>
      <c r="BP115" s="106"/>
      <c r="BQ115" s="106"/>
      <c r="BR115" s="111"/>
      <c r="BS115" s="111"/>
      <c r="BT115" s="112"/>
      <c r="BU115" s="113"/>
      <c r="BV115" s="106"/>
    </row>
    <row r="116" spans="1:74">
      <c r="A116" s="92" t="s">
        <v>1249</v>
      </c>
      <c r="B116" s="91" t="s">
        <v>140</v>
      </c>
      <c r="C116" s="115">
        <v>44928</v>
      </c>
      <c r="D116" s="106" t="s">
        <v>176</v>
      </c>
      <c r="E116" s="107" t="s">
        <v>167</v>
      </c>
      <c r="F116" s="106" t="s">
        <v>165</v>
      </c>
      <c r="G116" s="106" t="s">
        <v>144</v>
      </c>
      <c r="H116" s="91" t="s">
        <v>145</v>
      </c>
      <c r="I116" s="106" t="s">
        <v>146</v>
      </c>
      <c r="J116" s="107" t="s">
        <v>153</v>
      </c>
      <c r="K116" s="106">
        <v>4</v>
      </c>
      <c r="L116" s="108" t="s">
        <v>154</v>
      </c>
      <c r="M116" s="97">
        <v>44928.256944444445</v>
      </c>
      <c r="N116" s="90">
        <v>50159</v>
      </c>
      <c r="O116" s="106">
        <v>50159</v>
      </c>
      <c r="P116" s="97">
        <v>44928.71875</v>
      </c>
      <c r="Q116" s="106">
        <v>50231</v>
      </c>
      <c r="R116" s="106">
        <v>50231</v>
      </c>
      <c r="S116" s="97">
        <v>44928.302083333336</v>
      </c>
      <c r="T116" s="106">
        <v>50166</v>
      </c>
      <c r="U116" s="106" t="s">
        <v>181</v>
      </c>
      <c r="V116" s="97">
        <v>44928.488888888889</v>
      </c>
      <c r="W116" s="106">
        <v>50192</v>
      </c>
      <c r="X116" s="106" t="s">
        <v>182</v>
      </c>
      <c r="Y116" s="97">
        <v>44928.517361111109</v>
      </c>
      <c r="Z116" s="106">
        <v>50202</v>
      </c>
      <c r="AA116" s="106" t="s">
        <v>712</v>
      </c>
      <c r="AB116" s="97">
        <v>44928.666666666664</v>
      </c>
      <c r="AC116" s="106">
        <v>50219</v>
      </c>
      <c r="AD116" s="106" t="s">
        <v>199</v>
      </c>
      <c r="AE116" s="109"/>
      <c r="AF116" s="106"/>
      <c r="AG116" s="106"/>
      <c r="AH116" s="109"/>
      <c r="AI116" s="106"/>
      <c r="AJ116" s="110"/>
      <c r="AK116" s="97"/>
      <c r="AL116" s="106"/>
      <c r="AM116" s="110"/>
      <c r="AN116" s="97"/>
      <c r="AO116" s="106"/>
      <c r="AP116" s="110"/>
      <c r="AQ116" s="97">
        <v>44928.506249999999</v>
      </c>
      <c r="AR116" s="106">
        <v>50198</v>
      </c>
      <c r="AS116" s="106">
        <v>3750</v>
      </c>
      <c r="AT116" s="111">
        <v>20790</v>
      </c>
      <c r="AU116" s="111">
        <v>11930</v>
      </c>
      <c r="AV116" s="112">
        <v>8860</v>
      </c>
      <c r="AW116" s="97">
        <v>44928.515277777777</v>
      </c>
      <c r="AX116" s="106">
        <v>50198</v>
      </c>
      <c r="AY116" s="97">
        <v>44928.704861111109</v>
      </c>
      <c r="AZ116" s="106">
        <v>50231</v>
      </c>
      <c r="BA116" s="106">
        <v>3757</v>
      </c>
      <c r="BB116" s="111">
        <v>21150</v>
      </c>
      <c r="BC116" s="111">
        <v>11970</v>
      </c>
      <c r="BD116" s="112">
        <v>9180</v>
      </c>
      <c r="BE116" s="97">
        <v>44928.713194444441</v>
      </c>
      <c r="BF116" s="106">
        <v>50231</v>
      </c>
      <c r="BG116" s="109"/>
      <c r="BH116" s="106"/>
      <c r="BI116" s="106"/>
      <c r="BJ116" s="111"/>
      <c r="BK116" s="111"/>
      <c r="BL116" s="112"/>
      <c r="BM116" s="109"/>
      <c r="BN116" s="106"/>
      <c r="BO116" s="97"/>
      <c r="BP116" s="106"/>
      <c r="BQ116" s="106"/>
      <c r="BR116" s="111"/>
      <c r="BS116" s="111"/>
      <c r="BT116" s="112"/>
      <c r="BU116" s="113"/>
      <c r="BV116" s="106"/>
    </row>
    <row r="117" spans="1:74">
      <c r="A117" s="92" t="s">
        <v>1054</v>
      </c>
      <c r="B117" s="91" t="s">
        <v>140</v>
      </c>
      <c r="C117" s="115">
        <v>44929</v>
      </c>
      <c r="D117" s="106" t="s">
        <v>178</v>
      </c>
      <c r="E117" s="107" t="s">
        <v>149</v>
      </c>
      <c r="F117" s="106" t="s">
        <v>143</v>
      </c>
      <c r="G117" s="106" t="s">
        <v>144</v>
      </c>
      <c r="H117" s="91" t="s">
        <v>145</v>
      </c>
      <c r="I117" s="106" t="s">
        <v>146</v>
      </c>
      <c r="J117" s="107" t="s">
        <v>147</v>
      </c>
      <c r="K117" s="106">
        <v>3</v>
      </c>
      <c r="L117" s="108" t="s">
        <v>151</v>
      </c>
      <c r="M117" s="97">
        <v>44929.256944444445</v>
      </c>
      <c r="N117" s="90">
        <v>43351</v>
      </c>
      <c r="O117" s="106">
        <v>0</v>
      </c>
      <c r="P117" s="97">
        <v>44929.683333333334</v>
      </c>
      <c r="Q117" s="106">
        <v>43438</v>
      </c>
      <c r="R117" s="106">
        <v>0</v>
      </c>
      <c r="S117" s="97">
        <v>44929.291666666664</v>
      </c>
      <c r="T117" s="106">
        <v>43357</v>
      </c>
      <c r="U117" s="106" t="s">
        <v>285</v>
      </c>
      <c r="V117" s="97">
        <v>44929.465277777781</v>
      </c>
      <c r="W117" s="106">
        <v>43393</v>
      </c>
      <c r="X117" s="106" t="s">
        <v>218</v>
      </c>
      <c r="Y117" s="97">
        <v>44929.507638888892</v>
      </c>
      <c r="Z117" s="106">
        <v>43413</v>
      </c>
      <c r="AA117" s="106" t="s">
        <v>1055</v>
      </c>
      <c r="AB117" s="97">
        <v>44929.652777777781</v>
      </c>
      <c r="AC117" s="106">
        <v>43429</v>
      </c>
      <c r="AD117" s="106" t="s">
        <v>577</v>
      </c>
      <c r="AE117" s="109"/>
      <c r="AF117" s="106"/>
      <c r="AG117" s="106"/>
      <c r="AH117" s="109"/>
      <c r="AI117" s="106"/>
      <c r="AJ117" s="110"/>
      <c r="AK117" s="97"/>
      <c r="AL117" s="106"/>
      <c r="AM117" s="110"/>
      <c r="AN117" s="97"/>
      <c r="AO117" s="106"/>
      <c r="AP117" s="110"/>
      <c r="AQ117" s="97">
        <v>44929.490277777775</v>
      </c>
      <c r="AR117" s="106">
        <v>43403</v>
      </c>
      <c r="AS117" s="106">
        <v>3765</v>
      </c>
      <c r="AT117" s="111">
        <v>18880</v>
      </c>
      <c r="AU117" s="111">
        <v>12170</v>
      </c>
      <c r="AV117" s="112">
        <v>6710</v>
      </c>
      <c r="AW117" s="97">
        <v>44929.49722222222</v>
      </c>
      <c r="AX117" s="106">
        <v>43403</v>
      </c>
      <c r="AY117" s="97">
        <v>44929.675694444442</v>
      </c>
      <c r="AZ117" s="106">
        <v>43437</v>
      </c>
      <c r="BA117" s="106">
        <v>3772</v>
      </c>
      <c r="BB117" s="111">
        <v>19800</v>
      </c>
      <c r="BC117" s="111">
        <v>12050</v>
      </c>
      <c r="BD117" s="112">
        <v>7750</v>
      </c>
      <c r="BE117" s="97">
        <v>44929.683333333334</v>
      </c>
      <c r="BF117" s="106">
        <v>43438</v>
      </c>
      <c r="BG117" s="109"/>
      <c r="BH117" s="106"/>
      <c r="BI117" s="106"/>
      <c r="BJ117" s="111"/>
      <c r="BK117" s="111"/>
      <c r="BL117" s="112"/>
      <c r="BM117" s="109"/>
      <c r="BN117" s="106"/>
      <c r="BO117" s="97"/>
      <c r="BP117" s="106"/>
      <c r="BQ117" s="106"/>
      <c r="BR117" s="111"/>
      <c r="BS117" s="111"/>
      <c r="BT117" s="112"/>
      <c r="BU117" s="113"/>
      <c r="BV117" s="106"/>
    </row>
    <row r="118" spans="1:74">
      <c r="A118" s="92" t="s">
        <v>1056</v>
      </c>
      <c r="B118" s="91" t="s">
        <v>140</v>
      </c>
      <c r="C118" s="115">
        <v>44929</v>
      </c>
      <c r="D118" s="106" t="s">
        <v>178</v>
      </c>
      <c r="E118" s="107" t="s">
        <v>152</v>
      </c>
      <c r="F118" s="106" t="s">
        <v>143</v>
      </c>
      <c r="G118" s="106" t="s">
        <v>144</v>
      </c>
      <c r="H118" s="91" t="s">
        <v>145</v>
      </c>
      <c r="I118" s="106" t="s">
        <v>146</v>
      </c>
      <c r="J118" s="107" t="s">
        <v>153</v>
      </c>
      <c r="K118" s="106">
        <v>4</v>
      </c>
      <c r="L118" s="108" t="s">
        <v>154</v>
      </c>
      <c r="M118" s="97">
        <v>44929.256944444445</v>
      </c>
      <c r="N118" s="90">
        <v>50231</v>
      </c>
      <c r="O118" s="106">
        <v>50231</v>
      </c>
      <c r="P118" s="97">
        <v>44929.729166666664</v>
      </c>
      <c r="Q118" s="106">
        <v>50344</v>
      </c>
      <c r="R118" s="106">
        <v>50344</v>
      </c>
      <c r="S118" s="97">
        <v>44929.291666666664</v>
      </c>
      <c r="T118" s="106">
        <v>50239</v>
      </c>
      <c r="U118" s="106" t="s">
        <v>181</v>
      </c>
      <c r="V118" s="97">
        <v>44929.513888888891</v>
      </c>
      <c r="W118" s="106">
        <v>50285</v>
      </c>
      <c r="X118" s="106" t="s">
        <v>267</v>
      </c>
      <c r="Y118" s="97">
        <v>44929.555555555555</v>
      </c>
      <c r="Z118" s="106">
        <v>50306</v>
      </c>
      <c r="AA118" s="106" t="s">
        <v>289</v>
      </c>
      <c r="AB118" s="97">
        <v>44929.694444444445</v>
      </c>
      <c r="AC118" s="106">
        <v>50326</v>
      </c>
      <c r="AD118" s="106" t="s">
        <v>250</v>
      </c>
      <c r="AE118" s="109"/>
      <c r="AF118" s="106"/>
      <c r="AG118" s="106"/>
      <c r="AH118" s="109"/>
      <c r="AI118" s="106"/>
      <c r="AJ118" s="110"/>
      <c r="AK118" s="97"/>
      <c r="AL118" s="106"/>
      <c r="AM118" s="110"/>
      <c r="AN118" s="97"/>
      <c r="AO118" s="106"/>
      <c r="AP118" s="110"/>
      <c r="AQ118" s="97">
        <v>44929.536111111112</v>
      </c>
      <c r="AR118" s="106">
        <v>50293</v>
      </c>
      <c r="AS118" s="106">
        <v>3766</v>
      </c>
      <c r="AT118" s="111">
        <v>21200</v>
      </c>
      <c r="AU118" s="111">
        <v>11930</v>
      </c>
      <c r="AV118" s="112">
        <v>9270</v>
      </c>
      <c r="AW118" s="97">
        <v>44929.543749999997</v>
      </c>
      <c r="AX118" s="106">
        <v>50293</v>
      </c>
      <c r="AY118" s="97">
        <v>44929.71875</v>
      </c>
      <c r="AZ118" s="106">
        <v>50344</v>
      </c>
      <c r="BA118" s="106">
        <v>0</v>
      </c>
      <c r="BB118" s="111">
        <v>20780</v>
      </c>
      <c r="BC118" s="111">
        <v>11960</v>
      </c>
      <c r="BD118" s="112">
        <v>8820</v>
      </c>
      <c r="BE118" s="97">
        <v>44929.727083333331</v>
      </c>
      <c r="BF118" s="106">
        <v>50344</v>
      </c>
      <c r="BG118" s="109"/>
      <c r="BH118" s="106"/>
      <c r="BI118" s="106"/>
      <c r="BJ118" s="111"/>
      <c r="BK118" s="111"/>
      <c r="BL118" s="112"/>
      <c r="BM118" s="109"/>
      <c r="BN118" s="106"/>
      <c r="BO118" s="97"/>
      <c r="BP118" s="106"/>
      <c r="BQ118" s="106"/>
      <c r="BR118" s="111"/>
      <c r="BS118" s="111"/>
      <c r="BT118" s="112"/>
      <c r="BU118" s="113"/>
      <c r="BV118" s="106"/>
    </row>
    <row r="119" spans="1:74">
      <c r="A119" s="92" t="s">
        <v>1062</v>
      </c>
      <c r="B119" s="91" t="s">
        <v>140</v>
      </c>
      <c r="C119" s="115">
        <v>44930</v>
      </c>
      <c r="D119" s="106" t="s">
        <v>178</v>
      </c>
      <c r="E119" s="107" t="s">
        <v>155</v>
      </c>
      <c r="F119" s="106" t="s">
        <v>143</v>
      </c>
      <c r="G119" s="106" t="s">
        <v>156</v>
      </c>
      <c r="H119" s="91" t="s">
        <v>145</v>
      </c>
      <c r="I119" s="106" t="s">
        <v>146</v>
      </c>
      <c r="J119" s="107" t="s">
        <v>147</v>
      </c>
      <c r="K119" s="106">
        <v>3</v>
      </c>
      <c r="L119" s="108" t="s">
        <v>158</v>
      </c>
      <c r="M119" s="97">
        <v>44929.686111111114</v>
      </c>
      <c r="N119" s="90">
        <v>43438</v>
      </c>
      <c r="O119" s="106">
        <v>43438</v>
      </c>
      <c r="P119" s="97">
        <v>44930.023611111108</v>
      </c>
      <c r="Q119" s="106">
        <v>43504</v>
      </c>
      <c r="R119" s="106">
        <v>43504</v>
      </c>
      <c r="S119" s="97">
        <v>44930.691666666666</v>
      </c>
      <c r="T119" s="106">
        <v>43442</v>
      </c>
      <c r="U119" s="106" t="s">
        <v>344</v>
      </c>
      <c r="V119" s="97">
        <v>44930.879166666666</v>
      </c>
      <c r="W119" s="106">
        <v>43465</v>
      </c>
      <c r="X119" s="106" t="s">
        <v>1063</v>
      </c>
      <c r="Y119" s="97">
        <v>44930.905555555553</v>
      </c>
      <c r="Z119" s="106">
        <v>43475</v>
      </c>
      <c r="AA119" s="106" t="s">
        <v>1064</v>
      </c>
      <c r="AB119" s="97">
        <v>44930.993055555555</v>
      </c>
      <c r="AC119" s="106">
        <v>43494</v>
      </c>
      <c r="AD119" s="106" t="s">
        <v>1065</v>
      </c>
      <c r="AE119" s="109"/>
      <c r="AF119" s="106"/>
      <c r="AG119" s="106"/>
      <c r="AH119" s="109"/>
      <c r="AI119" s="106"/>
      <c r="AJ119" s="110"/>
      <c r="AK119" s="97"/>
      <c r="AL119" s="106"/>
      <c r="AM119" s="110"/>
      <c r="AN119" s="97"/>
      <c r="AO119" s="106"/>
      <c r="AP119" s="110"/>
      <c r="AQ119" s="97">
        <v>44930.888194444444</v>
      </c>
      <c r="AR119" s="106">
        <v>43470</v>
      </c>
      <c r="AS119" s="106"/>
      <c r="AT119" s="111"/>
      <c r="AU119" s="111"/>
      <c r="AV119" s="114">
        <v>8300</v>
      </c>
      <c r="AW119" s="97">
        <v>44930.898611111108</v>
      </c>
      <c r="AX119" s="106">
        <v>43471</v>
      </c>
      <c r="AY119" s="97">
        <v>44930.011805555558</v>
      </c>
      <c r="AZ119" s="106">
        <v>43504</v>
      </c>
      <c r="BA119" s="106"/>
      <c r="BB119" s="111"/>
      <c r="BC119" s="111"/>
      <c r="BD119" s="114">
        <v>5810</v>
      </c>
      <c r="BE119" s="97">
        <v>44930.019444444442</v>
      </c>
      <c r="BF119" s="106">
        <v>43504</v>
      </c>
      <c r="BG119" s="109"/>
      <c r="BH119" s="106"/>
      <c r="BI119" s="106"/>
      <c r="BJ119" s="111"/>
      <c r="BK119" s="111"/>
      <c r="BL119" s="112"/>
      <c r="BM119" s="109"/>
      <c r="BN119" s="106"/>
      <c r="BO119" s="97"/>
      <c r="BP119" s="106"/>
      <c r="BQ119" s="106"/>
      <c r="BR119" s="111"/>
      <c r="BS119" s="111"/>
      <c r="BT119" s="112"/>
      <c r="BU119" s="113"/>
      <c r="BV119" s="106"/>
    </row>
    <row r="120" spans="1:74">
      <c r="A120" s="92" t="s">
        <v>1058</v>
      </c>
      <c r="B120" s="91" t="s">
        <v>140</v>
      </c>
      <c r="C120" s="115">
        <v>44930</v>
      </c>
      <c r="D120" s="106" t="s">
        <v>180</v>
      </c>
      <c r="E120" s="107" t="s">
        <v>166</v>
      </c>
      <c r="F120" s="106" t="s">
        <v>165</v>
      </c>
      <c r="G120" s="106" t="s">
        <v>144</v>
      </c>
      <c r="H120" s="91" t="s">
        <v>145</v>
      </c>
      <c r="I120" s="106" t="s">
        <v>146</v>
      </c>
      <c r="J120" s="107" t="s">
        <v>150</v>
      </c>
      <c r="K120" s="106">
        <v>3</v>
      </c>
      <c r="L120" s="108" t="s">
        <v>151</v>
      </c>
      <c r="M120" s="97">
        <v>44930.256944444445</v>
      </c>
      <c r="N120" s="90">
        <v>48833</v>
      </c>
      <c r="O120" s="106">
        <v>0</v>
      </c>
      <c r="P120" s="97">
        <v>44930.642361111109</v>
      </c>
      <c r="Q120" s="106">
        <v>48903</v>
      </c>
      <c r="R120" s="106">
        <v>0</v>
      </c>
      <c r="S120" s="97">
        <v>44930.291666666664</v>
      </c>
      <c r="T120" s="106">
        <v>48838</v>
      </c>
      <c r="U120" s="106" t="s">
        <v>285</v>
      </c>
      <c r="V120" s="97">
        <v>44930.506944444445</v>
      </c>
      <c r="W120" s="106">
        <v>48874</v>
      </c>
      <c r="X120" s="106" t="s">
        <v>1059</v>
      </c>
      <c r="Y120" s="97">
        <v>44930.524305555555</v>
      </c>
      <c r="Z120" s="106">
        <v>48881</v>
      </c>
      <c r="AA120" s="106" t="s">
        <v>198</v>
      </c>
      <c r="AB120" s="97">
        <v>44930.618055555555</v>
      </c>
      <c r="AC120" s="106">
        <v>48895</v>
      </c>
      <c r="AD120" s="106" t="s">
        <v>316</v>
      </c>
      <c r="AE120" s="109"/>
      <c r="AF120" s="106"/>
      <c r="AG120" s="106"/>
      <c r="AH120" s="109"/>
      <c r="AI120" s="106"/>
      <c r="AJ120" s="110"/>
      <c r="AK120" s="97"/>
      <c r="AL120" s="106"/>
      <c r="AM120" s="110"/>
      <c r="AN120" s="97"/>
      <c r="AO120" s="106"/>
      <c r="AP120" s="110"/>
      <c r="AQ120" s="97">
        <v>44930.518750000003</v>
      </c>
      <c r="AR120" s="106">
        <v>48877</v>
      </c>
      <c r="AS120" s="106">
        <v>3783</v>
      </c>
      <c r="AT120" s="111">
        <v>20860</v>
      </c>
      <c r="AU120" s="111">
        <v>12360</v>
      </c>
      <c r="AV120" s="112">
        <v>8500</v>
      </c>
      <c r="AW120" s="97">
        <v>44930.524305555555</v>
      </c>
      <c r="AX120" s="106">
        <v>48877</v>
      </c>
      <c r="AY120" s="97">
        <v>44930.642361111109</v>
      </c>
      <c r="AZ120" s="106">
        <v>48903</v>
      </c>
      <c r="BA120" s="106">
        <v>3787</v>
      </c>
      <c r="BB120" s="111">
        <v>15660</v>
      </c>
      <c r="BC120" s="111">
        <v>12330</v>
      </c>
      <c r="BD120" s="112">
        <v>3330</v>
      </c>
      <c r="BE120" s="97">
        <v>44930.642361111109</v>
      </c>
      <c r="BF120" s="106">
        <v>48903</v>
      </c>
      <c r="BG120" s="109"/>
      <c r="BH120" s="106"/>
      <c r="BI120" s="106"/>
      <c r="BJ120" s="111"/>
      <c r="BK120" s="111"/>
      <c r="BL120" s="112"/>
      <c r="BM120" s="109"/>
      <c r="BN120" s="106"/>
      <c r="BO120" s="97"/>
      <c r="BP120" s="106"/>
      <c r="BQ120" s="106"/>
      <c r="BR120" s="111"/>
      <c r="BS120" s="111"/>
      <c r="BT120" s="112"/>
      <c r="BU120" s="113"/>
      <c r="BV120" s="106"/>
    </row>
    <row r="121" spans="1:74">
      <c r="A121" s="92" t="s">
        <v>1057</v>
      </c>
      <c r="B121" s="91" t="s">
        <v>140</v>
      </c>
      <c r="C121" s="115">
        <v>44930</v>
      </c>
      <c r="D121" s="106" t="s">
        <v>180</v>
      </c>
      <c r="E121" s="107" t="s">
        <v>195</v>
      </c>
      <c r="F121" s="106" t="s">
        <v>196</v>
      </c>
      <c r="G121" s="106" t="s">
        <v>144</v>
      </c>
      <c r="H121" s="91" t="s">
        <v>319</v>
      </c>
      <c r="I121" s="106" t="s">
        <v>146</v>
      </c>
      <c r="J121" s="107" t="s">
        <v>150</v>
      </c>
      <c r="K121" s="106">
        <v>0</v>
      </c>
      <c r="L121" s="108" t="s">
        <v>151</v>
      </c>
      <c r="M121" s="97">
        <v>44930.645833333336</v>
      </c>
      <c r="N121" s="90">
        <v>48903</v>
      </c>
      <c r="O121" s="106">
        <v>0</v>
      </c>
      <c r="P121" s="97">
        <v>44930.679861111108</v>
      </c>
      <c r="Q121" s="106">
        <v>48905</v>
      </c>
      <c r="R121" s="106">
        <v>0</v>
      </c>
      <c r="S121" s="97">
        <v>44930.647916666669</v>
      </c>
      <c r="T121" s="106">
        <v>48904</v>
      </c>
      <c r="U121" s="106" t="s">
        <v>270</v>
      </c>
      <c r="V121" s="97">
        <v>44930.666666666664</v>
      </c>
      <c r="W121" s="106">
        <v>48904</v>
      </c>
      <c r="X121" s="106" t="s">
        <v>270</v>
      </c>
      <c r="Y121" s="97"/>
      <c r="Z121" s="106"/>
      <c r="AA121" s="106"/>
      <c r="AB121" s="97"/>
      <c r="AC121" s="106"/>
      <c r="AD121" s="106"/>
      <c r="AE121" s="109"/>
      <c r="AF121" s="106"/>
      <c r="AG121" s="106"/>
      <c r="AH121" s="109"/>
      <c r="AI121" s="106"/>
      <c r="AJ121" s="110"/>
      <c r="AK121" s="97"/>
      <c r="AL121" s="106"/>
      <c r="AM121" s="110"/>
      <c r="AN121" s="97"/>
      <c r="AO121" s="106"/>
      <c r="AP121" s="110"/>
      <c r="AQ121" s="97">
        <v>44930.674305555556</v>
      </c>
      <c r="AR121" s="106">
        <v>48905</v>
      </c>
      <c r="AS121" s="106">
        <v>3790</v>
      </c>
      <c r="AT121" s="111">
        <v>14770</v>
      </c>
      <c r="AU121" s="111">
        <v>12180</v>
      </c>
      <c r="AV121" s="112">
        <v>2590</v>
      </c>
      <c r="AW121" s="97">
        <v>44930.679861111108</v>
      </c>
      <c r="AX121" s="106">
        <v>48905</v>
      </c>
      <c r="AY121" s="97"/>
      <c r="AZ121" s="106"/>
      <c r="BA121" s="106"/>
      <c r="BB121" s="111"/>
      <c r="BC121" s="111"/>
      <c r="BD121" s="112"/>
      <c r="BE121" s="97"/>
      <c r="BF121" s="106"/>
      <c r="BG121" s="109"/>
      <c r="BH121" s="106"/>
      <c r="BI121" s="106"/>
      <c r="BJ121" s="111"/>
      <c r="BK121" s="111"/>
      <c r="BL121" s="112"/>
      <c r="BM121" s="109"/>
      <c r="BN121" s="106"/>
      <c r="BO121" s="97"/>
      <c r="BP121" s="106"/>
      <c r="BQ121" s="106"/>
      <c r="BR121" s="111"/>
      <c r="BS121" s="111"/>
      <c r="BT121" s="112"/>
      <c r="BU121" s="113"/>
      <c r="BV121" s="106"/>
    </row>
    <row r="122" spans="1:74">
      <c r="A122" s="92" t="s">
        <v>1060</v>
      </c>
      <c r="B122" s="91" t="s">
        <v>140</v>
      </c>
      <c r="C122" s="115">
        <v>44930</v>
      </c>
      <c r="D122" s="106" t="s">
        <v>180</v>
      </c>
      <c r="E122" s="107" t="s">
        <v>167</v>
      </c>
      <c r="F122" s="106" t="s">
        <v>165</v>
      </c>
      <c r="G122" s="106" t="s">
        <v>144</v>
      </c>
      <c r="H122" s="91" t="s">
        <v>145</v>
      </c>
      <c r="I122" s="106" t="s">
        <v>146</v>
      </c>
      <c r="J122" s="107" t="s">
        <v>153</v>
      </c>
      <c r="K122" s="106">
        <v>4</v>
      </c>
      <c r="L122" s="108" t="s">
        <v>154</v>
      </c>
      <c r="M122" s="97">
        <v>44930.256944444445</v>
      </c>
      <c r="N122" s="90">
        <v>310344</v>
      </c>
      <c r="O122" s="106">
        <v>310344</v>
      </c>
      <c r="P122" s="97">
        <v>44930.694444444445</v>
      </c>
      <c r="Q122" s="106">
        <v>310403</v>
      </c>
      <c r="R122" s="106">
        <v>310403</v>
      </c>
      <c r="S122" s="97">
        <v>44930.293749999997</v>
      </c>
      <c r="T122" s="106">
        <v>310344</v>
      </c>
      <c r="U122" s="106" t="s">
        <v>223</v>
      </c>
      <c r="V122" s="97">
        <v>44930.513888888891</v>
      </c>
      <c r="W122" s="106">
        <v>310366</v>
      </c>
      <c r="X122" s="106" t="s">
        <v>223</v>
      </c>
      <c r="Y122" s="97">
        <v>44930.538194444445</v>
      </c>
      <c r="Z122" s="106">
        <v>310373</v>
      </c>
      <c r="AA122" s="106" t="s">
        <v>1061</v>
      </c>
      <c r="AB122" s="97">
        <v>44930.659722222219</v>
      </c>
      <c r="AC122" s="106">
        <v>310386</v>
      </c>
      <c r="AD122" s="106" t="s">
        <v>199</v>
      </c>
      <c r="AE122" s="109"/>
      <c r="AF122" s="106"/>
      <c r="AG122" s="106"/>
      <c r="AH122" s="109"/>
      <c r="AI122" s="106"/>
      <c r="AJ122" s="110"/>
      <c r="AK122" s="97"/>
      <c r="AL122" s="106"/>
      <c r="AM122" s="110"/>
      <c r="AN122" s="97"/>
      <c r="AO122" s="106"/>
      <c r="AP122" s="110"/>
      <c r="AQ122" s="97">
        <v>44930.525694444441</v>
      </c>
      <c r="AR122" s="106">
        <v>310369</v>
      </c>
      <c r="AS122" s="106">
        <v>3784</v>
      </c>
      <c r="AT122" s="111">
        <v>17750</v>
      </c>
      <c r="AU122" s="111">
        <v>10900</v>
      </c>
      <c r="AV122" s="112">
        <v>6850</v>
      </c>
      <c r="AW122" s="97">
        <v>44930.53402777778</v>
      </c>
      <c r="AX122" s="106">
        <v>310369</v>
      </c>
      <c r="AY122" s="97">
        <v>44930.683333333334</v>
      </c>
      <c r="AZ122" s="106">
        <v>310403</v>
      </c>
      <c r="BA122" s="106">
        <v>3791</v>
      </c>
      <c r="BB122" s="111">
        <v>16860</v>
      </c>
      <c r="BC122" s="111">
        <v>10740</v>
      </c>
      <c r="BD122" s="112">
        <v>6120</v>
      </c>
      <c r="BE122" s="97">
        <v>44930.683333333334</v>
      </c>
      <c r="BF122" s="106">
        <v>310403</v>
      </c>
      <c r="BG122" s="109"/>
      <c r="BH122" s="106"/>
      <c r="BI122" s="106"/>
      <c r="BJ122" s="111"/>
      <c r="BK122" s="111"/>
      <c r="BL122" s="112"/>
      <c r="BM122" s="109"/>
      <c r="BN122" s="106"/>
      <c r="BO122" s="97"/>
      <c r="BP122" s="106"/>
      <c r="BQ122" s="106"/>
      <c r="BR122" s="111"/>
      <c r="BS122" s="111"/>
      <c r="BT122" s="112"/>
      <c r="BU122" s="113"/>
      <c r="BV122" s="106"/>
    </row>
    <row r="123" spans="1:74">
      <c r="A123" s="92" t="s">
        <v>1067</v>
      </c>
      <c r="B123" s="91" t="s">
        <v>140</v>
      </c>
      <c r="C123" s="115">
        <v>44931</v>
      </c>
      <c r="D123" s="106" t="s">
        <v>180</v>
      </c>
      <c r="E123" s="107" t="s">
        <v>168</v>
      </c>
      <c r="F123" s="106" t="s">
        <v>165</v>
      </c>
      <c r="G123" s="106" t="s">
        <v>156</v>
      </c>
      <c r="H123" s="91" t="s">
        <v>145</v>
      </c>
      <c r="I123" s="106" t="s">
        <v>146</v>
      </c>
      <c r="J123" s="107" t="s">
        <v>147</v>
      </c>
      <c r="K123" s="106">
        <v>3</v>
      </c>
      <c r="L123" s="108" t="s">
        <v>158</v>
      </c>
      <c r="M123" s="97">
        <v>44930.65347222222</v>
      </c>
      <c r="N123" s="90">
        <v>43598</v>
      </c>
      <c r="O123" s="106">
        <v>43598</v>
      </c>
      <c r="P123" s="97">
        <v>44931</v>
      </c>
      <c r="Q123" s="106">
        <v>43664</v>
      </c>
      <c r="R123" s="106">
        <v>43664</v>
      </c>
      <c r="S123" s="97">
        <v>44931.659722222219</v>
      </c>
      <c r="T123" s="106">
        <v>43602</v>
      </c>
      <c r="U123" s="106" t="s">
        <v>344</v>
      </c>
      <c r="V123" s="97">
        <v>44931.82708333333</v>
      </c>
      <c r="W123" s="106">
        <v>43624</v>
      </c>
      <c r="X123" s="106" t="s">
        <v>1068</v>
      </c>
      <c r="Y123" s="97">
        <v>44931.847222222219</v>
      </c>
      <c r="Z123" s="106">
        <v>43632</v>
      </c>
      <c r="AA123" s="106" t="s">
        <v>464</v>
      </c>
      <c r="AB123" s="97">
        <v>44931.974305555559</v>
      </c>
      <c r="AC123" s="106">
        <v>43657</v>
      </c>
      <c r="AD123" s="106" t="s">
        <v>260</v>
      </c>
      <c r="AE123" s="109"/>
      <c r="AF123" s="106"/>
      <c r="AG123" s="106"/>
      <c r="AH123" s="109"/>
      <c r="AI123" s="106"/>
      <c r="AJ123" s="110"/>
      <c r="AK123" s="97"/>
      <c r="AL123" s="106"/>
      <c r="AM123" s="110"/>
      <c r="AN123" s="97"/>
      <c r="AO123" s="106"/>
      <c r="AP123" s="110"/>
      <c r="AQ123" s="97">
        <v>44931.832638888889</v>
      </c>
      <c r="AR123" s="106">
        <v>43628</v>
      </c>
      <c r="AS123" s="106"/>
      <c r="AT123" s="111"/>
      <c r="AU123" s="111"/>
      <c r="AV123" s="114">
        <v>8060</v>
      </c>
      <c r="AW123" s="97">
        <v>44931.841666666667</v>
      </c>
      <c r="AX123" s="106">
        <v>43628</v>
      </c>
      <c r="AY123" s="97">
        <v>44931.989583333336</v>
      </c>
      <c r="AZ123" s="106">
        <v>43663</v>
      </c>
      <c r="BA123" s="106"/>
      <c r="BB123" s="111"/>
      <c r="BC123" s="111"/>
      <c r="BD123" s="114">
        <v>5020</v>
      </c>
      <c r="BE123" s="97">
        <v>44931.99722222222</v>
      </c>
      <c r="BF123" s="106">
        <v>43664</v>
      </c>
      <c r="BG123" s="109"/>
      <c r="BH123" s="106"/>
      <c r="BI123" s="106"/>
      <c r="BJ123" s="111"/>
      <c r="BK123" s="111"/>
      <c r="BL123" s="112"/>
      <c r="BM123" s="109"/>
      <c r="BN123" s="106"/>
      <c r="BO123" s="97"/>
      <c r="BP123" s="106"/>
      <c r="BQ123" s="106"/>
      <c r="BR123" s="111"/>
      <c r="BS123" s="111"/>
      <c r="BT123" s="112"/>
      <c r="BU123" s="113"/>
      <c r="BV123" s="106"/>
    </row>
    <row r="124" spans="1:74">
      <c r="A124" s="92" t="s">
        <v>1074</v>
      </c>
      <c r="B124" s="91" t="s">
        <v>140</v>
      </c>
      <c r="C124" s="115">
        <v>44931</v>
      </c>
      <c r="D124" s="106" t="s">
        <v>141</v>
      </c>
      <c r="E124" s="107" t="s">
        <v>152</v>
      </c>
      <c r="F124" s="106" t="s">
        <v>143</v>
      </c>
      <c r="G124" s="106" t="s">
        <v>144</v>
      </c>
      <c r="H124" s="91" t="s">
        <v>145</v>
      </c>
      <c r="I124" s="106" t="s">
        <v>146</v>
      </c>
      <c r="J124" s="107" t="s">
        <v>153</v>
      </c>
      <c r="K124" s="106">
        <v>4</v>
      </c>
      <c r="L124" s="108" t="s">
        <v>154</v>
      </c>
      <c r="M124" s="97">
        <v>44931.256944444445</v>
      </c>
      <c r="N124" s="90">
        <v>50344</v>
      </c>
      <c r="O124" s="106">
        <v>50344</v>
      </c>
      <c r="P124" s="97">
        <v>44931.6875</v>
      </c>
      <c r="Q124" s="106">
        <v>50531</v>
      </c>
      <c r="R124" s="106">
        <v>50531</v>
      </c>
      <c r="S124" s="97">
        <v>44931.290972222225</v>
      </c>
      <c r="T124" s="106">
        <v>50379</v>
      </c>
      <c r="U124" s="106" t="s">
        <v>181</v>
      </c>
      <c r="V124" s="97">
        <v>44931.5</v>
      </c>
      <c r="W124" s="106">
        <v>50459</v>
      </c>
      <c r="X124" s="106" t="s">
        <v>238</v>
      </c>
      <c r="Y124" s="97">
        <v>44931.53125</v>
      </c>
      <c r="Z124" s="106">
        <v>50485</v>
      </c>
      <c r="AA124" s="106" t="s">
        <v>244</v>
      </c>
      <c r="AB124" s="97">
        <v>44931.631944444445</v>
      </c>
      <c r="AC124" s="106">
        <v>50515</v>
      </c>
      <c r="AD124" s="106" t="s">
        <v>331</v>
      </c>
      <c r="AE124" s="109"/>
      <c r="AF124" s="106"/>
      <c r="AG124" s="106"/>
      <c r="AH124" s="109"/>
      <c r="AI124" s="106"/>
      <c r="AJ124" s="110"/>
      <c r="AK124" s="97"/>
      <c r="AL124" s="106"/>
      <c r="AM124" s="110"/>
      <c r="AN124" s="97"/>
      <c r="AO124" s="106"/>
      <c r="AP124" s="110"/>
      <c r="AQ124" s="97">
        <v>44931.517361111109</v>
      </c>
      <c r="AR124" s="106">
        <v>50472</v>
      </c>
      <c r="AS124" s="106">
        <v>3802</v>
      </c>
      <c r="AT124" s="111">
        <v>19430</v>
      </c>
      <c r="AU124" s="111">
        <v>12050</v>
      </c>
      <c r="AV124" s="112">
        <v>7380</v>
      </c>
      <c r="AW124" s="97">
        <v>44931.522916666669</v>
      </c>
      <c r="AX124" s="106">
        <v>50472</v>
      </c>
      <c r="AY124" s="97">
        <v>44931.659722222219</v>
      </c>
      <c r="AZ124" s="106">
        <v>50531</v>
      </c>
      <c r="BA124" s="106">
        <v>3806</v>
      </c>
      <c r="BB124" s="111">
        <v>15680</v>
      </c>
      <c r="BC124" s="111">
        <v>12010</v>
      </c>
      <c r="BD124" s="112">
        <v>3670</v>
      </c>
      <c r="BE124" s="97">
        <v>44931.665972222225</v>
      </c>
      <c r="BF124" s="106">
        <v>50531</v>
      </c>
      <c r="BG124" s="109"/>
      <c r="BH124" s="106"/>
      <c r="BI124" s="106"/>
      <c r="BJ124" s="111"/>
      <c r="BK124" s="111"/>
      <c r="BL124" s="112"/>
      <c r="BM124" s="109"/>
      <c r="BN124" s="106"/>
      <c r="BO124" s="97"/>
      <c r="BP124" s="106"/>
      <c r="BQ124" s="106"/>
      <c r="BR124" s="111"/>
      <c r="BS124" s="111"/>
      <c r="BT124" s="112"/>
      <c r="BU124" s="113"/>
      <c r="BV124" s="106"/>
    </row>
    <row r="125" spans="1:74">
      <c r="A125" s="92" t="s">
        <v>1070</v>
      </c>
      <c r="B125" s="91" t="s">
        <v>140</v>
      </c>
      <c r="C125" s="115">
        <v>44931</v>
      </c>
      <c r="D125" s="106" t="s">
        <v>141</v>
      </c>
      <c r="E125" s="107" t="s">
        <v>149</v>
      </c>
      <c r="F125" s="106" t="s">
        <v>143</v>
      </c>
      <c r="G125" s="106" t="s">
        <v>144</v>
      </c>
      <c r="H125" s="91" t="s">
        <v>145</v>
      </c>
      <c r="I125" s="106" t="s">
        <v>146</v>
      </c>
      <c r="J125" s="107" t="s">
        <v>150</v>
      </c>
      <c r="K125" s="106">
        <v>3</v>
      </c>
      <c r="L125" s="108" t="s">
        <v>151</v>
      </c>
      <c r="M125" s="97">
        <v>44931.256944444445</v>
      </c>
      <c r="N125" s="90">
        <v>48905</v>
      </c>
      <c r="O125" s="106">
        <v>0</v>
      </c>
      <c r="P125" s="97">
        <v>44931.672222222223</v>
      </c>
      <c r="Q125" s="106">
        <v>49000</v>
      </c>
      <c r="R125" s="106">
        <v>0</v>
      </c>
      <c r="S125" s="97">
        <v>44931.291666666664</v>
      </c>
      <c r="T125" s="106">
        <v>48912</v>
      </c>
      <c r="U125" s="106" t="s">
        <v>285</v>
      </c>
      <c r="V125" s="97">
        <v>44931.527777777781</v>
      </c>
      <c r="W125" s="106">
        <v>48961</v>
      </c>
      <c r="X125" s="106" t="s">
        <v>1071</v>
      </c>
      <c r="Y125" s="97">
        <v>44931.565972222219</v>
      </c>
      <c r="Z125" s="106">
        <v>48976</v>
      </c>
      <c r="AA125" s="106" t="s">
        <v>1072</v>
      </c>
      <c r="AB125" s="97">
        <v>44931.638888888891</v>
      </c>
      <c r="AC125" s="106">
        <v>48989</v>
      </c>
      <c r="AD125" s="106" t="s">
        <v>1073</v>
      </c>
      <c r="AE125" s="109"/>
      <c r="AF125" s="106"/>
      <c r="AG125" s="106"/>
      <c r="AH125" s="109"/>
      <c r="AI125" s="106"/>
      <c r="AJ125" s="110"/>
      <c r="AK125" s="97"/>
      <c r="AL125" s="106"/>
      <c r="AM125" s="110"/>
      <c r="AN125" s="97"/>
      <c r="AO125" s="106"/>
      <c r="AP125" s="110"/>
      <c r="AQ125" s="97">
        <v>44931.556944444441</v>
      </c>
      <c r="AR125" s="106">
        <v>48971</v>
      </c>
      <c r="AS125" s="106">
        <v>3804</v>
      </c>
      <c r="AT125" s="111">
        <v>20220</v>
      </c>
      <c r="AU125" s="111">
        <v>12270</v>
      </c>
      <c r="AV125" s="112">
        <v>7950</v>
      </c>
      <c r="AW125" s="97">
        <v>44931.5625</v>
      </c>
      <c r="AX125" s="106"/>
      <c r="AY125" s="97">
        <v>44931.663194444445</v>
      </c>
      <c r="AZ125" s="106">
        <v>49000</v>
      </c>
      <c r="BA125" s="106">
        <v>3807</v>
      </c>
      <c r="BB125" s="111">
        <v>15720</v>
      </c>
      <c r="BC125" s="111">
        <v>12160</v>
      </c>
      <c r="BD125" s="112">
        <v>3560</v>
      </c>
      <c r="BE125" s="97">
        <v>44931.672222222223</v>
      </c>
      <c r="BF125" s="106">
        <v>49000</v>
      </c>
      <c r="BG125" s="109"/>
      <c r="BH125" s="106"/>
      <c r="BI125" s="106"/>
      <c r="BJ125" s="111"/>
      <c r="BK125" s="111"/>
      <c r="BL125" s="112"/>
      <c r="BM125" s="109"/>
      <c r="BN125" s="106"/>
      <c r="BO125" s="97"/>
      <c r="BP125" s="106"/>
      <c r="BQ125" s="106"/>
      <c r="BR125" s="111"/>
      <c r="BS125" s="111"/>
      <c r="BT125" s="112"/>
      <c r="BU125" s="113"/>
      <c r="BV125" s="106"/>
    </row>
    <row r="126" spans="1:74">
      <c r="A126" s="92" t="s">
        <v>1066</v>
      </c>
      <c r="B126" s="91" t="s">
        <v>140</v>
      </c>
      <c r="C126" s="115">
        <v>44931</v>
      </c>
      <c r="D126" s="106" t="s">
        <v>141</v>
      </c>
      <c r="E126" s="107" t="s">
        <v>195</v>
      </c>
      <c r="F126" s="106" t="s">
        <v>196</v>
      </c>
      <c r="G126" s="106" t="s">
        <v>144</v>
      </c>
      <c r="H126" s="91" t="s">
        <v>319</v>
      </c>
      <c r="I126" s="106" t="s">
        <v>146</v>
      </c>
      <c r="J126" s="107" t="s">
        <v>150</v>
      </c>
      <c r="K126" s="106">
        <v>0</v>
      </c>
      <c r="L126" s="108" t="s">
        <v>151</v>
      </c>
      <c r="M126" s="97">
        <v>44931.672222222223</v>
      </c>
      <c r="N126" s="90">
        <v>49000</v>
      </c>
      <c r="O126" s="106">
        <v>0</v>
      </c>
      <c r="P126" s="97">
        <v>44931.71597222222</v>
      </c>
      <c r="Q126" s="106">
        <v>49003</v>
      </c>
      <c r="R126" s="106">
        <v>0</v>
      </c>
      <c r="S126" s="97">
        <v>44931.673611111109</v>
      </c>
      <c r="T126" s="106">
        <v>49001</v>
      </c>
      <c r="U126" s="106" t="s">
        <v>270</v>
      </c>
      <c r="V126" s="97">
        <v>44931.701388888891</v>
      </c>
      <c r="W126" s="106">
        <v>49001</v>
      </c>
      <c r="X126" s="106" t="s">
        <v>270</v>
      </c>
      <c r="Y126" s="97"/>
      <c r="Z126" s="106"/>
      <c r="AA126" s="106"/>
      <c r="AB126" s="97"/>
      <c r="AC126" s="106"/>
      <c r="AD126" s="106"/>
      <c r="AE126" s="109"/>
      <c r="AF126" s="106"/>
      <c r="AG126" s="106"/>
      <c r="AH126" s="109"/>
      <c r="AI126" s="106"/>
      <c r="AJ126" s="110"/>
      <c r="AK126" s="97"/>
      <c r="AL126" s="106"/>
      <c r="AM126" s="110"/>
      <c r="AN126" s="97"/>
      <c r="AO126" s="106"/>
      <c r="AP126" s="110"/>
      <c r="AQ126" s="97">
        <v>44931.707638888889</v>
      </c>
      <c r="AR126" s="106">
        <v>49000</v>
      </c>
      <c r="AS126" s="106">
        <v>3808</v>
      </c>
      <c r="AT126" s="111">
        <v>15440</v>
      </c>
      <c r="AU126" s="111">
        <v>12150</v>
      </c>
      <c r="AV126" s="112">
        <v>3290</v>
      </c>
      <c r="AW126" s="97">
        <v>44931.71597222222</v>
      </c>
      <c r="AX126" s="106">
        <v>49003</v>
      </c>
      <c r="AY126" s="97"/>
      <c r="AZ126" s="106"/>
      <c r="BA126" s="106"/>
      <c r="BB126" s="111"/>
      <c r="BC126" s="111"/>
      <c r="BD126" s="112"/>
      <c r="BE126" s="97"/>
      <c r="BF126" s="106"/>
      <c r="BG126" s="109"/>
      <c r="BH126" s="106"/>
      <c r="BI126" s="106"/>
      <c r="BJ126" s="111"/>
      <c r="BK126" s="111"/>
      <c r="BL126" s="112"/>
      <c r="BM126" s="109"/>
      <c r="BN126" s="106"/>
      <c r="BO126" s="97"/>
      <c r="BP126" s="106"/>
      <c r="BQ126" s="106"/>
      <c r="BR126" s="111"/>
      <c r="BS126" s="111"/>
      <c r="BT126" s="112"/>
      <c r="BU126" s="113"/>
      <c r="BV126" s="106"/>
    </row>
    <row r="127" spans="1:74">
      <c r="A127" s="92" t="s">
        <v>1069</v>
      </c>
      <c r="B127" s="91" t="s">
        <v>140</v>
      </c>
      <c r="C127" s="115">
        <v>44931</v>
      </c>
      <c r="D127" s="106" t="s">
        <v>141</v>
      </c>
      <c r="E127" s="107" t="s">
        <v>142</v>
      </c>
      <c r="F127" s="106" t="s">
        <v>143</v>
      </c>
      <c r="G127" s="106" t="s">
        <v>144</v>
      </c>
      <c r="H127" s="91" t="s">
        <v>145</v>
      </c>
      <c r="I127" s="106" t="s">
        <v>146</v>
      </c>
      <c r="J127" s="107" t="s">
        <v>147</v>
      </c>
      <c r="K127" s="106">
        <v>4</v>
      </c>
      <c r="L127" s="108" t="s">
        <v>148</v>
      </c>
      <c r="M127" s="97">
        <v>44931.262499999997</v>
      </c>
      <c r="N127" s="90">
        <v>43664</v>
      </c>
      <c r="O127" s="106">
        <v>0</v>
      </c>
      <c r="P127" s="97">
        <v>44931.541666666664</v>
      </c>
      <c r="Q127" s="106">
        <v>43712</v>
      </c>
      <c r="R127" s="106">
        <v>0</v>
      </c>
      <c r="S127" s="97">
        <v>44931.291666666664</v>
      </c>
      <c r="T127" s="106">
        <v>43672</v>
      </c>
      <c r="U127" s="106" t="s">
        <v>210</v>
      </c>
      <c r="V127" s="97">
        <v>44931.458333333336</v>
      </c>
      <c r="W127" s="106">
        <v>43690</v>
      </c>
      <c r="X127" s="106" t="s">
        <v>217</v>
      </c>
      <c r="Y127" s="97">
        <v>44931.5</v>
      </c>
      <c r="Z127" s="106">
        <v>43703</v>
      </c>
      <c r="AA127" s="106" t="s">
        <v>226</v>
      </c>
      <c r="AB127" s="97">
        <v>44931.524305555555</v>
      </c>
      <c r="AC127" s="106">
        <v>43708</v>
      </c>
      <c r="AD127" s="106" t="s">
        <v>274</v>
      </c>
      <c r="AE127" s="109"/>
      <c r="AF127" s="106"/>
      <c r="AG127" s="106"/>
      <c r="AH127" s="109"/>
      <c r="AI127" s="106"/>
      <c r="AJ127" s="110"/>
      <c r="AK127" s="97"/>
      <c r="AL127" s="106"/>
      <c r="AM127" s="110"/>
      <c r="AN127" s="97"/>
      <c r="AO127" s="106"/>
      <c r="AP127" s="110"/>
      <c r="AQ127" s="97">
        <v>44931.487500000003</v>
      </c>
      <c r="AR127" s="106">
        <v>43700</v>
      </c>
      <c r="AS127" s="106">
        <v>3801</v>
      </c>
      <c r="AT127" s="111">
        <v>20260</v>
      </c>
      <c r="AU127" s="111">
        <v>12060</v>
      </c>
      <c r="AV127" s="112">
        <v>8200</v>
      </c>
      <c r="AW127" s="97">
        <v>44931.493055555555</v>
      </c>
      <c r="AX127" s="106">
        <v>43700</v>
      </c>
      <c r="AY127" s="97">
        <v>44931.536805555559</v>
      </c>
      <c r="AZ127" s="106">
        <v>43712</v>
      </c>
      <c r="BA127" s="106">
        <v>3803</v>
      </c>
      <c r="BB127" s="111">
        <v>13150</v>
      </c>
      <c r="BC127" s="111">
        <v>12030</v>
      </c>
      <c r="BD127" s="112">
        <v>1120</v>
      </c>
      <c r="BE127" s="97">
        <v>44931.541666666664</v>
      </c>
      <c r="BF127" s="106">
        <v>43712</v>
      </c>
      <c r="BG127" s="109"/>
      <c r="BH127" s="106"/>
      <c r="BI127" s="106"/>
      <c r="BJ127" s="111"/>
      <c r="BK127" s="111"/>
      <c r="BL127" s="112"/>
      <c r="BM127" s="109"/>
      <c r="BN127" s="106"/>
      <c r="BO127" s="97"/>
      <c r="BP127" s="106"/>
      <c r="BQ127" s="106"/>
      <c r="BR127" s="111"/>
      <c r="BS127" s="111"/>
      <c r="BT127" s="112"/>
      <c r="BU127" s="113"/>
      <c r="BV127" s="106"/>
    </row>
    <row r="128" spans="1:74">
      <c r="A128" s="92" t="s">
        <v>1075</v>
      </c>
      <c r="B128" s="91" t="s">
        <v>140</v>
      </c>
      <c r="C128" s="115">
        <v>44931</v>
      </c>
      <c r="D128" s="106" t="s">
        <v>141</v>
      </c>
      <c r="E128" s="107" t="s">
        <v>155</v>
      </c>
      <c r="F128" s="106" t="s">
        <v>143</v>
      </c>
      <c r="G128" s="106" t="s">
        <v>156</v>
      </c>
      <c r="H128" s="91" t="s">
        <v>145</v>
      </c>
      <c r="I128" s="106" t="s">
        <v>146</v>
      </c>
      <c r="J128" s="107" t="s">
        <v>147</v>
      </c>
      <c r="K128" s="106">
        <v>3</v>
      </c>
      <c r="L128" s="108" t="s">
        <v>158</v>
      </c>
      <c r="M128" s="97">
        <v>44931.647916666669</v>
      </c>
      <c r="N128" s="90">
        <v>43712</v>
      </c>
      <c r="O128" s="106">
        <v>43712</v>
      </c>
      <c r="P128" s="97">
        <v>44931.923611111109</v>
      </c>
      <c r="Q128" s="106">
        <v>43769</v>
      </c>
      <c r="R128" s="106">
        <v>43769</v>
      </c>
      <c r="S128" s="97">
        <v>44931.654166666667</v>
      </c>
      <c r="T128" s="106">
        <v>43716</v>
      </c>
      <c r="U128" s="106" t="s">
        <v>344</v>
      </c>
      <c r="V128" s="97">
        <v>44931.89166666667</v>
      </c>
      <c r="W128" s="106">
        <v>43755</v>
      </c>
      <c r="X128" s="106" t="s">
        <v>169</v>
      </c>
      <c r="Y128" s="97"/>
      <c r="Z128" s="106"/>
      <c r="AA128" s="106"/>
      <c r="AB128" s="97"/>
      <c r="AC128" s="106"/>
      <c r="AD128" s="106"/>
      <c r="AE128" s="109"/>
      <c r="AF128" s="106"/>
      <c r="AG128" s="106"/>
      <c r="AH128" s="109"/>
      <c r="AI128" s="106"/>
      <c r="AJ128" s="110"/>
      <c r="AK128" s="97"/>
      <c r="AL128" s="106"/>
      <c r="AM128" s="110"/>
      <c r="AN128" s="97"/>
      <c r="AO128" s="106"/>
      <c r="AP128" s="110"/>
      <c r="AQ128" s="97">
        <v>44931.912499999999</v>
      </c>
      <c r="AR128" s="106">
        <v>43768</v>
      </c>
      <c r="AS128" s="106"/>
      <c r="AT128" s="111"/>
      <c r="AU128" s="111"/>
      <c r="AV128" s="114">
        <v>8650</v>
      </c>
      <c r="AW128" s="97">
        <v>44931.92083333333</v>
      </c>
      <c r="AX128" s="106">
        <v>43769</v>
      </c>
      <c r="AY128" s="97"/>
      <c r="AZ128" s="106"/>
      <c r="BA128" s="106"/>
      <c r="BB128" s="111"/>
      <c r="BC128" s="111"/>
      <c r="BD128" s="112"/>
      <c r="BE128" s="97"/>
      <c r="BF128" s="106"/>
      <c r="BG128" s="109"/>
      <c r="BH128" s="106"/>
      <c r="BI128" s="106"/>
      <c r="BJ128" s="111"/>
      <c r="BK128" s="111"/>
      <c r="BL128" s="112"/>
      <c r="BM128" s="109"/>
      <c r="BN128" s="106"/>
      <c r="BO128" s="97"/>
      <c r="BP128" s="106"/>
      <c r="BQ128" s="106"/>
      <c r="BR128" s="111"/>
      <c r="BS128" s="111"/>
      <c r="BT128" s="112"/>
      <c r="BU128" s="113"/>
      <c r="BV128" s="106"/>
    </row>
    <row r="129" spans="1:74">
      <c r="A129" s="92" t="s">
        <v>1081</v>
      </c>
      <c r="B129" s="91" t="s">
        <v>140</v>
      </c>
      <c r="C129" s="115">
        <v>44932</v>
      </c>
      <c r="D129" s="106" t="s">
        <v>163</v>
      </c>
      <c r="E129" s="107" t="s">
        <v>166</v>
      </c>
      <c r="F129" s="106" t="s">
        <v>165</v>
      </c>
      <c r="G129" s="106" t="s">
        <v>144</v>
      </c>
      <c r="H129" s="91" t="s">
        <v>145</v>
      </c>
      <c r="I129" s="106" t="s">
        <v>146</v>
      </c>
      <c r="J129" s="107" t="s">
        <v>150</v>
      </c>
      <c r="K129" s="106">
        <v>3</v>
      </c>
      <c r="L129" s="108" t="s">
        <v>151</v>
      </c>
      <c r="M129" s="97">
        <v>44932.256944444445</v>
      </c>
      <c r="N129" s="90">
        <v>49003</v>
      </c>
      <c r="O129" s="106">
        <v>0</v>
      </c>
      <c r="P129" s="97">
        <v>44932.613888888889</v>
      </c>
      <c r="Q129" s="106">
        <v>49069</v>
      </c>
      <c r="R129" s="106">
        <v>0</v>
      </c>
      <c r="S129" s="97">
        <v>44932.291666666664</v>
      </c>
      <c r="T129" s="106">
        <v>49009</v>
      </c>
      <c r="U129" s="106" t="s">
        <v>285</v>
      </c>
      <c r="V129" s="97">
        <v>44932.465277777781</v>
      </c>
      <c r="W129" s="106">
        <v>49039</v>
      </c>
      <c r="X129" s="106" t="s">
        <v>228</v>
      </c>
      <c r="Y129" s="97">
        <v>44932.486111111109</v>
      </c>
      <c r="Z129" s="106">
        <v>49046</v>
      </c>
      <c r="AA129" s="106" t="s">
        <v>524</v>
      </c>
      <c r="AB129" s="97">
        <v>44932.583333333336</v>
      </c>
      <c r="AC129" s="106">
        <v>49060</v>
      </c>
      <c r="AD129" s="106" t="s">
        <v>316</v>
      </c>
      <c r="AE129" s="109"/>
      <c r="AF129" s="106"/>
      <c r="AG129" s="106"/>
      <c r="AH129" s="109"/>
      <c r="AI129" s="106"/>
      <c r="AJ129" s="110"/>
      <c r="AK129" s="97"/>
      <c r="AL129" s="106"/>
      <c r="AM129" s="110"/>
      <c r="AN129" s="97"/>
      <c r="AO129" s="106"/>
      <c r="AP129" s="110"/>
      <c r="AQ129" s="97">
        <v>44932.479861111111</v>
      </c>
      <c r="AR129" s="106">
        <v>49042</v>
      </c>
      <c r="AS129" s="106">
        <v>3815</v>
      </c>
      <c r="AT129" s="111">
        <v>20520</v>
      </c>
      <c r="AU129" s="111">
        <v>12240</v>
      </c>
      <c r="AV129" s="112">
        <v>8280</v>
      </c>
      <c r="AW129" s="97">
        <v>44932.486111111109</v>
      </c>
      <c r="AX129" s="106">
        <v>49043</v>
      </c>
      <c r="AY129" s="97">
        <v>44932.604861111111</v>
      </c>
      <c r="AZ129" s="106">
        <v>49068</v>
      </c>
      <c r="BA129" s="106">
        <v>3819</v>
      </c>
      <c r="BB129" s="111">
        <v>15870</v>
      </c>
      <c r="BC129" s="111">
        <v>12170</v>
      </c>
      <c r="BD129" s="112">
        <v>3700</v>
      </c>
      <c r="BE129" s="97">
        <v>44932.613888888889</v>
      </c>
      <c r="BF129" s="106">
        <v>49069</v>
      </c>
      <c r="BG129" s="109"/>
      <c r="BH129" s="106"/>
      <c r="BI129" s="106"/>
      <c r="BJ129" s="111"/>
      <c r="BK129" s="111"/>
      <c r="BL129" s="112"/>
      <c r="BM129" s="109"/>
      <c r="BN129" s="106"/>
      <c r="BO129" s="97"/>
      <c r="BP129" s="106"/>
      <c r="BQ129" s="106"/>
      <c r="BR129" s="111"/>
      <c r="BS129" s="111"/>
      <c r="BT129" s="112"/>
      <c r="BU129" s="113"/>
      <c r="BV129" s="106"/>
    </row>
    <row r="130" spans="1:74">
      <c r="A130" s="92" t="s">
        <v>1082</v>
      </c>
      <c r="B130" s="91" t="s">
        <v>140</v>
      </c>
      <c r="C130" s="115">
        <v>44932</v>
      </c>
      <c r="D130" s="106" t="s">
        <v>163</v>
      </c>
      <c r="E130" s="107" t="s">
        <v>167</v>
      </c>
      <c r="F130" s="106" t="s">
        <v>165</v>
      </c>
      <c r="G130" s="106" t="s">
        <v>144</v>
      </c>
      <c r="H130" s="91" t="s">
        <v>145</v>
      </c>
      <c r="I130" s="106" t="s">
        <v>146</v>
      </c>
      <c r="J130" s="107" t="s">
        <v>153</v>
      </c>
      <c r="K130" s="106">
        <v>4</v>
      </c>
      <c r="L130" s="108" t="s">
        <v>154</v>
      </c>
      <c r="M130" s="97">
        <v>44932.256944444445</v>
      </c>
      <c r="N130" s="90">
        <v>50531</v>
      </c>
      <c r="O130" s="106">
        <v>50531</v>
      </c>
      <c r="P130" s="97">
        <v>44932.635416666664</v>
      </c>
      <c r="Q130" s="106">
        <v>50609</v>
      </c>
      <c r="R130" s="106">
        <v>50609</v>
      </c>
      <c r="S130" s="97">
        <v>44932.290277777778</v>
      </c>
      <c r="T130" s="106">
        <v>50538</v>
      </c>
      <c r="U130" s="106" t="s">
        <v>181</v>
      </c>
      <c r="V130" s="97">
        <v>44932.458333333336</v>
      </c>
      <c r="W130" s="106">
        <v>50565</v>
      </c>
      <c r="X130" s="106" t="s">
        <v>776</v>
      </c>
      <c r="Y130" s="97">
        <v>44932.486111111109</v>
      </c>
      <c r="Z130" s="106">
        <v>50576</v>
      </c>
      <c r="AA130" s="106" t="s">
        <v>1083</v>
      </c>
      <c r="AB130" s="97">
        <v>44932.590277777781</v>
      </c>
      <c r="AC130" s="106">
        <v>50591</v>
      </c>
      <c r="AD130" s="106" t="s">
        <v>199</v>
      </c>
      <c r="AE130" s="109"/>
      <c r="AF130" s="106"/>
      <c r="AG130" s="106"/>
      <c r="AH130" s="109"/>
      <c r="AI130" s="106"/>
      <c r="AJ130" s="110"/>
      <c r="AK130" s="97"/>
      <c r="AL130" s="106"/>
      <c r="AM130" s="110"/>
      <c r="AN130" s="97"/>
      <c r="AO130" s="106"/>
      <c r="AP130" s="110"/>
      <c r="AQ130" s="97">
        <v>44932.472916666666</v>
      </c>
      <c r="AR130" s="106">
        <v>50570</v>
      </c>
      <c r="AS130" s="106">
        <v>3814</v>
      </c>
      <c r="AT130" s="111">
        <v>19340</v>
      </c>
      <c r="AU130" s="111">
        <v>12070</v>
      </c>
      <c r="AV130" s="112">
        <v>7270</v>
      </c>
      <c r="AW130" s="97">
        <v>44932.478472222225</v>
      </c>
      <c r="AX130" s="106">
        <v>50570</v>
      </c>
      <c r="AY130" s="97">
        <v>44932.619444444441</v>
      </c>
      <c r="AZ130" s="106">
        <v>50609</v>
      </c>
      <c r="BA130" s="106">
        <v>3820</v>
      </c>
      <c r="BB130" s="111">
        <v>18000</v>
      </c>
      <c r="BC130" s="111">
        <v>11970</v>
      </c>
      <c r="BD130" s="112">
        <v>6030</v>
      </c>
      <c r="BE130" s="97">
        <v>44932.626388888886</v>
      </c>
      <c r="BF130" s="106">
        <v>50609</v>
      </c>
      <c r="BG130" s="109"/>
      <c r="BH130" s="106"/>
      <c r="BI130" s="106"/>
      <c r="BJ130" s="111"/>
      <c r="BK130" s="111"/>
      <c r="BL130" s="112"/>
      <c r="BM130" s="109"/>
      <c r="BN130" s="106"/>
      <c r="BO130" s="97"/>
      <c r="BP130" s="106"/>
      <c r="BQ130" s="106"/>
      <c r="BR130" s="111"/>
      <c r="BS130" s="111"/>
      <c r="BT130" s="112"/>
      <c r="BU130" s="113"/>
      <c r="BV130" s="106"/>
    </row>
    <row r="131" spans="1:74">
      <c r="A131" s="92" t="s">
        <v>1080</v>
      </c>
      <c r="B131" s="91" t="s">
        <v>140</v>
      </c>
      <c r="C131" s="115">
        <v>44932</v>
      </c>
      <c r="D131" s="106" t="s">
        <v>163</v>
      </c>
      <c r="E131" s="107" t="s">
        <v>164</v>
      </c>
      <c r="F131" s="106" t="s">
        <v>165</v>
      </c>
      <c r="G131" s="106" t="s">
        <v>144</v>
      </c>
      <c r="H131" s="91" t="s">
        <v>145</v>
      </c>
      <c r="I131" s="106" t="s">
        <v>146</v>
      </c>
      <c r="J131" s="107" t="s">
        <v>1077</v>
      </c>
      <c r="K131" s="106">
        <v>4</v>
      </c>
      <c r="L131" s="108" t="s">
        <v>148</v>
      </c>
      <c r="M131" s="97">
        <v>44932.260416666664</v>
      </c>
      <c r="N131" s="90">
        <v>2566</v>
      </c>
      <c r="O131" s="106">
        <v>0</v>
      </c>
      <c r="P131" s="97">
        <v>44932.579861111109</v>
      </c>
      <c r="Q131" s="106">
        <v>2641</v>
      </c>
      <c r="R131" s="106">
        <v>0</v>
      </c>
      <c r="S131" s="97">
        <v>44932.270833333336</v>
      </c>
      <c r="T131" s="106">
        <v>2571</v>
      </c>
      <c r="U131" s="106" t="s">
        <v>241</v>
      </c>
      <c r="V131" s="97">
        <v>44932.436111111114</v>
      </c>
      <c r="W131" s="106">
        <v>2589</v>
      </c>
      <c r="X131" s="106" t="s">
        <v>214</v>
      </c>
      <c r="Y131" s="97">
        <v>44932.465277777781</v>
      </c>
      <c r="Z131" s="106"/>
      <c r="AA131" s="106" t="s">
        <v>236</v>
      </c>
      <c r="AB131" s="97">
        <v>44932.552083333336</v>
      </c>
      <c r="AC131" s="106">
        <v>2623</v>
      </c>
      <c r="AD131" s="106" t="s">
        <v>588</v>
      </c>
      <c r="AE131" s="109"/>
      <c r="AF131" s="106"/>
      <c r="AG131" s="106"/>
      <c r="AH131" s="109"/>
      <c r="AI131" s="106"/>
      <c r="AJ131" s="110"/>
      <c r="AK131" s="97"/>
      <c r="AL131" s="106"/>
      <c r="AM131" s="110"/>
      <c r="AN131" s="97"/>
      <c r="AO131" s="106"/>
      <c r="AP131" s="110"/>
      <c r="AQ131" s="97">
        <v>44932.452777777777</v>
      </c>
      <c r="AR131" s="106">
        <v>2597</v>
      </c>
      <c r="AS131" s="106">
        <v>3813</v>
      </c>
      <c r="AT131" s="111">
        <v>19110</v>
      </c>
      <c r="AU131" s="111">
        <v>11210</v>
      </c>
      <c r="AV131" s="112">
        <v>7900</v>
      </c>
      <c r="AW131" s="97">
        <v>44932.459722222222</v>
      </c>
      <c r="AX131" s="106">
        <v>2597</v>
      </c>
      <c r="AY131" s="97">
        <v>44932.574999999997</v>
      </c>
      <c r="AZ131" s="106">
        <v>2641</v>
      </c>
      <c r="BA131" s="106">
        <v>3817</v>
      </c>
      <c r="BB131" s="111">
        <v>15310</v>
      </c>
      <c r="BC131" s="111">
        <v>11160</v>
      </c>
      <c r="BD131" s="112">
        <v>4150</v>
      </c>
      <c r="BE131" s="97">
        <v>44932.579861111109</v>
      </c>
      <c r="BF131" s="106">
        <v>2641</v>
      </c>
      <c r="BG131" s="109"/>
      <c r="BH131" s="106"/>
      <c r="BI131" s="106"/>
      <c r="BJ131" s="111"/>
      <c r="BK131" s="111"/>
      <c r="BL131" s="112"/>
      <c r="BM131" s="109"/>
      <c r="BN131" s="106"/>
      <c r="BO131" s="97"/>
      <c r="BP131" s="106"/>
      <c r="BQ131" s="106"/>
      <c r="BR131" s="111"/>
      <c r="BS131" s="111"/>
      <c r="BT131" s="112"/>
      <c r="BU131" s="113"/>
      <c r="BV131" s="106"/>
    </row>
    <row r="132" spans="1:74">
      <c r="A132" s="92" t="s">
        <v>1076</v>
      </c>
      <c r="B132" s="91" t="s">
        <v>140</v>
      </c>
      <c r="C132" s="115">
        <v>44932</v>
      </c>
      <c r="D132" s="106" t="s">
        <v>163</v>
      </c>
      <c r="E132" s="107" t="s">
        <v>195</v>
      </c>
      <c r="F132" s="106" t="s">
        <v>196</v>
      </c>
      <c r="G132" s="106" t="s">
        <v>144</v>
      </c>
      <c r="H132" s="91" t="s">
        <v>319</v>
      </c>
      <c r="I132" s="106" t="s">
        <v>146</v>
      </c>
      <c r="J132" s="107" t="s">
        <v>1077</v>
      </c>
      <c r="K132" s="106">
        <v>0</v>
      </c>
      <c r="L132" s="108" t="s">
        <v>148</v>
      </c>
      <c r="M132" s="97">
        <v>44932.580555555556</v>
      </c>
      <c r="N132" s="90">
        <v>2641</v>
      </c>
      <c r="O132" s="106">
        <v>0</v>
      </c>
      <c r="P132" s="97">
        <v>44932.604166666664</v>
      </c>
      <c r="Q132" s="106">
        <v>2643</v>
      </c>
      <c r="R132" s="106">
        <v>0</v>
      </c>
      <c r="S132" s="97">
        <v>44932.582638888889</v>
      </c>
      <c r="T132" s="106">
        <v>2642</v>
      </c>
      <c r="U132" s="106" t="s">
        <v>1078</v>
      </c>
      <c r="V132" s="97">
        <v>44932.588194444441</v>
      </c>
      <c r="W132" s="106">
        <v>2642</v>
      </c>
      <c r="X132" s="106" t="s">
        <v>1079</v>
      </c>
      <c r="Y132" s="97"/>
      <c r="Z132" s="106"/>
      <c r="AA132" s="106"/>
      <c r="AB132" s="97"/>
      <c r="AC132" s="106"/>
      <c r="AD132" s="106"/>
      <c r="AE132" s="109"/>
      <c r="AF132" s="106"/>
      <c r="AG132" s="106"/>
      <c r="AH132" s="109"/>
      <c r="AI132" s="106"/>
      <c r="AJ132" s="110"/>
      <c r="AK132" s="97"/>
      <c r="AL132" s="106"/>
      <c r="AM132" s="110"/>
      <c r="AN132" s="97"/>
      <c r="AO132" s="106"/>
      <c r="AP132" s="110"/>
      <c r="AQ132" s="97">
        <v>44932.597222222219</v>
      </c>
      <c r="AR132" s="106">
        <v>2643</v>
      </c>
      <c r="AS132" s="106">
        <v>3818</v>
      </c>
      <c r="AT132" s="111">
        <v>12020</v>
      </c>
      <c r="AU132" s="111">
        <v>11160</v>
      </c>
      <c r="AV132" s="112">
        <v>860</v>
      </c>
      <c r="AW132" s="97">
        <v>44932.602083333331</v>
      </c>
      <c r="AX132" s="106">
        <v>2643</v>
      </c>
      <c r="AY132" s="97"/>
      <c r="AZ132" s="106"/>
      <c r="BA132" s="106"/>
      <c r="BB132" s="111"/>
      <c r="BC132" s="111"/>
      <c r="BD132" s="112"/>
      <c r="BE132" s="97"/>
      <c r="BF132" s="106"/>
      <c r="BG132" s="109"/>
      <c r="BH132" s="106"/>
      <c r="BI132" s="106"/>
      <c r="BJ132" s="111"/>
      <c r="BK132" s="111"/>
      <c r="BL132" s="112"/>
      <c r="BM132" s="109"/>
      <c r="BN132" s="106"/>
      <c r="BO132" s="97"/>
      <c r="BP132" s="106"/>
      <c r="BQ132" s="106"/>
      <c r="BR132" s="111"/>
      <c r="BS132" s="111"/>
      <c r="BT132" s="112"/>
      <c r="BU132" s="113"/>
      <c r="BV132" s="106"/>
    </row>
    <row r="133" spans="1:74">
      <c r="A133" s="92" t="s">
        <v>1084</v>
      </c>
      <c r="B133" s="91" t="s">
        <v>140</v>
      </c>
      <c r="C133" s="115">
        <v>44933</v>
      </c>
      <c r="D133" s="106" t="s">
        <v>163</v>
      </c>
      <c r="E133" s="107" t="s">
        <v>168</v>
      </c>
      <c r="F133" s="106" t="s">
        <v>165</v>
      </c>
      <c r="G133" s="106" t="s">
        <v>156</v>
      </c>
      <c r="H133" s="91" t="s">
        <v>145</v>
      </c>
      <c r="I133" s="106" t="s">
        <v>146</v>
      </c>
      <c r="J133" s="107" t="s">
        <v>147</v>
      </c>
      <c r="K133" s="106">
        <v>3</v>
      </c>
      <c r="L133" s="108" t="s">
        <v>158</v>
      </c>
      <c r="M133" s="97">
        <v>44932.638888888891</v>
      </c>
      <c r="N133" s="90">
        <v>43769</v>
      </c>
      <c r="O133" s="106">
        <v>43769</v>
      </c>
      <c r="P133" s="97">
        <v>44932.965277777781</v>
      </c>
      <c r="Q133" s="106">
        <v>43821</v>
      </c>
      <c r="R133" s="106">
        <v>43821</v>
      </c>
      <c r="S133" s="97">
        <v>44933.644444444442</v>
      </c>
      <c r="T133" s="106">
        <v>4343773</v>
      </c>
      <c r="U133" s="106" t="s">
        <v>344</v>
      </c>
      <c r="V133" s="97">
        <v>44933.825694444444</v>
      </c>
      <c r="W133" s="106">
        <v>43795</v>
      </c>
      <c r="X133" s="106" t="s">
        <v>1085</v>
      </c>
      <c r="Y133" s="97">
        <v>44933.84375</v>
      </c>
      <c r="Z133" s="106">
        <v>43803</v>
      </c>
      <c r="AA133" s="106" t="s">
        <v>1086</v>
      </c>
      <c r="AB133" s="97">
        <v>44933.938888888886</v>
      </c>
      <c r="AC133" s="106">
        <v>43821</v>
      </c>
      <c r="AD133" s="106" t="s">
        <v>1087</v>
      </c>
      <c r="AE133" s="109"/>
      <c r="AF133" s="106"/>
      <c r="AG133" s="106"/>
      <c r="AH133" s="109"/>
      <c r="AI133" s="106"/>
      <c r="AJ133" s="110"/>
      <c r="AK133" s="97"/>
      <c r="AL133" s="106"/>
      <c r="AM133" s="110"/>
      <c r="AN133" s="97"/>
      <c r="AO133" s="106"/>
      <c r="AP133" s="110"/>
      <c r="AQ133" s="97">
        <v>44933.830555555556</v>
      </c>
      <c r="AR133" s="106">
        <v>43799</v>
      </c>
      <c r="AS133" s="106"/>
      <c r="AT133" s="111"/>
      <c r="AU133" s="111"/>
      <c r="AV133" s="114">
        <v>7640</v>
      </c>
      <c r="AW133" s="97">
        <v>44933.838194444441</v>
      </c>
      <c r="AX133" s="106">
        <v>43799</v>
      </c>
      <c r="AY133" s="97">
        <v>44933.952777777777</v>
      </c>
      <c r="AZ133" s="106">
        <v>43827</v>
      </c>
      <c r="BA133" s="106"/>
      <c r="BB133" s="111"/>
      <c r="BC133" s="111"/>
      <c r="BD133" s="114">
        <v>4550</v>
      </c>
      <c r="BE133" s="97">
        <v>44933.962500000001</v>
      </c>
      <c r="BF133" s="106">
        <v>43827</v>
      </c>
      <c r="BG133" s="109"/>
      <c r="BH133" s="106"/>
      <c r="BI133" s="106"/>
      <c r="BJ133" s="111"/>
      <c r="BK133" s="111"/>
      <c r="BL133" s="112"/>
      <c r="BM133" s="109"/>
      <c r="BN133" s="106"/>
      <c r="BO133" s="97"/>
      <c r="BP133" s="106"/>
      <c r="BQ133" s="106"/>
      <c r="BR133" s="111"/>
      <c r="BS133" s="111"/>
      <c r="BT133" s="112"/>
      <c r="BU133" s="113"/>
      <c r="BV133" s="106"/>
    </row>
    <row r="134" spans="1:74">
      <c r="A134" s="92" t="s">
        <v>1092</v>
      </c>
      <c r="B134" s="91" t="s">
        <v>140</v>
      </c>
      <c r="C134" s="115">
        <v>44933</v>
      </c>
      <c r="D134" s="106" t="s">
        <v>173</v>
      </c>
      <c r="E134" s="107" t="s">
        <v>152</v>
      </c>
      <c r="F134" s="106" t="s">
        <v>143</v>
      </c>
      <c r="G134" s="106" t="s">
        <v>144</v>
      </c>
      <c r="H134" s="91" t="s">
        <v>145</v>
      </c>
      <c r="I134" s="106" t="s">
        <v>146</v>
      </c>
      <c r="J134" s="107" t="s">
        <v>153</v>
      </c>
      <c r="K134" s="106">
        <v>4</v>
      </c>
      <c r="L134" s="108" t="s">
        <v>154</v>
      </c>
      <c r="M134" s="97">
        <v>44933.256944444445</v>
      </c>
      <c r="N134" s="90">
        <v>50609</v>
      </c>
      <c r="O134" s="106">
        <v>50609</v>
      </c>
      <c r="P134" s="97">
        <v>44933.611111111109</v>
      </c>
      <c r="Q134" s="106">
        <v>50711</v>
      </c>
      <c r="R134" s="106">
        <v>50711</v>
      </c>
      <c r="S134" s="97">
        <v>44933.284722222219</v>
      </c>
      <c r="T134" s="106">
        <v>50616</v>
      </c>
      <c r="U134" s="106" t="s">
        <v>181</v>
      </c>
      <c r="V134" s="97">
        <v>44933.4375</v>
      </c>
      <c r="W134" s="106">
        <v>50648</v>
      </c>
      <c r="X134" s="106" t="s">
        <v>238</v>
      </c>
      <c r="Y134" s="97">
        <v>44933.46875</v>
      </c>
      <c r="Z134" s="106">
        <v>50674</v>
      </c>
      <c r="AA134" s="106" t="s">
        <v>244</v>
      </c>
      <c r="AB134" s="97">
        <v>44933.572916666664</v>
      </c>
      <c r="AC134" s="106">
        <v>50694</v>
      </c>
      <c r="AD134" s="106" t="s">
        <v>324</v>
      </c>
      <c r="AE134" s="109"/>
      <c r="AF134" s="106"/>
      <c r="AG134" s="106"/>
      <c r="AH134" s="109"/>
      <c r="AI134" s="106"/>
      <c r="AJ134" s="110"/>
      <c r="AK134" s="97"/>
      <c r="AL134" s="106"/>
      <c r="AM134" s="110"/>
      <c r="AN134" s="97"/>
      <c r="AO134" s="106"/>
      <c r="AP134" s="110"/>
      <c r="AQ134" s="97">
        <v>44933.456250000003</v>
      </c>
      <c r="AR134" s="106">
        <v>50661</v>
      </c>
      <c r="AS134" s="106">
        <v>3829</v>
      </c>
      <c r="AT134" s="111">
        <v>19240</v>
      </c>
      <c r="AU134" s="111">
        <v>12050</v>
      </c>
      <c r="AV134" s="112">
        <v>7190</v>
      </c>
      <c r="AW134" s="97">
        <v>44933.461805555555</v>
      </c>
      <c r="AX134" s="106">
        <v>50661</v>
      </c>
      <c r="AY134" s="97">
        <v>44933.603472222225</v>
      </c>
      <c r="AZ134" s="106">
        <v>50711</v>
      </c>
      <c r="BA134" s="106">
        <v>3834</v>
      </c>
      <c r="BB134" s="111">
        <v>17220</v>
      </c>
      <c r="BC134" s="111">
        <v>11920</v>
      </c>
      <c r="BD134" s="112">
        <v>5300</v>
      </c>
      <c r="BE134" s="97">
        <v>44933.612500000003</v>
      </c>
      <c r="BF134" s="106">
        <v>50711</v>
      </c>
      <c r="BG134" s="109"/>
      <c r="BH134" s="106"/>
      <c r="BI134" s="106"/>
      <c r="BJ134" s="111"/>
      <c r="BK134" s="111"/>
      <c r="BL134" s="112"/>
      <c r="BM134" s="109"/>
      <c r="BN134" s="106"/>
      <c r="BO134" s="97"/>
      <c r="BP134" s="106"/>
      <c r="BQ134" s="106"/>
      <c r="BR134" s="111"/>
      <c r="BS134" s="111"/>
      <c r="BT134" s="112"/>
      <c r="BU134" s="113"/>
      <c r="BV134" s="106"/>
    </row>
    <row r="135" spans="1:74">
      <c r="A135" s="92" t="s">
        <v>1093</v>
      </c>
      <c r="B135" s="91" t="s">
        <v>140</v>
      </c>
      <c r="C135" s="115">
        <v>44933</v>
      </c>
      <c r="D135" s="106" t="s">
        <v>173</v>
      </c>
      <c r="E135" s="107" t="s">
        <v>155</v>
      </c>
      <c r="F135" s="106" t="s">
        <v>143</v>
      </c>
      <c r="G135" s="106" t="s">
        <v>156</v>
      </c>
      <c r="H135" s="91" t="s">
        <v>145</v>
      </c>
      <c r="I135" s="106" t="s">
        <v>146</v>
      </c>
      <c r="J135" s="107" t="s">
        <v>147</v>
      </c>
      <c r="K135" s="106">
        <v>3</v>
      </c>
      <c r="L135" s="108" t="s">
        <v>158</v>
      </c>
      <c r="M135" s="97">
        <v>44933.5625</v>
      </c>
      <c r="N135" s="90">
        <v>43827</v>
      </c>
      <c r="O135" s="106">
        <v>43827</v>
      </c>
      <c r="P135" s="97">
        <v>44933.855555555558</v>
      </c>
      <c r="Q135" s="106">
        <v>43885</v>
      </c>
      <c r="R135" s="106">
        <v>43885</v>
      </c>
      <c r="S135" s="97">
        <v>44933.568749999999</v>
      </c>
      <c r="T135" s="106">
        <v>43831</v>
      </c>
      <c r="U135" s="106" t="s">
        <v>344</v>
      </c>
      <c r="V135" s="97">
        <v>44933.82708333333</v>
      </c>
      <c r="W135" s="106">
        <v>43870</v>
      </c>
      <c r="X135" s="106" t="s">
        <v>169</v>
      </c>
      <c r="Y135" s="97"/>
      <c r="Z135" s="106"/>
      <c r="AA135" s="106"/>
      <c r="AB135" s="97"/>
      <c r="AC135" s="106"/>
      <c r="AD135" s="106"/>
      <c r="AE135" s="109"/>
      <c r="AF135" s="106"/>
      <c r="AG135" s="106"/>
      <c r="AH135" s="109"/>
      <c r="AI135" s="106"/>
      <c r="AJ135" s="110"/>
      <c r="AK135" s="97"/>
      <c r="AL135" s="106"/>
      <c r="AM135" s="110"/>
      <c r="AN135" s="97"/>
      <c r="AO135" s="106"/>
      <c r="AP135" s="110"/>
      <c r="AQ135" s="97">
        <v>44933.845138888886</v>
      </c>
      <c r="AR135" s="106">
        <v>43884</v>
      </c>
      <c r="AS135" s="106"/>
      <c r="AT135" s="111"/>
      <c r="AU135" s="111"/>
      <c r="AV135" s="114">
        <v>8320</v>
      </c>
      <c r="AW135" s="97">
        <v>44933.852777777778</v>
      </c>
      <c r="AX135" s="106">
        <v>43884</v>
      </c>
      <c r="AY135" s="97"/>
      <c r="AZ135" s="106"/>
      <c r="BA135" s="106"/>
      <c r="BB135" s="111"/>
      <c r="BC135" s="111"/>
      <c r="BD135" s="112"/>
      <c r="BE135" s="97"/>
      <c r="BF135" s="106"/>
      <c r="BG135" s="109"/>
      <c r="BH135" s="106"/>
      <c r="BI135" s="106"/>
      <c r="BJ135" s="111"/>
      <c r="BK135" s="111"/>
      <c r="BL135" s="112"/>
      <c r="BM135" s="109"/>
      <c r="BN135" s="106"/>
      <c r="BO135" s="97"/>
      <c r="BP135" s="106"/>
      <c r="BQ135" s="106"/>
      <c r="BR135" s="111"/>
      <c r="BS135" s="111"/>
      <c r="BT135" s="112"/>
      <c r="BU135" s="113"/>
      <c r="BV135" s="106"/>
    </row>
    <row r="136" spans="1:74">
      <c r="A136" s="92" t="s">
        <v>1088</v>
      </c>
      <c r="B136" s="91" t="s">
        <v>140</v>
      </c>
      <c r="C136" s="115">
        <v>44933</v>
      </c>
      <c r="D136" s="106" t="s">
        <v>173</v>
      </c>
      <c r="E136" s="107" t="s">
        <v>142</v>
      </c>
      <c r="F136" s="106" t="s">
        <v>143</v>
      </c>
      <c r="G136" s="106" t="s">
        <v>144</v>
      </c>
      <c r="H136" s="91" t="s">
        <v>145</v>
      </c>
      <c r="I136" s="106" t="s">
        <v>146</v>
      </c>
      <c r="J136" s="107" t="s">
        <v>1077</v>
      </c>
      <c r="K136" s="106">
        <v>4</v>
      </c>
      <c r="L136" s="108" t="s">
        <v>148</v>
      </c>
      <c r="M136" s="97">
        <v>44933.253472222219</v>
      </c>
      <c r="N136" s="90">
        <v>2643</v>
      </c>
      <c r="O136" s="106">
        <v>0</v>
      </c>
      <c r="P136" s="97">
        <v>44933.600694444445</v>
      </c>
      <c r="Q136" s="106">
        <v>2711</v>
      </c>
      <c r="R136" s="106">
        <v>0</v>
      </c>
      <c r="S136" s="97">
        <v>44933.284722222219</v>
      </c>
      <c r="T136" s="106">
        <v>2651</v>
      </c>
      <c r="U136" s="106" t="s">
        <v>210</v>
      </c>
      <c r="V136" s="97">
        <v>44933.416666666664</v>
      </c>
      <c r="W136" s="106">
        <v>2664</v>
      </c>
      <c r="X136" s="106" t="s">
        <v>1089</v>
      </c>
      <c r="Y136" s="97">
        <v>44933.451388888891</v>
      </c>
      <c r="Z136" s="106">
        <v>2685</v>
      </c>
      <c r="AA136" s="106" t="s">
        <v>1090</v>
      </c>
      <c r="AB136" s="97">
        <v>44933.572916666664</v>
      </c>
      <c r="AC136" s="106">
        <v>2706</v>
      </c>
      <c r="AD136" s="106" t="s">
        <v>1091</v>
      </c>
      <c r="AE136" s="109"/>
      <c r="AF136" s="106"/>
      <c r="AG136" s="106"/>
      <c r="AH136" s="109"/>
      <c r="AI136" s="106"/>
      <c r="AJ136" s="110"/>
      <c r="AK136" s="97"/>
      <c r="AL136" s="106"/>
      <c r="AM136" s="110"/>
      <c r="AN136" s="97"/>
      <c r="AO136" s="106"/>
      <c r="AP136" s="110"/>
      <c r="AQ136" s="97">
        <v>44933.4375</v>
      </c>
      <c r="AR136" s="106">
        <v>2675</v>
      </c>
      <c r="AS136" s="106">
        <v>3828</v>
      </c>
      <c r="AT136" s="111">
        <v>17900</v>
      </c>
      <c r="AU136" s="111">
        <v>11180</v>
      </c>
      <c r="AV136" s="112">
        <v>6720</v>
      </c>
      <c r="AW136" s="97">
        <v>44933.441666666666</v>
      </c>
      <c r="AX136" s="106">
        <v>2675</v>
      </c>
      <c r="AY136" s="97">
        <v>44933.592361111114</v>
      </c>
      <c r="AZ136" s="106">
        <v>2711</v>
      </c>
      <c r="BA136" s="106">
        <v>3832</v>
      </c>
      <c r="BB136" s="111">
        <v>16170</v>
      </c>
      <c r="BC136" s="111">
        <v>11130</v>
      </c>
      <c r="BD136" s="112">
        <v>5040</v>
      </c>
      <c r="BE136" s="97">
        <v>44933.597222222219</v>
      </c>
      <c r="BF136" s="106">
        <v>2711</v>
      </c>
      <c r="BG136" s="109"/>
      <c r="BH136" s="106"/>
      <c r="BI136" s="106"/>
      <c r="BJ136" s="111"/>
      <c r="BK136" s="111"/>
      <c r="BL136" s="112"/>
      <c r="BM136" s="109"/>
      <c r="BN136" s="106"/>
      <c r="BO136" s="97"/>
      <c r="BP136" s="106"/>
      <c r="BQ136" s="106"/>
      <c r="BR136" s="111"/>
      <c r="BS136" s="111"/>
      <c r="BT136" s="112"/>
      <c r="BU136" s="113"/>
      <c r="BV136" s="106"/>
    </row>
    <row r="137" spans="1:74">
      <c r="A137" s="92" t="s">
        <v>1094</v>
      </c>
      <c r="B137" s="91" t="s">
        <v>140</v>
      </c>
      <c r="C137" s="115">
        <v>44934</v>
      </c>
      <c r="D137" s="106" t="s">
        <v>175</v>
      </c>
      <c r="E137" s="107" t="s">
        <v>170</v>
      </c>
      <c r="F137" s="106" t="s">
        <v>171</v>
      </c>
      <c r="G137" s="106" t="s">
        <v>144</v>
      </c>
      <c r="H137" s="91" t="s">
        <v>145</v>
      </c>
      <c r="I137" s="106" t="s">
        <v>146</v>
      </c>
      <c r="J137" s="107" t="s">
        <v>147</v>
      </c>
      <c r="K137" s="106">
        <v>6</v>
      </c>
      <c r="L137" s="108" t="s">
        <v>158</v>
      </c>
      <c r="M137" s="97">
        <v>44934.395833333336</v>
      </c>
      <c r="N137" s="90">
        <v>43885</v>
      </c>
      <c r="O137" s="106">
        <v>43885</v>
      </c>
      <c r="P137" s="97">
        <v>44934.579861111109</v>
      </c>
      <c r="Q137" s="106">
        <v>43916</v>
      </c>
      <c r="R137" s="106">
        <v>43916</v>
      </c>
      <c r="S137" s="97">
        <v>44934.402777777781</v>
      </c>
      <c r="T137" s="106">
        <v>43889</v>
      </c>
      <c r="U137" s="106" t="s">
        <v>385</v>
      </c>
      <c r="V137" s="97">
        <v>44934.55972222222</v>
      </c>
      <c r="W137" s="106">
        <v>43910</v>
      </c>
      <c r="X137" s="106" t="s">
        <v>1095</v>
      </c>
      <c r="Y137" s="97"/>
      <c r="Z137" s="106"/>
      <c r="AA137" s="106"/>
      <c r="AB137" s="97"/>
      <c r="AC137" s="106"/>
      <c r="AD137" s="106"/>
      <c r="AE137" s="109"/>
      <c r="AF137" s="106"/>
      <c r="AG137" s="106"/>
      <c r="AH137" s="109"/>
      <c r="AI137" s="106"/>
      <c r="AJ137" s="110"/>
      <c r="AK137" s="97"/>
      <c r="AL137" s="106"/>
      <c r="AM137" s="110"/>
      <c r="AN137" s="97"/>
      <c r="AO137" s="106"/>
      <c r="AP137" s="110"/>
      <c r="AQ137" s="97">
        <v>44934.572916666664</v>
      </c>
      <c r="AR137" s="106">
        <v>43916</v>
      </c>
      <c r="AS137" s="106"/>
      <c r="AT137" s="111"/>
      <c r="AU137" s="111"/>
      <c r="AV137" s="114">
        <v>3730</v>
      </c>
      <c r="AW137" s="97">
        <v>44934.577777777777</v>
      </c>
      <c r="AX137" s="106">
        <v>43916</v>
      </c>
      <c r="AY137" s="97"/>
      <c r="AZ137" s="106"/>
      <c r="BA137" s="106"/>
      <c r="BB137" s="111"/>
      <c r="BC137" s="111"/>
      <c r="BD137" s="112"/>
      <c r="BE137" s="97"/>
      <c r="BF137" s="106"/>
      <c r="BG137" s="109"/>
      <c r="BH137" s="106"/>
      <c r="BI137" s="106"/>
      <c r="BJ137" s="111"/>
      <c r="BK137" s="111"/>
      <c r="BL137" s="112"/>
      <c r="BM137" s="109"/>
      <c r="BN137" s="106"/>
      <c r="BO137" s="97"/>
      <c r="BP137" s="106"/>
      <c r="BQ137" s="106"/>
      <c r="BR137" s="111"/>
      <c r="BS137" s="111"/>
      <c r="BT137" s="112"/>
      <c r="BU137" s="113"/>
      <c r="BV137" s="106"/>
    </row>
    <row r="138" spans="1:74">
      <c r="A138" s="92" t="s">
        <v>1098</v>
      </c>
      <c r="B138" s="91" t="s">
        <v>140</v>
      </c>
      <c r="C138" s="115">
        <v>44935</v>
      </c>
      <c r="D138" s="106" t="s">
        <v>176</v>
      </c>
      <c r="E138" s="107" t="s">
        <v>167</v>
      </c>
      <c r="F138" s="106" t="s">
        <v>165</v>
      </c>
      <c r="G138" s="106" t="s">
        <v>144</v>
      </c>
      <c r="H138" s="91" t="s">
        <v>145</v>
      </c>
      <c r="I138" s="106" t="s">
        <v>146</v>
      </c>
      <c r="J138" s="107" t="s">
        <v>153</v>
      </c>
      <c r="K138" s="106">
        <v>4</v>
      </c>
      <c r="L138" s="108" t="s">
        <v>154</v>
      </c>
      <c r="M138" s="97">
        <v>44935.256944444445</v>
      </c>
      <c r="N138" s="90">
        <v>50711</v>
      </c>
      <c r="O138" s="106">
        <v>50711</v>
      </c>
      <c r="P138" s="97">
        <v>44935.659722222219</v>
      </c>
      <c r="Q138" s="106">
        <v>50784</v>
      </c>
      <c r="R138" s="106">
        <v>50784</v>
      </c>
      <c r="S138" s="97">
        <v>44935.288194444445</v>
      </c>
      <c r="T138" s="106">
        <v>50717</v>
      </c>
      <c r="U138" s="106" t="s">
        <v>181</v>
      </c>
      <c r="V138" s="97">
        <v>44935.444444444445</v>
      </c>
      <c r="W138" s="106">
        <v>50741</v>
      </c>
      <c r="X138" s="106" t="s">
        <v>1099</v>
      </c>
      <c r="Y138" s="97">
        <v>44935.46875</v>
      </c>
      <c r="Z138" s="106">
        <v>50751</v>
      </c>
      <c r="AA138" s="106" t="s">
        <v>1100</v>
      </c>
      <c r="AB138" s="97">
        <v>44935.625</v>
      </c>
      <c r="AC138" s="106">
        <v>50767</v>
      </c>
      <c r="AD138" s="106" t="s">
        <v>199</v>
      </c>
      <c r="AE138" s="109"/>
      <c r="AF138" s="106"/>
      <c r="AG138" s="106"/>
      <c r="AH138" s="109"/>
      <c r="AI138" s="106"/>
      <c r="AJ138" s="110"/>
      <c r="AK138" s="97"/>
      <c r="AL138" s="106"/>
      <c r="AM138" s="110"/>
      <c r="AN138" s="97"/>
      <c r="AO138" s="106"/>
      <c r="AP138" s="110"/>
      <c r="AQ138" s="97">
        <v>44935.461111111108</v>
      </c>
      <c r="AR138" s="106">
        <v>50746</v>
      </c>
      <c r="AS138" s="106">
        <v>3840</v>
      </c>
      <c r="AT138" s="111">
        <v>20360</v>
      </c>
      <c r="AU138" s="111">
        <v>12070</v>
      </c>
      <c r="AV138" s="112">
        <v>8290</v>
      </c>
      <c r="AW138" s="97">
        <v>44935.466666666667</v>
      </c>
      <c r="AX138" s="106">
        <v>50746</v>
      </c>
      <c r="AY138" s="97">
        <v>44935.647222222222</v>
      </c>
      <c r="AZ138" s="106">
        <v>50784</v>
      </c>
      <c r="BA138" s="106">
        <v>3850</v>
      </c>
      <c r="BB138" s="111">
        <v>21140</v>
      </c>
      <c r="BC138" s="111">
        <v>11900</v>
      </c>
      <c r="BD138" s="112">
        <v>9240</v>
      </c>
      <c r="BE138" s="97">
        <v>44935.655555555553</v>
      </c>
      <c r="BF138" s="106">
        <v>50784</v>
      </c>
      <c r="BG138" s="109"/>
      <c r="BH138" s="106"/>
      <c r="BI138" s="106"/>
      <c r="BJ138" s="111"/>
      <c r="BK138" s="111"/>
      <c r="BL138" s="112"/>
      <c r="BM138" s="109"/>
      <c r="BN138" s="106"/>
      <c r="BO138" s="97"/>
      <c r="BP138" s="106"/>
      <c r="BQ138" s="106"/>
      <c r="BR138" s="111"/>
      <c r="BS138" s="111"/>
      <c r="BT138" s="112"/>
      <c r="BU138" s="113"/>
      <c r="BV138" s="106"/>
    </row>
    <row r="139" spans="1:74">
      <c r="A139" s="92" t="s">
        <v>1097</v>
      </c>
      <c r="B139" s="91" t="s">
        <v>140</v>
      </c>
      <c r="C139" s="115">
        <v>44935</v>
      </c>
      <c r="D139" s="106" t="s">
        <v>176</v>
      </c>
      <c r="E139" s="107" t="s">
        <v>164</v>
      </c>
      <c r="F139" s="106" t="s">
        <v>165</v>
      </c>
      <c r="G139" s="106" t="s">
        <v>144</v>
      </c>
      <c r="H139" s="91" t="s">
        <v>145</v>
      </c>
      <c r="I139" s="106" t="s">
        <v>146</v>
      </c>
      <c r="J139" s="107" t="s">
        <v>1077</v>
      </c>
      <c r="K139" s="106">
        <v>4</v>
      </c>
      <c r="L139" s="108" t="s">
        <v>148</v>
      </c>
      <c r="M139" s="97">
        <v>44935.253472222219</v>
      </c>
      <c r="N139" s="90">
        <v>2711</v>
      </c>
      <c r="O139" s="106">
        <v>0</v>
      </c>
      <c r="P139" s="97">
        <v>44935.628472222219</v>
      </c>
      <c r="Q139" s="106">
        <v>2770</v>
      </c>
      <c r="R139" s="106">
        <v>0</v>
      </c>
      <c r="S139" s="97">
        <v>44935.284722222219</v>
      </c>
      <c r="T139" s="106">
        <v>2717</v>
      </c>
      <c r="U139" s="106" t="s">
        <v>288</v>
      </c>
      <c r="V139" s="97">
        <v>44935.444444444445</v>
      </c>
      <c r="W139" s="106">
        <v>2740</v>
      </c>
      <c r="X139" s="106" t="s">
        <v>586</v>
      </c>
      <c r="Y139" s="97"/>
      <c r="Z139" s="106"/>
      <c r="AA139" s="106"/>
      <c r="AB139" s="97"/>
      <c r="AC139" s="106"/>
      <c r="AD139" s="106"/>
      <c r="AE139" s="109"/>
      <c r="AF139" s="106"/>
      <c r="AG139" s="106"/>
      <c r="AH139" s="109"/>
      <c r="AI139" s="106"/>
      <c r="AJ139" s="110"/>
      <c r="AK139" s="97"/>
      <c r="AL139" s="106"/>
      <c r="AM139" s="110"/>
      <c r="AN139" s="97"/>
      <c r="AO139" s="106"/>
      <c r="AP139" s="110"/>
      <c r="AQ139" s="97">
        <v>44935.461111111108</v>
      </c>
      <c r="AR139" s="106">
        <v>2746</v>
      </c>
      <c r="AS139" s="106">
        <v>3841</v>
      </c>
      <c r="AT139" s="111">
        <v>19660</v>
      </c>
      <c r="AU139" s="111">
        <v>11170</v>
      </c>
      <c r="AV139" s="112">
        <v>8490</v>
      </c>
      <c r="AW139" s="97">
        <v>44935.467361111114</v>
      </c>
      <c r="AX139" s="106">
        <v>2746</v>
      </c>
      <c r="AY139" s="97">
        <v>44935.620833333334</v>
      </c>
      <c r="AZ139" s="106">
        <v>2770</v>
      </c>
      <c r="BA139" s="106">
        <v>3848</v>
      </c>
      <c r="BB139" s="111">
        <v>18500</v>
      </c>
      <c r="BC139" s="111">
        <v>11130</v>
      </c>
      <c r="BD139" s="112">
        <v>7370</v>
      </c>
      <c r="BE139" s="97">
        <v>44935.627083333333</v>
      </c>
      <c r="BF139" s="106">
        <v>2770</v>
      </c>
      <c r="BG139" s="109"/>
      <c r="BH139" s="106"/>
      <c r="BI139" s="106"/>
      <c r="BJ139" s="111"/>
      <c r="BK139" s="111"/>
      <c r="BL139" s="112"/>
      <c r="BM139" s="109"/>
      <c r="BN139" s="106"/>
      <c r="BO139" s="97"/>
      <c r="BP139" s="106"/>
      <c r="BQ139" s="106"/>
      <c r="BR139" s="111"/>
      <c r="BS139" s="111"/>
      <c r="BT139" s="112"/>
      <c r="BU139" s="113"/>
      <c r="BV139" s="106"/>
    </row>
    <row r="140" spans="1:74">
      <c r="A140" s="92" t="s">
        <v>1096</v>
      </c>
      <c r="B140" s="91" t="s">
        <v>140</v>
      </c>
      <c r="C140" s="115">
        <v>44935</v>
      </c>
      <c r="D140" s="106" t="s">
        <v>176</v>
      </c>
      <c r="E140" s="107" t="s">
        <v>195</v>
      </c>
      <c r="F140" s="106" t="s">
        <v>196</v>
      </c>
      <c r="G140" s="106" t="s">
        <v>144</v>
      </c>
      <c r="H140" s="91" t="s">
        <v>319</v>
      </c>
      <c r="I140" s="106" t="s">
        <v>146</v>
      </c>
      <c r="J140" s="107" t="s">
        <v>1077</v>
      </c>
      <c r="K140" s="106">
        <v>0</v>
      </c>
      <c r="L140" s="108" t="s">
        <v>148</v>
      </c>
      <c r="M140" s="97">
        <v>44935.628472222219</v>
      </c>
      <c r="N140" s="90">
        <v>2770</v>
      </c>
      <c r="O140" s="106">
        <v>0</v>
      </c>
      <c r="P140" s="97">
        <v>44935.649305555555</v>
      </c>
      <c r="Q140" s="106">
        <v>2772</v>
      </c>
      <c r="R140" s="106">
        <v>0</v>
      </c>
      <c r="S140" s="97">
        <v>44935.629861111112</v>
      </c>
      <c r="T140" s="106">
        <v>2771</v>
      </c>
      <c r="U140" s="106" t="s">
        <v>209</v>
      </c>
      <c r="V140" s="97">
        <v>44935.638888888891</v>
      </c>
      <c r="W140" s="106">
        <v>2771</v>
      </c>
      <c r="X140" s="106" t="s">
        <v>209</v>
      </c>
      <c r="Y140" s="97"/>
      <c r="Z140" s="106"/>
      <c r="AA140" s="106"/>
      <c r="AB140" s="97"/>
      <c r="AC140" s="106"/>
      <c r="AD140" s="106"/>
      <c r="AE140" s="109"/>
      <c r="AF140" s="106"/>
      <c r="AG140" s="106"/>
      <c r="AH140" s="109"/>
      <c r="AI140" s="106"/>
      <c r="AJ140" s="110"/>
      <c r="AK140" s="97"/>
      <c r="AL140" s="106"/>
      <c r="AM140" s="110"/>
      <c r="AN140" s="97"/>
      <c r="AO140" s="106"/>
      <c r="AP140" s="110"/>
      <c r="AQ140" s="97">
        <v>44935.644444444442</v>
      </c>
      <c r="AR140" s="106">
        <v>2772</v>
      </c>
      <c r="AS140" s="106">
        <v>3849</v>
      </c>
      <c r="AT140" s="111">
        <v>12150</v>
      </c>
      <c r="AU140" s="111">
        <v>11120</v>
      </c>
      <c r="AV140" s="112">
        <v>1030</v>
      </c>
      <c r="AW140" s="97">
        <v>44935.648611111108</v>
      </c>
      <c r="AX140" s="106">
        <v>2772</v>
      </c>
      <c r="AY140" s="97"/>
      <c r="AZ140" s="106"/>
      <c r="BA140" s="106"/>
      <c r="BB140" s="111"/>
      <c r="BC140" s="111"/>
      <c r="BD140" s="112"/>
      <c r="BE140" s="97"/>
      <c r="BF140" s="106"/>
      <c r="BG140" s="109"/>
      <c r="BH140" s="106"/>
      <c r="BI140" s="106"/>
      <c r="BJ140" s="111"/>
      <c r="BK140" s="111"/>
      <c r="BL140" s="112"/>
      <c r="BM140" s="109"/>
      <c r="BN140" s="106"/>
      <c r="BO140" s="97"/>
      <c r="BP140" s="106"/>
      <c r="BQ140" s="106"/>
      <c r="BR140" s="111"/>
      <c r="BS140" s="111"/>
      <c r="BT140" s="112"/>
      <c r="BU140" s="113"/>
      <c r="BV140" s="106"/>
    </row>
    <row r="141" spans="1:74">
      <c r="A141" s="92" t="s">
        <v>1101</v>
      </c>
      <c r="B141" s="91" t="s">
        <v>140</v>
      </c>
      <c r="C141" s="115">
        <v>44936</v>
      </c>
      <c r="D141" s="106" t="s">
        <v>176</v>
      </c>
      <c r="E141" s="107" t="s">
        <v>168</v>
      </c>
      <c r="F141" s="106" t="s">
        <v>165</v>
      </c>
      <c r="G141" s="106" t="s">
        <v>156</v>
      </c>
      <c r="H141" s="91" t="s">
        <v>145</v>
      </c>
      <c r="I141" s="106" t="s">
        <v>146</v>
      </c>
      <c r="J141" s="107" t="s">
        <v>147</v>
      </c>
      <c r="K141" s="106">
        <v>3</v>
      </c>
      <c r="L141" s="108" t="s">
        <v>158</v>
      </c>
      <c r="M141" s="97">
        <v>44935.64166666667</v>
      </c>
      <c r="N141" s="90">
        <v>43916</v>
      </c>
      <c r="O141" s="106">
        <v>43916</v>
      </c>
      <c r="P141" s="97">
        <v>44935.988888888889</v>
      </c>
      <c r="Q141" s="106">
        <v>43980</v>
      </c>
      <c r="R141" s="106">
        <v>43980</v>
      </c>
      <c r="S141" s="97">
        <v>44936.646527777775</v>
      </c>
      <c r="T141" s="106">
        <v>43920</v>
      </c>
      <c r="U141" s="106" t="s">
        <v>344</v>
      </c>
      <c r="V141" s="97">
        <v>44936.826388888891</v>
      </c>
      <c r="W141" s="106">
        <v>43945</v>
      </c>
      <c r="X141" s="106" t="s">
        <v>1102</v>
      </c>
      <c r="Y141" s="97">
        <v>44936.845833333333</v>
      </c>
      <c r="Z141" s="106">
        <v>43953</v>
      </c>
      <c r="AA141" s="106" t="s">
        <v>464</v>
      </c>
      <c r="AB141" s="97">
        <v>44936.969444444447</v>
      </c>
      <c r="AC141" s="106">
        <v>43975</v>
      </c>
      <c r="AD141" s="106" t="s">
        <v>1020</v>
      </c>
      <c r="AE141" s="109"/>
      <c r="AF141" s="106"/>
      <c r="AG141" s="106"/>
      <c r="AH141" s="109"/>
      <c r="AI141" s="106"/>
      <c r="AJ141" s="110"/>
      <c r="AK141" s="97"/>
      <c r="AL141" s="106"/>
      <c r="AM141" s="110"/>
      <c r="AN141" s="97"/>
      <c r="AO141" s="106"/>
      <c r="AP141" s="110"/>
      <c r="AQ141" s="97">
        <v>44936.831944444442</v>
      </c>
      <c r="AR141" s="106">
        <v>43949</v>
      </c>
      <c r="AS141" s="106"/>
      <c r="AT141" s="111"/>
      <c r="AU141" s="111"/>
      <c r="AV141" s="114">
        <v>8120</v>
      </c>
      <c r="AW141" s="97">
        <v>44936.84097222222</v>
      </c>
      <c r="AX141" s="106">
        <v>43949</v>
      </c>
      <c r="AY141" s="97">
        <v>44936.977083333331</v>
      </c>
      <c r="AZ141" s="106">
        <v>43980</v>
      </c>
      <c r="BA141" s="106"/>
      <c r="BB141" s="111"/>
      <c r="BC141" s="111"/>
      <c r="BD141" s="114">
        <v>6480</v>
      </c>
      <c r="BE141" s="97">
        <v>44936.98541666667</v>
      </c>
      <c r="BF141" s="106">
        <v>43980</v>
      </c>
      <c r="BG141" s="109"/>
      <c r="BH141" s="106"/>
      <c r="BI141" s="106"/>
      <c r="BJ141" s="111"/>
      <c r="BK141" s="111"/>
      <c r="BL141" s="112"/>
      <c r="BM141" s="109"/>
      <c r="BN141" s="106"/>
      <c r="BO141" s="97"/>
      <c r="BP141" s="106"/>
      <c r="BQ141" s="106"/>
      <c r="BR141" s="111"/>
      <c r="BS141" s="111"/>
      <c r="BT141" s="112"/>
      <c r="BU141" s="113"/>
      <c r="BV141" s="106"/>
    </row>
    <row r="142" spans="1:74">
      <c r="A142" s="92" t="s">
        <v>1107</v>
      </c>
      <c r="B142" s="91" t="s">
        <v>140</v>
      </c>
      <c r="C142" s="115">
        <v>44936</v>
      </c>
      <c r="D142" s="106" t="s">
        <v>178</v>
      </c>
      <c r="E142" s="107" t="s">
        <v>152</v>
      </c>
      <c r="F142" s="106" t="s">
        <v>143</v>
      </c>
      <c r="G142" s="106" t="s">
        <v>144</v>
      </c>
      <c r="H142" s="91" t="s">
        <v>145</v>
      </c>
      <c r="I142" s="106" t="s">
        <v>146</v>
      </c>
      <c r="J142" s="107" t="s">
        <v>153</v>
      </c>
      <c r="K142" s="106">
        <v>3</v>
      </c>
      <c r="L142" s="108" t="s">
        <v>154</v>
      </c>
      <c r="M142" s="97">
        <v>44936.256944444445</v>
      </c>
      <c r="N142" s="90">
        <v>50784</v>
      </c>
      <c r="O142" s="106">
        <v>50784</v>
      </c>
      <c r="P142" s="97">
        <v>44936.722222222219</v>
      </c>
      <c r="Q142" s="106">
        <v>50901</v>
      </c>
      <c r="R142" s="106">
        <v>50901</v>
      </c>
      <c r="S142" s="97">
        <v>44936.291666666664</v>
      </c>
      <c r="T142" s="106">
        <v>50792</v>
      </c>
      <c r="U142" s="106" t="s">
        <v>181</v>
      </c>
      <c r="V142" s="97">
        <v>44936.479166666664</v>
      </c>
      <c r="W142" s="106">
        <v>50833</v>
      </c>
      <c r="X142" s="106" t="s">
        <v>1108</v>
      </c>
      <c r="Y142" s="97">
        <v>44936.527777777781</v>
      </c>
      <c r="Z142" s="106">
        <v>50864</v>
      </c>
      <c r="AA142" s="106" t="s">
        <v>1109</v>
      </c>
      <c r="AB142" s="97">
        <v>44936.677083333336</v>
      </c>
      <c r="AC142" s="106">
        <v>50883</v>
      </c>
      <c r="AD142" s="106" t="s">
        <v>1110</v>
      </c>
      <c r="AE142" s="109"/>
      <c r="AF142" s="106"/>
      <c r="AG142" s="106"/>
      <c r="AH142" s="109"/>
      <c r="AI142" s="106"/>
      <c r="AJ142" s="110"/>
      <c r="AK142" s="97"/>
      <c r="AL142" s="106"/>
      <c r="AM142" s="110"/>
      <c r="AN142" s="97"/>
      <c r="AO142" s="106"/>
      <c r="AP142" s="110"/>
      <c r="AQ142" s="97">
        <v>44936.509027777778</v>
      </c>
      <c r="AR142" s="106">
        <v>50849</v>
      </c>
      <c r="AS142" s="106">
        <v>3858</v>
      </c>
      <c r="AT142" s="111">
        <v>19150</v>
      </c>
      <c r="AU142" s="111">
        <v>11970</v>
      </c>
      <c r="AV142" s="112">
        <v>7180</v>
      </c>
      <c r="AW142" s="97">
        <v>44936.518055555556</v>
      </c>
      <c r="AX142" s="106">
        <v>50849</v>
      </c>
      <c r="AY142" s="97">
        <v>44936.711805555555</v>
      </c>
      <c r="AZ142" s="106">
        <v>50901</v>
      </c>
      <c r="BA142" s="106">
        <v>3880</v>
      </c>
      <c r="BB142" s="111">
        <v>19660</v>
      </c>
      <c r="BC142" s="111">
        <v>11840</v>
      </c>
      <c r="BD142" s="112">
        <v>7820</v>
      </c>
      <c r="BE142" s="97">
        <v>44936.716666666667</v>
      </c>
      <c r="BF142" s="106">
        <v>50901</v>
      </c>
      <c r="BG142" s="109"/>
      <c r="BH142" s="106"/>
      <c r="BI142" s="106"/>
      <c r="BJ142" s="111"/>
      <c r="BK142" s="111"/>
      <c r="BL142" s="112"/>
      <c r="BM142" s="109"/>
      <c r="BN142" s="106"/>
      <c r="BO142" s="97"/>
      <c r="BP142" s="106"/>
      <c r="BQ142" s="106"/>
      <c r="BR142" s="111"/>
      <c r="BS142" s="111"/>
      <c r="BT142" s="112"/>
      <c r="BU142" s="113"/>
      <c r="BV142" s="106"/>
    </row>
    <row r="143" spans="1:74">
      <c r="A143" s="92" t="s">
        <v>1103</v>
      </c>
      <c r="B143" s="91" t="s">
        <v>140</v>
      </c>
      <c r="C143" s="115">
        <v>44936</v>
      </c>
      <c r="D143" s="106" t="s">
        <v>178</v>
      </c>
      <c r="E143" s="107" t="s">
        <v>142</v>
      </c>
      <c r="F143" s="106" t="s">
        <v>143</v>
      </c>
      <c r="G143" s="106" t="s">
        <v>144</v>
      </c>
      <c r="H143" s="91" t="s">
        <v>145</v>
      </c>
      <c r="I143" s="106" t="s">
        <v>146</v>
      </c>
      <c r="J143" s="107" t="s">
        <v>1077</v>
      </c>
      <c r="K143" s="106">
        <v>4</v>
      </c>
      <c r="L143" s="108" t="s">
        <v>148</v>
      </c>
      <c r="M143" s="97">
        <v>44936.253472222219</v>
      </c>
      <c r="N143" s="90">
        <v>2772</v>
      </c>
      <c r="O143" s="106">
        <v>0</v>
      </c>
      <c r="P143" s="97">
        <v>44936.680555555555</v>
      </c>
      <c r="Q143" s="106">
        <v>2842</v>
      </c>
      <c r="R143" s="106">
        <v>0</v>
      </c>
      <c r="S143" s="97">
        <v>44936.288194444445</v>
      </c>
      <c r="T143" s="106">
        <v>2780</v>
      </c>
      <c r="U143" s="106" t="s">
        <v>210</v>
      </c>
      <c r="V143" s="97">
        <v>44936.420138888891</v>
      </c>
      <c r="W143" s="106">
        <v>2790</v>
      </c>
      <c r="X143" s="106" t="s">
        <v>1104</v>
      </c>
      <c r="Y143" s="97">
        <v>44936.458333333336</v>
      </c>
      <c r="Z143" s="106">
        <v>2811</v>
      </c>
      <c r="AA143" s="106" t="s">
        <v>1105</v>
      </c>
      <c r="AB143" s="97">
        <v>44936.652777777781</v>
      </c>
      <c r="AC143" s="106">
        <v>2836</v>
      </c>
      <c r="AD143" s="106" t="s">
        <v>1106</v>
      </c>
      <c r="AE143" s="109"/>
      <c r="AF143" s="106"/>
      <c r="AG143" s="106"/>
      <c r="AH143" s="109"/>
      <c r="AI143" s="106"/>
      <c r="AJ143" s="110"/>
      <c r="AK143" s="97"/>
      <c r="AL143" s="106"/>
      <c r="AM143" s="110"/>
      <c r="AN143" s="97"/>
      <c r="AO143" s="106"/>
      <c r="AP143" s="110"/>
      <c r="AQ143" s="97">
        <v>44936.443055555559</v>
      </c>
      <c r="AR143" s="106">
        <v>2801</v>
      </c>
      <c r="AS143" s="106">
        <v>3857</v>
      </c>
      <c r="AT143" s="111">
        <v>17830</v>
      </c>
      <c r="AU143" s="111">
        <v>11120</v>
      </c>
      <c r="AV143" s="112">
        <v>6710</v>
      </c>
      <c r="AW143" s="97">
        <v>44936.449305555558</v>
      </c>
      <c r="AX143" s="106">
        <v>2801</v>
      </c>
      <c r="AY143" s="97">
        <v>44936.67291666667</v>
      </c>
      <c r="AZ143" s="106">
        <v>2842</v>
      </c>
      <c r="BA143" s="106">
        <v>3874</v>
      </c>
      <c r="BB143" s="111">
        <v>20740</v>
      </c>
      <c r="BC143" s="111">
        <v>11110</v>
      </c>
      <c r="BD143" s="112">
        <v>9630</v>
      </c>
      <c r="BE143" s="97">
        <v>44936.678472222222</v>
      </c>
      <c r="BF143" s="106">
        <v>2842</v>
      </c>
      <c r="BG143" s="109"/>
      <c r="BH143" s="106"/>
      <c r="BI143" s="106"/>
      <c r="BJ143" s="111"/>
      <c r="BK143" s="111"/>
      <c r="BL143" s="112"/>
      <c r="BM143" s="109"/>
      <c r="BN143" s="106"/>
      <c r="BO143" s="97"/>
      <c r="BP143" s="106"/>
      <c r="BQ143" s="106"/>
      <c r="BR143" s="111"/>
      <c r="BS143" s="111"/>
      <c r="BT143" s="112"/>
      <c r="BU143" s="113"/>
      <c r="BV143" s="106"/>
    </row>
    <row r="144" spans="1:74">
      <c r="A144" s="92" t="s">
        <v>1115</v>
      </c>
      <c r="B144" s="91" t="s">
        <v>140</v>
      </c>
      <c r="C144" s="115">
        <v>44937</v>
      </c>
      <c r="D144" s="106" t="s">
        <v>178</v>
      </c>
      <c r="E144" s="107" t="s">
        <v>155</v>
      </c>
      <c r="F144" s="106" t="s">
        <v>143</v>
      </c>
      <c r="G144" s="106" t="s">
        <v>156</v>
      </c>
      <c r="H144" s="91" t="s">
        <v>145</v>
      </c>
      <c r="I144" s="106" t="s">
        <v>146</v>
      </c>
      <c r="J144" s="107" t="s">
        <v>147</v>
      </c>
      <c r="K144" s="106">
        <v>3</v>
      </c>
      <c r="L144" s="108" t="s">
        <v>158</v>
      </c>
      <c r="M144" s="97">
        <v>44936.644444444442</v>
      </c>
      <c r="N144" s="90">
        <v>43982</v>
      </c>
      <c r="O144" s="106">
        <v>43982</v>
      </c>
      <c r="P144" s="97">
        <v>44936.959722222222</v>
      </c>
      <c r="Q144" s="106">
        <v>44045</v>
      </c>
      <c r="R144" s="106">
        <v>44045</v>
      </c>
      <c r="S144" s="97">
        <v>44937.649305555555</v>
      </c>
      <c r="T144" s="106">
        <v>43985</v>
      </c>
      <c r="U144" s="106" t="s">
        <v>344</v>
      </c>
      <c r="V144" s="97">
        <v>44937.84375</v>
      </c>
      <c r="W144" s="106">
        <v>44011</v>
      </c>
      <c r="X144" s="106" t="s">
        <v>1116</v>
      </c>
      <c r="Y144" s="97">
        <v>44937.863194444442</v>
      </c>
      <c r="Z144" s="106">
        <v>44019</v>
      </c>
      <c r="AA144" s="106" t="s">
        <v>464</v>
      </c>
      <c r="AB144" s="97">
        <v>44937.939583333333</v>
      </c>
      <c r="AC144" s="106">
        <v>44037</v>
      </c>
      <c r="AD144" s="106" t="s">
        <v>541</v>
      </c>
      <c r="AE144" s="109"/>
      <c r="AF144" s="106"/>
      <c r="AG144" s="106"/>
      <c r="AH144" s="109"/>
      <c r="AI144" s="106"/>
      <c r="AJ144" s="110"/>
      <c r="AK144" s="97"/>
      <c r="AL144" s="106"/>
      <c r="AM144" s="110"/>
      <c r="AN144" s="97"/>
      <c r="AO144" s="106"/>
      <c r="AP144" s="110"/>
      <c r="AQ144" s="97">
        <v>44937.848611111112</v>
      </c>
      <c r="AR144" s="106">
        <v>44015</v>
      </c>
      <c r="AS144" s="106"/>
      <c r="AT144" s="111"/>
      <c r="AU144" s="111"/>
      <c r="AV144" s="114">
        <v>8300</v>
      </c>
      <c r="AW144" s="97">
        <v>44937.857638888891</v>
      </c>
      <c r="AX144" s="106">
        <v>44015</v>
      </c>
      <c r="AY144" s="97">
        <v>44937.950694444444</v>
      </c>
      <c r="AZ144" s="106">
        <v>44044</v>
      </c>
      <c r="BA144" s="106"/>
      <c r="BB144" s="111"/>
      <c r="BC144" s="111"/>
      <c r="BD144" s="114">
        <v>4870</v>
      </c>
      <c r="BE144" s="97">
        <v>44937.956944444442</v>
      </c>
      <c r="BF144" s="106">
        <v>44045</v>
      </c>
      <c r="BG144" s="109"/>
      <c r="BH144" s="106"/>
      <c r="BI144" s="106"/>
      <c r="BJ144" s="111"/>
      <c r="BK144" s="111"/>
      <c r="BL144" s="112"/>
      <c r="BM144" s="109"/>
      <c r="BN144" s="106"/>
      <c r="BO144" s="97"/>
      <c r="BP144" s="106"/>
      <c r="BQ144" s="106"/>
      <c r="BR144" s="111"/>
      <c r="BS144" s="111"/>
      <c r="BT144" s="112"/>
      <c r="BU144" s="113"/>
      <c r="BV144" s="106"/>
    </row>
    <row r="145" spans="1:74">
      <c r="A145" s="92" t="s">
        <v>1114</v>
      </c>
      <c r="B145" s="91" t="s">
        <v>140</v>
      </c>
      <c r="C145" s="115">
        <v>44937</v>
      </c>
      <c r="D145" s="106" t="s">
        <v>180</v>
      </c>
      <c r="E145" s="107" t="s">
        <v>167</v>
      </c>
      <c r="F145" s="106" t="s">
        <v>165</v>
      </c>
      <c r="G145" s="106" t="s">
        <v>144</v>
      </c>
      <c r="H145" s="91" t="s">
        <v>145</v>
      </c>
      <c r="I145" s="106" t="s">
        <v>146</v>
      </c>
      <c r="J145" s="107" t="s">
        <v>153</v>
      </c>
      <c r="K145" s="106">
        <v>3</v>
      </c>
      <c r="L145" s="108" t="s">
        <v>154</v>
      </c>
      <c r="M145" s="97">
        <v>44937.256944444445</v>
      </c>
      <c r="N145" s="90">
        <v>50901</v>
      </c>
      <c r="O145" s="106">
        <v>50901</v>
      </c>
      <c r="P145" s="97">
        <v>44937.645833333336</v>
      </c>
      <c r="Q145" s="106">
        <v>50981</v>
      </c>
      <c r="R145" s="106">
        <v>50981</v>
      </c>
      <c r="S145" s="97">
        <v>44937.288194444445</v>
      </c>
      <c r="T145" s="106">
        <v>50908</v>
      </c>
      <c r="U145" s="106" t="s">
        <v>181</v>
      </c>
      <c r="V145" s="97">
        <v>44937.461805555555</v>
      </c>
      <c r="W145" s="106">
        <v>50936</v>
      </c>
      <c r="X145" s="106" t="s">
        <v>223</v>
      </c>
      <c r="Y145" s="97">
        <v>44937.486111111109</v>
      </c>
      <c r="Z145" s="106">
        <v>50945</v>
      </c>
      <c r="AA145" s="106" t="s">
        <v>242</v>
      </c>
      <c r="AB145" s="97">
        <v>44937.611111111109</v>
      </c>
      <c r="AC145" s="106">
        <v>50963</v>
      </c>
      <c r="AD145" s="106" t="s">
        <v>199</v>
      </c>
      <c r="AE145" s="109"/>
      <c r="AF145" s="106"/>
      <c r="AG145" s="106"/>
      <c r="AH145" s="109"/>
      <c r="AI145" s="106"/>
      <c r="AJ145" s="110"/>
      <c r="AK145" s="97"/>
      <c r="AL145" s="106"/>
      <c r="AM145" s="110"/>
      <c r="AN145" s="97"/>
      <c r="AO145" s="106"/>
      <c r="AP145" s="110"/>
      <c r="AQ145" s="97">
        <v>44937.475694444445</v>
      </c>
      <c r="AR145" s="106">
        <v>50941</v>
      </c>
      <c r="AS145" s="106">
        <v>3887</v>
      </c>
      <c r="AT145" s="111">
        <v>18890</v>
      </c>
      <c r="AU145" s="111">
        <v>12220</v>
      </c>
      <c r="AV145" s="112">
        <v>6670</v>
      </c>
      <c r="AW145" s="97">
        <v>44937.482638888891</v>
      </c>
      <c r="AX145" s="106">
        <v>50941</v>
      </c>
      <c r="AY145" s="97">
        <v>44937.636111111111</v>
      </c>
      <c r="AZ145" s="106">
        <v>50981</v>
      </c>
      <c r="BA145" s="106">
        <v>3892</v>
      </c>
      <c r="BB145" s="111">
        <v>17470</v>
      </c>
      <c r="BC145" s="111">
        <v>12010</v>
      </c>
      <c r="BD145" s="112">
        <v>5460</v>
      </c>
      <c r="BE145" s="97">
        <v>44937.643055555556</v>
      </c>
      <c r="BF145" s="106">
        <v>50981</v>
      </c>
      <c r="BG145" s="109"/>
      <c r="BH145" s="106"/>
      <c r="BI145" s="106"/>
      <c r="BJ145" s="111"/>
      <c r="BK145" s="111"/>
      <c r="BL145" s="112"/>
      <c r="BM145" s="109"/>
      <c r="BN145" s="106"/>
      <c r="BO145" s="97"/>
      <c r="BP145" s="106"/>
      <c r="BQ145" s="106"/>
      <c r="BR145" s="111"/>
      <c r="BS145" s="111"/>
      <c r="BT145" s="112"/>
      <c r="BU145" s="113"/>
      <c r="BV145" s="106"/>
    </row>
    <row r="146" spans="1:74">
      <c r="A146" s="92" t="s">
        <v>1111</v>
      </c>
      <c r="B146" s="91" t="s">
        <v>140</v>
      </c>
      <c r="C146" s="115">
        <v>44937</v>
      </c>
      <c r="D146" s="106" t="s">
        <v>180</v>
      </c>
      <c r="E146" s="107" t="s">
        <v>164</v>
      </c>
      <c r="F146" s="106" t="s">
        <v>165</v>
      </c>
      <c r="G146" s="106" t="s">
        <v>144</v>
      </c>
      <c r="H146" s="91" t="s">
        <v>145</v>
      </c>
      <c r="I146" s="106" t="s">
        <v>146</v>
      </c>
      <c r="J146" s="107" t="s">
        <v>1077</v>
      </c>
      <c r="K146" s="106">
        <v>3</v>
      </c>
      <c r="L146" s="108" t="s">
        <v>148</v>
      </c>
      <c r="M146" s="97">
        <v>44937.253472222219</v>
      </c>
      <c r="N146" s="90">
        <v>2842</v>
      </c>
      <c r="O146" s="106">
        <v>0</v>
      </c>
      <c r="P146" s="97">
        <v>44937.663194444445</v>
      </c>
      <c r="Q146" s="106">
        <v>2938</v>
      </c>
      <c r="R146" s="106">
        <v>0</v>
      </c>
      <c r="S146" s="97">
        <v>44937.288194444445</v>
      </c>
      <c r="T146" s="106">
        <v>2848</v>
      </c>
      <c r="U146" s="106" t="s">
        <v>1112</v>
      </c>
      <c r="V146" s="97">
        <v>44937.465277777781</v>
      </c>
      <c r="W146" s="106">
        <v>2867</v>
      </c>
      <c r="X146" s="106" t="s">
        <v>214</v>
      </c>
      <c r="Y146" s="97">
        <v>44937.496527777781</v>
      </c>
      <c r="Z146" s="106">
        <v>2884</v>
      </c>
      <c r="AA146" s="106" t="s">
        <v>236</v>
      </c>
      <c r="AB146" s="97">
        <v>44937.625</v>
      </c>
      <c r="AC146" s="106">
        <v>2914</v>
      </c>
      <c r="AD146" s="106" t="s">
        <v>1113</v>
      </c>
      <c r="AE146" s="109"/>
      <c r="AF146" s="106"/>
      <c r="AG146" s="106"/>
      <c r="AH146" s="109"/>
      <c r="AI146" s="106"/>
      <c r="AJ146" s="110"/>
      <c r="AK146" s="97"/>
      <c r="AL146" s="106"/>
      <c r="AM146" s="110"/>
      <c r="AN146" s="97"/>
      <c r="AO146" s="106"/>
      <c r="AP146" s="110"/>
      <c r="AQ146" s="97">
        <v>44937.486111111109</v>
      </c>
      <c r="AR146" s="106">
        <v>2876</v>
      </c>
      <c r="AS146" s="106">
        <v>3888</v>
      </c>
      <c r="AT146" s="111">
        <v>18600</v>
      </c>
      <c r="AU146" s="111">
        <v>11090</v>
      </c>
      <c r="AV146" s="112">
        <v>7510</v>
      </c>
      <c r="AW146" s="97">
        <v>44937.491666666669</v>
      </c>
      <c r="AX146" s="106">
        <v>2876</v>
      </c>
      <c r="AY146" s="97">
        <v>44937.658333333333</v>
      </c>
      <c r="AZ146" s="106">
        <v>2938</v>
      </c>
      <c r="BA146" s="106">
        <v>3894</v>
      </c>
      <c r="BB146" s="111">
        <v>15670</v>
      </c>
      <c r="BC146" s="111">
        <v>11060</v>
      </c>
      <c r="BD146" s="112">
        <v>4610</v>
      </c>
      <c r="BE146" s="97">
        <v>44937.660416666666</v>
      </c>
      <c r="BF146" s="106">
        <v>2938</v>
      </c>
      <c r="BG146" s="109"/>
      <c r="BH146" s="106"/>
      <c r="BI146" s="106"/>
      <c r="BJ146" s="111"/>
      <c r="BK146" s="111"/>
      <c r="BL146" s="112"/>
      <c r="BM146" s="109"/>
      <c r="BN146" s="106"/>
      <c r="BO146" s="97"/>
      <c r="BP146" s="106"/>
      <c r="BQ146" s="106"/>
      <c r="BR146" s="111"/>
      <c r="BS146" s="111"/>
      <c r="BT146" s="112"/>
      <c r="BU146" s="113"/>
      <c r="BV146" s="106"/>
    </row>
    <row r="147" spans="1:74">
      <c r="A147" s="92" t="s">
        <v>1127</v>
      </c>
      <c r="B147" s="91" t="s">
        <v>140</v>
      </c>
      <c r="C147" s="115">
        <v>44938</v>
      </c>
      <c r="D147" s="106" t="s">
        <v>180</v>
      </c>
      <c r="E147" s="107" t="s">
        <v>168</v>
      </c>
      <c r="F147" s="106" t="s">
        <v>165</v>
      </c>
      <c r="G147" s="106" t="s">
        <v>156</v>
      </c>
      <c r="H147" s="91" t="s">
        <v>145</v>
      </c>
      <c r="I147" s="106" t="s">
        <v>146</v>
      </c>
      <c r="J147" s="107" t="s">
        <v>147</v>
      </c>
      <c r="K147" s="106">
        <v>3</v>
      </c>
      <c r="L147" s="108" t="s">
        <v>158</v>
      </c>
      <c r="M147" s="97">
        <v>44937.640277777777</v>
      </c>
      <c r="N147" s="90">
        <v>44071</v>
      </c>
      <c r="O147" s="106">
        <v>44071</v>
      </c>
      <c r="P147" s="97">
        <v>44937.977777777778</v>
      </c>
      <c r="Q147" s="106">
        <v>44138</v>
      </c>
      <c r="R147" s="106">
        <v>44138</v>
      </c>
      <c r="S147" s="97">
        <v>44938.645138888889</v>
      </c>
      <c r="T147" s="106">
        <v>44075</v>
      </c>
      <c r="U147" s="106" t="s">
        <v>344</v>
      </c>
      <c r="V147" s="97">
        <v>44938.841666666667</v>
      </c>
      <c r="W147" s="106">
        <v>44100</v>
      </c>
      <c r="X147" s="106" t="s">
        <v>1128</v>
      </c>
      <c r="Y147" s="97">
        <v>44938.862500000003</v>
      </c>
      <c r="Z147" s="106">
        <v>44108</v>
      </c>
      <c r="AA147" s="106" t="s">
        <v>464</v>
      </c>
      <c r="AB147" s="97">
        <v>44938.952777777777</v>
      </c>
      <c r="AC147" s="106">
        <v>44130</v>
      </c>
      <c r="AD147" s="106" t="s">
        <v>260</v>
      </c>
      <c r="AE147" s="109"/>
      <c r="AF147" s="106"/>
      <c r="AG147" s="106"/>
      <c r="AH147" s="109"/>
      <c r="AI147" s="106"/>
      <c r="AJ147" s="110"/>
      <c r="AK147" s="97"/>
      <c r="AL147" s="106"/>
      <c r="AM147" s="110"/>
      <c r="AN147" s="97"/>
      <c r="AO147" s="106"/>
      <c r="AP147" s="110"/>
      <c r="AQ147" s="97">
        <v>44938.847222222219</v>
      </c>
      <c r="AR147" s="106">
        <v>44104</v>
      </c>
      <c r="AS147" s="106"/>
      <c r="AT147" s="111"/>
      <c r="AU147" s="111"/>
      <c r="AV147" s="114">
        <v>7920</v>
      </c>
      <c r="AW147" s="97">
        <v>44938.855555555558</v>
      </c>
      <c r="AX147" s="106">
        <v>44104</v>
      </c>
      <c r="AY147" s="97">
        <v>44938.968055555553</v>
      </c>
      <c r="AZ147" s="106">
        <v>44137</v>
      </c>
      <c r="BA147" s="106"/>
      <c r="BB147" s="111"/>
      <c r="BC147" s="111"/>
      <c r="BD147" s="114">
        <v>4190</v>
      </c>
      <c r="BE147" s="97">
        <v>44938.974305555559</v>
      </c>
      <c r="BF147" s="106">
        <v>44138</v>
      </c>
      <c r="BG147" s="109"/>
      <c r="BH147" s="106"/>
      <c r="BI147" s="106"/>
      <c r="BJ147" s="111"/>
      <c r="BK147" s="111"/>
      <c r="BL147" s="112"/>
      <c r="BM147" s="109"/>
      <c r="BN147" s="106"/>
      <c r="BO147" s="97"/>
      <c r="BP147" s="106"/>
      <c r="BQ147" s="106"/>
      <c r="BR147" s="111"/>
      <c r="BS147" s="111"/>
      <c r="BT147" s="112"/>
      <c r="BU147" s="113"/>
      <c r="BV147" s="106"/>
    </row>
    <row r="148" spans="1:74">
      <c r="A148" s="92" t="s">
        <v>1117</v>
      </c>
      <c r="B148" s="91" t="s">
        <v>1118</v>
      </c>
      <c r="C148" s="115">
        <v>44938</v>
      </c>
      <c r="D148" s="106" t="s">
        <v>180</v>
      </c>
      <c r="E148" s="107" t="s">
        <v>164</v>
      </c>
      <c r="F148" s="106" t="s">
        <v>165</v>
      </c>
      <c r="G148" s="106" t="s">
        <v>144</v>
      </c>
      <c r="H148" s="91" t="s">
        <v>145</v>
      </c>
      <c r="I148" s="106" t="s">
        <v>146</v>
      </c>
      <c r="J148" s="107" t="s">
        <v>157</v>
      </c>
      <c r="K148" s="106">
        <v>5</v>
      </c>
      <c r="L148" s="108" t="s">
        <v>1119</v>
      </c>
      <c r="M148" s="97">
        <v>44937.71875</v>
      </c>
      <c r="N148" s="90">
        <v>48533</v>
      </c>
      <c r="O148" s="106">
        <v>0</v>
      </c>
      <c r="P148" s="97">
        <v>44938.023611111108</v>
      </c>
      <c r="Q148" s="106">
        <v>48534</v>
      </c>
      <c r="R148" s="106">
        <v>0</v>
      </c>
      <c r="S148" s="97">
        <v>44938.739583333336</v>
      </c>
      <c r="T148" s="106">
        <v>48534</v>
      </c>
      <c r="U148" s="106" t="s">
        <v>1120</v>
      </c>
      <c r="V148" s="97">
        <v>44938.888888888891</v>
      </c>
      <c r="W148" s="106">
        <v>48553</v>
      </c>
      <c r="X148" s="106" t="s">
        <v>1121</v>
      </c>
      <c r="Y148" s="97">
        <v>44938.909722222219</v>
      </c>
      <c r="Z148" s="106">
        <v>48570</v>
      </c>
      <c r="AA148" s="106" t="s">
        <v>1122</v>
      </c>
      <c r="AB148" s="97">
        <v>44938.995138888888</v>
      </c>
      <c r="AC148" s="106">
        <v>48582</v>
      </c>
      <c r="AD148" s="106" t="s">
        <v>1123</v>
      </c>
      <c r="AE148" s="109"/>
      <c r="AF148" s="106"/>
      <c r="AG148" s="106"/>
      <c r="AH148" s="109"/>
      <c r="AI148" s="106"/>
      <c r="AJ148" s="110"/>
      <c r="AK148" s="97"/>
      <c r="AL148" s="106"/>
      <c r="AM148" s="110"/>
      <c r="AN148" s="97"/>
      <c r="AO148" s="106"/>
      <c r="AP148" s="110"/>
      <c r="AQ148" s="97">
        <v>44938.909722222219</v>
      </c>
      <c r="AR148" s="106">
        <v>48381</v>
      </c>
      <c r="AS148" s="106"/>
      <c r="AT148" s="111"/>
      <c r="AU148" s="111"/>
      <c r="AV148" s="112"/>
      <c r="AW148" s="97">
        <v>44938.912499999999</v>
      </c>
      <c r="AX148" s="106">
        <v>48381</v>
      </c>
      <c r="AY148" s="97"/>
      <c r="AZ148" s="106"/>
      <c r="BA148" s="106"/>
      <c r="BB148" s="111"/>
      <c r="BC148" s="111"/>
      <c r="BD148" s="112"/>
      <c r="BE148" s="97"/>
      <c r="BF148" s="106"/>
      <c r="BG148" s="109"/>
      <c r="BH148" s="106"/>
      <c r="BI148" s="106"/>
      <c r="BJ148" s="111"/>
      <c r="BK148" s="111"/>
      <c r="BL148" s="112"/>
      <c r="BM148" s="109"/>
      <c r="BN148" s="106"/>
      <c r="BO148" s="97"/>
      <c r="BP148" s="106"/>
      <c r="BQ148" s="106"/>
      <c r="BR148" s="111"/>
      <c r="BS148" s="111"/>
      <c r="BT148" s="112"/>
      <c r="BU148" s="113"/>
      <c r="BV148" s="106"/>
    </row>
    <row r="149" spans="1:74">
      <c r="A149" s="92" t="s">
        <v>1132</v>
      </c>
      <c r="B149" s="91" t="s">
        <v>140</v>
      </c>
      <c r="C149" s="115">
        <v>44938</v>
      </c>
      <c r="D149" s="106" t="s">
        <v>141</v>
      </c>
      <c r="E149" s="107" t="s">
        <v>152</v>
      </c>
      <c r="F149" s="106" t="s">
        <v>143</v>
      </c>
      <c r="G149" s="106" t="s">
        <v>144</v>
      </c>
      <c r="H149" s="91" t="s">
        <v>145</v>
      </c>
      <c r="I149" s="106" t="s">
        <v>146</v>
      </c>
      <c r="J149" s="107" t="s">
        <v>147</v>
      </c>
      <c r="K149" s="106">
        <v>3</v>
      </c>
      <c r="L149" s="108" t="s">
        <v>154</v>
      </c>
      <c r="M149" s="97">
        <v>44938.256944444445</v>
      </c>
      <c r="N149" s="90">
        <v>44138</v>
      </c>
      <c r="O149" s="106">
        <v>44138</v>
      </c>
      <c r="P149" s="97">
        <v>44938.5</v>
      </c>
      <c r="Q149" s="106">
        <v>44225</v>
      </c>
      <c r="R149" s="106">
        <v>44225</v>
      </c>
      <c r="S149" s="97">
        <v>44938.284722222219</v>
      </c>
      <c r="T149" s="106">
        <v>44145</v>
      </c>
      <c r="U149" s="106" t="s">
        <v>181</v>
      </c>
      <c r="V149" s="97">
        <v>44938.472222222219</v>
      </c>
      <c r="W149" s="106">
        <v>44217</v>
      </c>
      <c r="X149" s="106" t="s">
        <v>267</v>
      </c>
      <c r="Y149" s="97"/>
      <c r="Z149" s="106"/>
      <c r="AA149" s="106"/>
      <c r="AB149" s="97"/>
      <c r="AC149" s="106"/>
      <c r="AD149" s="106"/>
      <c r="AE149" s="109"/>
      <c r="AF149" s="106"/>
      <c r="AG149" s="106"/>
      <c r="AH149" s="109"/>
      <c r="AI149" s="106"/>
      <c r="AJ149" s="110"/>
      <c r="AK149" s="97"/>
      <c r="AL149" s="106"/>
      <c r="AM149" s="110"/>
      <c r="AN149" s="97"/>
      <c r="AO149" s="106"/>
      <c r="AP149" s="110"/>
      <c r="AQ149" s="97">
        <v>44938.490972222222</v>
      </c>
      <c r="AR149" s="106">
        <v>44225</v>
      </c>
      <c r="AS149" s="106">
        <v>3904</v>
      </c>
      <c r="AT149" s="111">
        <v>17230</v>
      </c>
      <c r="AU149" s="111">
        <v>12020</v>
      </c>
      <c r="AV149" s="112">
        <v>5210</v>
      </c>
      <c r="AW149" s="97">
        <v>44938.495138888888</v>
      </c>
      <c r="AX149" s="106">
        <v>44225</v>
      </c>
      <c r="AY149" s="97"/>
      <c r="AZ149" s="106"/>
      <c r="BA149" s="106"/>
      <c r="BB149" s="111"/>
      <c r="BC149" s="111"/>
      <c r="BD149" s="112"/>
      <c r="BE149" s="97"/>
      <c r="BF149" s="106"/>
      <c r="BG149" s="109"/>
      <c r="BH149" s="106"/>
      <c r="BI149" s="106"/>
      <c r="BJ149" s="111"/>
      <c r="BK149" s="111"/>
      <c r="BL149" s="112"/>
      <c r="BM149" s="109"/>
      <c r="BN149" s="106"/>
      <c r="BO149" s="97"/>
      <c r="BP149" s="106"/>
      <c r="BQ149" s="106"/>
      <c r="BR149" s="111"/>
      <c r="BS149" s="111"/>
      <c r="BT149" s="112"/>
      <c r="BU149" s="113"/>
      <c r="BV149" s="106"/>
    </row>
    <row r="150" spans="1:74">
      <c r="A150" s="92" t="s">
        <v>1131</v>
      </c>
      <c r="B150" s="91" t="s">
        <v>140</v>
      </c>
      <c r="C150" s="115">
        <v>44938</v>
      </c>
      <c r="D150" s="106" t="s">
        <v>141</v>
      </c>
      <c r="E150" s="107" t="s">
        <v>149</v>
      </c>
      <c r="F150" s="106" t="s">
        <v>143</v>
      </c>
      <c r="G150" s="106" t="s">
        <v>144</v>
      </c>
      <c r="H150" s="91" t="s">
        <v>145</v>
      </c>
      <c r="I150" s="106" t="s">
        <v>146</v>
      </c>
      <c r="J150" s="107" t="s">
        <v>150</v>
      </c>
      <c r="K150" s="106">
        <v>3</v>
      </c>
      <c r="L150" s="108" t="s">
        <v>151</v>
      </c>
      <c r="M150" s="97">
        <v>44938.256944444445</v>
      </c>
      <c r="N150" s="90">
        <v>49390</v>
      </c>
      <c r="O150" s="106">
        <v>0</v>
      </c>
      <c r="P150" s="97">
        <v>44938.65625</v>
      </c>
      <c r="Q150" s="106">
        <v>49479</v>
      </c>
      <c r="R150" s="106">
        <v>0</v>
      </c>
      <c r="S150" s="97">
        <v>44938.291666666664</v>
      </c>
      <c r="T150" s="106">
        <v>49395</v>
      </c>
      <c r="U150" s="106" t="s">
        <v>285</v>
      </c>
      <c r="V150" s="97">
        <v>44938.534722222219</v>
      </c>
      <c r="W150" s="106">
        <v>49445</v>
      </c>
      <c r="X150" s="106" t="s">
        <v>576</v>
      </c>
      <c r="Y150" s="97">
        <v>44938.576388888891</v>
      </c>
      <c r="Z150" s="106">
        <v>49464</v>
      </c>
      <c r="AA150" s="106" t="s">
        <v>303</v>
      </c>
      <c r="AB150" s="97">
        <v>44938.631944444445</v>
      </c>
      <c r="AC150" s="106">
        <v>49474</v>
      </c>
      <c r="AD150" s="106" t="s">
        <v>474</v>
      </c>
      <c r="AE150" s="109"/>
      <c r="AF150" s="106"/>
      <c r="AG150" s="106"/>
      <c r="AH150" s="109"/>
      <c r="AI150" s="106"/>
      <c r="AJ150" s="110"/>
      <c r="AK150" s="97"/>
      <c r="AL150" s="106"/>
      <c r="AM150" s="110"/>
      <c r="AN150" s="97"/>
      <c r="AO150" s="106"/>
      <c r="AP150" s="110"/>
      <c r="AQ150" s="97">
        <v>44938.5625</v>
      </c>
      <c r="AR150" s="106">
        <v>49454</v>
      </c>
      <c r="AS150" s="106">
        <v>3906</v>
      </c>
      <c r="AT150" s="111">
        <v>19920</v>
      </c>
      <c r="AU150" s="111">
        <v>12160</v>
      </c>
      <c r="AV150" s="112">
        <v>7760</v>
      </c>
      <c r="AW150" s="97">
        <v>44938.569444444445</v>
      </c>
      <c r="AX150" s="106">
        <v>49479</v>
      </c>
      <c r="AY150" s="97">
        <v>44938.646527777775</v>
      </c>
      <c r="AZ150" s="106">
        <v>49479</v>
      </c>
      <c r="BA150" s="106">
        <v>3911</v>
      </c>
      <c r="BB150" s="111">
        <v>14540</v>
      </c>
      <c r="BC150" s="111">
        <v>12130</v>
      </c>
      <c r="BD150" s="112">
        <v>2410</v>
      </c>
      <c r="BE150" s="97">
        <v>44938.65625</v>
      </c>
      <c r="BF150" s="106">
        <v>49479</v>
      </c>
      <c r="BG150" s="109"/>
      <c r="BH150" s="106"/>
      <c r="BI150" s="106"/>
      <c r="BJ150" s="111"/>
      <c r="BK150" s="111"/>
      <c r="BL150" s="112"/>
      <c r="BM150" s="109"/>
      <c r="BN150" s="106"/>
      <c r="BO150" s="97"/>
      <c r="BP150" s="106"/>
      <c r="BQ150" s="106"/>
      <c r="BR150" s="111"/>
      <c r="BS150" s="111"/>
      <c r="BT150" s="112"/>
      <c r="BU150" s="113"/>
      <c r="BV150" s="106"/>
    </row>
    <row r="151" spans="1:74">
      <c r="A151" s="92" t="s">
        <v>1133</v>
      </c>
      <c r="B151" s="91" t="s">
        <v>140</v>
      </c>
      <c r="C151" s="115">
        <v>44938</v>
      </c>
      <c r="D151" s="106" t="s">
        <v>141</v>
      </c>
      <c r="E151" s="107" t="s">
        <v>152</v>
      </c>
      <c r="F151" s="106" t="s">
        <v>143</v>
      </c>
      <c r="G151" s="106" t="s">
        <v>144</v>
      </c>
      <c r="H151" s="91" t="s">
        <v>145</v>
      </c>
      <c r="I151" s="106" t="s">
        <v>146</v>
      </c>
      <c r="J151" s="107" t="s">
        <v>153</v>
      </c>
      <c r="K151" s="106">
        <v>3</v>
      </c>
      <c r="L151" s="108" t="s">
        <v>154</v>
      </c>
      <c r="M151" s="97">
        <v>44938.5</v>
      </c>
      <c r="N151" s="90">
        <v>50981</v>
      </c>
      <c r="O151" s="106">
        <v>50981</v>
      </c>
      <c r="P151" s="97">
        <v>44938.694444444445</v>
      </c>
      <c r="Q151" s="106">
        <v>51046</v>
      </c>
      <c r="R151" s="106">
        <v>51046</v>
      </c>
      <c r="S151" s="97">
        <v>44938.513888888891</v>
      </c>
      <c r="T151" s="106">
        <v>50994</v>
      </c>
      <c r="U151" s="106" t="s">
        <v>313</v>
      </c>
      <c r="V151" s="97">
        <v>44938.652777777781</v>
      </c>
      <c r="W151" s="106">
        <v>51029</v>
      </c>
      <c r="X151" s="106" t="s">
        <v>1130</v>
      </c>
      <c r="Y151" s="97"/>
      <c r="Z151" s="106"/>
      <c r="AA151" s="106"/>
      <c r="AB151" s="97"/>
      <c r="AC151" s="106"/>
      <c r="AD151" s="106"/>
      <c r="AE151" s="109"/>
      <c r="AF151" s="106"/>
      <c r="AG151" s="106"/>
      <c r="AH151" s="109"/>
      <c r="AI151" s="106"/>
      <c r="AJ151" s="110"/>
      <c r="AK151" s="97"/>
      <c r="AL151" s="106"/>
      <c r="AM151" s="110"/>
      <c r="AN151" s="97"/>
      <c r="AO151" s="106"/>
      <c r="AP151" s="110"/>
      <c r="AQ151" s="97">
        <v>44938.677777777775</v>
      </c>
      <c r="AR151" s="106">
        <v>51046</v>
      </c>
      <c r="AS151" s="106">
        <v>3914</v>
      </c>
      <c r="AT151" s="111">
        <v>16470</v>
      </c>
      <c r="AU151" s="111">
        <v>11930</v>
      </c>
      <c r="AV151" s="112">
        <v>4540</v>
      </c>
      <c r="AW151" s="97">
        <v>44938.686111111114</v>
      </c>
      <c r="AX151" s="106">
        <v>51046</v>
      </c>
      <c r="AY151" s="97"/>
      <c r="AZ151" s="106"/>
      <c r="BA151" s="106"/>
      <c r="BB151" s="111"/>
      <c r="BC151" s="111"/>
      <c r="BD151" s="112"/>
      <c r="BE151" s="97"/>
      <c r="BF151" s="106"/>
      <c r="BG151" s="109"/>
      <c r="BH151" s="106"/>
      <c r="BI151" s="106"/>
      <c r="BJ151" s="111"/>
      <c r="BK151" s="111"/>
      <c r="BL151" s="112"/>
      <c r="BM151" s="109"/>
      <c r="BN151" s="106"/>
      <c r="BO151" s="97"/>
      <c r="BP151" s="106"/>
      <c r="BQ151" s="106"/>
      <c r="BR151" s="111"/>
      <c r="BS151" s="111"/>
      <c r="BT151" s="112"/>
      <c r="BU151" s="113"/>
      <c r="BV151" s="106"/>
    </row>
    <row r="152" spans="1:74">
      <c r="A152" s="92" t="s">
        <v>1140</v>
      </c>
      <c r="B152" s="91" t="s">
        <v>1118</v>
      </c>
      <c r="C152" s="115">
        <v>44938</v>
      </c>
      <c r="D152" s="106" t="s">
        <v>141</v>
      </c>
      <c r="E152" s="107" t="s">
        <v>1136</v>
      </c>
      <c r="F152" s="106" t="s">
        <v>141</v>
      </c>
      <c r="G152" s="106" t="s">
        <v>144</v>
      </c>
      <c r="H152" s="91" t="s">
        <v>145</v>
      </c>
      <c r="I152" s="106" t="s">
        <v>146</v>
      </c>
      <c r="J152" s="107" t="s">
        <v>157</v>
      </c>
      <c r="K152" s="106">
        <v>4</v>
      </c>
      <c r="L152" s="108" t="s">
        <v>1141</v>
      </c>
      <c r="M152" s="97">
        <v>44938.208333333336</v>
      </c>
      <c r="N152" s="90">
        <v>48604</v>
      </c>
      <c r="O152" s="106">
        <v>0</v>
      </c>
      <c r="P152" s="97">
        <v>44938.708333333336</v>
      </c>
      <c r="Q152" s="106">
        <v>48712</v>
      </c>
      <c r="R152" s="106">
        <v>0</v>
      </c>
      <c r="S152" s="97">
        <v>44938.270833333336</v>
      </c>
      <c r="T152" s="106">
        <v>48637</v>
      </c>
      <c r="U152" s="106" t="s">
        <v>1142</v>
      </c>
      <c r="V152" s="97">
        <v>44938.583333333336</v>
      </c>
      <c r="W152" s="106">
        <v>48661</v>
      </c>
      <c r="X152" s="106" t="s">
        <v>1143</v>
      </c>
      <c r="Y152" s="97"/>
      <c r="Z152" s="106"/>
      <c r="AA152" s="106"/>
      <c r="AB152" s="97"/>
      <c r="AC152" s="106"/>
      <c r="AD152" s="106"/>
      <c r="AE152" s="109"/>
      <c r="AF152" s="106"/>
      <c r="AG152" s="106"/>
      <c r="AH152" s="109"/>
      <c r="AI152" s="106"/>
      <c r="AJ152" s="110"/>
      <c r="AK152" s="97"/>
      <c r="AL152" s="106"/>
      <c r="AM152" s="110"/>
      <c r="AN152" s="97"/>
      <c r="AO152" s="106"/>
      <c r="AP152" s="110"/>
      <c r="AQ152" s="97">
        <v>44938.665277777778</v>
      </c>
      <c r="AR152" s="106">
        <v>48701</v>
      </c>
      <c r="AS152" s="106">
        <v>0</v>
      </c>
      <c r="AT152" s="111">
        <v>0</v>
      </c>
      <c r="AU152" s="111">
        <v>0</v>
      </c>
      <c r="AV152" s="112">
        <v>0</v>
      </c>
      <c r="AW152" s="97">
        <v>44938.67083333333</v>
      </c>
      <c r="AX152" s="106">
        <v>48701</v>
      </c>
      <c r="AY152" s="97"/>
      <c r="AZ152" s="106"/>
      <c r="BA152" s="106"/>
      <c r="BB152" s="111"/>
      <c r="BC152" s="111"/>
      <c r="BD152" s="112"/>
      <c r="BE152" s="97"/>
      <c r="BF152" s="106"/>
      <c r="BG152" s="109"/>
      <c r="BH152" s="106"/>
      <c r="BI152" s="106"/>
      <c r="BJ152" s="111"/>
      <c r="BK152" s="111"/>
      <c r="BL152" s="112"/>
      <c r="BM152" s="109"/>
      <c r="BN152" s="106"/>
      <c r="BO152" s="97"/>
      <c r="BP152" s="106"/>
      <c r="BQ152" s="106"/>
      <c r="BR152" s="111"/>
      <c r="BS152" s="111"/>
      <c r="BT152" s="112"/>
      <c r="BU152" s="113"/>
      <c r="BV152" s="106"/>
    </row>
    <row r="153" spans="1:74">
      <c r="A153" s="92" t="s">
        <v>1135</v>
      </c>
      <c r="B153" s="91" t="s">
        <v>1118</v>
      </c>
      <c r="C153" s="115">
        <v>44938</v>
      </c>
      <c r="D153" s="106" t="s">
        <v>141</v>
      </c>
      <c r="E153" s="107" t="s">
        <v>1136</v>
      </c>
      <c r="F153" s="106" t="s">
        <v>141</v>
      </c>
      <c r="G153" s="106" t="s">
        <v>144</v>
      </c>
      <c r="H153" s="91" t="s">
        <v>145</v>
      </c>
      <c r="I153" s="106" t="s">
        <v>146</v>
      </c>
      <c r="J153" s="107" t="s">
        <v>1125</v>
      </c>
      <c r="K153" s="106">
        <v>4</v>
      </c>
      <c r="L153" s="108" t="s">
        <v>1137</v>
      </c>
      <c r="M153" s="97">
        <v>44938.201388888891</v>
      </c>
      <c r="N153" s="90">
        <v>78819</v>
      </c>
      <c r="O153" s="106">
        <v>0</v>
      </c>
      <c r="P153" s="97">
        <v>44938.701388888891</v>
      </c>
      <c r="Q153" s="106">
        <v>78937</v>
      </c>
      <c r="R153" s="106">
        <v>0</v>
      </c>
      <c r="S153" s="97">
        <v>44938.263888888891</v>
      </c>
      <c r="T153" s="106">
        <v>78850</v>
      </c>
      <c r="U153" s="106" t="s">
        <v>1138</v>
      </c>
      <c r="V153" s="97">
        <v>44938.548611111109</v>
      </c>
      <c r="W153" s="106">
        <v>78880</v>
      </c>
      <c r="X153" s="106" t="s">
        <v>1139</v>
      </c>
      <c r="Y153" s="97"/>
      <c r="Z153" s="106"/>
      <c r="AA153" s="106"/>
      <c r="AB153" s="97"/>
      <c r="AC153" s="106"/>
      <c r="AD153" s="106"/>
      <c r="AE153" s="109"/>
      <c r="AF153" s="106"/>
      <c r="AG153" s="106"/>
      <c r="AH153" s="109"/>
      <c r="AI153" s="106"/>
      <c r="AJ153" s="110"/>
      <c r="AK153" s="97"/>
      <c r="AL153" s="106"/>
      <c r="AM153" s="110"/>
      <c r="AN153" s="97"/>
      <c r="AO153" s="106"/>
      <c r="AP153" s="110"/>
      <c r="AQ153" s="97">
        <v>44938.684027777781</v>
      </c>
      <c r="AR153" s="106">
        <v>78926</v>
      </c>
      <c r="AS153" s="106">
        <v>0</v>
      </c>
      <c r="AT153" s="111">
        <v>0</v>
      </c>
      <c r="AU153" s="111">
        <v>0</v>
      </c>
      <c r="AV153" s="112">
        <v>0</v>
      </c>
      <c r="AW153" s="97">
        <v>44938.694444444445</v>
      </c>
      <c r="AX153" s="106">
        <v>78926</v>
      </c>
      <c r="AY153" s="97"/>
      <c r="AZ153" s="106"/>
      <c r="BA153" s="106"/>
      <c r="BB153" s="111"/>
      <c r="BC153" s="111"/>
      <c r="BD153" s="112"/>
      <c r="BE153" s="97"/>
      <c r="BF153" s="106"/>
      <c r="BG153" s="109"/>
      <c r="BH153" s="106"/>
      <c r="BI153" s="106"/>
      <c r="BJ153" s="111"/>
      <c r="BK153" s="111"/>
      <c r="BL153" s="112"/>
      <c r="BM153" s="109"/>
      <c r="BN153" s="106"/>
      <c r="BO153" s="97"/>
      <c r="BP153" s="106"/>
      <c r="BQ153" s="106"/>
      <c r="BR153" s="111"/>
      <c r="BS153" s="111"/>
      <c r="BT153" s="112"/>
      <c r="BU153" s="113"/>
      <c r="BV153" s="106"/>
    </row>
    <row r="154" spans="1:74">
      <c r="A154" s="92" t="s">
        <v>1129</v>
      </c>
      <c r="B154" s="91" t="s">
        <v>140</v>
      </c>
      <c r="C154" s="115">
        <v>44938</v>
      </c>
      <c r="D154" s="106" t="s">
        <v>141</v>
      </c>
      <c r="E154" s="107" t="s">
        <v>142</v>
      </c>
      <c r="F154" s="106" t="s">
        <v>143</v>
      </c>
      <c r="G154" s="106" t="s">
        <v>144</v>
      </c>
      <c r="H154" s="91" t="s">
        <v>145</v>
      </c>
      <c r="I154" s="106" t="s">
        <v>146</v>
      </c>
      <c r="J154" s="107" t="s">
        <v>1077</v>
      </c>
      <c r="K154" s="106">
        <v>3</v>
      </c>
      <c r="L154" s="108" t="s">
        <v>148</v>
      </c>
      <c r="M154" s="97">
        <v>44938.256944444445</v>
      </c>
      <c r="N154" s="90">
        <v>2956</v>
      </c>
      <c r="O154" s="106">
        <v>0</v>
      </c>
      <c r="P154" s="97">
        <v>44938.680555555555</v>
      </c>
      <c r="Q154" s="106">
        <v>3024</v>
      </c>
      <c r="R154" s="106">
        <v>0</v>
      </c>
      <c r="S154" s="97">
        <v>44938.309027777781</v>
      </c>
      <c r="T154" s="106">
        <v>2964</v>
      </c>
      <c r="U154" s="106" t="s">
        <v>210</v>
      </c>
      <c r="V154" s="97">
        <v>44938.541666666664</v>
      </c>
      <c r="W154" s="106">
        <v>2990</v>
      </c>
      <c r="X154" s="106" t="s">
        <v>217</v>
      </c>
      <c r="Y154" s="97">
        <v>44938.569444444445</v>
      </c>
      <c r="Z154" s="106">
        <v>3005</v>
      </c>
      <c r="AA154" s="106" t="s">
        <v>226</v>
      </c>
      <c r="AB154" s="97">
        <v>44938.652777777781</v>
      </c>
      <c r="AC154" s="106">
        <v>3018</v>
      </c>
      <c r="AD154" s="106" t="s">
        <v>1130</v>
      </c>
      <c r="AE154" s="109"/>
      <c r="AF154" s="106"/>
      <c r="AG154" s="106"/>
      <c r="AH154" s="109"/>
      <c r="AI154" s="106"/>
      <c r="AJ154" s="110"/>
      <c r="AK154" s="97"/>
      <c r="AL154" s="106"/>
      <c r="AM154" s="110"/>
      <c r="AN154" s="97"/>
      <c r="AO154" s="106"/>
      <c r="AP154" s="110"/>
      <c r="AQ154" s="97">
        <v>44938.55972222222</v>
      </c>
      <c r="AR154" s="106">
        <v>3002</v>
      </c>
      <c r="AS154" s="106">
        <v>3905</v>
      </c>
      <c r="AT154" s="111">
        <v>19640</v>
      </c>
      <c r="AU154" s="111">
        <v>11230</v>
      </c>
      <c r="AV154" s="112">
        <v>8410</v>
      </c>
      <c r="AW154" s="97">
        <v>44938.566666666666</v>
      </c>
      <c r="AX154" s="106">
        <v>3002</v>
      </c>
      <c r="AY154" s="97">
        <v>44938.672222222223</v>
      </c>
      <c r="AZ154" s="106">
        <v>3024</v>
      </c>
      <c r="BA154" s="106">
        <v>3913</v>
      </c>
      <c r="BB154" s="111">
        <v>14200</v>
      </c>
      <c r="BC154" s="111">
        <v>11190</v>
      </c>
      <c r="BD154" s="112">
        <v>3010</v>
      </c>
      <c r="BE154" s="97">
        <v>44938.676388888889</v>
      </c>
      <c r="BF154" s="106">
        <v>3024</v>
      </c>
      <c r="BG154" s="109"/>
      <c r="BH154" s="106"/>
      <c r="BI154" s="106"/>
      <c r="BJ154" s="111"/>
      <c r="BK154" s="111"/>
      <c r="BL154" s="112"/>
      <c r="BM154" s="109"/>
      <c r="BN154" s="106"/>
      <c r="BO154" s="97"/>
      <c r="BP154" s="106"/>
      <c r="BQ154" s="106"/>
      <c r="BR154" s="111"/>
      <c r="BS154" s="111"/>
      <c r="BT154" s="112"/>
      <c r="BU154" s="113"/>
      <c r="BV154" s="106"/>
    </row>
    <row r="155" spans="1:74">
      <c r="A155" s="92" t="s">
        <v>1134</v>
      </c>
      <c r="B155" s="91" t="s">
        <v>140</v>
      </c>
      <c r="C155" s="115">
        <v>44938</v>
      </c>
      <c r="D155" s="106" t="s">
        <v>141</v>
      </c>
      <c r="E155" s="107" t="s">
        <v>155</v>
      </c>
      <c r="F155" s="106" t="s">
        <v>143</v>
      </c>
      <c r="G155" s="106" t="s">
        <v>156</v>
      </c>
      <c r="H155" s="91" t="s">
        <v>145</v>
      </c>
      <c r="I155" s="106" t="s">
        <v>146</v>
      </c>
      <c r="J155" s="107" t="s">
        <v>150</v>
      </c>
      <c r="K155" s="106">
        <v>3</v>
      </c>
      <c r="L155" s="108" t="s">
        <v>158</v>
      </c>
      <c r="M155" s="97">
        <v>44938.65625</v>
      </c>
      <c r="N155" s="90">
        <v>49479</v>
      </c>
      <c r="O155" s="106">
        <v>49479</v>
      </c>
      <c r="P155" s="97">
        <v>44938.946527777778</v>
      </c>
      <c r="Q155" s="106">
        <v>49536</v>
      </c>
      <c r="R155" s="106">
        <v>49536</v>
      </c>
      <c r="S155" s="97">
        <v>44938.662499999999</v>
      </c>
      <c r="T155" s="106">
        <v>49484</v>
      </c>
      <c r="U155" s="106" t="s">
        <v>344</v>
      </c>
      <c r="V155" s="97">
        <v>44938.915277777778</v>
      </c>
      <c r="W155" s="106">
        <v>49521</v>
      </c>
      <c r="X155" s="106" t="s">
        <v>169</v>
      </c>
      <c r="Y155" s="97"/>
      <c r="Z155" s="106"/>
      <c r="AA155" s="106"/>
      <c r="AB155" s="97"/>
      <c r="AC155" s="106"/>
      <c r="AD155" s="106"/>
      <c r="AE155" s="109"/>
      <c r="AF155" s="106"/>
      <c r="AG155" s="106"/>
      <c r="AH155" s="109"/>
      <c r="AI155" s="106"/>
      <c r="AJ155" s="110"/>
      <c r="AK155" s="97"/>
      <c r="AL155" s="106"/>
      <c r="AM155" s="110"/>
      <c r="AN155" s="97"/>
      <c r="AO155" s="106"/>
      <c r="AP155" s="110"/>
      <c r="AQ155" s="97">
        <v>44938.93472222222</v>
      </c>
      <c r="AR155" s="106">
        <v>49536</v>
      </c>
      <c r="AS155" s="106"/>
      <c r="AT155" s="111"/>
      <c r="AU155" s="111"/>
      <c r="AV155" s="114">
        <v>9030</v>
      </c>
      <c r="AW155" s="97">
        <v>44938.943055555559</v>
      </c>
      <c r="AX155" s="106">
        <v>49536</v>
      </c>
      <c r="AY155" s="97"/>
      <c r="AZ155" s="106"/>
      <c r="BA155" s="106"/>
      <c r="BB155" s="111"/>
      <c r="BC155" s="111"/>
      <c r="BD155" s="112"/>
      <c r="BE155" s="97"/>
      <c r="BF155" s="106"/>
      <c r="BG155" s="109"/>
      <c r="BH155" s="106"/>
      <c r="BI155" s="106"/>
      <c r="BJ155" s="111"/>
      <c r="BK155" s="111"/>
      <c r="BL155" s="112"/>
      <c r="BM155" s="109"/>
      <c r="BN155" s="106"/>
      <c r="BO155" s="97"/>
      <c r="BP155" s="106"/>
      <c r="BQ155" s="106"/>
      <c r="BR155" s="111"/>
      <c r="BS155" s="111"/>
      <c r="BT155" s="112"/>
      <c r="BU155" s="113"/>
      <c r="BV155" s="106"/>
    </row>
    <row r="156" spans="1:74">
      <c r="A156" s="92" t="s">
        <v>1124</v>
      </c>
      <c r="B156" s="91" t="s">
        <v>1118</v>
      </c>
      <c r="C156" s="115">
        <v>44938</v>
      </c>
      <c r="D156" s="106" t="s">
        <v>141</v>
      </c>
      <c r="E156" s="107" t="s">
        <v>166</v>
      </c>
      <c r="F156" s="106" t="s">
        <v>165</v>
      </c>
      <c r="G156" s="106" t="s">
        <v>144</v>
      </c>
      <c r="H156" s="91" t="s">
        <v>145</v>
      </c>
      <c r="I156" s="106" t="s">
        <v>146</v>
      </c>
      <c r="J156" s="107" t="s">
        <v>1125</v>
      </c>
      <c r="K156" s="106">
        <v>6</v>
      </c>
      <c r="L156" s="108" t="s">
        <v>1119</v>
      </c>
      <c r="M156" s="97">
        <v>44938.70416666667</v>
      </c>
      <c r="N156" s="90">
        <v>78937</v>
      </c>
      <c r="O156" s="106">
        <v>0</v>
      </c>
      <c r="P156" s="97">
        <v>44938.993750000001</v>
      </c>
      <c r="Q156" s="106">
        <v>78986</v>
      </c>
      <c r="R156" s="106">
        <v>0</v>
      </c>
      <c r="S156" s="97">
        <v>44938.728472222225</v>
      </c>
      <c r="T156" s="106">
        <v>78938</v>
      </c>
      <c r="U156" s="106" t="s">
        <v>1120</v>
      </c>
      <c r="V156" s="97">
        <v>44938.966666666667</v>
      </c>
      <c r="W156" s="106">
        <v>78966</v>
      </c>
      <c r="X156" s="106" t="s">
        <v>1126</v>
      </c>
      <c r="Y156" s="97"/>
      <c r="Z156" s="106"/>
      <c r="AA156" s="106"/>
      <c r="AB156" s="97"/>
      <c r="AC156" s="106"/>
      <c r="AD156" s="106"/>
      <c r="AE156" s="109"/>
      <c r="AF156" s="106"/>
      <c r="AG156" s="106"/>
      <c r="AH156" s="109"/>
      <c r="AI156" s="106"/>
      <c r="AJ156" s="110"/>
      <c r="AK156" s="97"/>
      <c r="AL156" s="106"/>
      <c r="AM156" s="110"/>
      <c r="AN156" s="97"/>
      <c r="AO156" s="106"/>
      <c r="AP156" s="110"/>
      <c r="AQ156" s="97">
        <v>44938.974999999999</v>
      </c>
      <c r="AR156" s="106">
        <v>78974</v>
      </c>
      <c r="AS156" s="106"/>
      <c r="AT156" s="111"/>
      <c r="AU156" s="111"/>
      <c r="AV156" s="114"/>
      <c r="AW156" s="97">
        <v>44938.981249999997</v>
      </c>
      <c r="AX156" s="106">
        <v>78974</v>
      </c>
      <c r="AY156" s="97"/>
      <c r="AZ156" s="106"/>
      <c r="BA156" s="106"/>
      <c r="BB156" s="111"/>
      <c r="BC156" s="111"/>
      <c r="BD156" s="112"/>
      <c r="BE156" s="97"/>
      <c r="BF156" s="106"/>
      <c r="BG156" s="109"/>
      <c r="BH156" s="106"/>
      <c r="BI156" s="106"/>
      <c r="BJ156" s="111"/>
      <c r="BK156" s="111"/>
      <c r="BL156" s="112"/>
      <c r="BM156" s="109"/>
      <c r="BN156" s="106"/>
      <c r="BO156" s="97"/>
      <c r="BP156" s="106"/>
      <c r="BQ156" s="106"/>
      <c r="BR156" s="111"/>
      <c r="BS156" s="111"/>
      <c r="BT156" s="112"/>
      <c r="BU156" s="113"/>
      <c r="BV156" s="106"/>
    </row>
    <row r="157" spans="1:74">
      <c r="A157" s="92" t="s">
        <v>1146</v>
      </c>
      <c r="B157" s="91" t="s">
        <v>140</v>
      </c>
      <c r="C157" s="115">
        <v>44939</v>
      </c>
      <c r="D157" s="106" t="s">
        <v>163</v>
      </c>
      <c r="E157" s="107" t="s">
        <v>166</v>
      </c>
      <c r="F157" s="106" t="s">
        <v>165</v>
      </c>
      <c r="G157" s="106" t="s">
        <v>144</v>
      </c>
      <c r="H157" s="91" t="s">
        <v>145</v>
      </c>
      <c r="I157" s="106" t="s">
        <v>146</v>
      </c>
      <c r="J157" s="107" t="s">
        <v>150</v>
      </c>
      <c r="K157" s="106">
        <v>3</v>
      </c>
      <c r="L157" s="108" t="s">
        <v>151</v>
      </c>
      <c r="M157" s="97">
        <v>44939.256944444445</v>
      </c>
      <c r="N157" s="90">
        <v>49536</v>
      </c>
      <c r="O157" s="106">
        <v>0</v>
      </c>
      <c r="P157" s="97">
        <v>44939.625</v>
      </c>
      <c r="Q157" s="106">
        <v>49599</v>
      </c>
      <c r="R157" s="106">
        <v>0</v>
      </c>
      <c r="S157" s="97">
        <v>44939.291666666664</v>
      </c>
      <c r="T157" s="106">
        <v>49543</v>
      </c>
      <c r="U157" s="106" t="s">
        <v>285</v>
      </c>
      <c r="V157" s="97">
        <v>44939.465277777781</v>
      </c>
      <c r="W157" s="106">
        <v>49568</v>
      </c>
      <c r="X157" s="106" t="s">
        <v>198</v>
      </c>
      <c r="Y157" s="97">
        <v>44939.496527777781</v>
      </c>
      <c r="Z157" s="106">
        <v>49575</v>
      </c>
      <c r="AA157" s="106" t="s">
        <v>315</v>
      </c>
      <c r="AB157" s="97">
        <v>44939.597222222219</v>
      </c>
      <c r="AC157" s="106">
        <v>49591</v>
      </c>
      <c r="AD157" s="106" t="s">
        <v>316</v>
      </c>
      <c r="AE157" s="109"/>
      <c r="AF157" s="106"/>
      <c r="AG157" s="106"/>
      <c r="AH157" s="109"/>
      <c r="AI157" s="106"/>
      <c r="AJ157" s="110"/>
      <c r="AK157" s="97"/>
      <c r="AL157" s="106"/>
      <c r="AM157" s="110"/>
      <c r="AN157" s="97"/>
      <c r="AO157" s="106"/>
      <c r="AP157" s="110"/>
      <c r="AQ157" s="97">
        <v>44939.479166666664</v>
      </c>
      <c r="AR157" s="106">
        <v>49572</v>
      </c>
      <c r="AS157" s="106">
        <v>3920</v>
      </c>
      <c r="AT157" s="111">
        <v>19560</v>
      </c>
      <c r="AU157" s="111">
        <v>12110</v>
      </c>
      <c r="AV157" s="112">
        <v>7450</v>
      </c>
      <c r="AW157" s="97">
        <v>44939.493750000001</v>
      </c>
      <c r="AX157" s="106">
        <v>19572</v>
      </c>
      <c r="AY157" s="97">
        <v>44939.619444444441</v>
      </c>
      <c r="AZ157" s="106">
        <v>49598</v>
      </c>
      <c r="BA157" s="106">
        <v>3927</v>
      </c>
      <c r="BB157" s="111">
        <v>16710</v>
      </c>
      <c r="BC157" s="111">
        <v>12030</v>
      </c>
      <c r="BD157" s="112">
        <v>4680</v>
      </c>
      <c r="BE157" s="97">
        <v>44939.625</v>
      </c>
      <c r="BF157" s="106">
        <v>49599</v>
      </c>
      <c r="BG157" s="109"/>
      <c r="BH157" s="106"/>
      <c r="BI157" s="106"/>
      <c r="BJ157" s="111"/>
      <c r="BK157" s="111"/>
      <c r="BL157" s="112"/>
      <c r="BM157" s="109"/>
      <c r="BN157" s="106"/>
      <c r="BO157" s="97"/>
      <c r="BP157" s="106"/>
      <c r="BQ157" s="106"/>
      <c r="BR157" s="111"/>
      <c r="BS157" s="111"/>
      <c r="BT157" s="112"/>
      <c r="BU157" s="113"/>
      <c r="BV157" s="106"/>
    </row>
    <row r="158" spans="1:74">
      <c r="A158" s="92" t="s">
        <v>1147</v>
      </c>
      <c r="B158" s="91" t="s">
        <v>140</v>
      </c>
      <c r="C158" s="115">
        <v>44939</v>
      </c>
      <c r="D158" s="106" t="s">
        <v>163</v>
      </c>
      <c r="E158" s="107" t="s">
        <v>167</v>
      </c>
      <c r="F158" s="106" t="s">
        <v>165</v>
      </c>
      <c r="G158" s="106" t="s">
        <v>144</v>
      </c>
      <c r="H158" s="91" t="s">
        <v>145</v>
      </c>
      <c r="I158" s="106" t="s">
        <v>146</v>
      </c>
      <c r="J158" s="107" t="s">
        <v>153</v>
      </c>
      <c r="K158" s="106">
        <v>4</v>
      </c>
      <c r="L158" s="108" t="s">
        <v>154</v>
      </c>
      <c r="M158" s="97">
        <v>44939.256944444445</v>
      </c>
      <c r="N158" s="90">
        <v>51046</v>
      </c>
      <c r="O158" s="106">
        <v>51046</v>
      </c>
      <c r="P158" s="97">
        <v>44939.635416666664</v>
      </c>
      <c r="Q158" s="106">
        <v>51119</v>
      </c>
      <c r="R158" s="106">
        <v>51119</v>
      </c>
      <c r="S158" s="97">
        <v>44939.310416666667</v>
      </c>
      <c r="T158" s="106">
        <v>51053</v>
      </c>
      <c r="U158" s="106" t="s">
        <v>181</v>
      </c>
      <c r="V158" s="97">
        <v>44939.458333333336</v>
      </c>
      <c r="W158" s="106">
        <v>51076</v>
      </c>
      <c r="X158" s="106" t="s">
        <v>182</v>
      </c>
      <c r="Y158" s="97">
        <v>44939.48333333333</v>
      </c>
      <c r="Z158" s="106">
        <v>51086</v>
      </c>
      <c r="AA158" s="106" t="s">
        <v>1148</v>
      </c>
      <c r="AB158" s="97">
        <v>44939.590277777781</v>
      </c>
      <c r="AC158" s="106">
        <v>51101</v>
      </c>
      <c r="AD158" s="106" t="s">
        <v>199</v>
      </c>
      <c r="AE158" s="109"/>
      <c r="AF158" s="106"/>
      <c r="AG158" s="106"/>
      <c r="AH158" s="109"/>
      <c r="AI158" s="106"/>
      <c r="AJ158" s="110"/>
      <c r="AK158" s="97"/>
      <c r="AL158" s="106"/>
      <c r="AM158" s="110"/>
      <c r="AN158" s="97"/>
      <c r="AO158" s="106"/>
      <c r="AP158" s="110"/>
      <c r="AQ158" s="97">
        <v>44939.472222222219</v>
      </c>
      <c r="AR158" s="106">
        <v>51081</v>
      </c>
      <c r="AS158" s="106">
        <v>3919</v>
      </c>
      <c r="AT158" s="111">
        <v>19710</v>
      </c>
      <c r="AU158" s="111">
        <v>12030</v>
      </c>
      <c r="AV158" s="112">
        <v>7680</v>
      </c>
      <c r="AW158" s="97">
        <v>44939.478472222225</v>
      </c>
      <c r="AX158" s="106">
        <v>50081</v>
      </c>
      <c r="AY158" s="97">
        <v>44939.621527777781</v>
      </c>
      <c r="AZ158" s="106">
        <v>51119</v>
      </c>
      <c r="BA158" s="106">
        <v>3929</v>
      </c>
      <c r="BB158" s="111">
        <v>18180</v>
      </c>
      <c r="BC158" s="111">
        <v>11890</v>
      </c>
      <c r="BD158" s="112">
        <v>6290</v>
      </c>
      <c r="BE158" s="97">
        <v>44939.62777777778</v>
      </c>
      <c r="BF158" s="106">
        <v>51119</v>
      </c>
      <c r="BG158" s="109"/>
      <c r="BH158" s="106"/>
      <c r="BI158" s="106"/>
      <c r="BJ158" s="111"/>
      <c r="BK158" s="111"/>
      <c r="BL158" s="112"/>
      <c r="BM158" s="109"/>
      <c r="BN158" s="106"/>
      <c r="BO158" s="97"/>
      <c r="BP158" s="106"/>
      <c r="BQ158" s="106"/>
      <c r="BR158" s="111"/>
      <c r="BS158" s="111"/>
      <c r="BT158" s="112"/>
      <c r="BU158" s="113"/>
      <c r="BV158" s="106"/>
    </row>
    <row r="159" spans="1:74">
      <c r="A159" s="92" t="s">
        <v>1149</v>
      </c>
      <c r="B159" s="91" t="s">
        <v>1150</v>
      </c>
      <c r="C159" s="115">
        <v>44939</v>
      </c>
      <c r="D159" s="106" t="s">
        <v>163</v>
      </c>
      <c r="E159" s="107" t="s">
        <v>1151</v>
      </c>
      <c r="F159" s="106" t="s">
        <v>1152</v>
      </c>
      <c r="G159" s="106" t="s">
        <v>144</v>
      </c>
      <c r="H159" s="91" t="s">
        <v>145</v>
      </c>
      <c r="I159" s="106" t="s">
        <v>146</v>
      </c>
      <c r="J159" s="107" t="s">
        <v>157</v>
      </c>
      <c r="K159" s="106">
        <v>4</v>
      </c>
      <c r="L159" s="108" t="s">
        <v>1153</v>
      </c>
      <c r="M159" s="97">
        <v>44939.250694444447</v>
      </c>
      <c r="N159" s="90">
        <v>59216</v>
      </c>
      <c r="O159" s="106"/>
      <c r="P159" s="97">
        <v>44939.708333333336</v>
      </c>
      <c r="Q159" s="106">
        <v>59330</v>
      </c>
      <c r="R159" s="106">
        <v>0</v>
      </c>
      <c r="S159" s="97">
        <v>44939.256944444445</v>
      </c>
      <c r="T159" s="106">
        <v>59220</v>
      </c>
      <c r="U159" s="106" t="s">
        <v>1154</v>
      </c>
      <c r="V159" s="97">
        <v>44939.624305555553</v>
      </c>
      <c r="W159" s="106">
        <v>59250</v>
      </c>
      <c r="X159" s="106" t="s">
        <v>1155</v>
      </c>
      <c r="Y159" s="97"/>
      <c r="Z159" s="106"/>
      <c r="AA159" s="106"/>
      <c r="AB159" s="97"/>
      <c r="AC159" s="106"/>
      <c r="AD159" s="106"/>
      <c r="AE159" s="109"/>
      <c r="AF159" s="106"/>
      <c r="AG159" s="106"/>
      <c r="AH159" s="109"/>
      <c r="AI159" s="106"/>
      <c r="AJ159" s="110"/>
      <c r="AK159" s="97"/>
      <c r="AL159" s="106"/>
      <c r="AM159" s="110"/>
      <c r="AN159" s="97"/>
      <c r="AO159" s="106"/>
      <c r="AP159" s="110"/>
      <c r="AQ159" s="97">
        <v>44939.62222222222</v>
      </c>
      <c r="AR159" s="106">
        <v>59300</v>
      </c>
      <c r="AS159" s="106">
        <v>18377</v>
      </c>
      <c r="AT159" s="111">
        <v>18020</v>
      </c>
      <c r="AU159" s="111">
        <v>11860</v>
      </c>
      <c r="AV159" s="112">
        <v>6160</v>
      </c>
      <c r="AW159" s="97">
        <v>44939.625</v>
      </c>
      <c r="AX159" s="106">
        <v>59301</v>
      </c>
      <c r="AY159" s="97"/>
      <c r="AZ159" s="106"/>
      <c r="BA159" s="106"/>
      <c r="BB159" s="111"/>
      <c r="BC159" s="111"/>
      <c r="BD159" s="112"/>
      <c r="BE159" s="97"/>
      <c r="BF159" s="106"/>
      <c r="BG159" s="109"/>
      <c r="BH159" s="106"/>
      <c r="BI159" s="106"/>
      <c r="BJ159" s="111"/>
      <c r="BK159" s="111"/>
      <c r="BL159" s="112"/>
      <c r="BM159" s="109"/>
      <c r="BN159" s="106"/>
      <c r="BO159" s="97"/>
      <c r="BP159" s="106"/>
      <c r="BQ159" s="106"/>
      <c r="BR159" s="111"/>
      <c r="BS159" s="111"/>
      <c r="BT159" s="112"/>
      <c r="BU159" s="113"/>
      <c r="BV159" s="106"/>
    </row>
    <row r="160" spans="1:74">
      <c r="A160" s="92" t="s">
        <v>1160</v>
      </c>
      <c r="B160" s="91" t="s">
        <v>1118</v>
      </c>
      <c r="C160" s="115">
        <v>44939</v>
      </c>
      <c r="D160" s="106" t="s">
        <v>163</v>
      </c>
      <c r="E160" s="107" t="s">
        <v>1157</v>
      </c>
      <c r="F160" s="106" t="s">
        <v>165</v>
      </c>
      <c r="G160" s="106" t="s">
        <v>144</v>
      </c>
      <c r="H160" s="91" t="s">
        <v>145</v>
      </c>
      <c r="I160" s="106" t="s">
        <v>146</v>
      </c>
      <c r="J160" s="107" t="s">
        <v>157</v>
      </c>
      <c r="K160" s="106">
        <v>4</v>
      </c>
      <c r="L160" s="108" t="s">
        <v>1141</v>
      </c>
      <c r="M160" s="97">
        <v>44939.208333333336</v>
      </c>
      <c r="N160" s="90">
        <v>48713</v>
      </c>
      <c r="O160" s="106">
        <v>0</v>
      </c>
      <c r="P160" s="97">
        <v>44939.524305555555</v>
      </c>
      <c r="Q160" s="106">
        <v>48807</v>
      </c>
      <c r="R160" s="106">
        <v>0</v>
      </c>
      <c r="S160" s="97">
        <v>44939.270833333336</v>
      </c>
      <c r="T160" s="106">
        <v>48746</v>
      </c>
      <c r="U160" s="106" t="s">
        <v>1161</v>
      </c>
      <c r="V160" s="97">
        <v>44939.4375</v>
      </c>
      <c r="W160" s="106">
        <v>48756</v>
      </c>
      <c r="X160" s="106" t="s">
        <v>1162</v>
      </c>
      <c r="Y160" s="97"/>
      <c r="Z160" s="106"/>
      <c r="AA160" s="106"/>
      <c r="AB160" s="97"/>
      <c r="AC160" s="106"/>
      <c r="AD160" s="106"/>
      <c r="AE160" s="109"/>
      <c r="AF160" s="106"/>
      <c r="AG160" s="106"/>
      <c r="AH160" s="109"/>
      <c r="AI160" s="106"/>
      <c r="AJ160" s="110"/>
      <c r="AK160" s="97"/>
      <c r="AL160" s="106"/>
      <c r="AM160" s="110"/>
      <c r="AN160" s="97"/>
      <c r="AO160" s="106"/>
      <c r="AP160" s="110"/>
      <c r="AQ160" s="97">
        <v>44939.505555555559</v>
      </c>
      <c r="AR160" s="106">
        <v>48796</v>
      </c>
      <c r="AS160" s="106">
        <v>0</v>
      </c>
      <c r="AT160" s="111">
        <v>0</v>
      </c>
      <c r="AU160" s="111">
        <v>0</v>
      </c>
      <c r="AV160" s="112">
        <v>0</v>
      </c>
      <c r="AW160" s="97">
        <v>44939.513888888891</v>
      </c>
      <c r="AX160" s="106">
        <v>48796</v>
      </c>
      <c r="AY160" s="97"/>
      <c r="AZ160" s="106"/>
      <c r="BA160" s="106"/>
      <c r="BB160" s="111"/>
      <c r="BC160" s="111"/>
      <c r="BD160" s="112"/>
      <c r="BE160" s="97"/>
      <c r="BF160" s="106"/>
      <c r="BG160" s="109"/>
      <c r="BH160" s="106"/>
      <c r="BI160" s="106"/>
      <c r="BJ160" s="111"/>
      <c r="BK160" s="111"/>
      <c r="BL160" s="112"/>
      <c r="BM160" s="109"/>
      <c r="BN160" s="106"/>
      <c r="BO160" s="97"/>
      <c r="BP160" s="106"/>
      <c r="BQ160" s="106"/>
      <c r="BR160" s="111"/>
      <c r="BS160" s="111"/>
      <c r="BT160" s="112"/>
      <c r="BU160" s="113"/>
      <c r="BV160" s="106"/>
    </row>
    <row r="161" spans="1:74">
      <c r="A161" s="92" t="s">
        <v>1144</v>
      </c>
      <c r="B161" s="91" t="s">
        <v>140</v>
      </c>
      <c r="C161" s="115">
        <v>44939</v>
      </c>
      <c r="D161" s="106" t="s">
        <v>163</v>
      </c>
      <c r="E161" s="107" t="s">
        <v>164</v>
      </c>
      <c r="F161" s="106" t="s">
        <v>165</v>
      </c>
      <c r="G161" s="106" t="s">
        <v>144</v>
      </c>
      <c r="H161" s="91" t="s">
        <v>145</v>
      </c>
      <c r="I161" s="106" t="s">
        <v>146</v>
      </c>
      <c r="J161" s="107" t="s">
        <v>1077</v>
      </c>
      <c r="K161" s="106">
        <v>3</v>
      </c>
      <c r="L161" s="108" t="s">
        <v>148</v>
      </c>
      <c r="M161" s="97">
        <v>44939.253472222219</v>
      </c>
      <c r="N161" s="90">
        <v>3024</v>
      </c>
      <c r="O161" s="106">
        <v>0</v>
      </c>
      <c r="P161" s="97">
        <v>44939.631944444445</v>
      </c>
      <c r="Q161" s="106">
        <v>3087</v>
      </c>
      <c r="R161" s="106">
        <v>0</v>
      </c>
      <c r="S161" s="97">
        <v>44939.267361111109</v>
      </c>
      <c r="T161" s="106">
        <v>3030</v>
      </c>
      <c r="U161" s="106" t="s">
        <v>241</v>
      </c>
      <c r="V161" s="97">
        <v>44939.486111111109</v>
      </c>
      <c r="W161" s="106">
        <v>3051</v>
      </c>
      <c r="X161" s="106" t="s">
        <v>214</v>
      </c>
      <c r="Y161" s="97">
        <v>44939.511805555558</v>
      </c>
      <c r="Z161" s="106">
        <v>3068</v>
      </c>
      <c r="AA161" s="106" t="s">
        <v>236</v>
      </c>
      <c r="AB161" s="97">
        <v>44939.604166666664</v>
      </c>
      <c r="AC161" s="106">
        <v>3078</v>
      </c>
      <c r="AD161" s="106" t="s">
        <v>1145</v>
      </c>
      <c r="AE161" s="109"/>
      <c r="AF161" s="106"/>
      <c r="AG161" s="106"/>
      <c r="AH161" s="109"/>
      <c r="AI161" s="106"/>
      <c r="AJ161" s="110"/>
      <c r="AK161" s="97"/>
      <c r="AL161" s="106"/>
      <c r="AM161" s="110"/>
      <c r="AN161" s="97"/>
      <c r="AO161" s="106"/>
      <c r="AP161" s="110"/>
      <c r="AQ161" s="97">
        <v>44939.502083333333</v>
      </c>
      <c r="AR161" s="106">
        <v>3060</v>
      </c>
      <c r="AS161" s="106">
        <v>3922</v>
      </c>
      <c r="AT161" s="111">
        <v>18980</v>
      </c>
      <c r="AU161" s="111">
        <v>11190</v>
      </c>
      <c r="AV161" s="112">
        <v>7790</v>
      </c>
      <c r="AW161" s="97">
        <v>44939.508333333331</v>
      </c>
      <c r="AX161" s="106">
        <v>3060</v>
      </c>
      <c r="AY161" s="97">
        <v>44939.626388888886</v>
      </c>
      <c r="AZ161" s="106">
        <v>3087</v>
      </c>
      <c r="BA161" s="106">
        <v>3930</v>
      </c>
      <c r="BB161" s="111">
        <v>15530</v>
      </c>
      <c r="BC161" s="111">
        <v>11180</v>
      </c>
      <c r="BD161" s="112">
        <v>4350</v>
      </c>
      <c r="BE161" s="97">
        <v>44939.630555555559</v>
      </c>
      <c r="BF161" s="106">
        <v>3087</v>
      </c>
      <c r="BG161" s="109"/>
      <c r="BH161" s="106"/>
      <c r="BI161" s="106"/>
      <c r="BJ161" s="111"/>
      <c r="BK161" s="111"/>
      <c r="BL161" s="112"/>
      <c r="BM161" s="109"/>
      <c r="BN161" s="106"/>
      <c r="BO161" s="97"/>
      <c r="BP161" s="106"/>
      <c r="BQ161" s="106"/>
      <c r="BR161" s="111"/>
      <c r="BS161" s="111"/>
      <c r="BT161" s="112"/>
      <c r="BU161" s="113"/>
      <c r="BV161" s="106"/>
    </row>
    <row r="162" spans="1:74">
      <c r="A162" s="92" t="s">
        <v>1156</v>
      </c>
      <c r="B162" s="91" t="s">
        <v>1118</v>
      </c>
      <c r="C162" s="115">
        <v>44939</v>
      </c>
      <c r="D162" s="106" t="s">
        <v>163</v>
      </c>
      <c r="E162" s="107" t="s">
        <v>1157</v>
      </c>
      <c r="F162" s="106" t="s">
        <v>165</v>
      </c>
      <c r="G162" s="106" t="s">
        <v>144</v>
      </c>
      <c r="H162" s="91" t="s">
        <v>145</v>
      </c>
      <c r="I162" s="106" t="s">
        <v>146</v>
      </c>
      <c r="J162" s="107" t="s">
        <v>1125</v>
      </c>
      <c r="K162" s="106">
        <v>4</v>
      </c>
      <c r="L162" s="108" t="s">
        <v>1137</v>
      </c>
      <c r="M162" s="97">
        <v>44939.411805555559</v>
      </c>
      <c r="N162" s="90">
        <v>78986</v>
      </c>
      <c r="O162" s="106"/>
      <c r="P162" s="97">
        <v>44939.708333333336</v>
      </c>
      <c r="Q162" s="106">
        <v>79077</v>
      </c>
      <c r="R162" s="106">
        <v>0</v>
      </c>
      <c r="S162" s="97">
        <v>44939.458333333336</v>
      </c>
      <c r="T162" s="106">
        <v>79018</v>
      </c>
      <c r="U162" s="106" t="s">
        <v>1158</v>
      </c>
      <c r="V162" s="97">
        <v>44939.597222222219</v>
      </c>
      <c r="W162" s="106">
        <v>79037</v>
      </c>
      <c r="X162" s="106" t="s">
        <v>1159</v>
      </c>
      <c r="Y162" s="97"/>
      <c r="Z162" s="106"/>
      <c r="AA162" s="106"/>
      <c r="AB162" s="97"/>
      <c r="AC162" s="106"/>
      <c r="AD162" s="106"/>
      <c r="AE162" s="109"/>
      <c r="AF162" s="106"/>
      <c r="AG162" s="106"/>
      <c r="AH162" s="109"/>
      <c r="AI162" s="106"/>
      <c r="AJ162" s="110"/>
      <c r="AK162" s="97"/>
      <c r="AL162" s="106"/>
      <c r="AM162" s="110"/>
      <c r="AN162" s="97"/>
      <c r="AO162" s="106"/>
      <c r="AP162" s="110"/>
      <c r="AQ162" s="97">
        <v>44939.68472222222</v>
      </c>
      <c r="AR162" s="106">
        <v>79066</v>
      </c>
      <c r="AS162" s="106">
        <v>0</v>
      </c>
      <c r="AT162" s="111">
        <v>0</v>
      </c>
      <c r="AU162" s="111">
        <v>0</v>
      </c>
      <c r="AV162" s="112">
        <v>0</v>
      </c>
      <c r="AW162" s="97">
        <v>44939.692361111112</v>
      </c>
      <c r="AX162" s="106">
        <v>79066</v>
      </c>
      <c r="AY162" s="97"/>
      <c r="AZ162" s="106"/>
      <c r="BA162" s="106"/>
      <c r="BB162" s="111"/>
      <c r="BC162" s="111"/>
      <c r="BD162" s="112"/>
      <c r="BE162" s="97"/>
      <c r="BF162" s="106"/>
      <c r="BG162" s="109"/>
      <c r="BH162" s="106"/>
      <c r="BI162" s="106"/>
      <c r="BJ162" s="111"/>
      <c r="BK162" s="111"/>
      <c r="BL162" s="112"/>
      <c r="BM162" s="109"/>
      <c r="BN162" s="106"/>
      <c r="BO162" s="97"/>
      <c r="BP162" s="106"/>
      <c r="BQ162" s="106"/>
      <c r="BR162" s="111"/>
      <c r="BS162" s="111"/>
      <c r="BT162" s="112"/>
      <c r="BU162" s="113"/>
      <c r="BV162" s="106"/>
    </row>
    <row r="163" spans="1:74">
      <c r="A163" s="92" t="s">
        <v>1165</v>
      </c>
      <c r="B163" s="91" t="s">
        <v>140</v>
      </c>
      <c r="C163" s="115">
        <v>44940</v>
      </c>
      <c r="D163" s="106" t="s">
        <v>163</v>
      </c>
      <c r="E163" s="107" t="s">
        <v>168</v>
      </c>
      <c r="F163" s="106" t="s">
        <v>165</v>
      </c>
      <c r="G163" s="106" t="s">
        <v>156</v>
      </c>
      <c r="H163" s="91" t="s">
        <v>145</v>
      </c>
      <c r="I163" s="106" t="s">
        <v>146</v>
      </c>
      <c r="J163" s="107" t="s">
        <v>147</v>
      </c>
      <c r="K163" s="106">
        <v>3</v>
      </c>
      <c r="L163" s="108" t="s">
        <v>158</v>
      </c>
      <c r="M163" s="97">
        <v>44939.649305555555</v>
      </c>
      <c r="N163" s="90">
        <v>44238</v>
      </c>
      <c r="O163" s="106">
        <v>44238</v>
      </c>
      <c r="P163" s="97">
        <v>44939.975694444445</v>
      </c>
      <c r="Q163" s="106">
        <v>44301</v>
      </c>
      <c r="R163" s="106">
        <v>44301</v>
      </c>
      <c r="S163" s="97">
        <v>44940.654861111114</v>
      </c>
      <c r="T163" s="106">
        <v>44242</v>
      </c>
      <c r="U163" s="106" t="s">
        <v>344</v>
      </c>
      <c r="V163" s="97">
        <v>44940.834722222222</v>
      </c>
      <c r="W163" s="106">
        <v>44266</v>
      </c>
      <c r="X163" s="106" t="s">
        <v>1166</v>
      </c>
      <c r="Y163" s="97">
        <v>44940.85833333333</v>
      </c>
      <c r="Z163" s="106">
        <v>44275</v>
      </c>
      <c r="AA163" s="106" t="s">
        <v>1167</v>
      </c>
      <c r="AB163" s="97">
        <v>44940.945138888892</v>
      </c>
      <c r="AC163" s="106">
        <v>44288</v>
      </c>
      <c r="AD163" s="106" t="s">
        <v>169</v>
      </c>
      <c r="AE163" s="109"/>
      <c r="AF163" s="106"/>
      <c r="AG163" s="106"/>
      <c r="AH163" s="109"/>
      <c r="AI163" s="106"/>
      <c r="AJ163" s="110"/>
      <c r="AK163" s="97"/>
      <c r="AL163" s="106"/>
      <c r="AM163" s="110"/>
      <c r="AN163" s="97"/>
      <c r="AO163" s="106"/>
      <c r="AP163" s="110"/>
      <c r="AQ163" s="97">
        <v>44940.843055555553</v>
      </c>
      <c r="AR163" s="106">
        <v>44271</v>
      </c>
      <c r="AS163" s="106"/>
      <c r="AT163" s="111"/>
      <c r="AU163" s="111"/>
      <c r="AV163" s="114">
        <v>8340</v>
      </c>
      <c r="AW163" s="97">
        <v>44940.847916666666</v>
      </c>
      <c r="AX163" s="106">
        <v>44271</v>
      </c>
      <c r="AY163" s="97">
        <v>44940.96597222222</v>
      </c>
      <c r="AZ163" s="106">
        <v>44301</v>
      </c>
      <c r="BA163" s="106"/>
      <c r="BB163" s="111"/>
      <c r="BC163" s="111"/>
      <c r="BD163" s="114">
        <v>4800</v>
      </c>
      <c r="BE163" s="97">
        <v>44940.972916666666</v>
      </c>
      <c r="BF163" s="106">
        <v>44301</v>
      </c>
      <c r="BG163" s="109"/>
      <c r="BH163" s="106"/>
      <c r="BI163" s="106"/>
      <c r="BJ163" s="111"/>
      <c r="BK163" s="111"/>
      <c r="BL163" s="112"/>
      <c r="BM163" s="109"/>
      <c r="BN163" s="106"/>
      <c r="BO163" s="97"/>
      <c r="BP163" s="106"/>
      <c r="BQ163" s="106"/>
      <c r="BR163" s="111"/>
      <c r="BS163" s="111"/>
      <c r="BT163" s="112"/>
      <c r="BU163" s="113"/>
      <c r="BV163" s="106"/>
    </row>
    <row r="164" spans="1:74">
      <c r="A164" s="92" t="s">
        <v>1163</v>
      </c>
      <c r="B164" s="91" t="s">
        <v>1118</v>
      </c>
      <c r="C164" s="115">
        <v>44940</v>
      </c>
      <c r="D164" s="106" t="s">
        <v>163</v>
      </c>
      <c r="E164" s="107" t="s">
        <v>164</v>
      </c>
      <c r="F164" s="106" t="s">
        <v>165</v>
      </c>
      <c r="G164" s="106" t="s">
        <v>144</v>
      </c>
      <c r="H164" s="91" t="s">
        <v>145</v>
      </c>
      <c r="I164" s="106" t="s">
        <v>146</v>
      </c>
      <c r="J164" s="107" t="s">
        <v>1125</v>
      </c>
      <c r="K164" s="106">
        <v>6</v>
      </c>
      <c r="L164" s="108" t="s">
        <v>1119</v>
      </c>
      <c r="M164" s="97">
        <v>44939.71597222222</v>
      </c>
      <c r="N164" s="90">
        <v>79077</v>
      </c>
      <c r="O164" s="106">
        <v>0</v>
      </c>
      <c r="P164" s="97">
        <v>44939.01666666667</v>
      </c>
      <c r="Q164" s="106">
        <v>79151</v>
      </c>
      <c r="R164" s="106">
        <v>0</v>
      </c>
      <c r="S164" s="97">
        <v>44940.728472222225</v>
      </c>
      <c r="T164" s="106">
        <v>79079</v>
      </c>
      <c r="U164" s="106" t="s">
        <v>1120</v>
      </c>
      <c r="V164" s="97">
        <v>44940.959722222222</v>
      </c>
      <c r="W164" s="106">
        <v>79106</v>
      </c>
      <c r="X164" s="106" t="s">
        <v>1164</v>
      </c>
      <c r="Y164" s="97">
        <v>44940.991666666669</v>
      </c>
      <c r="Z164" s="106">
        <v>79128</v>
      </c>
      <c r="AA164" s="106" t="s">
        <v>1164</v>
      </c>
      <c r="AB164" s="97">
        <v>44940.01666666667</v>
      </c>
      <c r="AC164" s="106">
        <v>79132</v>
      </c>
      <c r="AD164" s="106" t="s">
        <v>1123</v>
      </c>
      <c r="AE164" s="109"/>
      <c r="AF164" s="106"/>
      <c r="AG164" s="106"/>
      <c r="AH164" s="109"/>
      <c r="AI164" s="106"/>
      <c r="AJ164" s="110"/>
      <c r="AK164" s="97"/>
      <c r="AL164" s="106"/>
      <c r="AM164" s="110"/>
      <c r="AN164" s="97"/>
      <c r="AO164" s="106"/>
      <c r="AP164" s="110"/>
      <c r="AQ164" s="97">
        <v>44940.97152777778</v>
      </c>
      <c r="AR164" s="106">
        <v>79115</v>
      </c>
      <c r="AS164" s="106"/>
      <c r="AT164" s="111"/>
      <c r="AU164" s="111"/>
      <c r="AV164" s="114"/>
      <c r="AW164" s="97">
        <v>44940.979166666664</v>
      </c>
      <c r="AX164" s="106">
        <v>79115</v>
      </c>
      <c r="AY164" s="97">
        <v>44940.025000000001</v>
      </c>
      <c r="AZ164" s="106">
        <v>79140</v>
      </c>
      <c r="BA164" s="106"/>
      <c r="BB164" s="111"/>
      <c r="BC164" s="111"/>
      <c r="BD164" s="114"/>
      <c r="BE164" s="97">
        <v>44940.027777777781</v>
      </c>
      <c r="BF164" s="106">
        <v>79140</v>
      </c>
      <c r="BG164" s="109"/>
      <c r="BH164" s="106"/>
      <c r="BI164" s="106"/>
      <c r="BJ164" s="111"/>
      <c r="BK164" s="111"/>
      <c r="BL164" s="112"/>
      <c r="BM164" s="109"/>
      <c r="BN164" s="106"/>
      <c r="BO164" s="97"/>
      <c r="BP164" s="106"/>
      <c r="BQ164" s="106"/>
      <c r="BR164" s="111"/>
      <c r="BS164" s="111"/>
      <c r="BT164" s="112"/>
      <c r="BU164" s="113"/>
      <c r="BV164" s="106"/>
    </row>
    <row r="165" spans="1:74">
      <c r="A165" s="92" t="s">
        <v>1171</v>
      </c>
      <c r="B165" s="91" t="s">
        <v>140</v>
      </c>
      <c r="C165" s="115">
        <v>44940</v>
      </c>
      <c r="D165" s="106" t="s">
        <v>173</v>
      </c>
      <c r="E165" s="107" t="s">
        <v>149</v>
      </c>
      <c r="F165" s="106" t="s">
        <v>143</v>
      </c>
      <c r="G165" s="106" t="s">
        <v>144</v>
      </c>
      <c r="H165" s="91" t="s">
        <v>145</v>
      </c>
      <c r="I165" s="106" t="s">
        <v>146</v>
      </c>
      <c r="J165" s="107" t="s">
        <v>147</v>
      </c>
      <c r="K165" s="106">
        <v>3</v>
      </c>
      <c r="L165" s="108" t="s">
        <v>151</v>
      </c>
      <c r="M165" s="97">
        <v>44940.256944444445</v>
      </c>
      <c r="N165" s="90">
        <v>44301</v>
      </c>
      <c r="O165" s="106">
        <v>0</v>
      </c>
      <c r="P165" s="97">
        <v>44940.622916666667</v>
      </c>
      <c r="Q165" s="106">
        <v>44383</v>
      </c>
      <c r="R165" s="106">
        <v>0</v>
      </c>
      <c r="S165" s="97">
        <v>44940.291666666664</v>
      </c>
      <c r="T165" s="106">
        <v>44308</v>
      </c>
      <c r="U165" s="106" t="s">
        <v>285</v>
      </c>
      <c r="V165" s="97">
        <v>44940.496527777781</v>
      </c>
      <c r="W165" s="106">
        <v>44349</v>
      </c>
      <c r="X165" s="106" t="s">
        <v>1172</v>
      </c>
      <c r="Y165" s="97">
        <v>44940.540277777778</v>
      </c>
      <c r="Z165" s="106">
        <v>44368</v>
      </c>
      <c r="AA165" s="106" t="s">
        <v>928</v>
      </c>
      <c r="AB165" s="97">
        <v>44940.597222222219</v>
      </c>
      <c r="AC165" s="106">
        <v>44378</v>
      </c>
      <c r="AD165" s="106" t="s">
        <v>262</v>
      </c>
      <c r="AE165" s="109"/>
      <c r="AF165" s="106"/>
      <c r="AG165" s="106"/>
      <c r="AH165" s="109"/>
      <c r="AI165" s="106"/>
      <c r="AJ165" s="110"/>
      <c r="AK165" s="97"/>
      <c r="AL165" s="106"/>
      <c r="AM165" s="110"/>
      <c r="AN165" s="97"/>
      <c r="AO165" s="106"/>
      <c r="AP165" s="110"/>
      <c r="AQ165" s="97">
        <v>44940.52847222222</v>
      </c>
      <c r="AR165" s="106">
        <v>44359</v>
      </c>
      <c r="AS165" s="106">
        <v>3943</v>
      </c>
      <c r="AT165" s="111">
        <v>20080</v>
      </c>
      <c r="AU165" s="111">
        <v>12060</v>
      </c>
      <c r="AV165" s="112">
        <v>8020</v>
      </c>
      <c r="AW165" s="97">
        <v>44940.534722222219</v>
      </c>
      <c r="AX165" s="106">
        <v>44359</v>
      </c>
      <c r="AY165" s="97">
        <v>44940.615972222222</v>
      </c>
      <c r="AZ165" s="106">
        <v>44383</v>
      </c>
      <c r="BA165" s="106">
        <v>3945</v>
      </c>
      <c r="BB165" s="111">
        <v>14470</v>
      </c>
      <c r="BC165" s="111">
        <v>11970</v>
      </c>
      <c r="BD165" s="112">
        <v>2500</v>
      </c>
      <c r="BE165" s="97">
        <v>44940.622916666667</v>
      </c>
      <c r="BF165" s="106">
        <v>44383</v>
      </c>
      <c r="BG165" s="109"/>
      <c r="BH165" s="106"/>
      <c r="BI165" s="106"/>
      <c r="BJ165" s="111"/>
      <c r="BK165" s="111"/>
      <c r="BL165" s="112"/>
      <c r="BM165" s="109"/>
      <c r="BN165" s="106"/>
      <c r="BO165" s="97"/>
      <c r="BP165" s="106"/>
      <c r="BQ165" s="106"/>
      <c r="BR165" s="111"/>
      <c r="BS165" s="111"/>
      <c r="BT165" s="112"/>
      <c r="BU165" s="113"/>
      <c r="BV165" s="106"/>
    </row>
    <row r="166" spans="1:74">
      <c r="A166" s="92" t="s">
        <v>1173</v>
      </c>
      <c r="B166" s="91" t="s">
        <v>140</v>
      </c>
      <c r="C166" s="115">
        <v>44940</v>
      </c>
      <c r="D166" s="106" t="s">
        <v>173</v>
      </c>
      <c r="E166" s="107" t="s">
        <v>152</v>
      </c>
      <c r="F166" s="106" t="s">
        <v>143</v>
      </c>
      <c r="G166" s="106" t="s">
        <v>144</v>
      </c>
      <c r="H166" s="91" t="s">
        <v>145</v>
      </c>
      <c r="I166" s="106" t="s">
        <v>146</v>
      </c>
      <c r="J166" s="107" t="s">
        <v>153</v>
      </c>
      <c r="K166" s="106">
        <v>4</v>
      </c>
      <c r="L166" s="108" t="s">
        <v>154</v>
      </c>
      <c r="M166" s="97">
        <v>44940.256944444445</v>
      </c>
      <c r="N166" s="90">
        <v>51119</v>
      </c>
      <c r="O166" s="106">
        <v>51119</v>
      </c>
      <c r="P166" s="97">
        <v>44940.645833333336</v>
      </c>
      <c r="Q166" s="106">
        <v>51220</v>
      </c>
      <c r="R166" s="106">
        <v>51220</v>
      </c>
      <c r="S166" s="97">
        <v>44940.286805555559</v>
      </c>
      <c r="T166" s="106">
        <v>51126</v>
      </c>
      <c r="U166" s="106" t="s">
        <v>181</v>
      </c>
      <c r="V166" s="97">
        <v>44940.486111111109</v>
      </c>
      <c r="W166" s="106">
        <v>51161</v>
      </c>
      <c r="X166" s="106" t="s">
        <v>238</v>
      </c>
      <c r="Y166" s="97">
        <v>44940.520833333336</v>
      </c>
      <c r="Z166" s="106">
        <v>51182</v>
      </c>
      <c r="AA166" s="106" t="s">
        <v>244</v>
      </c>
      <c r="AB166" s="97">
        <v>44940.604166666664</v>
      </c>
      <c r="AC166" s="106">
        <v>51202</v>
      </c>
      <c r="AD166" s="106"/>
      <c r="AE166" s="109"/>
      <c r="AF166" s="106"/>
      <c r="AG166" s="106"/>
      <c r="AH166" s="109"/>
      <c r="AI166" s="106"/>
      <c r="AJ166" s="110"/>
      <c r="AK166" s="97"/>
      <c r="AL166" s="106"/>
      <c r="AM166" s="110"/>
      <c r="AN166" s="97"/>
      <c r="AO166" s="106"/>
      <c r="AP166" s="110"/>
      <c r="AQ166" s="97">
        <v>44940.503472222219</v>
      </c>
      <c r="AR166" s="106">
        <v>51174</v>
      </c>
      <c r="AS166" s="106">
        <v>3942</v>
      </c>
      <c r="AT166" s="111">
        <v>19990</v>
      </c>
      <c r="AU166" s="111">
        <v>12050</v>
      </c>
      <c r="AV166" s="112">
        <v>7940</v>
      </c>
      <c r="AW166" s="97">
        <v>44940.510416666664</v>
      </c>
      <c r="AX166" s="106">
        <v>51174</v>
      </c>
      <c r="AY166" s="97">
        <v>44940.634722222225</v>
      </c>
      <c r="AZ166" s="106">
        <v>51220</v>
      </c>
      <c r="BA166" s="106">
        <v>3947</v>
      </c>
      <c r="BB166" s="111">
        <v>14660</v>
      </c>
      <c r="BC166" s="111">
        <v>11850</v>
      </c>
      <c r="BD166" s="112">
        <v>2810</v>
      </c>
      <c r="BE166" s="97">
        <v>44940.642361111109</v>
      </c>
      <c r="BF166" s="106">
        <v>51220</v>
      </c>
      <c r="BG166" s="109"/>
      <c r="BH166" s="106"/>
      <c r="BI166" s="106"/>
      <c r="BJ166" s="111"/>
      <c r="BK166" s="111"/>
      <c r="BL166" s="112"/>
      <c r="BM166" s="109"/>
      <c r="BN166" s="106"/>
      <c r="BO166" s="97"/>
      <c r="BP166" s="106"/>
      <c r="BQ166" s="106"/>
      <c r="BR166" s="111"/>
      <c r="BS166" s="111"/>
      <c r="BT166" s="112"/>
      <c r="BU166" s="113"/>
      <c r="BV166" s="106"/>
    </row>
    <row r="167" spans="1:74">
      <c r="A167" s="92" t="s">
        <v>1174</v>
      </c>
      <c r="B167" s="91" t="s">
        <v>140</v>
      </c>
      <c r="C167" s="115">
        <v>44940</v>
      </c>
      <c r="D167" s="106" t="s">
        <v>173</v>
      </c>
      <c r="E167" s="107" t="s">
        <v>155</v>
      </c>
      <c r="F167" s="106" t="s">
        <v>143</v>
      </c>
      <c r="G167" s="106" t="s">
        <v>156</v>
      </c>
      <c r="H167" s="91" t="s">
        <v>145</v>
      </c>
      <c r="I167" s="106" t="s">
        <v>146</v>
      </c>
      <c r="J167" s="107" t="s">
        <v>150</v>
      </c>
      <c r="K167" s="106">
        <v>3</v>
      </c>
      <c r="L167" s="108" t="s">
        <v>158</v>
      </c>
      <c r="M167" s="97">
        <v>44940.5625</v>
      </c>
      <c r="N167" s="90">
        <v>49599</v>
      </c>
      <c r="O167" s="106">
        <v>49599</v>
      </c>
      <c r="P167" s="97">
        <v>44940.852777777778</v>
      </c>
      <c r="Q167" s="106">
        <v>49652</v>
      </c>
      <c r="R167" s="106">
        <v>49652</v>
      </c>
      <c r="S167" s="97">
        <v>44940.568749999999</v>
      </c>
      <c r="T167" s="106">
        <v>49603</v>
      </c>
      <c r="U167" s="106" t="s">
        <v>344</v>
      </c>
      <c r="V167" s="97">
        <v>44940.828472222223</v>
      </c>
      <c r="W167" s="106">
        <v>49640</v>
      </c>
      <c r="X167" s="106" t="s">
        <v>169</v>
      </c>
      <c r="Y167" s="97"/>
      <c r="Z167" s="106"/>
      <c r="AA167" s="106"/>
      <c r="AB167" s="97"/>
      <c r="AC167" s="106"/>
      <c r="AD167" s="106"/>
      <c r="AE167" s="109"/>
      <c r="AF167" s="106"/>
      <c r="AG167" s="106"/>
      <c r="AH167" s="109"/>
      <c r="AI167" s="106"/>
      <c r="AJ167" s="110"/>
      <c r="AK167" s="97"/>
      <c r="AL167" s="106"/>
      <c r="AM167" s="110"/>
      <c r="AN167" s="97"/>
      <c r="AO167" s="106"/>
      <c r="AP167" s="110"/>
      <c r="AQ167" s="97">
        <v>44940.842361111114</v>
      </c>
      <c r="AR167" s="106">
        <v>49652</v>
      </c>
      <c r="AS167" s="106"/>
      <c r="AT167" s="111"/>
      <c r="AU167" s="111"/>
      <c r="AV167" s="114">
        <v>8890</v>
      </c>
      <c r="AW167" s="97">
        <v>44940.85</v>
      </c>
      <c r="AX167" s="106">
        <v>49652</v>
      </c>
      <c r="AY167" s="97"/>
      <c r="AZ167" s="106"/>
      <c r="BA167" s="106"/>
      <c r="BB167" s="111"/>
      <c r="BC167" s="111"/>
      <c r="BD167" s="112"/>
      <c r="BE167" s="97"/>
      <c r="BF167" s="106"/>
      <c r="BG167" s="109"/>
      <c r="BH167" s="106"/>
      <c r="BI167" s="106"/>
      <c r="BJ167" s="111"/>
      <c r="BK167" s="111"/>
      <c r="BL167" s="112"/>
      <c r="BM167" s="109"/>
      <c r="BN167" s="106"/>
      <c r="BO167" s="97"/>
      <c r="BP167" s="106"/>
      <c r="BQ167" s="106"/>
      <c r="BR167" s="111"/>
      <c r="BS167" s="111"/>
      <c r="BT167" s="112"/>
      <c r="BU167" s="113"/>
      <c r="BV167" s="106"/>
    </row>
    <row r="168" spans="1:74">
      <c r="A168" s="92" t="s">
        <v>1168</v>
      </c>
      <c r="B168" s="91" t="s">
        <v>140</v>
      </c>
      <c r="C168" s="115">
        <v>44940</v>
      </c>
      <c r="D168" s="106" t="s">
        <v>173</v>
      </c>
      <c r="E168" s="107" t="s">
        <v>142</v>
      </c>
      <c r="F168" s="106" t="s">
        <v>143</v>
      </c>
      <c r="G168" s="106" t="s">
        <v>144</v>
      </c>
      <c r="H168" s="91" t="s">
        <v>145</v>
      </c>
      <c r="I168" s="106" t="s">
        <v>146</v>
      </c>
      <c r="J168" s="107" t="s">
        <v>1077</v>
      </c>
      <c r="K168" s="106">
        <v>4</v>
      </c>
      <c r="L168" s="108" t="s">
        <v>148</v>
      </c>
      <c r="M168" s="97">
        <v>44940.255555555559</v>
      </c>
      <c r="N168" s="90">
        <v>3087</v>
      </c>
      <c r="O168" s="106">
        <v>0</v>
      </c>
      <c r="P168" s="97">
        <v>44940.628472222219</v>
      </c>
      <c r="Q168" s="106">
        <v>3156</v>
      </c>
      <c r="R168" s="106">
        <v>0</v>
      </c>
      <c r="S168" s="97">
        <v>44940.284722222219</v>
      </c>
      <c r="T168" s="106">
        <v>3095</v>
      </c>
      <c r="U168" s="106" t="s">
        <v>210</v>
      </c>
      <c r="V168" s="97">
        <v>44940.423611111109</v>
      </c>
      <c r="W168" s="106">
        <v>3109</v>
      </c>
      <c r="X168" s="106" t="s">
        <v>1169</v>
      </c>
      <c r="Y168" s="97">
        <v>44940.463888888888</v>
      </c>
      <c r="Z168" s="106">
        <v>3130</v>
      </c>
      <c r="AA168" s="106" t="s">
        <v>719</v>
      </c>
      <c r="AB168" s="97">
        <v>44940.604166666664</v>
      </c>
      <c r="AC168" s="106">
        <v>3151</v>
      </c>
      <c r="AD168" s="106" t="s">
        <v>1170</v>
      </c>
      <c r="AE168" s="109"/>
      <c r="AF168" s="106"/>
      <c r="AG168" s="106"/>
      <c r="AH168" s="109"/>
      <c r="AI168" s="106"/>
      <c r="AJ168" s="110"/>
      <c r="AK168" s="97"/>
      <c r="AL168" s="106"/>
      <c r="AM168" s="110"/>
      <c r="AN168" s="97"/>
      <c r="AO168" s="106"/>
      <c r="AP168" s="110"/>
      <c r="AQ168" s="97">
        <v>44940.445138888892</v>
      </c>
      <c r="AR168" s="106">
        <v>3119</v>
      </c>
      <c r="AS168" s="106">
        <v>3939</v>
      </c>
      <c r="AT168" s="111">
        <v>18010</v>
      </c>
      <c r="AU168" s="111">
        <v>11190</v>
      </c>
      <c r="AV168" s="112">
        <v>6820</v>
      </c>
      <c r="AW168" s="97">
        <v>44940.450694444444</v>
      </c>
      <c r="AX168" s="106">
        <v>3119</v>
      </c>
      <c r="AY168" s="97">
        <v>44940.622916666667</v>
      </c>
      <c r="AZ168" s="106">
        <v>3156</v>
      </c>
      <c r="BA168" s="106">
        <v>3948</v>
      </c>
      <c r="BB168" s="111">
        <v>16980</v>
      </c>
      <c r="BC168" s="111">
        <v>11160</v>
      </c>
      <c r="BD168" s="112">
        <v>5820</v>
      </c>
      <c r="BE168" s="97">
        <v>44940.62777777778</v>
      </c>
      <c r="BF168" s="106">
        <v>3156</v>
      </c>
      <c r="BG168" s="109"/>
      <c r="BH168" s="106"/>
      <c r="BI168" s="106"/>
      <c r="BJ168" s="111"/>
      <c r="BK168" s="111"/>
      <c r="BL168" s="112"/>
      <c r="BM168" s="109"/>
      <c r="BN168" s="106"/>
      <c r="BO168" s="97"/>
      <c r="BP168" s="106"/>
      <c r="BQ168" s="106"/>
      <c r="BR168" s="111"/>
      <c r="BS168" s="111"/>
      <c r="BT168" s="112"/>
      <c r="BU168" s="113"/>
      <c r="BV168" s="106"/>
    </row>
    <row r="169" spans="1:74">
      <c r="A169" s="92" t="s">
        <v>1180</v>
      </c>
      <c r="B169" s="91" t="s">
        <v>1118</v>
      </c>
      <c r="C169" s="115">
        <v>44941</v>
      </c>
      <c r="D169" s="106" t="s">
        <v>173</v>
      </c>
      <c r="E169" s="107"/>
      <c r="F169" s="106"/>
      <c r="G169" s="106"/>
      <c r="H169" s="91" t="s">
        <v>145</v>
      </c>
      <c r="I169" s="106" t="s">
        <v>146</v>
      </c>
      <c r="J169" s="107" t="s">
        <v>157</v>
      </c>
      <c r="K169" s="106">
        <v>2</v>
      </c>
      <c r="L169" s="108" t="s">
        <v>1141</v>
      </c>
      <c r="M169" s="97">
        <v>44940.638888888891</v>
      </c>
      <c r="N169" s="90">
        <v>488007</v>
      </c>
      <c r="O169" s="106">
        <v>0</v>
      </c>
      <c r="P169" s="97">
        <v>44940.958333333336</v>
      </c>
      <c r="Q169" s="106">
        <v>48847</v>
      </c>
      <c r="R169" s="106">
        <v>0</v>
      </c>
      <c r="S169" s="97">
        <v>44941.673611111109</v>
      </c>
      <c r="T169" s="106">
        <v>48809</v>
      </c>
      <c r="U169" s="106" t="s">
        <v>1181</v>
      </c>
      <c r="V169" s="97">
        <v>44941.907638888886</v>
      </c>
      <c r="W169" s="106">
        <v>48827</v>
      </c>
      <c r="X169" s="106" t="s">
        <v>1182</v>
      </c>
      <c r="Y169" s="97"/>
      <c r="Z169" s="106"/>
      <c r="AA169" s="106"/>
      <c r="AB169" s="97"/>
      <c r="AC169" s="106"/>
      <c r="AD169" s="106"/>
      <c r="AE169" s="109"/>
      <c r="AF169" s="106"/>
      <c r="AG169" s="106"/>
      <c r="AH169" s="109"/>
      <c r="AI169" s="106"/>
      <c r="AJ169" s="110"/>
      <c r="AK169" s="97"/>
      <c r="AL169" s="106"/>
      <c r="AM169" s="110"/>
      <c r="AN169" s="97"/>
      <c r="AO169" s="106"/>
      <c r="AP169" s="110"/>
      <c r="AQ169" s="97">
        <v>44941.930555555555</v>
      </c>
      <c r="AR169" s="106">
        <v>48839</v>
      </c>
      <c r="AS169" s="106">
        <v>0</v>
      </c>
      <c r="AT169" s="111">
        <v>0</v>
      </c>
      <c r="AU169" s="111">
        <v>0</v>
      </c>
      <c r="AV169" s="112">
        <v>0</v>
      </c>
      <c r="AW169" s="97">
        <v>44941.9375</v>
      </c>
      <c r="AX169" s="106">
        <v>48838</v>
      </c>
      <c r="AY169" s="97"/>
      <c r="AZ169" s="106"/>
      <c r="BA169" s="106"/>
      <c r="BB169" s="111"/>
      <c r="BC169" s="111"/>
      <c r="BD169" s="112"/>
      <c r="BE169" s="97"/>
      <c r="BF169" s="106"/>
      <c r="BG169" s="109"/>
      <c r="BH169" s="106"/>
      <c r="BI169" s="106"/>
      <c r="BJ169" s="111"/>
      <c r="BK169" s="111"/>
      <c r="BL169" s="112"/>
      <c r="BM169" s="109"/>
      <c r="BN169" s="106"/>
      <c r="BO169" s="97"/>
      <c r="BP169" s="106"/>
      <c r="BQ169" s="106"/>
      <c r="BR169" s="111"/>
      <c r="BS169" s="111"/>
      <c r="BT169" s="112"/>
      <c r="BU169" s="113"/>
      <c r="BV169" s="106"/>
    </row>
    <row r="170" spans="1:74">
      <c r="A170" s="92" t="s">
        <v>1175</v>
      </c>
      <c r="B170" s="91" t="s">
        <v>140</v>
      </c>
      <c r="C170" s="115">
        <v>44941</v>
      </c>
      <c r="D170" s="106" t="s">
        <v>175</v>
      </c>
      <c r="E170" s="107" t="s">
        <v>170</v>
      </c>
      <c r="F170" s="106" t="s">
        <v>171</v>
      </c>
      <c r="G170" s="106" t="s">
        <v>144</v>
      </c>
      <c r="H170" s="91" t="s">
        <v>145</v>
      </c>
      <c r="I170" s="106" t="s">
        <v>146</v>
      </c>
      <c r="J170" s="107" t="s">
        <v>150</v>
      </c>
      <c r="K170" s="106">
        <v>2</v>
      </c>
      <c r="L170" s="108" t="s">
        <v>151</v>
      </c>
      <c r="M170" s="97">
        <v>44941.395833333336</v>
      </c>
      <c r="N170" s="90">
        <v>49652</v>
      </c>
      <c r="O170" s="106">
        <v>0</v>
      </c>
      <c r="P170" s="97">
        <v>44941.583333333336</v>
      </c>
      <c r="Q170" s="106">
        <v>49702</v>
      </c>
      <c r="R170" s="106">
        <v>0</v>
      </c>
      <c r="S170" s="97">
        <v>44941.416666666664</v>
      </c>
      <c r="T170" s="106">
        <v>49657</v>
      </c>
      <c r="U170" s="106" t="s">
        <v>276</v>
      </c>
      <c r="V170" s="97">
        <v>44941.541666666664</v>
      </c>
      <c r="W170" s="106">
        <v>49688</v>
      </c>
      <c r="X170" s="106" t="s">
        <v>1176</v>
      </c>
      <c r="Y170" s="97"/>
      <c r="Z170" s="106"/>
      <c r="AA170" s="106"/>
      <c r="AB170" s="97"/>
      <c r="AC170" s="106"/>
      <c r="AD170" s="106"/>
      <c r="AE170" s="109"/>
      <c r="AF170" s="106"/>
      <c r="AG170" s="106"/>
      <c r="AH170" s="109"/>
      <c r="AI170" s="106"/>
      <c r="AJ170" s="110"/>
      <c r="AK170" s="97"/>
      <c r="AL170" s="106"/>
      <c r="AM170" s="110"/>
      <c r="AN170" s="97"/>
      <c r="AO170" s="106"/>
      <c r="AP170" s="110"/>
      <c r="AQ170" s="97"/>
      <c r="AR170" s="106"/>
      <c r="AS170" s="106"/>
      <c r="AT170" s="111"/>
      <c r="AU170" s="111"/>
      <c r="AV170" s="112"/>
      <c r="AW170" s="97"/>
      <c r="AX170" s="106"/>
      <c r="AY170" s="97"/>
      <c r="AZ170" s="106"/>
      <c r="BA170" s="106"/>
      <c r="BB170" s="111"/>
      <c r="BC170" s="111"/>
      <c r="BD170" s="112"/>
      <c r="BE170" s="97"/>
      <c r="BF170" s="106"/>
      <c r="BG170" s="109"/>
      <c r="BH170" s="106"/>
      <c r="BI170" s="106"/>
      <c r="BJ170" s="111"/>
      <c r="BK170" s="111"/>
      <c r="BL170" s="112"/>
      <c r="BM170" s="109"/>
      <c r="BN170" s="106"/>
      <c r="BO170" s="97"/>
      <c r="BP170" s="106"/>
      <c r="BQ170" s="106"/>
      <c r="BR170" s="111"/>
      <c r="BS170" s="111"/>
      <c r="BT170" s="112"/>
      <c r="BU170" s="113"/>
      <c r="BV170" s="106"/>
    </row>
    <row r="171" spans="1:74">
      <c r="A171" s="92" t="s">
        <v>1177</v>
      </c>
      <c r="B171" s="91" t="s">
        <v>1118</v>
      </c>
      <c r="C171" s="115">
        <v>44941</v>
      </c>
      <c r="D171" s="106" t="s">
        <v>173</v>
      </c>
      <c r="E171" s="107"/>
      <c r="F171" s="106"/>
      <c r="G171" s="106"/>
      <c r="H171" s="91" t="s">
        <v>145</v>
      </c>
      <c r="I171" s="106" t="s">
        <v>146</v>
      </c>
      <c r="J171" s="107" t="s">
        <v>1125</v>
      </c>
      <c r="K171" s="106">
        <v>2</v>
      </c>
      <c r="L171" s="108" t="s">
        <v>1137</v>
      </c>
      <c r="M171" s="97">
        <v>44940.666666666664</v>
      </c>
      <c r="N171" s="90">
        <v>79151</v>
      </c>
      <c r="O171" s="106">
        <v>0</v>
      </c>
      <c r="P171" s="97">
        <v>44940.944444444445</v>
      </c>
      <c r="Q171" s="106">
        <v>79186</v>
      </c>
      <c r="R171" s="106">
        <v>0</v>
      </c>
      <c r="S171" s="97">
        <v>44941.680555555555</v>
      </c>
      <c r="T171" s="106">
        <v>79153</v>
      </c>
      <c r="U171" s="106" t="s">
        <v>1178</v>
      </c>
      <c r="V171" s="97">
        <v>44941.875</v>
      </c>
      <c r="W171" s="106">
        <v>79168</v>
      </c>
      <c r="X171" s="106" t="s">
        <v>1179</v>
      </c>
      <c r="Y171" s="97"/>
      <c r="Z171" s="106"/>
      <c r="AA171" s="106"/>
      <c r="AB171" s="97"/>
      <c r="AC171" s="106"/>
      <c r="AD171" s="106"/>
      <c r="AE171" s="109"/>
      <c r="AF171" s="106"/>
      <c r="AG171" s="106"/>
      <c r="AH171" s="109"/>
      <c r="AI171" s="106"/>
      <c r="AJ171" s="110"/>
      <c r="AK171" s="97"/>
      <c r="AL171" s="106"/>
      <c r="AM171" s="110"/>
      <c r="AN171" s="97"/>
      <c r="AO171" s="106"/>
      <c r="AP171" s="110"/>
      <c r="AQ171" s="97"/>
      <c r="AR171" s="106"/>
      <c r="AS171" s="106"/>
      <c r="AT171" s="111"/>
      <c r="AU171" s="111"/>
      <c r="AV171" s="112"/>
      <c r="AW171" s="97"/>
      <c r="AX171" s="106"/>
      <c r="AY171" s="97"/>
      <c r="AZ171" s="106"/>
      <c r="BA171" s="106"/>
      <c r="BB171" s="111"/>
      <c r="BC171" s="111"/>
      <c r="BD171" s="112"/>
      <c r="BE171" s="97"/>
      <c r="BF171" s="106"/>
      <c r="BG171" s="109"/>
      <c r="BH171" s="106"/>
      <c r="BI171" s="106"/>
      <c r="BJ171" s="111"/>
      <c r="BK171" s="111"/>
      <c r="BL171" s="112"/>
      <c r="BM171" s="109"/>
      <c r="BN171" s="106"/>
      <c r="BO171" s="97"/>
      <c r="BP171" s="106"/>
      <c r="BQ171" s="106"/>
      <c r="BR171" s="111"/>
      <c r="BS171" s="111"/>
      <c r="BT171" s="112"/>
      <c r="BU171" s="113"/>
      <c r="BV171" s="106"/>
    </row>
    <row r="172" spans="1:74">
      <c r="A172" s="92" t="s">
        <v>1192</v>
      </c>
      <c r="B172" s="91" t="s">
        <v>1118</v>
      </c>
      <c r="C172" s="115">
        <v>44942</v>
      </c>
      <c r="D172" s="106" t="s">
        <v>176</v>
      </c>
      <c r="E172" s="107" t="s">
        <v>1157</v>
      </c>
      <c r="F172" s="106" t="s">
        <v>165</v>
      </c>
      <c r="G172" s="106" t="s">
        <v>144</v>
      </c>
      <c r="H172" s="91" t="s">
        <v>145</v>
      </c>
      <c r="I172" s="106" t="s">
        <v>146</v>
      </c>
      <c r="J172" s="107" t="s">
        <v>157</v>
      </c>
      <c r="K172" s="106">
        <v>4</v>
      </c>
      <c r="L172" s="108" t="s">
        <v>1141</v>
      </c>
      <c r="M172" s="97">
        <v>44942.194444444445</v>
      </c>
      <c r="N172" s="90">
        <v>488447</v>
      </c>
      <c r="O172" s="106">
        <v>0</v>
      </c>
      <c r="P172" s="97">
        <v>44942.541666666664</v>
      </c>
      <c r="Q172" s="106">
        <v>48951</v>
      </c>
      <c r="R172" s="106">
        <v>0</v>
      </c>
      <c r="S172" s="97">
        <v>44942.270833333336</v>
      </c>
      <c r="T172" s="106">
        <v>48889</v>
      </c>
      <c r="U172" s="106" t="s">
        <v>1193</v>
      </c>
      <c r="V172" s="97">
        <v>44942.423611111109</v>
      </c>
      <c r="W172" s="106">
        <v>48899</v>
      </c>
      <c r="X172" s="106" t="s">
        <v>1194</v>
      </c>
      <c r="Y172" s="97"/>
      <c r="Z172" s="106"/>
      <c r="AA172" s="106"/>
      <c r="AB172" s="97"/>
      <c r="AC172" s="106"/>
      <c r="AD172" s="106"/>
      <c r="AE172" s="109"/>
      <c r="AF172" s="106"/>
      <c r="AG172" s="106"/>
      <c r="AH172" s="109"/>
      <c r="AI172" s="106"/>
      <c r="AJ172" s="110"/>
      <c r="AK172" s="97"/>
      <c r="AL172" s="106"/>
      <c r="AM172" s="110"/>
      <c r="AN172" s="97"/>
      <c r="AO172" s="106"/>
      <c r="AP172" s="110"/>
      <c r="AQ172" s="97">
        <v>44942.5</v>
      </c>
      <c r="AR172" s="106">
        <v>48940</v>
      </c>
      <c r="AS172" s="106">
        <v>0</v>
      </c>
      <c r="AT172" s="111">
        <v>0</v>
      </c>
      <c r="AU172" s="111">
        <v>0</v>
      </c>
      <c r="AV172" s="112">
        <v>0</v>
      </c>
      <c r="AW172" s="97">
        <v>44942.508333333331</v>
      </c>
      <c r="AX172" s="106">
        <v>48940</v>
      </c>
      <c r="AY172" s="97"/>
      <c r="AZ172" s="106"/>
      <c r="BA172" s="106"/>
      <c r="BB172" s="111"/>
      <c r="BC172" s="111"/>
      <c r="BD172" s="112"/>
      <c r="BE172" s="97"/>
      <c r="BF172" s="106"/>
      <c r="BG172" s="109"/>
      <c r="BH172" s="106"/>
      <c r="BI172" s="106"/>
      <c r="BJ172" s="111"/>
      <c r="BK172" s="111"/>
      <c r="BL172" s="112"/>
      <c r="BM172" s="109"/>
      <c r="BN172" s="106"/>
      <c r="BO172" s="97"/>
      <c r="BP172" s="106"/>
      <c r="BQ172" s="106"/>
      <c r="BR172" s="111"/>
      <c r="BS172" s="111"/>
      <c r="BT172" s="112"/>
      <c r="BU172" s="113"/>
      <c r="BV172" s="106"/>
    </row>
    <row r="173" spans="1:74">
      <c r="A173" s="92" t="s">
        <v>1187</v>
      </c>
      <c r="B173" s="91" t="s">
        <v>140</v>
      </c>
      <c r="C173" s="115">
        <v>44942</v>
      </c>
      <c r="D173" s="106" t="s">
        <v>176</v>
      </c>
      <c r="E173" s="107" t="s">
        <v>167</v>
      </c>
      <c r="F173" s="106" t="s">
        <v>165</v>
      </c>
      <c r="G173" s="106" t="s">
        <v>144</v>
      </c>
      <c r="H173" s="91" t="s">
        <v>145</v>
      </c>
      <c r="I173" s="106" t="s">
        <v>146</v>
      </c>
      <c r="J173" s="107" t="s">
        <v>153</v>
      </c>
      <c r="K173" s="106">
        <v>4</v>
      </c>
      <c r="L173" s="108" t="s">
        <v>154</v>
      </c>
      <c r="M173" s="97">
        <v>44942.256944444445</v>
      </c>
      <c r="N173" s="90">
        <v>51220</v>
      </c>
      <c r="O173" s="106">
        <v>51220</v>
      </c>
      <c r="P173" s="97">
        <v>44942.680555555555</v>
      </c>
      <c r="Q173" s="106">
        <v>51294</v>
      </c>
      <c r="R173" s="106">
        <v>51294</v>
      </c>
      <c r="S173" s="97">
        <v>44942.291666666664</v>
      </c>
      <c r="T173" s="106">
        <v>51227</v>
      </c>
      <c r="U173" s="106" t="s">
        <v>181</v>
      </c>
      <c r="V173" s="97">
        <v>44942.460416666669</v>
      </c>
      <c r="W173" s="106">
        <v>51249</v>
      </c>
      <c r="X173" s="106" t="s">
        <v>223</v>
      </c>
      <c r="Y173" s="97">
        <v>44942.490972222222</v>
      </c>
      <c r="Z173" s="106">
        <v>51258</v>
      </c>
      <c r="AA173" s="106" t="s">
        <v>1188</v>
      </c>
      <c r="AB173" s="97">
        <v>44942.631944444445</v>
      </c>
      <c r="AC173" s="106">
        <v>51274</v>
      </c>
      <c r="AD173" s="106" t="s">
        <v>199</v>
      </c>
      <c r="AE173" s="109"/>
      <c r="AF173" s="106"/>
      <c r="AG173" s="106"/>
      <c r="AH173" s="109"/>
      <c r="AI173" s="106"/>
      <c r="AJ173" s="110"/>
      <c r="AK173" s="97"/>
      <c r="AL173" s="106"/>
      <c r="AM173" s="110"/>
      <c r="AN173" s="97"/>
      <c r="AO173" s="106"/>
      <c r="AP173" s="110"/>
      <c r="AQ173" s="97">
        <v>44942.478472222225</v>
      </c>
      <c r="AR173" s="106">
        <v>51254</v>
      </c>
      <c r="AS173" s="106">
        <v>3956</v>
      </c>
      <c r="AT173" s="111">
        <v>21560</v>
      </c>
      <c r="AU173" s="111">
        <v>11880</v>
      </c>
      <c r="AV173" s="112">
        <v>9680</v>
      </c>
      <c r="AW173" s="97">
        <v>44942.488888888889</v>
      </c>
      <c r="AX173" s="106">
        <v>51254</v>
      </c>
      <c r="AY173" s="97">
        <v>44942.670138888891</v>
      </c>
      <c r="AZ173" s="106">
        <v>51294</v>
      </c>
      <c r="BA173" s="106">
        <v>3962</v>
      </c>
      <c r="BB173" s="111">
        <v>20550</v>
      </c>
      <c r="BC173" s="111">
        <v>11810</v>
      </c>
      <c r="BD173" s="112">
        <v>8740</v>
      </c>
      <c r="BE173" s="97">
        <v>44942.676388888889</v>
      </c>
      <c r="BF173" s="106">
        <v>51294</v>
      </c>
      <c r="BG173" s="109"/>
      <c r="BH173" s="106"/>
      <c r="BI173" s="106"/>
      <c r="BJ173" s="111"/>
      <c r="BK173" s="111"/>
      <c r="BL173" s="112"/>
      <c r="BM173" s="109"/>
      <c r="BN173" s="106"/>
      <c r="BO173" s="97"/>
      <c r="BP173" s="106"/>
      <c r="BQ173" s="106"/>
      <c r="BR173" s="111"/>
      <c r="BS173" s="111"/>
      <c r="BT173" s="112"/>
      <c r="BU173" s="113"/>
      <c r="BV173" s="106"/>
    </row>
    <row r="174" spans="1:74">
      <c r="A174" s="92" t="s">
        <v>1184</v>
      </c>
      <c r="B174" s="91" t="s">
        <v>140</v>
      </c>
      <c r="C174" s="115">
        <v>44942</v>
      </c>
      <c r="D174" s="106" t="s">
        <v>176</v>
      </c>
      <c r="E174" s="107" t="s">
        <v>166</v>
      </c>
      <c r="F174" s="106" t="s">
        <v>165</v>
      </c>
      <c r="G174" s="106" t="s">
        <v>144</v>
      </c>
      <c r="H174" s="91" t="s">
        <v>145</v>
      </c>
      <c r="I174" s="106" t="s">
        <v>146</v>
      </c>
      <c r="J174" s="107" t="s">
        <v>150</v>
      </c>
      <c r="K174" s="106">
        <v>3</v>
      </c>
      <c r="L174" s="108" t="s">
        <v>151</v>
      </c>
      <c r="M174" s="97">
        <v>44942.256944444445</v>
      </c>
      <c r="N174" s="90">
        <v>49702</v>
      </c>
      <c r="O174" s="106">
        <v>0</v>
      </c>
      <c r="P174" s="97">
        <v>44942.709722222222</v>
      </c>
      <c r="Q174" s="106">
        <v>49773</v>
      </c>
      <c r="R174" s="106">
        <v>0</v>
      </c>
      <c r="S174" s="97">
        <v>44942.291666666664</v>
      </c>
      <c r="T174" s="106">
        <v>49708</v>
      </c>
      <c r="U174" s="106" t="s">
        <v>285</v>
      </c>
      <c r="V174" s="97">
        <v>44942.486111111109</v>
      </c>
      <c r="W174" s="106">
        <v>49736</v>
      </c>
      <c r="X174" s="106" t="s">
        <v>1185</v>
      </c>
      <c r="Y174" s="97">
        <v>44942.517361111109</v>
      </c>
      <c r="Z174" s="106">
        <v>49745</v>
      </c>
      <c r="AA174" s="106" t="s">
        <v>1186</v>
      </c>
      <c r="AB174" s="97">
        <v>44942.677083333336</v>
      </c>
      <c r="AC174" s="106">
        <v>49763</v>
      </c>
      <c r="AD174" s="106" t="s">
        <v>316</v>
      </c>
      <c r="AE174" s="109"/>
      <c r="AF174" s="106"/>
      <c r="AG174" s="106"/>
      <c r="AH174" s="109"/>
      <c r="AI174" s="106"/>
      <c r="AJ174" s="110"/>
      <c r="AK174" s="97"/>
      <c r="AL174" s="106"/>
      <c r="AM174" s="110"/>
      <c r="AN174" s="97"/>
      <c r="AO174" s="106"/>
      <c r="AP174" s="110"/>
      <c r="AQ174" s="97">
        <v>44942.504166666666</v>
      </c>
      <c r="AR174" s="106">
        <v>49741</v>
      </c>
      <c r="AS174" s="106">
        <v>3957</v>
      </c>
      <c r="AT174" s="111">
        <v>21420</v>
      </c>
      <c r="AU174" s="111">
        <v>12270</v>
      </c>
      <c r="AV174" s="112">
        <v>9150</v>
      </c>
      <c r="AW174" s="97">
        <v>44942.510416666664</v>
      </c>
      <c r="AX174" s="106">
        <v>49741</v>
      </c>
      <c r="AY174" s="97">
        <v>44942.70416666667</v>
      </c>
      <c r="AZ174" s="106">
        <v>49772</v>
      </c>
      <c r="BA174" s="106">
        <v>3963</v>
      </c>
      <c r="BB174" s="111">
        <v>19590</v>
      </c>
      <c r="BC174" s="111">
        <v>12170</v>
      </c>
      <c r="BD174" s="112">
        <v>7420</v>
      </c>
      <c r="BE174" s="97">
        <v>44942.709722222222</v>
      </c>
      <c r="BF174" s="106">
        <v>49773</v>
      </c>
      <c r="BG174" s="109"/>
      <c r="BH174" s="106"/>
      <c r="BI174" s="106"/>
      <c r="BJ174" s="111"/>
      <c r="BK174" s="111"/>
      <c r="BL174" s="112"/>
      <c r="BM174" s="109"/>
      <c r="BN174" s="106"/>
      <c r="BO174" s="97"/>
      <c r="BP174" s="106"/>
      <c r="BQ174" s="106"/>
      <c r="BR174" s="111"/>
      <c r="BS174" s="111"/>
      <c r="BT174" s="112"/>
      <c r="BU174" s="113"/>
      <c r="BV174" s="106"/>
    </row>
    <row r="175" spans="1:74">
      <c r="A175" s="92" t="s">
        <v>1189</v>
      </c>
      <c r="B175" s="91" t="s">
        <v>1118</v>
      </c>
      <c r="C175" s="115">
        <v>44942</v>
      </c>
      <c r="D175" s="106" t="s">
        <v>176</v>
      </c>
      <c r="E175" s="107" t="s">
        <v>1157</v>
      </c>
      <c r="F175" s="106" t="s">
        <v>165</v>
      </c>
      <c r="G175" s="106" t="s">
        <v>144</v>
      </c>
      <c r="H175" s="91" t="s">
        <v>145</v>
      </c>
      <c r="I175" s="106" t="s">
        <v>146</v>
      </c>
      <c r="J175" s="107" t="s">
        <v>1125</v>
      </c>
      <c r="K175" s="106">
        <v>3</v>
      </c>
      <c r="L175" s="108" t="s">
        <v>1137</v>
      </c>
      <c r="M175" s="97">
        <v>44942.208333333336</v>
      </c>
      <c r="N175" s="90">
        <v>79186</v>
      </c>
      <c r="O175" s="106">
        <v>0</v>
      </c>
      <c r="P175" s="97">
        <v>44942.756944444445</v>
      </c>
      <c r="Q175" s="106">
        <v>79294</v>
      </c>
      <c r="R175" s="106">
        <v>0</v>
      </c>
      <c r="S175" s="97">
        <v>44942.434027777781</v>
      </c>
      <c r="T175" s="106">
        <v>79234</v>
      </c>
      <c r="U175" s="106" t="s">
        <v>1190</v>
      </c>
      <c r="V175" s="97">
        <v>44942.690972222219</v>
      </c>
      <c r="W175" s="106">
        <v>79253</v>
      </c>
      <c r="X175" s="106" t="s">
        <v>1191</v>
      </c>
      <c r="Y175" s="97"/>
      <c r="Z175" s="106"/>
      <c r="AA175" s="106"/>
      <c r="AB175" s="97"/>
      <c r="AC175" s="106"/>
      <c r="AD175" s="106"/>
      <c r="AE175" s="109"/>
      <c r="AF175" s="106"/>
      <c r="AG175" s="106"/>
      <c r="AH175" s="109"/>
      <c r="AI175" s="106"/>
      <c r="AJ175" s="110"/>
      <c r="AK175" s="97"/>
      <c r="AL175" s="106"/>
      <c r="AM175" s="110"/>
      <c r="AN175" s="97"/>
      <c r="AO175" s="106"/>
      <c r="AP175" s="110"/>
      <c r="AQ175" s="97">
        <v>44942.736111111109</v>
      </c>
      <c r="AR175" s="106">
        <v>79283</v>
      </c>
      <c r="AS175" s="106">
        <v>0</v>
      </c>
      <c r="AT175" s="111">
        <v>0</v>
      </c>
      <c r="AU175" s="111">
        <v>0</v>
      </c>
      <c r="AV175" s="112">
        <v>0</v>
      </c>
      <c r="AW175" s="97">
        <v>44942.743055555555</v>
      </c>
      <c r="AX175" s="106">
        <v>79283</v>
      </c>
      <c r="AY175" s="97"/>
      <c r="AZ175" s="106"/>
      <c r="BA175" s="106"/>
      <c r="BB175" s="111"/>
      <c r="BC175" s="111"/>
      <c r="BD175" s="112"/>
      <c r="BE175" s="97"/>
      <c r="BF175" s="106"/>
      <c r="BG175" s="109"/>
      <c r="BH175" s="106"/>
      <c r="BI175" s="106"/>
      <c r="BJ175" s="111"/>
      <c r="BK175" s="111"/>
      <c r="BL175" s="112"/>
      <c r="BM175" s="109"/>
      <c r="BN175" s="106"/>
      <c r="BO175" s="97"/>
      <c r="BP175" s="106"/>
      <c r="BQ175" s="106"/>
      <c r="BR175" s="111"/>
      <c r="BS175" s="111"/>
      <c r="BT175" s="112"/>
      <c r="BU175" s="113"/>
      <c r="BV175" s="106"/>
    </row>
    <row r="176" spans="1:74">
      <c r="A176" s="92" t="s">
        <v>1183</v>
      </c>
      <c r="B176" s="91" t="s">
        <v>140</v>
      </c>
      <c r="C176" s="115">
        <v>44942</v>
      </c>
      <c r="D176" s="106" t="s">
        <v>176</v>
      </c>
      <c r="E176" s="107" t="s">
        <v>164</v>
      </c>
      <c r="F176" s="106" t="s">
        <v>165</v>
      </c>
      <c r="G176" s="106" t="s">
        <v>144</v>
      </c>
      <c r="H176" s="91" t="s">
        <v>145</v>
      </c>
      <c r="I176" s="106" t="s">
        <v>146</v>
      </c>
      <c r="J176" s="107" t="s">
        <v>1077</v>
      </c>
      <c r="K176" s="106">
        <v>4</v>
      </c>
      <c r="L176" s="108" t="s">
        <v>148</v>
      </c>
      <c r="M176" s="97">
        <v>44942.255555555559</v>
      </c>
      <c r="N176" s="90">
        <v>3156</v>
      </c>
      <c r="O176" s="106">
        <v>0</v>
      </c>
      <c r="P176" s="97">
        <v>44942.645833333336</v>
      </c>
      <c r="Q176" s="106">
        <v>3215</v>
      </c>
      <c r="R176" s="106">
        <v>0</v>
      </c>
      <c r="S176" s="97">
        <v>44942.291666666664</v>
      </c>
      <c r="T176" s="106">
        <v>3161</v>
      </c>
      <c r="U176" s="106" t="s">
        <v>288</v>
      </c>
      <c r="V176" s="97">
        <v>44942.458333333336</v>
      </c>
      <c r="W176" s="106">
        <v>3185</v>
      </c>
      <c r="X176" s="106" t="s">
        <v>586</v>
      </c>
      <c r="Y176" s="97">
        <v>44942.490972222222</v>
      </c>
      <c r="Z176" s="106">
        <v>3196</v>
      </c>
      <c r="AA176" s="106" t="s">
        <v>326</v>
      </c>
      <c r="AB176" s="97">
        <v>44942.611111111109</v>
      </c>
      <c r="AC176" s="106">
        <v>3206</v>
      </c>
      <c r="AD176" s="106" t="s">
        <v>227</v>
      </c>
      <c r="AE176" s="109"/>
      <c r="AF176" s="106"/>
      <c r="AG176" s="106"/>
      <c r="AH176" s="109"/>
      <c r="AI176" s="106"/>
      <c r="AJ176" s="110"/>
      <c r="AK176" s="97"/>
      <c r="AL176" s="106"/>
      <c r="AM176" s="110"/>
      <c r="AN176" s="97"/>
      <c r="AO176" s="106"/>
      <c r="AP176" s="110"/>
      <c r="AQ176" s="97">
        <v>44942.476388888892</v>
      </c>
      <c r="AR176" s="106">
        <v>3190</v>
      </c>
      <c r="AS176" s="106">
        <v>3954</v>
      </c>
      <c r="AT176" s="111">
        <v>20010</v>
      </c>
      <c r="AU176" s="111">
        <v>11150</v>
      </c>
      <c r="AV176" s="112">
        <v>8860</v>
      </c>
      <c r="AW176" s="97">
        <v>44942.48333333333</v>
      </c>
      <c r="AX176" s="106">
        <v>3190</v>
      </c>
      <c r="AY176" s="97">
        <v>44942.636805555558</v>
      </c>
      <c r="AZ176" s="106">
        <v>3215</v>
      </c>
      <c r="BA176" s="106">
        <v>3961</v>
      </c>
      <c r="BB176" s="111">
        <v>18470</v>
      </c>
      <c r="BC176" s="111">
        <v>11130</v>
      </c>
      <c r="BD176" s="112">
        <v>7340</v>
      </c>
      <c r="BE176" s="97">
        <v>44942.642361111109</v>
      </c>
      <c r="BF176" s="106">
        <v>3215</v>
      </c>
      <c r="BG176" s="109"/>
      <c r="BH176" s="106"/>
      <c r="BI176" s="106"/>
      <c r="BJ176" s="111"/>
      <c r="BK176" s="111"/>
      <c r="BL176" s="112"/>
      <c r="BM176" s="109"/>
      <c r="BN176" s="106"/>
      <c r="BO176" s="97"/>
      <c r="BP176" s="106"/>
      <c r="BQ176" s="106"/>
      <c r="BR176" s="111"/>
      <c r="BS176" s="111"/>
      <c r="BT176" s="112"/>
      <c r="BU176" s="113"/>
      <c r="BV176" s="106"/>
    </row>
    <row r="177" spans="1:74">
      <c r="A177" s="92" t="s">
        <v>1195</v>
      </c>
      <c r="B177" s="91" t="s">
        <v>140</v>
      </c>
      <c r="C177" s="115">
        <v>44943</v>
      </c>
      <c r="D177" s="106" t="s">
        <v>176</v>
      </c>
      <c r="E177" s="107" t="s">
        <v>168</v>
      </c>
      <c r="F177" s="106" t="s">
        <v>165</v>
      </c>
      <c r="G177" s="106" t="s">
        <v>156</v>
      </c>
      <c r="H177" s="91" t="s">
        <v>145</v>
      </c>
      <c r="I177" s="106" t="s">
        <v>146</v>
      </c>
      <c r="J177" s="107" t="s">
        <v>147</v>
      </c>
      <c r="K177" s="106">
        <v>3</v>
      </c>
      <c r="L177" s="108" t="s">
        <v>158</v>
      </c>
      <c r="M177" s="97">
        <v>44942.64166666667</v>
      </c>
      <c r="N177" s="90">
        <v>44385</v>
      </c>
      <c r="O177" s="106">
        <v>44385</v>
      </c>
      <c r="P177" s="97">
        <v>44942.981944444444</v>
      </c>
      <c r="Q177" s="106">
        <v>44447</v>
      </c>
      <c r="R177" s="106">
        <v>44447</v>
      </c>
      <c r="S177" s="97">
        <v>44943.647222222222</v>
      </c>
      <c r="T177" s="106">
        <v>44389</v>
      </c>
      <c r="U177" s="106" t="s">
        <v>344</v>
      </c>
      <c r="V177" s="97">
        <v>44943.838194444441</v>
      </c>
      <c r="W177" s="106">
        <v>44411</v>
      </c>
      <c r="X177" s="106" t="s">
        <v>1116</v>
      </c>
      <c r="Y177" s="97">
        <v>44943.857638888891</v>
      </c>
      <c r="Z177" s="106">
        <v>44419</v>
      </c>
      <c r="AA177" s="106" t="s">
        <v>464</v>
      </c>
      <c r="AB177" s="97">
        <v>44943.954861111109</v>
      </c>
      <c r="AC177" s="106">
        <v>44431</v>
      </c>
      <c r="AD177" s="106" t="s">
        <v>245</v>
      </c>
      <c r="AE177" s="109"/>
      <c r="AF177" s="106"/>
      <c r="AG177" s="106"/>
      <c r="AH177" s="109"/>
      <c r="AI177" s="106"/>
      <c r="AJ177" s="110"/>
      <c r="AK177" s="97"/>
      <c r="AL177" s="106"/>
      <c r="AM177" s="110"/>
      <c r="AN177" s="97"/>
      <c r="AO177" s="106"/>
      <c r="AP177" s="110"/>
      <c r="AQ177" s="97">
        <v>44943.84375</v>
      </c>
      <c r="AR177" s="106">
        <v>44415</v>
      </c>
      <c r="AS177" s="106"/>
      <c r="AT177" s="111"/>
      <c r="AU177" s="111"/>
      <c r="AV177" s="114">
        <v>8710</v>
      </c>
      <c r="AW177" s="97">
        <v>44943.853472222225</v>
      </c>
      <c r="AX177" s="106">
        <v>44415</v>
      </c>
      <c r="AY177" s="97">
        <v>44943.970138888886</v>
      </c>
      <c r="AZ177" s="106">
        <v>44446</v>
      </c>
      <c r="BA177" s="106"/>
      <c r="BB177" s="111"/>
      <c r="BC177" s="111"/>
      <c r="BD177" s="114">
        <v>6290</v>
      </c>
      <c r="BE177" s="97">
        <v>44943.978472222225</v>
      </c>
      <c r="BF177" s="106">
        <v>44447</v>
      </c>
      <c r="BG177" s="109"/>
      <c r="BH177" s="106"/>
      <c r="BI177" s="106"/>
      <c r="BJ177" s="111"/>
      <c r="BK177" s="111"/>
      <c r="BL177" s="112"/>
      <c r="BM177" s="109"/>
      <c r="BN177" s="106"/>
      <c r="BO177" s="97"/>
      <c r="BP177" s="106"/>
      <c r="BQ177" s="106"/>
      <c r="BR177" s="111"/>
      <c r="BS177" s="111"/>
      <c r="BT177" s="112"/>
      <c r="BU177" s="113"/>
      <c r="BV177" s="106"/>
    </row>
    <row r="178" spans="1:74">
      <c r="A178" s="92" t="s">
        <v>1196</v>
      </c>
      <c r="B178" s="91" t="s">
        <v>1118</v>
      </c>
      <c r="C178" s="115">
        <v>44943</v>
      </c>
      <c r="D178" s="106" t="s">
        <v>176</v>
      </c>
      <c r="E178" s="107" t="s">
        <v>1197</v>
      </c>
      <c r="F178" s="106" t="s">
        <v>165</v>
      </c>
      <c r="G178" s="106" t="s">
        <v>156</v>
      </c>
      <c r="H178" s="91" t="s">
        <v>145</v>
      </c>
      <c r="I178" s="106" t="s">
        <v>146</v>
      </c>
      <c r="J178" s="107" t="s">
        <v>157</v>
      </c>
      <c r="K178" s="106">
        <v>6</v>
      </c>
      <c r="L178" s="108" t="s">
        <v>1119</v>
      </c>
      <c r="M178" s="97">
        <v>44942.713194444441</v>
      </c>
      <c r="N178" s="90">
        <v>48951</v>
      </c>
      <c r="O178" s="106">
        <v>0</v>
      </c>
      <c r="P178" s="97">
        <v>44943.009027777778</v>
      </c>
      <c r="Q178" s="106">
        <v>49020</v>
      </c>
      <c r="R178" s="106">
        <v>0</v>
      </c>
      <c r="S178" s="97">
        <v>44943.729166666664</v>
      </c>
      <c r="T178" s="106">
        <v>48954</v>
      </c>
      <c r="U178" s="106" t="s">
        <v>1120</v>
      </c>
      <c r="V178" s="97">
        <v>44943.9</v>
      </c>
      <c r="W178" s="106">
        <v>48972</v>
      </c>
      <c r="X178" s="106" t="s">
        <v>1198</v>
      </c>
      <c r="Y178" s="97">
        <v>44943.921527777777</v>
      </c>
      <c r="Z178" s="106">
        <v>48989</v>
      </c>
      <c r="AA178" s="106" t="s">
        <v>1122</v>
      </c>
      <c r="AB178" s="97">
        <v>44943.02847222222</v>
      </c>
      <c r="AC178" s="106">
        <v>49000</v>
      </c>
      <c r="AD178" s="106" t="s">
        <v>1123</v>
      </c>
      <c r="AE178" s="109"/>
      <c r="AF178" s="106"/>
      <c r="AG178" s="106"/>
      <c r="AH178" s="109"/>
      <c r="AI178" s="106"/>
      <c r="AJ178" s="110"/>
      <c r="AK178" s="97"/>
      <c r="AL178" s="106"/>
      <c r="AM178" s="110"/>
      <c r="AN178" s="97"/>
      <c r="AO178" s="106"/>
      <c r="AP178" s="110"/>
      <c r="AQ178" s="97">
        <v>44943.909722222219</v>
      </c>
      <c r="AR178" s="106">
        <v>48979</v>
      </c>
      <c r="AS178" s="106"/>
      <c r="AT178" s="111"/>
      <c r="AU178" s="111"/>
      <c r="AV178" s="114"/>
      <c r="AW178" s="97">
        <v>44943.911805555559</v>
      </c>
      <c r="AX178" s="106">
        <v>48979</v>
      </c>
      <c r="AY178" s="97"/>
      <c r="AZ178" s="106"/>
      <c r="BA178" s="106"/>
      <c r="BB178" s="111"/>
      <c r="BC178" s="111"/>
      <c r="BD178" s="114"/>
      <c r="BE178" s="97"/>
      <c r="BF178" s="106"/>
      <c r="BG178" s="109"/>
      <c r="BH178" s="106"/>
      <c r="BI178" s="106"/>
      <c r="BJ178" s="111"/>
      <c r="BK178" s="111"/>
      <c r="BL178" s="112"/>
      <c r="BM178" s="109"/>
      <c r="BN178" s="106"/>
      <c r="BO178" s="97"/>
      <c r="BP178" s="106"/>
      <c r="BQ178" s="106"/>
      <c r="BR178" s="111"/>
      <c r="BS178" s="111"/>
      <c r="BT178" s="112"/>
      <c r="BU178" s="113"/>
      <c r="BV178" s="106"/>
    </row>
    <row r="179" spans="1:74">
      <c r="A179" s="92" t="s">
        <v>1250</v>
      </c>
      <c r="B179" s="91" t="s">
        <v>140</v>
      </c>
      <c r="C179" s="115">
        <v>44943</v>
      </c>
      <c r="D179" s="106" t="s">
        <v>178</v>
      </c>
      <c r="E179" s="107" t="s">
        <v>149</v>
      </c>
      <c r="F179" s="106" t="s">
        <v>143</v>
      </c>
      <c r="G179" s="106" t="s">
        <v>144</v>
      </c>
      <c r="H179" s="91" t="s">
        <v>145</v>
      </c>
      <c r="I179" s="106" t="s">
        <v>146</v>
      </c>
      <c r="J179" s="107" t="s">
        <v>150</v>
      </c>
      <c r="K179" s="106">
        <v>3</v>
      </c>
      <c r="L179" s="108" t="s">
        <v>151</v>
      </c>
      <c r="M179" s="97">
        <v>44943.256944444445</v>
      </c>
      <c r="N179" s="90">
        <v>49773</v>
      </c>
      <c r="O179" s="106">
        <v>0</v>
      </c>
      <c r="P179" s="97">
        <v>44943.668749999997</v>
      </c>
      <c r="Q179" s="106">
        <v>49863</v>
      </c>
      <c r="R179" s="106">
        <v>0</v>
      </c>
      <c r="S179" s="97">
        <v>44943.291666666664</v>
      </c>
      <c r="T179" s="106">
        <v>49779</v>
      </c>
      <c r="U179" s="106" t="s">
        <v>285</v>
      </c>
      <c r="V179" s="97">
        <v>44943.493055555555</v>
      </c>
      <c r="W179" s="106">
        <v>49779</v>
      </c>
      <c r="X179" s="106" t="s">
        <v>1251</v>
      </c>
      <c r="Y179" s="97">
        <v>44943.527777777781</v>
      </c>
      <c r="Z179" s="106">
        <v>49840</v>
      </c>
      <c r="AA179" s="106" t="s">
        <v>1252</v>
      </c>
      <c r="AB179" s="97">
        <v>44943.645833333336</v>
      </c>
      <c r="AC179" s="106">
        <v>49857</v>
      </c>
      <c r="AD179" s="106" t="s">
        <v>1253</v>
      </c>
      <c r="AE179" s="109"/>
      <c r="AF179" s="106"/>
      <c r="AG179" s="106"/>
      <c r="AH179" s="109"/>
      <c r="AI179" s="106"/>
      <c r="AJ179" s="110"/>
      <c r="AK179" s="97"/>
      <c r="AL179" s="106"/>
      <c r="AM179" s="110"/>
      <c r="AN179" s="97"/>
      <c r="AO179" s="106"/>
      <c r="AP179" s="110"/>
      <c r="AQ179" s="97">
        <v>44943.513194444444</v>
      </c>
      <c r="AR179" s="106">
        <v>49830</v>
      </c>
      <c r="AS179" s="106">
        <v>3973</v>
      </c>
      <c r="AT179" s="111">
        <v>19740</v>
      </c>
      <c r="AU179" s="111">
        <v>12220</v>
      </c>
      <c r="AV179" s="112">
        <v>7520</v>
      </c>
      <c r="AW179" s="97">
        <v>44943.518750000003</v>
      </c>
      <c r="AX179" s="106">
        <v>49830</v>
      </c>
      <c r="AY179" s="97">
        <v>44943.663888888892</v>
      </c>
      <c r="AZ179" s="106">
        <v>49862</v>
      </c>
      <c r="BA179" s="106">
        <v>3979</v>
      </c>
      <c r="BB179" s="111">
        <v>17380</v>
      </c>
      <c r="BC179" s="111">
        <v>12120</v>
      </c>
      <c r="BD179" s="112">
        <v>5260</v>
      </c>
      <c r="BE179" s="97">
        <v>44943.668749999997</v>
      </c>
      <c r="BF179" s="106">
        <v>49863</v>
      </c>
      <c r="BG179" s="109"/>
      <c r="BH179" s="106"/>
      <c r="BI179" s="106"/>
      <c r="BJ179" s="111"/>
      <c r="BK179" s="111"/>
      <c r="BL179" s="112"/>
      <c r="BM179" s="109"/>
      <c r="BN179" s="106"/>
      <c r="BO179" s="97"/>
      <c r="BP179" s="106"/>
      <c r="BQ179" s="106"/>
      <c r="BR179" s="111"/>
      <c r="BS179" s="111"/>
      <c r="BT179" s="112"/>
      <c r="BU179" s="113"/>
      <c r="BV179" s="106"/>
    </row>
    <row r="180" spans="1:74">
      <c r="A180" s="92" t="s">
        <v>1254</v>
      </c>
      <c r="B180" s="91" t="s">
        <v>140</v>
      </c>
      <c r="C180" s="115">
        <v>44943</v>
      </c>
      <c r="D180" s="106" t="s">
        <v>178</v>
      </c>
      <c r="E180" s="107" t="s">
        <v>152</v>
      </c>
      <c r="F180" s="106" t="s">
        <v>143</v>
      </c>
      <c r="G180" s="106" t="s">
        <v>144</v>
      </c>
      <c r="H180" s="91" t="s">
        <v>145</v>
      </c>
      <c r="I180" s="106" t="s">
        <v>146</v>
      </c>
      <c r="J180" s="107" t="s">
        <v>153</v>
      </c>
      <c r="K180" s="106">
        <v>4</v>
      </c>
      <c r="L180" s="108" t="s">
        <v>154</v>
      </c>
      <c r="M180" s="97">
        <v>44943.256944444445</v>
      </c>
      <c r="N180" s="90">
        <v>51294</v>
      </c>
      <c r="O180" s="106">
        <v>51294</v>
      </c>
      <c r="P180" s="97">
        <v>44943.6875</v>
      </c>
      <c r="Q180" s="106">
        <v>51405</v>
      </c>
      <c r="R180" s="106">
        <v>51405</v>
      </c>
      <c r="S180" s="97">
        <v>44943.291666666664</v>
      </c>
      <c r="T180" s="106">
        <v>51301</v>
      </c>
      <c r="U180" s="106" t="s">
        <v>181</v>
      </c>
      <c r="V180" s="97">
        <v>44943.479166666664</v>
      </c>
      <c r="W180" s="106">
        <v>51346</v>
      </c>
      <c r="X180" s="106" t="s">
        <v>267</v>
      </c>
      <c r="Y180" s="97">
        <v>44943.513888888891</v>
      </c>
      <c r="Z180" s="106">
        <v>51367</v>
      </c>
      <c r="AA180" s="106" t="s">
        <v>313</v>
      </c>
      <c r="AB180" s="97">
        <v>44943.645833333336</v>
      </c>
      <c r="AC180" s="106">
        <v>51388</v>
      </c>
      <c r="AD180" s="106" t="s">
        <v>208</v>
      </c>
      <c r="AE180" s="109"/>
      <c r="AF180" s="106"/>
      <c r="AG180" s="106"/>
      <c r="AH180" s="109"/>
      <c r="AI180" s="106"/>
      <c r="AJ180" s="110"/>
      <c r="AK180" s="97"/>
      <c r="AL180" s="106"/>
      <c r="AM180" s="110"/>
      <c r="AN180" s="97"/>
      <c r="AO180" s="106"/>
      <c r="AP180" s="110"/>
      <c r="AQ180" s="97">
        <v>44943.498611111114</v>
      </c>
      <c r="AR180" s="106">
        <v>51354</v>
      </c>
      <c r="AS180" s="106">
        <v>3972</v>
      </c>
      <c r="AT180" s="111">
        <v>20160</v>
      </c>
      <c r="AU180" s="111">
        <v>11870</v>
      </c>
      <c r="AV180" s="112">
        <v>8290</v>
      </c>
      <c r="AW180" s="97">
        <v>44943.504166666666</v>
      </c>
      <c r="AX180" s="106">
        <v>51354</v>
      </c>
      <c r="AY180" s="97">
        <v>44943.677083333336</v>
      </c>
      <c r="AZ180" s="106">
        <v>51405</v>
      </c>
      <c r="BA180" s="106">
        <v>3981</v>
      </c>
      <c r="BB180" s="111">
        <v>19140</v>
      </c>
      <c r="BC180" s="111">
        <v>11770</v>
      </c>
      <c r="BD180" s="112">
        <v>7370</v>
      </c>
      <c r="BE180" s="97">
        <v>44943.686111111114</v>
      </c>
      <c r="BF180" s="106">
        <v>51405</v>
      </c>
      <c r="BG180" s="109"/>
      <c r="BH180" s="106"/>
      <c r="BI180" s="106"/>
      <c r="BJ180" s="111"/>
      <c r="BK180" s="111"/>
      <c r="BL180" s="112"/>
      <c r="BM180" s="109"/>
      <c r="BN180" s="106"/>
      <c r="BO180" s="97"/>
      <c r="BP180" s="106"/>
      <c r="BQ180" s="106"/>
      <c r="BR180" s="111"/>
      <c r="BS180" s="111"/>
      <c r="BT180" s="112"/>
      <c r="BU180" s="113"/>
      <c r="BV180" s="106"/>
    </row>
    <row r="181" spans="1:74">
      <c r="A181" s="92" t="s">
        <v>1255</v>
      </c>
      <c r="B181" s="91" t="s">
        <v>1118</v>
      </c>
      <c r="C181" s="115">
        <v>44943</v>
      </c>
      <c r="D181" s="106" t="s">
        <v>178</v>
      </c>
      <c r="E181" s="107" t="s">
        <v>1219</v>
      </c>
      <c r="F181" s="106" t="s">
        <v>178</v>
      </c>
      <c r="G181" s="106" t="s">
        <v>144</v>
      </c>
      <c r="H181" s="91" t="s">
        <v>145</v>
      </c>
      <c r="I181" s="106" t="s">
        <v>146</v>
      </c>
      <c r="J181" s="107" t="s">
        <v>157</v>
      </c>
      <c r="K181" s="106">
        <v>2</v>
      </c>
      <c r="L181" s="108" t="s">
        <v>1141</v>
      </c>
      <c r="M181" s="97">
        <v>44943.6</v>
      </c>
      <c r="N181" s="90">
        <v>49020</v>
      </c>
      <c r="O181" s="106">
        <v>0</v>
      </c>
      <c r="P181" s="97">
        <v>44943.6</v>
      </c>
      <c r="Q181" s="106">
        <v>49123</v>
      </c>
      <c r="R181" s="106">
        <v>0</v>
      </c>
      <c r="S181" s="97">
        <v>44943.284722222219</v>
      </c>
      <c r="T181" s="106">
        <v>49058</v>
      </c>
      <c r="U181" s="106" t="s">
        <v>1256</v>
      </c>
      <c r="V181" s="97">
        <v>44943.493055555555</v>
      </c>
      <c r="W181" s="106">
        <v>49070</v>
      </c>
      <c r="X181" s="106" t="s">
        <v>1257</v>
      </c>
      <c r="Y181" s="97"/>
      <c r="Z181" s="106"/>
      <c r="AA181" s="106"/>
      <c r="AB181" s="97"/>
      <c r="AC181" s="106"/>
      <c r="AD181" s="106"/>
      <c r="AE181" s="109"/>
      <c r="AF181" s="106"/>
      <c r="AG181" s="106"/>
      <c r="AH181" s="109"/>
      <c r="AI181" s="106"/>
      <c r="AJ181" s="110"/>
      <c r="AK181" s="97"/>
      <c r="AL181" s="106"/>
      <c r="AM181" s="110"/>
      <c r="AN181" s="97"/>
      <c r="AO181" s="106"/>
      <c r="AP181" s="110"/>
      <c r="AQ181" s="97">
        <v>44943.565972222219</v>
      </c>
      <c r="AR181" s="106">
        <v>49112</v>
      </c>
      <c r="AS181" s="106">
        <v>0</v>
      </c>
      <c r="AT181" s="111">
        <v>0</v>
      </c>
      <c r="AU181" s="111">
        <v>0</v>
      </c>
      <c r="AV181" s="112">
        <v>0</v>
      </c>
      <c r="AW181" s="97">
        <v>44943.572916666664</v>
      </c>
      <c r="AX181" s="106">
        <v>49112</v>
      </c>
      <c r="AY181" s="97"/>
      <c r="AZ181" s="106"/>
      <c r="BA181" s="106"/>
      <c r="BB181" s="111"/>
      <c r="BC181" s="111"/>
      <c r="BD181" s="112"/>
      <c r="BE181" s="97"/>
      <c r="BF181" s="106"/>
      <c r="BG181" s="109"/>
      <c r="BH181" s="106"/>
      <c r="BI181" s="106"/>
      <c r="BJ181" s="111"/>
      <c r="BK181" s="111"/>
      <c r="BL181" s="112"/>
      <c r="BM181" s="109"/>
      <c r="BN181" s="106"/>
      <c r="BO181" s="97"/>
      <c r="BP181" s="106"/>
      <c r="BQ181" s="106"/>
      <c r="BR181" s="111"/>
      <c r="BS181" s="111"/>
      <c r="BT181" s="112"/>
      <c r="BU181" s="113"/>
      <c r="BV181" s="106"/>
    </row>
    <row r="182" spans="1:74">
      <c r="A182" s="92" t="s">
        <v>1255</v>
      </c>
      <c r="B182" s="91" t="s">
        <v>1118</v>
      </c>
      <c r="C182" s="115">
        <v>44943</v>
      </c>
      <c r="D182" s="106" t="s">
        <v>178</v>
      </c>
      <c r="E182" s="107" t="s">
        <v>1219</v>
      </c>
      <c r="F182" s="106" t="s">
        <v>178</v>
      </c>
      <c r="G182" s="106" t="s">
        <v>144</v>
      </c>
      <c r="H182" s="91" t="s">
        <v>145</v>
      </c>
      <c r="I182" s="106" t="s">
        <v>146</v>
      </c>
      <c r="J182" s="107" t="s">
        <v>157</v>
      </c>
      <c r="K182" s="106">
        <v>2</v>
      </c>
      <c r="L182" s="108" t="s">
        <v>1141</v>
      </c>
      <c r="M182" s="97">
        <v>44943.6</v>
      </c>
      <c r="N182" s="90">
        <v>49020</v>
      </c>
      <c r="O182" s="106">
        <v>0</v>
      </c>
      <c r="P182" s="97">
        <v>44943.6</v>
      </c>
      <c r="Q182" s="106">
        <v>49123</v>
      </c>
      <c r="R182" s="106">
        <v>0</v>
      </c>
      <c r="S182" s="97">
        <v>44943.284722222219</v>
      </c>
      <c r="T182" s="106">
        <v>49058</v>
      </c>
      <c r="U182" s="106" t="s">
        <v>1256</v>
      </c>
      <c r="V182" s="97">
        <v>44943.493055555555</v>
      </c>
      <c r="W182" s="106">
        <v>49070</v>
      </c>
      <c r="X182" s="106" t="s">
        <v>1257</v>
      </c>
      <c r="Y182" s="97"/>
      <c r="Z182" s="106"/>
      <c r="AA182" s="106"/>
      <c r="AB182" s="97"/>
      <c r="AC182" s="106"/>
      <c r="AD182" s="106"/>
      <c r="AE182" s="109"/>
      <c r="AF182" s="106"/>
      <c r="AG182" s="106"/>
      <c r="AH182" s="109"/>
      <c r="AI182" s="106"/>
      <c r="AJ182" s="110"/>
      <c r="AK182" s="97"/>
      <c r="AL182" s="106"/>
      <c r="AM182" s="110"/>
      <c r="AN182" s="97"/>
      <c r="AO182" s="106"/>
      <c r="AP182" s="110"/>
      <c r="AQ182" s="97">
        <v>44943.565972222219</v>
      </c>
      <c r="AR182" s="106">
        <v>49112</v>
      </c>
      <c r="AS182" s="106">
        <v>0</v>
      </c>
      <c r="AT182" s="111">
        <v>0</v>
      </c>
      <c r="AU182" s="111">
        <v>0</v>
      </c>
      <c r="AV182" s="112">
        <v>0</v>
      </c>
      <c r="AW182" s="97">
        <v>44943.572916666664</v>
      </c>
      <c r="AX182" s="106">
        <v>49112</v>
      </c>
      <c r="AY182" s="97"/>
      <c r="AZ182" s="106"/>
      <c r="BA182" s="106"/>
      <c r="BB182" s="111"/>
      <c r="BC182" s="111"/>
      <c r="BD182" s="112"/>
      <c r="BE182" s="97"/>
      <c r="BF182" s="106"/>
      <c r="BG182" s="109"/>
      <c r="BH182" s="106"/>
      <c r="BI182" s="106"/>
      <c r="BJ182" s="111"/>
      <c r="BK182" s="111"/>
      <c r="BL182" s="112"/>
      <c r="BM182" s="109"/>
      <c r="BN182" s="106"/>
      <c r="BO182" s="97"/>
      <c r="BP182" s="106"/>
      <c r="BQ182" s="106"/>
      <c r="BR182" s="111"/>
      <c r="BS182" s="111"/>
      <c r="BT182" s="112"/>
      <c r="BU182" s="113"/>
      <c r="BV182" s="106"/>
    </row>
    <row r="183" spans="1:74">
      <c r="A183" s="92" t="s">
        <v>1258</v>
      </c>
      <c r="B183" s="91" t="s">
        <v>1118</v>
      </c>
      <c r="C183" s="115">
        <v>44943</v>
      </c>
      <c r="D183" s="106" t="s">
        <v>178</v>
      </c>
      <c r="E183" s="107" t="s">
        <v>1219</v>
      </c>
      <c r="F183" s="106" t="s">
        <v>178</v>
      </c>
      <c r="G183" s="106" t="s">
        <v>144</v>
      </c>
      <c r="H183" s="91" t="s">
        <v>145</v>
      </c>
      <c r="I183" s="106" t="s">
        <v>146</v>
      </c>
      <c r="J183" s="107" t="s">
        <v>1125</v>
      </c>
      <c r="K183" s="106">
        <v>4</v>
      </c>
      <c r="L183" s="108" t="s">
        <v>1137</v>
      </c>
      <c r="M183" s="97">
        <v>44943.215277777781</v>
      </c>
      <c r="N183" s="90">
        <v>79294</v>
      </c>
      <c r="O183" s="106">
        <v>0</v>
      </c>
      <c r="P183" s="97">
        <v>44943.583333333336</v>
      </c>
      <c r="Q183" s="106">
        <v>79386</v>
      </c>
      <c r="R183" s="106">
        <v>0</v>
      </c>
      <c r="S183" s="97">
        <v>44943.263888888891</v>
      </c>
      <c r="T183" s="106">
        <v>79317</v>
      </c>
      <c r="U183" s="106" t="s">
        <v>1259</v>
      </c>
      <c r="V183" s="97">
        <v>44943.486111111109</v>
      </c>
      <c r="W183" s="106">
        <v>79334</v>
      </c>
      <c r="X183" s="106" t="s">
        <v>1260</v>
      </c>
      <c r="Y183" s="113"/>
      <c r="Z183" s="106"/>
      <c r="AA183" s="106"/>
      <c r="AB183" s="113"/>
      <c r="AC183" s="106"/>
      <c r="AD183" s="106"/>
      <c r="AE183" s="113"/>
      <c r="AF183" s="106"/>
      <c r="AG183" s="106"/>
      <c r="AH183" s="113"/>
      <c r="AI183" s="106"/>
      <c r="AJ183" s="110"/>
      <c r="AK183" s="113"/>
      <c r="AL183" s="106"/>
      <c r="AM183" s="110"/>
      <c r="AN183" s="113"/>
      <c r="AO183" s="106"/>
      <c r="AP183" s="110"/>
      <c r="AQ183" s="97">
        <v>44943.569444444445</v>
      </c>
      <c r="AR183" s="106">
        <v>79375</v>
      </c>
      <c r="AS183" s="106">
        <v>0</v>
      </c>
      <c r="AT183" s="111">
        <v>0</v>
      </c>
      <c r="AU183" s="111">
        <v>0</v>
      </c>
      <c r="AV183" s="112">
        <v>0</v>
      </c>
      <c r="AW183" s="97">
        <v>44943.576388888891</v>
      </c>
      <c r="AX183" s="106">
        <v>79375</v>
      </c>
      <c r="AY183" s="113"/>
      <c r="AZ183" s="106"/>
      <c r="BA183" s="106"/>
      <c r="BB183" s="111"/>
      <c r="BC183" s="111"/>
      <c r="BD183" s="112"/>
      <c r="BE183" s="113"/>
      <c r="BF183" s="106"/>
      <c r="BG183" s="113"/>
      <c r="BH183" s="106"/>
      <c r="BI183" s="106"/>
      <c r="BJ183" s="111"/>
      <c r="BK183" s="111"/>
      <c r="BL183" s="112"/>
      <c r="BM183" s="113"/>
      <c r="BN183" s="106"/>
      <c r="BO183" s="113"/>
      <c r="BP183" s="106"/>
      <c r="BQ183" s="106"/>
      <c r="BR183" s="111"/>
      <c r="BS183" s="111"/>
      <c r="BT183" s="112"/>
      <c r="BU183" s="113"/>
      <c r="BV183" s="106"/>
    </row>
    <row r="184" spans="1:74">
      <c r="A184" s="92" t="s">
        <v>1261</v>
      </c>
      <c r="B184" s="91" t="s">
        <v>140</v>
      </c>
      <c r="C184" s="115">
        <v>44943</v>
      </c>
      <c r="D184" s="106" t="s">
        <v>178</v>
      </c>
      <c r="E184" s="107" t="s">
        <v>142</v>
      </c>
      <c r="F184" s="106" t="s">
        <v>143</v>
      </c>
      <c r="G184" s="106" t="s">
        <v>144</v>
      </c>
      <c r="H184" s="91" t="s">
        <v>145</v>
      </c>
      <c r="I184" s="106" t="s">
        <v>146</v>
      </c>
      <c r="J184" s="107" t="s">
        <v>1077</v>
      </c>
      <c r="K184" s="106">
        <v>4</v>
      </c>
      <c r="L184" s="108" t="s">
        <v>148</v>
      </c>
      <c r="M184" s="97">
        <v>44943.255555555559</v>
      </c>
      <c r="N184" s="90">
        <v>3215</v>
      </c>
      <c r="O184" s="106">
        <v>0</v>
      </c>
      <c r="P184" s="97">
        <v>44943.673611111109</v>
      </c>
      <c r="Q184" s="106">
        <v>3286</v>
      </c>
      <c r="R184" s="106">
        <v>0</v>
      </c>
      <c r="S184" s="97">
        <v>44943.290277777778</v>
      </c>
      <c r="T184" s="106">
        <v>3222</v>
      </c>
      <c r="U184" s="106" t="s">
        <v>1262</v>
      </c>
      <c r="V184" s="97">
        <v>44943.425694444442</v>
      </c>
      <c r="W184" s="106">
        <v>3235</v>
      </c>
      <c r="X184" s="106" t="s">
        <v>1104</v>
      </c>
      <c r="Y184" s="97">
        <v>44943.456250000003</v>
      </c>
      <c r="Z184" s="106">
        <v>3255</v>
      </c>
      <c r="AA184" s="106" t="s">
        <v>247</v>
      </c>
      <c r="AB184" s="97">
        <v>44943.645833333336</v>
      </c>
      <c r="AC184" s="106">
        <v>3281</v>
      </c>
      <c r="AD184" s="106" t="s">
        <v>340</v>
      </c>
      <c r="AE184" s="113"/>
      <c r="AF184" s="106"/>
      <c r="AG184" s="106"/>
      <c r="AH184" s="113"/>
      <c r="AI184" s="106"/>
      <c r="AJ184" s="110"/>
      <c r="AK184" s="113"/>
      <c r="AL184" s="106"/>
      <c r="AM184" s="110"/>
      <c r="AN184" s="113"/>
      <c r="AO184" s="106"/>
      <c r="AP184" s="110"/>
      <c r="AQ184" s="97">
        <v>44943.443749999999</v>
      </c>
      <c r="AR184" s="106">
        <v>3245</v>
      </c>
      <c r="AS184" s="106">
        <v>3970</v>
      </c>
      <c r="AT184" s="111">
        <v>18300</v>
      </c>
      <c r="AU184" s="111">
        <v>11140</v>
      </c>
      <c r="AV184" s="112">
        <v>7160</v>
      </c>
      <c r="AW184" s="97">
        <v>44943.451388888891</v>
      </c>
      <c r="AX184" s="106">
        <v>3245</v>
      </c>
      <c r="AY184" s="97">
        <v>44943.665972222225</v>
      </c>
      <c r="AZ184" s="106">
        <v>3286</v>
      </c>
      <c r="BA184" s="106">
        <v>3980</v>
      </c>
      <c r="BB184" s="111">
        <v>20330</v>
      </c>
      <c r="BC184" s="111">
        <v>11100</v>
      </c>
      <c r="BD184" s="112">
        <v>9230</v>
      </c>
      <c r="BE184" s="97">
        <v>44943.671527777777</v>
      </c>
      <c r="BF184" s="106">
        <v>3286</v>
      </c>
      <c r="BG184" s="113"/>
      <c r="BH184" s="106"/>
      <c r="BI184" s="106"/>
      <c r="BJ184" s="111"/>
      <c r="BK184" s="111"/>
      <c r="BL184" s="112"/>
      <c r="BM184" s="113"/>
      <c r="BN184" s="106"/>
      <c r="BO184" s="113"/>
      <c r="BP184" s="106"/>
      <c r="BQ184" s="106"/>
      <c r="BR184" s="111"/>
      <c r="BS184" s="111"/>
      <c r="BT184" s="112"/>
      <c r="BU184" s="113"/>
      <c r="BV184" s="106"/>
    </row>
    <row r="185" spans="1:74">
      <c r="A185" s="92" t="s">
        <v>1263</v>
      </c>
      <c r="B185" s="91" t="s">
        <v>140</v>
      </c>
      <c r="C185" s="115">
        <v>44944</v>
      </c>
      <c r="D185" s="106" t="s">
        <v>178</v>
      </c>
      <c r="E185" s="107" t="s">
        <v>155</v>
      </c>
      <c r="F185" s="106" t="s">
        <v>143</v>
      </c>
      <c r="G185" s="106" t="s">
        <v>156</v>
      </c>
      <c r="H185" s="91" t="s">
        <v>145</v>
      </c>
      <c r="I185" s="106" t="s">
        <v>146</v>
      </c>
      <c r="J185" s="107" t="s">
        <v>147</v>
      </c>
      <c r="K185" s="106">
        <v>3</v>
      </c>
      <c r="L185" s="108" t="s">
        <v>158</v>
      </c>
      <c r="M185" s="97">
        <v>44943.644444444442</v>
      </c>
      <c r="N185" s="90">
        <v>44449</v>
      </c>
      <c r="O185" s="106">
        <v>44449</v>
      </c>
      <c r="P185" s="97">
        <v>44943.977777777778</v>
      </c>
      <c r="Q185" s="106">
        <v>44510</v>
      </c>
      <c r="R185" s="106">
        <v>44510</v>
      </c>
      <c r="S185" s="97">
        <v>44944.65</v>
      </c>
      <c r="T185" s="106">
        <v>44453</v>
      </c>
      <c r="U185" s="106" t="s">
        <v>344</v>
      </c>
      <c r="V185" s="97">
        <v>44944.845833333333</v>
      </c>
      <c r="W185" s="106">
        <v>44478</v>
      </c>
      <c r="X185" s="106" t="s">
        <v>1264</v>
      </c>
      <c r="Y185" s="97">
        <v>44944.864583333336</v>
      </c>
      <c r="Z185" s="106">
        <v>44486</v>
      </c>
      <c r="AA185" s="106" t="s">
        <v>464</v>
      </c>
      <c r="AB185" s="97">
        <v>44944.953472222223</v>
      </c>
      <c r="AC185" s="106">
        <v>44506</v>
      </c>
      <c r="AD185" s="106" t="s">
        <v>1265</v>
      </c>
      <c r="AE185" s="113"/>
      <c r="AF185" s="106"/>
      <c r="AG185" s="106"/>
      <c r="AH185" s="113"/>
      <c r="AI185" s="106"/>
      <c r="AJ185" s="110"/>
      <c r="AK185" s="113"/>
      <c r="AL185" s="106"/>
      <c r="AM185" s="110"/>
      <c r="AN185" s="113"/>
      <c r="AO185" s="106"/>
      <c r="AP185" s="110"/>
      <c r="AQ185" s="97">
        <v>44944.850694444445</v>
      </c>
      <c r="AR185" s="106">
        <v>44482</v>
      </c>
      <c r="AS185" s="106"/>
      <c r="AT185" s="111"/>
      <c r="AU185" s="111"/>
      <c r="AV185" s="114">
        <v>8460</v>
      </c>
      <c r="AW185" s="97">
        <v>44944.859027777777</v>
      </c>
      <c r="AX185" s="106">
        <v>44482</v>
      </c>
      <c r="AY185" s="97">
        <v>44944.96875</v>
      </c>
      <c r="AZ185" s="106">
        <v>44509</v>
      </c>
      <c r="BA185" s="106"/>
      <c r="BB185" s="111"/>
      <c r="BC185" s="111"/>
      <c r="BD185" s="114">
        <v>5300</v>
      </c>
      <c r="BE185" s="97">
        <v>44944.974999999999</v>
      </c>
      <c r="BF185" s="106">
        <v>445010</v>
      </c>
      <c r="BG185" s="113"/>
      <c r="BH185" s="106"/>
      <c r="BI185" s="106"/>
      <c r="BJ185" s="111"/>
      <c r="BK185" s="111"/>
      <c r="BL185" s="112"/>
      <c r="BM185" s="113"/>
      <c r="BN185" s="106"/>
      <c r="BO185" s="113"/>
      <c r="BP185" s="106"/>
      <c r="BQ185" s="106"/>
      <c r="BR185" s="111"/>
      <c r="BS185" s="111"/>
      <c r="BT185" s="112"/>
      <c r="BU185" s="113"/>
      <c r="BV185" s="106"/>
    </row>
    <row r="186" spans="1:74">
      <c r="A186" s="92" t="s">
        <v>1266</v>
      </c>
      <c r="B186" s="91" t="s">
        <v>1118</v>
      </c>
      <c r="C186" s="115">
        <v>44944</v>
      </c>
      <c r="D186" s="106" t="s">
        <v>178</v>
      </c>
      <c r="E186" s="107" t="s">
        <v>1220</v>
      </c>
      <c r="F186" s="106" t="s">
        <v>143</v>
      </c>
      <c r="G186" s="106" t="s">
        <v>156</v>
      </c>
      <c r="H186" s="91" t="s">
        <v>145</v>
      </c>
      <c r="I186" s="106" t="s">
        <v>146</v>
      </c>
      <c r="J186" s="107" t="s">
        <v>157</v>
      </c>
      <c r="K186" s="106">
        <v>5</v>
      </c>
      <c r="L186" s="108" t="s">
        <v>1119</v>
      </c>
      <c r="M186" s="97">
        <v>44943.713888888888</v>
      </c>
      <c r="N186" s="90">
        <v>49123</v>
      </c>
      <c r="O186" s="106">
        <v>0</v>
      </c>
      <c r="P186" s="97">
        <v>44944.097916666666</v>
      </c>
      <c r="Q186" s="106">
        <v>49199</v>
      </c>
      <c r="R186" s="106">
        <v>0</v>
      </c>
      <c r="S186" s="97">
        <v>44944.732638888891</v>
      </c>
      <c r="T186" s="106">
        <v>49125</v>
      </c>
      <c r="U186" s="106" t="s">
        <v>1120</v>
      </c>
      <c r="V186" s="97">
        <v>44944.931944444441</v>
      </c>
      <c r="W186" s="106">
        <v>49143</v>
      </c>
      <c r="X186" s="106"/>
      <c r="Y186" s="97">
        <v>44944.956250000003</v>
      </c>
      <c r="Z186" s="106">
        <v>49163</v>
      </c>
      <c r="AA186" s="106" t="s">
        <v>1126</v>
      </c>
      <c r="AB186" s="97">
        <v>44944.06527777778</v>
      </c>
      <c r="AC186" s="106">
        <v>49175</v>
      </c>
      <c r="AD186" s="106" t="s">
        <v>1123</v>
      </c>
      <c r="AE186" s="113"/>
      <c r="AF186" s="106"/>
      <c r="AG186" s="106"/>
      <c r="AH186" s="113"/>
      <c r="AI186" s="106"/>
      <c r="AJ186" s="110"/>
      <c r="AK186" s="113"/>
      <c r="AL186" s="106"/>
      <c r="AM186" s="110"/>
      <c r="AN186" s="113"/>
      <c r="AO186" s="106"/>
      <c r="AP186" s="110"/>
      <c r="AQ186" s="97">
        <v>44944.943055555559</v>
      </c>
      <c r="AR186" s="106">
        <v>491252</v>
      </c>
      <c r="AS186" s="106"/>
      <c r="AT186" s="111"/>
      <c r="AU186" s="111"/>
      <c r="AV186" s="114"/>
      <c r="AW186" s="97">
        <v>44944.947222222225</v>
      </c>
      <c r="AX186" s="106">
        <v>49152</v>
      </c>
      <c r="AY186" s="97">
        <v>44944.075694444444</v>
      </c>
      <c r="AZ186" s="106">
        <v>49184</v>
      </c>
      <c r="BA186" s="106"/>
      <c r="BB186" s="111"/>
      <c r="BC186" s="111"/>
      <c r="BD186" s="114"/>
      <c r="BE186" s="97">
        <v>44944.078472222223</v>
      </c>
      <c r="BF186" s="106">
        <v>49184</v>
      </c>
      <c r="BG186" s="113"/>
      <c r="BH186" s="106"/>
      <c r="BI186" s="106"/>
      <c r="BJ186" s="111"/>
      <c r="BK186" s="111"/>
      <c r="BL186" s="112"/>
      <c r="BM186" s="113"/>
      <c r="BN186" s="106"/>
      <c r="BO186" s="113"/>
      <c r="BP186" s="106"/>
      <c r="BQ186" s="106"/>
      <c r="BR186" s="111"/>
      <c r="BS186" s="111"/>
      <c r="BT186" s="112"/>
      <c r="BU186" s="113"/>
      <c r="BV186" s="106"/>
    </row>
    <row r="187" spans="1:74">
      <c r="A187" s="92" t="s">
        <v>1267</v>
      </c>
      <c r="B187" s="91" t="s">
        <v>140</v>
      </c>
      <c r="C187" s="115">
        <v>44944</v>
      </c>
      <c r="D187" s="106" t="s">
        <v>180</v>
      </c>
      <c r="E187" s="107" t="s">
        <v>166</v>
      </c>
      <c r="F187" s="106" t="s">
        <v>165</v>
      </c>
      <c r="G187" s="106" t="s">
        <v>144</v>
      </c>
      <c r="H187" s="91" t="s">
        <v>145</v>
      </c>
      <c r="I187" s="106" t="s">
        <v>146</v>
      </c>
      <c r="J187" s="107" t="s">
        <v>150</v>
      </c>
      <c r="K187" s="106">
        <v>3</v>
      </c>
      <c r="L187" s="108" t="s">
        <v>151</v>
      </c>
      <c r="M187" s="97">
        <v>44944.256944444445</v>
      </c>
      <c r="N187" s="90">
        <v>49863</v>
      </c>
      <c r="O187" s="106">
        <v>0</v>
      </c>
      <c r="P187" s="97">
        <v>44944.594444444447</v>
      </c>
      <c r="Q187" s="106">
        <v>49930</v>
      </c>
      <c r="R187" s="106">
        <v>0</v>
      </c>
      <c r="S187" s="97">
        <v>44944.291666666664</v>
      </c>
      <c r="T187" s="106">
        <v>49870</v>
      </c>
      <c r="U187" s="106" t="s">
        <v>285</v>
      </c>
      <c r="V187" s="97">
        <v>44944.461805555555</v>
      </c>
      <c r="W187" s="106">
        <v>49902</v>
      </c>
      <c r="X187" s="106" t="s">
        <v>1268</v>
      </c>
      <c r="Y187" s="97">
        <v>44944.482638888891</v>
      </c>
      <c r="Z187" s="106">
        <v>49910</v>
      </c>
      <c r="AA187" s="106" t="s">
        <v>1269</v>
      </c>
      <c r="AB187" s="97">
        <v>44944.559027777781</v>
      </c>
      <c r="AC187" s="106">
        <v>49921</v>
      </c>
      <c r="AD187" s="106" t="s">
        <v>316</v>
      </c>
      <c r="AE187" s="113"/>
      <c r="AF187" s="106"/>
      <c r="AG187" s="106"/>
      <c r="AH187" s="113"/>
      <c r="AI187" s="106"/>
      <c r="AJ187" s="110"/>
      <c r="AK187" s="113"/>
      <c r="AL187" s="106"/>
      <c r="AM187" s="110"/>
      <c r="AN187" s="113"/>
      <c r="AO187" s="106"/>
      <c r="AP187" s="110"/>
      <c r="AQ187" s="97">
        <v>44944.477083333331</v>
      </c>
      <c r="AR187" s="106">
        <v>49906</v>
      </c>
      <c r="AS187" s="106">
        <v>3988</v>
      </c>
      <c r="AT187" s="111">
        <v>19050</v>
      </c>
      <c r="AU187" s="111">
        <v>12180</v>
      </c>
      <c r="AV187" s="112">
        <v>6870</v>
      </c>
      <c r="AW187" s="97">
        <v>44944.481249999997</v>
      </c>
      <c r="AX187" s="106">
        <v>49906</v>
      </c>
      <c r="AY187" s="97">
        <v>44944.583333333336</v>
      </c>
      <c r="AZ187" s="106">
        <v>49929</v>
      </c>
      <c r="BA187" s="106">
        <v>3991</v>
      </c>
      <c r="BB187" s="111">
        <v>15100</v>
      </c>
      <c r="BC187" s="111">
        <v>12100</v>
      </c>
      <c r="BD187" s="112">
        <v>3000</v>
      </c>
      <c r="BE187" s="97">
        <v>44944.594444444447</v>
      </c>
      <c r="BF187" s="106">
        <v>49930</v>
      </c>
      <c r="BG187" s="113"/>
      <c r="BH187" s="106"/>
      <c r="BI187" s="106"/>
      <c r="BJ187" s="111"/>
      <c r="BK187" s="111"/>
      <c r="BL187" s="112"/>
      <c r="BM187" s="113"/>
      <c r="BN187" s="106"/>
      <c r="BO187" s="113"/>
      <c r="BP187" s="106"/>
      <c r="BQ187" s="106"/>
      <c r="BR187" s="111"/>
      <c r="BS187" s="111"/>
      <c r="BT187" s="112"/>
      <c r="BU187" s="113"/>
      <c r="BV187" s="106"/>
    </row>
    <row r="188" spans="1:74">
      <c r="A188" s="92" t="s">
        <v>1270</v>
      </c>
      <c r="B188" s="91" t="s">
        <v>140</v>
      </c>
      <c r="C188" s="115">
        <v>44944</v>
      </c>
      <c r="D188" s="106" t="s">
        <v>180</v>
      </c>
      <c r="E188" s="107" t="s">
        <v>167</v>
      </c>
      <c r="F188" s="106" t="s">
        <v>165</v>
      </c>
      <c r="G188" s="106" t="s">
        <v>144</v>
      </c>
      <c r="H188" s="91" t="s">
        <v>145</v>
      </c>
      <c r="I188" s="106" t="s">
        <v>146</v>
      </c>
      <c r="J188" s="107" t="s">
        <v>153</v>
      </c>
      <c r="K188" s="106">
        <v>3</v>
      </c>
      <c r="L188" s="108" t="s">
        <v>154</v>
      </c>
      <c r="M188" s="97">
        <v>44944.256944444445</v>
      </c>
      <c r="N188" s="90">
        <v>51405</v>
      </c>
      <c r="O188" s="106">
        <v>51405</v>
      </c>
      <c r="P188" s="97">
        <v>44944.645833333336</v>
      </c>
      <c r="Q188" s="106">
        <v>51482</v>
      </c>
      <c r="R188" s="106">
        <v>51482</v>
      </c>
      <c r="S188" s="97">
        <v>44944.295138888891</v>
      </c>
      <c r="T188" s="106">
        <v>51412</v>
      </c>
      <c r="U188" s="106" t="s">
        <v>181</v>
      </c>
      <c r="V188" s="97">
        <v>44944.46875</v>
      </c>
      <c r="W188" s="106">
        <v>51439</v>
      </c>
      <c r="X188" s="106" t="s">
        <v>223</v>
      </c>
      <c r="Y188" s="97">
        <v>44944.490972222222</v>
      </c>
      <c r="Z188" s="106">
        <v>51449</v>
      </c>
      <c r="AA188" s="106" t="s">
        <v>1271</v>
      </c>
      <c r="AB188" s="97">
        <v>44944.611111111109</v>
      </c>
      <c r="AC188" s="106">
        <v>51465</v>
      </c>
      <c r="AD188" s="106" t="s">
        <v>199</v>
      </c>
      <c r="AE188" s="113"/>
      <c r="AF188" s="106"/>
      <c r="AG188" s="106"/>
      <c r="AH188" s="113"/>
      <c r="AI188" s="106"/>
      <c r="AJ188" s="110"/>
      <c r="AK188" s="113"/>
      <c r="AL188" s="106"/>
      <c r="AM188" s="110"/>
      <c r="AN188" s="113"/>
      <c r="AO188" s="106"/>
      <c r="AP188" s="110"/>
      <c r="AQ188" s="97">
        <v>44944.48333333333</v>
      </c>
      <c r="AR188" s="106">
        <v>51444</v>
      </c>
      <c r="AS188" s="106">
        <v>3989</v>
      </c>
      <c r="AT188" s="111">
        <v>18110</v>
      </c>
      <c r="AU188" s="111">
        <v>12170</v>
      </c>
      <c r="AV188" s="112">
        <v>5940</v>
      </c>
      <c r="AW188" s="97">
        <v>44944.488888888889</v>
      </c>
      <c r="AX188" s="106">
        <v>51444</v>
      </c>
      <c r="AY188" s="97">
        <v>44944.638888888891</v>
      </c>
      <c r="AZ188" s="106">
        <v>51482</v>
      </c>
      <c r="BA188" s="106">
        <v>3996</v>
      </c>
      <c r="BB188" s="111">
        <v>17040</v>
      </c>
      <c r="BC188" s="111">
        <v>11940</v>
      </c>
      <c r="BD188" s="112">
        <v>5100</v>
      </c>
      <c r="BE188" s="97">
        <v>44944.644444444442</v>
      </c>
      <c r="BF188" s="106">
        <v>51482</v>
      </c>
      <c r="BG188" s="113"/>
      <c r="BH188" s="106"/>
      <c r="BI188" s="106"/>
      <c r="BJ188" s="111"/>
      <c r="BK188" s="111"/>
      <c r="BL188" s="112"/>
      <c r="BM188" s="113"/>
      <c r="BN188" s="106"/>
      <c r="BO188" s="113"/>
      <c r="BP188" s="106"/>
      <c r="BQ188" s="106"/>
      <c r="BR188" s="111"/>
      <c r="BS188" s="111"/>
      <c r="BT188" s="112"/>
      <c r="BU188" s="113"/>
      <c r="BV188" s="106"/>
    </row>
    <row r="189" spans="1:74">
      <c r="A189" s="92" t="s">
        <v>1272</v>
      </c>
      <c r="B189" s="91" t="s">
        <v>1118</v>
      </c>
      <c r="C189" s="115">
        <v>44944</v>
      </c>
      <c r="D189" s="106" t="s">
        <v>180</v>
      </c>
      <c r="E189" s="107" t="s">
        <v>1157</v>
      </c>
      <c r="F189" s="106" t="s">
        <v>165</v>
      </c>
      <c r="G189" s="106" t="s">
        <v>144</v>
      </c>
      <c r="H189" s="91" t="s">
        <v>145</v>
      </c>
      <c r="I189" s="106" t="s">
        <v>146</v>
      </c>
      <c r="J189" s="107" t="s">
        <v>1125</v>
      </c>
      <c r="K189" s="106">
        <v>4</v>
      </c>
      <c r="L189" s="108" t="s">
        <v>1137</v>
      </c>
      <c r="M189" s="97">
        <v>44944.208333333336</v>
      </c>
      <c r="N189" s="90">
        <v>79386</v>
      </c>
      <c r="O189" s="106">
        <v>0</v>
      </c>
      <c r="P189" s="97">
        <v>44944.611111111109</v>
      </c>
      <c r="Q189" s="106">
        <v>79489</v>
      </c>
      <c r="R189" s="106">
        <v>0</v>
      </c>
      <c r="S189" s="97">
        <v>44944.277777777781</v>
      </c>
      <c r="T189" s="106">
        <v>79416</v>
      </c>
      <c r="U189" s="106" t="s">
        <v>1273</v>
      </c>
      <c r="V189" s="97">
        <v>44944.503472222219</v>
      </c>
      <c r="W189" s="106">
        <v>79436</v>
      </c>
      <c r="X189" s="106" t="s">
        <v>1274</v>
      </c>
      <c r="Y189" s="97"/>
      <c r="Z189" s="106"/>
      <c r="AA189" s="106"/>
      <c r="AB189" s="97"/>
      <c r="AC189" s="106"/>
      <c r="AD189" s="106"/>
      <c r="AE189" s="113"/>
      <c r="AF189" s="106"/>
      <c r="AG189" s="106"/>
      <c r="AH189" s="113"/>
      <c r="AI189" s="106"/>
      <c r="AJ189" s="110"/>
      <c r="AK189" s="113"/>
      <c r="AL189" s="106"/>
      <c r="AM189" s="110"/>
      <c r="AN189" s="113"/>
      <c r="AO189" s="106"/>
      <c r="AP189" s="110"/>
      <c r="AQ189" s="97">
        <v>44944.583333333336</v>
      </c>
      <c r="AR189" s="106">
        <v>79476</v>
      </c>
      <c r="AS189" s="106">
        <v>0</v>
      </c>
      <c r="AT189" s="111">
        <v>0</v>
      </c>
      <c r="AU189" s="111">
        <v>0</v>
      </c>
      <c r="AV189" s="112">
        <v>0</v>
      </c>
      <c r="AW189" s="97">
        <v>44944.59375</v>
      </c>
      <c r="AX189" s="106">
        <v>79476</v>
      </c>
      <c r="AY189" s="97"/>
      <c r="AZ189" s="106"/>
      <c r="BA189" s="106"/>
      <c r="BB189" s="111"/>
      <c r="BC189" s="111"/>
      <c r="BD189" s="112"/>
      <c r="BE189" s="97"/>
      <c r="BF189" s="106"/>
      <c r="BG189" s="113"/>
      <c r="BH189" s="106"/>
      <c r="BI189" s="106"/>
      <c r="BJ189" s="111"/>
      <c r="BK189" s="111"/>
      <c r="BL189" s="112"/>
      <c r="BM189" s="113"/>
      <c r="BN189" s="106"/>
      <c r="BO189" s="113"/>
      <c r="BP189" s="106"/>
      <c r="BQ189" s="106"/>
      <c r="BR189" s="111"/>
      <c r="BS189" s="111"/>
      <c r="BT189" s="112"/>
      <c r="BU189" s="113"/>
      <c r="BV189" s="106"/>
    </row>
    <row r="190" spans="1:74">
      <c r="A190" s="92" t="s">
        <v>1275</v>
      </c>
      <c r="B190" s="91" t="s">
        <v>140</v>
      </c>
      <c r="C190" s="115">
        <v>44944</v>
      </c>
      <c r="D190" s="106" t="s">
        <v>180</v>
      </c>
      <c r="E190" s="107" t="s">
        <v>164</v>
      </c>
      <c r="F190" s="106" t="s">
        <v>165</v>
      </c>
      <c r="G190" s="106" t="s">
        <v>144</v>
      </c>
      <c r="H190" s="91" t="s">
        <v>145</v>
      </c>
      <c r="I190" s="106" t="s">
        <v>146</v>
      </c>
      <c r="J190" s="107" t="s">
        <v>1077</v>
      </c>
      <c r="K190" s="106">
        <v>3</v>
      </c>
      <c r="L190" s="108" t="s">
        <v>148</v>
      </c>
      <c r="M190" s="97">
        <v>44944.256944444445</v>
      </c>
      <c r="N190" s="90">
        <v>3302</v>
      </c>
      <c r="O190" s="106">
        <v>0</v>
      </c>
      <c r="P190" s="97">
        <v>44944.701388888891</v>
      </c>
      <c r="Q190" s="106">
        <v>3399</v>
      </c>
      <c r="R190" s="106">
        <v>0</v>
      </c>
      <c r="S190" s="97">
        <v>44944.288194444445</v>
      </c>
      <c r="T190" s="106">
        <v>3307</v>
      </c>
      <c r="U190" s="106" t="s">
        <v>288</v>
      </c>
      <c r="V190" s="97">
        <v>44944.474999999999</v>
      </c>
      <c r="W190" s="106">
        <v>3342</v>
      </c>
      <c r="X190" s="106" t="s">
        <v>214</v>
      </c>
      <c r="Y190" s="97">
        <v>44944.506944444445</v>
      </c>
      <c r="Z190" s="106">
        <v>3342</v>
      </c>
      <c r="AA190" s="106" t="s">
        <v>236</v>
      </c>
      <c r="AB190" s="97">
        <v>44944.642361111109</v>
      </c>
      <c r="AC190" s="106">
        <v>3375</v>
      </c>
      <c r="AD190" s="106" t="s">
        <v>1276</v>
      </c>
      <c r="AE190" s="113"/>
      <c r="AF190" s="106"/>
      <c r="AG190" s="106"/>
      <c r="AH190" s="113"/>
      <c r="AI190" s="106"/>
      <c r="AJ190" s="110"/>
      <c r="AK190" s="113"/>
      <c r="AL190" s="106"/>
      <c r="AM190" s="110"/>
      <c r="AN190" s="113"/>
      <c r="AO190" s="106"/>
      <c r="AP190" s="110"/>
      <c r="AQ190" s="97">
        <v>44944.492361111108</v>
      </c>
      <c r="AR190" s="106">
        <v>3334</v>
      </c>
      <c r="AS190" s="106">
        <v>3990</v>
      </c>
      <c r="AT190" s="111">
        <v>18120</v>
      </c>
      <c r="AU190" s="111">
        <v>11060</v>
      </c>
      <c r="AV190" s="112">
        <v>7060</v>
      </c>
      <c r="AW190" s="97">
        <v>44944.5</v>
      </c>
      <c r="AX190" s="106">
        <v>3334</v>
      </c>
      <c r="AY190" s="97">
        <v>44944.672222222223</v>
      </c>
      <c r="AZ190" s="106">
        <v>3399</v>
      </c>
      <c r="BA190" s="106">
        <v>3998</v>
      </c>
      <c r="BB190" s="111">
        <v>15440</v>
      </c>
      <c r="BC190" s="111">
        <v>11040</v>
      </c>
      <c r="BD190" s="112">
        <v>4400</v>
      </c>
      <c r="BE190" s="97">
        <v>44944.677777777775</v>
      </c>
      <c r="BF190" s="106">
        <v>3399</v>
      </c>
      <c r="BG190" s="113"/>
      <c r="BH190" s="106"/>
      <c r="BI190" s="106"/>
      <c r="BJ190" s="111"/>
      <c r="BK190" s="111"/>
      <c r="BL190" s="112"/>
      <c r="BM190" s="113"/>
      <c r="BN190" s="106"/>
      <c r="BO190" s="113"/>
      <c r="BP190" s="106"/>
      <c r="BQ190" s="106"/>
      <c r="BR190" s="111"/>
      <c r="BS190" s="111"/>
      <c r="BT190" s="112"/>
      <c r="BU190" s="113"/>
      <c r="BV190" s="106"/>
    </row>
    <row r="191" spans="1:74">
      <c r="A191" s="92" t="s">
        <v>1277</v>
      </c>
      <c r="B191" s="91" t="s">
        <v>1118</v>
      </c>
      <c r="C191" s="115">
        <v>44944</v>
      </c>
      <c r="D191" s="106" t="s">
        <v>180</v>
      </c>
      <c r="E191" s="107" t="s">
        <v>1157</v>
      </c>
      <c r="F191" s="106" t="s">
        <v>165</v>
      </c>
      <c r="G191" s="106" t="s">
        <v>144</v>
      </c>
      <c r="H191" s="91" t="s">
        <v>145</v>
      </c>
      <c r="I191" s="106" t="s">
        <v>146</v>
      </c>
      <c r="J191" s="107"/>
      <c r="K191" s="106">
        <v>2</v>
      </c>
      <c r="L191" s="108" t="s">
        <v>1141</v>
      </c>
      <c r="M191" s="97"/>
      <c r="N191" s="90"/>
      <c r="O191" s="106"/>
      <c r="P191" s="97">
        <v>44944.645833333336</v>
      </c>
      <c r="Q191" s="106">
        <v>49310</v>
      </c>
      <c r="R191" s="106">
        <v>0</v>
      </c>
      <c r="S191" s="97">
        <v>44944.284722222219</v>
      </c>
      <c r="T191" s="106">
        <v>49241</v>
      </c>
      <c r="U191" s="106" t="s">
        <v>1278</v>
      </c>
      <c r="V191" s="97">
        <v>44944.506944444445</v>
      </c>
      <c r="W191" s="106">
        <v>49255</v>
      </c>
      <c r="X191" s="106" t="s">
        <v>1279</v>
      </c>
      <c r="Y191" s="97"/>
      <c r="Z191" s="106"/>
      <c r="AA191" s="106"/>
      <c r="AB191" s="97"/>
      <c r="AC191" s="106"/>
      <c r="AD191" s="106"/>
      <c r="AE191" s="113"/>
      <c r="AF191" s="106"/>
      <c r="AG191" s="106"/>
      <c r="AH191" s="113"/>
      <c r="AI191" s="106"/>
      <c r="AJ191" s="110"/>
      <c r="AK191" s="113"/>
      <c r="AL191" s="106"/>
      <c r="AM191" s="110"/>
      <c r="AN191" s="113"/>
      <c r="AO191" s="106"/>
      <c r="AP191" s="110"/>
      <c r="AQ191" s="97">
        <v>44944.614583333336</v>
      </c>
      <c r="AR191" s="106">
        <v>49299</v>
      </c>
      <c r="AS191" s="106">
        <v>0</v>
      </c>
      <c r="AT191" s="111">
        <v>0</v>
      </c>
      <c r="AU191" s="111">
        <v>0</v>
      </c>
      <c r="AV191" s="112">
        <v>0</v>
      </c>
      <c r="AW191" s="97">
        <v>44944.62222222222</v>
      </c>
      <c r="AX191" s="106">
        <v>49299</v>
      </c>
      <c r="AY191" s="97"/>
      <c r="AZ191" s="106"/>
      <c r="BA191" s="106"/>
      <c r="BB191" s="111"/>
      <c r="BC191" s="111"/>
      <c r="BD191" s="112"/>
      <c r="BE191" s="97"/>
      <c r="BF191" s="106"/>
      <c r="BG191" s="113"/>
      <c r="BH191" s="106"/>
      <c r="BI191" s="106"/>
      <c r="BJ191" s="111"/>
      <c r="BK191" s="111"/>
      <c r="BL191" s="112"/>
      <c r="BM191" s="113"/>
      <c r="BN191" s="106"/>
      <c r="BO191" s="113"/>
      <c r="BP191" s="106"/>
      <c r="BQ191" s="106"/>
      <c r="BR191" s="111"/>
      <c r="BS191" s="111"/>
      <c r="BT191" s="112"/>
      <c r="BU191" s="113"/>
      <c r="BV191" s="106"/>
    </row>
    <row r="192" spans="1:74">
      <c r="A192" s="92" t="s">
        <v>1280</v>
      </c>
      <c r="B192" s="91" t="s">
        <v>140</v>
      </c>
      <c r="C192" s="115">
        <v>44945</v>
      </c>
      <c r="D192" s="106" t="s">
        <v>180</v>
      </c>
      <c r="E192" s="107" t="s">
        <v>168</v>
      </c>
      <c r="F192" s="106" t="s">
        <v>165</v>
      </c>
      <c r="G192" s="106" t="s">
        <v>156</v>
      </c>
      <c r="H192" s="91" t="s">
        <v>145</v>
      </c>
      <c r="I192" s="106" t="s">
        <v>146</v>
      </c>
      <c r="J192" s="107" t="s">
        <v>147</v>
      </c>
      <c r="K192" s="106">
        <v>3</v>
      </c>
      <c r="L192" s="108" t="s">
        <v>158</v>
      </c>
      <c r="M192" s="97">
        <v>44944.63958333333</v>
      </c>
      <c r="N192" s="90">
        <v>44510</v>
      </c>
      <c r="O192" s="106">
        <v>44510</v>
      </c>
      <c r="P192" s="97">
        <v>44944.982638888891</v>
      </c>
      <c r="Q192" s="106">
        <v>44568</v>
      </c>
      <c r="R192" s="106">
        <v>44568</v>
      </c>
      <c r="S192" s="97">
        <v>44945.644444444442</v>
      </c>
      <c r="T192" s="106">
        <v>44514</v>
      </c>
      <c r="U192" s="106" t="s">
        <v>344</v>
      </c>
      <c r="V192" s="97">
        <v>44945.960416666669</v>
      </c>
      <c r="W192" s="106">
        <v>44561</v>
      </c>
      <c r="X192" s="106" t="s">
        <v>260</v>
      </c>
      <c r="Y192" s="97"/>
      <c r="Z192" s="106"/>
      <c r="AA192" s="106"/>
      <c r="AB192" s="97"/>
      <c r="AC192" s="106"/>
      <c r="AD192" s="106"/>
      <c r="AE192" s="113"/>
      <c r="AF192" s="106"/>
      <c r="AG192" s="106"/>
      <c r="AH192" s="113"/>
      <c r="AI192" s="106"/>
      <c r="AJ192" s="110"/>
      <c r="AK192" s="113"/>
      <c r="AL192" s="106"/>
      <c r="AM192" s="110"/>
      <c r="AN192" s="113"/>
      <c r="AO192" s="106"/>
      <c r="AP192" s="110"/>
      <c r="AQ192" s="97">
        <v>44945.97152777778</v>
      </c>
      <c r="AR192" s="106">
        <v>44567</v>
      </c>
      <c r="AS192" s="106"/>
      <c r="AT192" s="111"/>
      <c r="AU192" s="111"/>
      <c r="AV192" s="114">
        <v>8910</v>
      </c>
      <c r="AW192" s="97">
        <v>44945.979861111111</v>
      </c>
      <c r="AX192" s="106">
        <v>44568</v>
      </c>
      <c r="AY192" s="97"/>
      <c r="AZ192" s="106"/>
      <c r="BA192" s="106"/>
      <c r="BB192" s="111"/>
      <c r="BC192" s="111"/>
      <c r="BD192" s="112"/>
      <c r="BE192" s="97"/>
      <c r="BF192" s="106"/>
      <c r="BG192" s="113"/>
      <c r="BH192" s="106"/>
      <c r="BI192" s="106"/>
      <c r="BJ192" s="111"/>
      <c r="BK192" s="111"/>
      <c r="BL192" s="112"/>
      <c r="BM192" s="113"/>
      <c r="BN192" s="106"/>
      <c r="BO192" s="113"/>
      <c r="BP192" s="106"/>
      <c r="BQ192" s="106"/>
      <c r="BR192" s="111"/>
      <c r="BS192" s="111"/>
      <c r="BT192" s="112"/>
      <c r="BU192" s="113"/>
      <c r="BV192" s="106"/>
    </row>
    <row r="193" spans="1:74">
      <c r="A193" s="92" t="s">
        <v>1281</v>
      </c>
      <c r="B193" s="91" t="s">
        <v>1118</v>
      </c>
      <c r="C193" s="115">
        <v>44945</v>
      </c>
      <c r="D193" s="106" t="s">
        <v>180</v>
      </c>
      <c r="E193" s="107" t="s">
        <v>1197</v>
      </c>
      <c r="F193" s="106" t="s">
        <v>165</v>
      </c>
      <c r="G193" s="106" t="s">
        <v>156</v>
      </c>
      <c r="H193" s="91" t="s">
        <v>145</v>
      </c>
      <c r="I193" s="106" t="s">
        <v>146</v>
      </c>
      <c r="J193" s="107" t="s">
        <v>157</v>
      </c>
      <c r="K193" s="106">
        <v>2</v>
      </c>
      <c r="L193" s="108" t="s">
        <v>1119</v>
      </c>
      <c r="M193" s="97">
        <v>44944.713888888888</v>
      </c>
      <c r="N193" s="90">
        <v>49310</v>
      </c>
      <c r="O193" s="106">
        <v>0</v>
      </c>
      <c r="P193" s="97">
        <v>44945.01666666667</v>
      </c>
      <c r="Q193" s="106">
        <v>49363</v>
      </c>
      <c r="R193" s="106">
        <v>0</v>
      </c>
      <c r="S193" s="97">
        <v>44945.736111111109</v>
      </c>
      <c r="T193" s="106">
        <v>49311</v>
      </c>
      <c r="U193" s="106" t="s">
        <v>1120</v>
      </c>
      <c r="V193" s="97">
        <v>44945.98541666667</v>
      </c>
      <c r="W193" s="106">
        <v>49339</v>
      </c>
      <c r="X193" s="106" t="s">
        <v>1282</v>
      </c>
      <c r="Y193" s="97"/>
      <c r="Z193" s="106"/>
      <c r="AA193" s="106"/>
      <c r="AB193" s="97"/>
      <c r="AC193" s="106"/>
      <c r="AD193" s="106"/>
      <c r="AE193" s="113"/>
      <c r="AF193" s="106"/>
      <c r="AG193" s="106"/>
      <c r="AH193" s="113"/>
      <c r="AI193" s="106"/>
      <c r="AJ193" s="110"/>
      <c r="AK193" s="113"/>
      <c r="AL193" s="106"/>
      <c r="AM193" s="110"/>
      <c r="AN193" s="113"/>
      <c r="AO193" s="106"/>
      <c r="AP193" s="110"/>
      <c r="AQ193" s="97">
        <v>44945.995138888888</v>
      </c>
      <c r="AR193" s="106">
        <v>49348</v>
      </c>
      <c r="AS193" s="106"/>
      <c r="AT193" s="111"/>
      <c r="AU193" s="111"/>
      <c r="AV193" s="114"/>
      <c r="AW193" s="97">
        <v>44945.999305555553</v>
      </c>
      <c r="AX193" s="106">
        <v>49348</v>
      </c>
      <c r="AY193" s="97"/>
      <c r="AZ193" s="106"/>
      <c r="BA193" s="106"/>
      <c r="BB193" s="111"/>
      <c r="BC193" s="111"/>
      <c r="BD193" s="112"/>
      <c r="BE193" s="97"/>
      <c r="BF193" s="106"/>
      <c r="BG193" s="113"/>
      <c r="BH193" s="106"/>
      <c r="BI193" s="106"/>
      <c r="BJ193" s="111"/>
      <c r="BK193" s="111"/>
      <c r="BL193" s="112"/>
      <c r="BM193" s="113"/>
      <c r="BN193" s="106"/>
      <c r="BO193" s="113"/>
      <c r="BP193" s="106"/>
      <c r="BQ193" s="106"/>
      <c r="BR193" s="111"/>
      <c r="BS193" s="111"/>
      <c r="BT193" s="112"/>
      <c r="BU193" s="113"/>
      <c r="BV193" s="106"/>
    </row>
    <row r="194" spans="1:74">
      <c r="A194" s="92" t="s">
        <v>1283</v>
      </c>
      <c r="B194" s="91" t="s">
        <v>140</v>
      </c>
      <c r="C194" s="115">
        <v>44945</v>
      </c>
      <c r="D194" s="106" t="s">
        <v>141</v>
      </c>
      <c r="E194" s="107" t="s">
        <v>152</v>
      </c>
      <c r="F194" s="106" t="s">
        <v>143</v>
      </c>
      <c r="G194" s="106" t="s">
        <v>144</v>
      </c>
      <c r="H194" s="91" t="s">
        <v>145</v>
      </c>
      <c r="I194" s="106" t="s">
        <v>146</v>
      </c>
      <c r="J194" s="107" t="s">
        <v>153</v>
      </c>
      <c r="K194" s="106">
        <v>3</v>
      </c>
      <c r="L194" s="108" t="s">
        <v>151</v>
      </c>
      <c r="M194" s="97">
        <v>44945.256944444445</v>
      </c>
      <c r="N194" s="90">
        <v>51482</v>
      </c>
      <c r="O194" s="106">
        <v>51482</v>
      </c>
      <c r="P194" s="97">
        <v>44945.715277777781</v>
      </c>
      <c r="Q194" s="106">
        <v>51638</v>
      </c>
      <c r="R194" s="106">
        <v>51638</v>
      </c>
      <c r="S194" s="97">
        <v>44945.288194444445</v>
      </c>
      <c r="T194" s="106">
        <v>51489</v>
      </c>
      <c r="U194" s="106" t="s">
        <v>181</v>
      </c>
      <c r="V194" s="97">
        <v>44945.53125</v>
      </c>
      <c r="W194" s="106">
        <v>51568</v>
      </c>
      <c r="X194" s="106" t="s">
        <v>238</v>
      </c>
      <c r="Y194" s="97">
        <v>44945.565972222219</v>
      </c>
      <c r="Z194" s="106">
        <v>51595</v>
      </c>
      <c r="AA194" s="106" t="s">
        <v>244</v>
      </c>
      <c r="AB194" s="97">
        <v>44945.673611111109</v>
      </c>
      <c r="AC194" s="106">
        <v>51621</v>
      </c>
      <c r="AD194" s="106" t="s">
        <v>1284</v>
      </c>
      <c r="AE194" s="113"/>
      <c r="AF194" s="106"/>
      <c r="AG194" s="106"/>
      <c r="AH194" s="113"/>
      <c r="AI194" s="106"/>
      <c r="AJ194" s="110"/>
      <c r="AK194" s="113"/>
      <c r="AL194" s="106"/>
      <c r="AM194" s="110"/>
      <c r="AN194" s="113"/>
      <c r="AO194" s="106"/>
      <c r="AP194" s="110"/>
      <c r="AQ194" s="97">
        <v>44945.550694444442</v>
      </c>
      <c r="AR194" s="106">
        <v>51582</v>
      </c>
      <c r="AS194" s="106">
        <v>4007</v>
      </c>
      <c r="AT194" s="111">
        <v>19840</v>
      </c>
      <c r="AU194" s="111">
        <v>11970</v>
      </c>
      <c r="AV194" s="112">
        <v>7870</v>
      </c>
      <c r="AW194" s="97">
        <v>44945.556250000001</v>
      </c>
      <c r="AX194" s="106">
        <v>51582</v>
      </c>
      <c r="AY194" s="97">
        <v>44945.701388888891</v>
      </c>
      <c r="AZ194" s="106">
        <v>51638</v>
      </c>
      <c r="BA194" s="106">
        <v>4013</v>
      </c>
      <c r="BB194" s="111">
        <v>15430</v>
      </c>
      <c r="BC194" s="111">
        <v>11920</v>
      </c>
      <c r="BD194" s="112">
        <v>3510</v>
      </c>
      <c r="BE194" s="97">
        <v>44945.708333333336</v>
      </c>
      <c r="BF194" s="106">
        <v>51638</v>
      </c>
      <c r="BG194" s="113"/>
      <c r="BH194" s="106"/>
      <c r="BI194" s="106"/>
      <c r="BJ194" s="111"/>
      <c r="BK194" s="111"/>
      <c r="BL194" s="112"/>
      <c r="BM194" s="113"/>
      <c r="BN194" s="106"/>
      <c r="BO194" s="113"/>
      <c r="BP194" s="106"/>
      <c r="BQ194" s="106"/>
      <c r="BR194" s="111"/>
      <c r="BS194" s="111"/>
      <c r="BT194" s="112"/>
      <c r="BU194" s="113"/>
      <c r="BV194" s="106"/>
    </row>
    <row r="195" spans="1:74">
      <c r="A195" s="92" t="s">
        <v>1285</v>
      </c>
      <c r="B195" s="91" t="s">
        <v>1118</v>
      </c>
      <c r="C195" s="115">
        <v>44945</v>
      </c>
      <c r="D195" s="106" t="s">
        <v>141</v>
      </c>
      <c r="E195" s="107" t="s">
        <v>1136</v>
      </c>
      <c r="F195" s="106" t="s">
        <v>141</v>
      </c>
      <c r="G195" s="106" t="s">
        <v>144</v>
      </c>
      <c r="H195" s="91" t="s">
        <v>145</v>
      </c>
      <c r="I195" s="106" t="s">
        <v>146</v>
      </c>
      <c r="J195" s="107" t="s">
        <v>1125</v>
      </c>
      <c r="K195" s="106">
        <v>4</v>
      </c>
      <c r="L195" s="108" t="s">
        <v>1141</v>
      </c>
      <c r="M195" s="97">
        <v>44945.208333333336</v>
      </c>
      <c r="N195" s="90">
        <v>79489</v>
      </c>
      <c r="O195" s="106">
        <v>0</v>
      </c>
      <c r="P195" s="97">
        <v>44945.722222222219</v>
      </c>
      <c r="Q195" s="106">
        <v>49598</v>
      </c>
      <c r="R195" s="106">
        <v>0</v>
      </c>
      <c r="S195" s="97">
        <v>44945.861111111109</v>
      </c>
      <c r="T195" s="106">
        <v>79522</v>
      </c>
      <c r="U195" s="106" t="s">
        <v>1286</v>
      </c>
      <c r="V195" s="97">
        <v>44945.569444444445</v>
      </c>
      <c r="W195" s="106">
        <v>79545</v>
      </c>
      <c r="X195" s="106" t="s">
        <v>1287</v>
      </c>
      <c r="Y195" s="97"/>
      <c r="Z195" s="106"/>
      <c r="AA195" s="106"/>
      <c r="AB195" s="97"/>
      <c r="AC195" s="106"/>
      <c r="AD195" s="106"/>
      <c r="AE195" s="113"/>
      <c r="AF195" s="106"/>
      <c r="AG195" s="106"/>
      <c r="AH195" s="113"/>
      <c r="AI195" s="106"/>
      <c r="AJ195" s="110"/>
      <c r="AK195" s="113"/>
      <c r="AL195" s="106"/>
      <c r="AM195" s="110"/>
      <c r="AN195" s="113"/>
      <c r="AO195" s="106"/>
      <c r="AP195" s="110"/>
      <c r="AQ195" s="97">
        <v>44945.636805555558</v>
      </c>
      <c r="AR195" s="106">
        <v>49857</v>
      </c>
      <c r="AS195" s="106">
        <v>0</v>
      </c>
      <c r="AT195" s="111">
        <v>0</v>
      </c>
      <c r="AU195" s="111">
        <v>0</v>
      </c>
      <c r="AV195" s="112">
        <v>0</v>
      </c>
      <c r="AW195" s="97">
        <v>44945.645833333336</v>
      </c>
      <c r="AX195" s="106">
        <v>79587</v>
      </c>
      <c r="AY195" s="97"/>
      <c r="AZ195" s="106"/>
      <c r="BA195" s="106"/>
      <c r="BB195" s="111"/>
      <c r="BC195" s="111"/>
      <c r="BD195" s="112"/>
      <c r="BE195" s="97"/>
      <c r="BF195" s="106"/>
      <c r="BG195" s="113"/>
      <c r="BH195" s="106"/>
      <c r="BI195" s="106"/>
      <c r="BJ195" s="111"/>
      <c r="BK195" s="111"/>
      <c r="BL195" s="112"/>
      <c r="BM195" s="113"/>
      <c r="BN195" s="106"/>
      <c r="BO195" s="113"/>
      <c r="BP195" s="106"/>
      <c r="BQ195" s="106"/>
      <c r="BR195" s="111"/>
      <c r="BS195" s="111"/>
      <c r="BT195" s="112"/>
      <c r="BU195" s="113"/>
      <c r="BV195" s="106"/>
    </row>
    <row r="196" spans="1:74">
      <c r="A196" s="92" t="s">
        <v>1288</v>
      </c>
      <c r="B196" s="91" t="s">
        <v>140</v>
      </c>
      <c r="C196" s="115">
        <v>44945</v>
      </c>
      <c r="D196" s="106" t="s">
        <v>141</v>
      </c>
      <c r="E196" s="107" t="s">
        <v>142</v>
      </c>
      <c r="F196" s="106" t="s">
        <v>143</v>
      </c>
      <c r="G196" s="106" t="s">
        <v>144</v>
      </c>
      <c r="H196" s="91" t="s">
        <v>145</v>
      </c>
      <c r="I196" s="106" t="s">
        <v>146</v>
      </c>
      <c r="J196" s="107" t="s">
        <v>1077</v>
      </c>
      <c r="K196" s="106">
        <v>3</v>
      </c>
      <c r="L196" s="108" t="s">
        <v>148</v>
      </c>
      <c r="M196" s="97">
        <v>44945.258333333331</v>
      </c>
      <c r="N196" s="90">
        <v>3399</v>
      </c>
      <c r="O196" s="106">
        <v>0</v>
      </c>
      <c r="P196" s="97">
        <v>44945.670138888891</v>
      </c>
      <c r="Q196" s="106">
        <v>3467</v>
      </c>
      <c r="R196" s="106">
        <v>0</v>
      </c>
      <c r="S196" s="97">
        <v>44945.295138888891</v>
      </c>
      <c r="T196" s="106">
        <v>3407</v>
      </c>
      <c r="U196" s="106" t="s">
        <v>1289</v>
      </c>
      <c r="V196" s="97">
        <v>44945.489583333336</v>
      </c>
      <c r="W196" s="106">
        <v>3428</v>
      </c>
      <c r="X196" s="106" t="s">
        <v>217</v>
      </c>
      <c r="Y196" s="97">
        <v>44945.532638888886</v>
      </c>
      <c r="Z196" s="106">
        <v>3441</v>
      </c>
      <c r="AA196" s="106" t="s">
        <v>226</v>
      </c>
      <c r="AB196" s="97">
        <v>44945.635416666664</v>
      </c>
      <c r="AC196" s="106">
        <v>3454</v>
      </c>
      <c r="AD196" s="106" t="s">
        <v>1290</v>
      </c>
      <c r="AE196" s="113"/>
      <c r="AF196" s="106"/>
      <c r="AG196" s="106"/>
      <c r="AH196" s="113"/>
      <c r="AI196" s="106"/>
      <c r="AJ196" s="110"/>
      <c r="AK196" s="113"/>
      <c r="AL196" s="106"/>
      <c r="AM196" s="110"/>
      <c r="AN196" s="113"/>
      <c r="AO196" s="106"/>
      <c r="AP196" s="110"/>
      <c r="AQ196" s="97">
        <v>44945.521527777775</v>
      </c>
      <c r="AR196" s="106">
        <v>3438</v>
      </c>
      <c r="AS196" s="106">
        <v>4006</v>
      </c>
      <c r="AT196" s="111">
        <v>19830</v>
      </c>
      <c r="AU196" s="111">
        <v>11210</v>
      </c>
      <c r="AV196" s="112">
        <v>8620</v>
      </c>
      <c r="AW196" s="97">
        <v>44945.527777777781</v>
      </c>
      <c r="AX196" s="106">
        <v>3438</v>
      </c>
      <c r="AY196" s="97">
        <v>44945.662499999999</v>
      </c>
      <c r="AZ196" s="106">
        <v>3467</v>
      </c>
      <c r="BA196" s="106">
        <v>4011</v>
      </c>
      <c r="BB196" s="111">
        <v>13780</v>
      </c>
      <c r="BC196" s="111">
        <v>11180</v>
      </c>
      <c r="BD196" s="112">
        <v>2600</v>
      </c>
      <c r="BE196" s="97">
        <v>44945.668749999997</v>
      </c>
      <c r="BF196" s="106">
        <v>3467</v>
      </c>
      <c r="BG196" s="113"/>
      <c r="BH196" s="106"/>
      <c r="BI196" s="106"/>
      <c r="BJ196" s="111"/>
      <c r="BK196" s="111"/>
      <c r="BL196" s="112"/>
      <c r="BM196" s="113"/>
      <c r="BN196" s="106"/>
      <c r="BO196" s="113"/>
      <c r="BP196" s="106"/>
      <c r="BQ196" s="106"/>
      <c r="BR196" s="111"/>
      <c r="BS196" s="111"/>
      <c r="BT196" s="112"/>
      <c r="BU196" s="113"/>
      <c r="BV196" s="106"/>
    </row>
    <row r="197" spans="1:74">
      <c r="A197" s="92" t="s">
        <v>1291</v>
      </c>
      <c r="B197" s="91" t="s">
        <v>140</v>
      </c>
      <c r="C197" s="115">
        <v>44945</v>
      </c>
      <c r="D197" s="106" t="s">
        <v>141</v>
      </c>
      <c r="E197" s="107" t="s">
        <v>155</v>
      </c>
      <c r="F197" s="106" t="s">
        <v>143</v>
      </c>
      <c r="G197" s="106" t="s">
        <v>156</v>
      </c>
      <c r="H197" s="91" t="s">
        <v>145</v>
      </c>
      <c r="I197" s="106" t="s">
        <v>146</v>
      </c>
      <c r="J197" s="107" t="s">
        <v>147</v>
      </c>
      <c r="K197" s="106">
        <v>3</v>
      </c>
      <c r="L197" s="108" t="s">
        <v>158</v>
      </c>
      <c r="M197" s="97">
        <v>44945.645833333336</v>
      </c>
      <c r="N197" s="90">
        <v>44637</v>
      </c>
      <c r="O197" s="106">
        <v>44637</v>
      </c>
      <c r="P197" s="97">
        <v>44945.955555555556</v>
      </c>
      <c r="Q197" s="106">
        <v>44689</v>
      </c>
      <c r="R197" s="106">
        <v>44689</v>
      </c>
      <c r="S197" s="97">
        <v>44945.651388888888</v>
      </c>
      <c r="T197" s="106">
        <v>446841</v>
      </c>
      <c r="U197" s="106" t="s">
        <v>344</v>
      </c>
      <c r="V197" s="97">
        <v>44945.925000000003</v>
      </c>
      <c r="W197" s="106">
        <v>44679</v>
      </c>
      <c r="X197" s="106" t="s">
        <v>169</v>
      </c>
      <c r="Y197" s="97"/>
      <c r="Z197" s="106"/>
      <c r="AA197" s="106"/>
      <c r="AB197" s="97"/>
      <c r="AC197" s="106"/>
      <c r="AD197" s="106"/>
      <c r="AE197" s="113"/>
      <c r="AF197" s="106"/>
      <c r="AG197" s="106"/>
      <c r="AH197" s="113"/>
      <c r="AI197" s="106"/>
      <c r="AJ197" s="110"/>
      <c r="AK197" s="113"/>
      <c r="AL197" s="106"/>
      <c r="AM197" s="110"/>
      <c r="AN197" s="113"/>
      <c r="AO197" s="106"/>
      <c r="AP197" s="110"/>
      <c r="AQ197" s="97">
        <v>44945.938194444447</v>
      </c>
      <c r="AR197" s="106">
        <v>44689</v>
      </c>
      <c r="AS197" s="106"/>
      <c r="AT197" s="111"/>
      <c r="AU197" s="111"/>
      <c r="AV197" s="114">
        <v>8980</v>
      </c>
      <c r="AW197" s="97">
        <v>44945.95208333333</v>
      </c>
      <c r="AX197" s="106">
        <v>44689</v>
      </c>
      <c r="AY197" s="97"/>
      <c r="AZ197" s="106"/>
      <c r="BA197" s="106"/>
      <c r="BB197" s="111"/>
      <c r="BC197" s="111"/>
      <c r="BD197" s="112"/>
      <c r="BE197" s="97"/>
      <c r="BF197" s="106"/>
      <c r="BG197" s="113"/>
      <c r="BH197" s="106"/>
      <c r="BI197" s="106"/>
      <c r="BJ197" s="111"/>
      <c r="BK197" s="111"/>
      <c r="BL197" s="112"/>
      <c r="BM197" s="113"/>
      <c r="BN197" s="106"/>
      <c r="BO197" s="113"/>
      <c r="BP197" s="106"/>
      <c r="BQ197" s="106"/>
      <c r="BR197" s="111"/>
      <c r="BS197" s="111"/>
      <c r="BT197" s="112"/>
      <c r="BU197" s="113"/>
      <c r="BV197" s="106"/>
    </row>
    <row r="198" spans="1:74">
      <c r="A198" s="92" t="s">
        <v>1292</v>
      </c>
      <c r="B198" s="91" t="s">
        <v>1118</v>
      </c>
      <c r="C198" s="115">
        <v>44946</v>
      </c>
      <c r="D198" s="106" t="s">
        <v>141</v>
      </c>
      <c r="E198" s="107" t="s">
        <v>1220</v>
      </c>
      <c r="F198" s="106" t="s">
        <v>143</v>
      </c>
      <c r="G198" s="106" t="s">
        <v>156</v>
      </c>
      <c r="H198" s="91" t="s">
        <v>145</v>
      </c>
      <c r="I198" s="106" t="s">
        <v>146</v>
      </c>
      <c r="J198" s="107" t="s">
        <v>1125</v>
      </c>
      <c r="K198" s="106">
        <v>5</v>
      </c>
      <c r="L198" s="108" t="s">
        <v>1119</v>
      </c>
      <c r="M198" s="97">
        <v>44945.743055555555</v>
      </c>
      <c r="N198" s="90">
        <v>79599</v>
      </c>
      <c r="O198" s="106">
        <v>0</v>
      </c>
      <c r="P198" s="97">
        <v>44946.107638888891</v>
      </c>
      <c r="Q198" s="106">
        <v>79679</v>
      </c>
      <c r="R198" s="106">
        <v>0</v>
      </c>
      <c r="S198" s="97">
        <v>44946.743055555555</v>
      </c>
      <c r="T198" s="106">
        <v>79599</v>
      </c>
      <c r="U198" s="106" t="s">
        <v>1120</v>
      </c>
      <c r="V198" s="97">
        <v>44946.950694444444</v>
      </c>
      <c r="W198" s="106">
        <v>79620</v>
      </c>
      <c r="X198" s="106" t="s">
        <v>1293</v>
      </c>
      <c r="Y198" s="97">
        <v>44946.986805555556</v>
      </c>
      <c r="Z198" s="106">
        <v>79650</v>
      </c>
      <c r="AA198" s="106" t="s">
        <v>1294</v>
      </c>
      <c r="AB198" s="97">
        <v>44946.082638888889</v>
      </c>
      <c r="AC198" s="106">
        <v>79660</v>
      </c>
      <c r="AD198" s="106" t="s">
        <v>1282</v>
      </c>
      <c r="AE198" s="113"/>
      <c r="AF198" s="106"/>
      <c r="AG198" s="106"/>
      <c r="AH198" s="113"/>
      <c r="AI198" s="106"/>
      <c r="AJ198" s="110"/>
      <c r="AK198" s="113"/>
      <c r="AL198" s="106"/>
      <c r="AM198" s="110"/>
      <c r="AN198" s="113"/>
      <c r="AO198" s="106"/>
      <c r="AP198" s="110"/>
      <c r="AQ198" s="97">
        <v>44946.958333333336</v>
      </c>
      <c r="AR198" s="106">
        <v>79630</v>
      </c>
      <c r="AS198" s="106"/>
      <c r="AT198" s="111"/>
      <c r="AU198" s="111"/>
      <c r="AV198" s="114"/>
      <c r="AW198" s="97">
        <v>44946.963194444441</v>
      </c>
      <c r="AX198" s="106">
        <v>79630</v>
      </c>
      <c r="AY198" s="97">
        <v>44946.091666666667</v>
      </c>
      <c r="AZ198" s="106">
        <v>79668</v>
      </c>
      <c r="BA198" s="106"/>
      <c r="BB198" s="111"/>
      <c r="BC198" s="111"/>
      <c r="BD198" s="112"/>
      <c r="BE198" s="97">
        <v>44946.097222222219</v>
      </c>
      <c r="BF198" s="106">
        <v>79668</v>
      </c>
      <c r="BG198" s="113"/>
      <c r="BH198" s="106"/>
      <c r="BI198" s="106"/>
      <c r="BJ198" s="111"/>
      <c r="BK198" s="111"/>
      <c r="BL198" s="112"/>
      <c r="BM198" s="113"/>
      <c r="BN198" s="106"/>
      <c r="BO198" s="113"/>
      <c r="BP198" s="106"/>
      <c r="BQ198" s="106"/>
      <c r="BR198" s="111"/>
      <c r="BS198" s="111"/>
      <c r="BT198" s="112"/>
      <c r="BU198" s="113"/>
      <c r="BV198" s="106"/>
    </row>
    <row r="199" spans="1:74">
      <c r="A199" s="92" t="s">
        <v>1295</v>
      </c>
      <c r="B199" s="91" t="s">
        <v>140</v>
      </c>
      <c r="C199" s="115">
        <v>44946</v>
      </c>
      <c r="D199" s="106" t="s">
        <v>163</v>
      </c>
      <c r="E199" s="107" t="s">
        <v>164</v>
      </c>
      <c r="F199" s="106" t="s">
        <v>165</v>
      </c>
      <c r="G199" s="106" t="s">
        <v>144</v>
      </c>
      <c r="H199" s="91" t="s">
        <v>145</v>
      </c>
      <c r="I199" s="106" t="s">
        <v>146</v>
      </c>
      <c r="J199" s="107" t="s">
        <v>1077</v>
      </c>
      <c r="K199" s="106">
        <v>3</v>
      </c>
      <c r="L199" s="108" t="s">
        <v>148</v>
      </c>
      <c r="M199" s="97">
        <v>44946.253472222219</v>
      </c>
      <c r="N199" s="90">
        <v>3467</v>
      </c>
      <c r="O199" s="106">
        <v>0</v>
      </c>
      <c r="P199" s="97">
        <v>44946.559027777781</v>
      </c>
      <c r="Q199" s="106">
        <v>3526</v>
      </c>
      <c r="R199" s="106">
        <v>0</v>
      </c>
      <c r="S199" s="97">
        <v>44946.263888888891</v>
      </c>
      <c r="T199" s="106">
        <v>3473</v>
      </c>
      <c r="U199" s="106" t="s">
        <v>241</v>
      </c>
      <c r="V199" s="97">
        <v>44946.467361111114</v>
      </c>
      <c r="W199" s="106">
        <v>3496</v>
      </c>
      <c r="X199" s="106" t="s">
        <v>630</v>
      </c>
      <c r="Y199" s="97">
        <v>44946.5</v>
      </c>
      <c r="Z199" s="106">
        <v>3513</v>
      </c>
      <c r="AA199" s="106" t="s">
        <v>1296</v>
      </c>
      <c r="AB199" s="97">
        <v>44946.53125</v>
      </c>
      <c r="AC199" s="106">
        <v>3518</v>
      </c>
      <c r="AD199" s="106" t="s">
        <v>1297</v>
      </c>
      <c r="AE199" s="113"/>
      <c r="AF199" s="106"/>
      <c r="AG199" s="106"/>
      <c r="AH199" s="113"/>
      <c r="AI199" s="106"/>
      <c r="AJ199" s="110"/>
      <c r="AK199" s="113"/>
      <c r="AL199" s="106"/>
      <c r="AM199" s="110"/>
      <c r="AN199" s="113"/>
      <c r="AO199" s="106"/>
      <c r="AP199" s="110"/>
      <c r="AQ199" s="97">
        <v>44946.486805555556</v>
      </c>
      <c r="AR199" s="106">
        <v>3505</v>
      </c>
      <c r="AS199" s="106">
        <v>4020</v>
      </c>
      <c r="AT199" s="111">
        <v>19090</v>
      </c>
      <c r="AU199" s="111">
        <v>11190</v>
      </c>
      <c r="AV199" s="112">
        <v>7900</v>
      </c>
      <c r="AW199" s="97">
        <v>44946.492361111108</v>
      </c>
      <c r="AX199" s="106">
        <v>3505</v>
      </c>
      <c r="AY199" s="97">
        <v>44946.554166666669</v>
      </c>
      <c r="AZ199" s="106">
        <v>3526</v>
      </c>
      <c r="BA199" s="106">
        <v>4021</v>
      </c>
      <c r="BB199" s="111">
        <v>13400</v>
      </c>
      <c r="BC199" s="111">
        <v>11140</v>
      </c>
      <c r="BD199" s="112">
        <v>2260</v>
      </c>
      <c r="BE199" s="97">
        <v>44946.558333333334</v>
      </c>
      <c r="BF199" s="106">
        <v>3526</v>
      </c>
      <c r="BG199" s="113"/>
      <c r="BH199" s="106"/>
      <c r="BI199" s="106"/>
      <c r="BJ199" s="111"/>
      <c r="BK199" s="111"/>
      <c r="BL199" s="112"/>
      <c r="BM199" s="113"/>
      <c r="BN199" s="106"/>
      <c r="BO199" s="113"/>
      <c r="BP199" s="106"/>
      <c r="BQ199" s="106"/>
      <c r="BR199" s="111"/>
      <c r="BS199" s="111"/>
      <c r="BT199" s="112"/>
      <c r="BU199" s="113"/>
      <c r="BV199" s="106"/>
    </row>
    <row r="200" spans="1:74">
      <c r="A200" s="92" t="s">
        <v>1298</v>
      </c>
      <c r="B200" s="91" t="s">
        <v>140</v>
      </c>
      <c r="C200" s="115">
        <v>44946</v>
      </c>
      <c r="D200" s="106" t="s">
        <v>163</v>
      </c>
      <c r="E200" s="107" t="s">
        <v>166</v>
      </c>
      <c r="F200" s="106" t="s">
        <v>165</v>
      </c>
      <c r="G200" s="106" t="s">
        <v>144</v>
      </c>
      <c r="H200" s="91" t="s">
        <v>145</v>
      </c>
      <c r="I200" s="106" t="s">
        <v>146</v>
      </c>
      <c r="J200" s="107" t="s">
        <v>150</v>
      </c>
      <c r="K200" s="106">
        <v>3</v>
      </c>
      <c r="L200" s="108" t="s">
        <v>151</v>
      </c>
      <c r="M200" s="97">
        <v>44946.256944444445</v>
      </c>
      <c r="N200" s="90">
        <v>49958</v>
      </c>
      <c r="O200" s="106">
        <v>0</v>
      </c>
      <c r="P200" s="97">
        <v>44946.632638888892</v>
      </c>
      <c r="Q200" s="106">
        <v>50024</v>
      </c>
      <c r="R200" s="106">
        <v>0</v>
      </c>
      <c r="S200" s="97">
        <v>44946.291666666664</v>
      </c>
      <c r="T200" s="106">
        <v>49964</v>
      </c>
      <c r="U200" s="106" t="s">
        <v>285</v>
      </c>
      <c r="V200" s="97">
        <v>44946.465277777781</v>
      </c>
      <c r="W200" s="106">
        <v>49992</v>
      </c>
      <c r="X200" s="106" t="s">
        <v>524</v>
      </c>
      <c r="Y200" s="97">
        <v>44946.486111111109</v>
      </c>
      <c r="Z200" s="106">
        <v>49999</v>
      </c>
      <c r="AA200" s="106" t="s">
        <v>228</v>
      </c>
      <c r="AB200" s="97">
        <v>44946.600694444445</v>
      </c>
      <c r="AC200" s="106">
        <v>50015</v>
      </c>
      <c r="AD200" s="106" t="s">
        <v>316</v>
      </c>
      <c r="AE200" s="113"/>
      <c r="AF200" s="106"/>
      <c r="AG200" s="106"/>
      <c r="AH200" s="113"/>
      <c r="AI200" s="106"/>
      <c r="AJ200" s="110"/>
      <c r="AK200" s="113"/>
      <c r="AL200" s="106"/>
      <c r="AM200" s="110"/>
      <c r="AN200" s="113"/>
      <c r="AO200" s="106"/>
      <c r="AP200" s="110"/>
      <c r="AQ200" s="97">
        <v>44946.478472222225</v>
      </c>
      <c r="AR200" s="106">
        <v>49996</v>
      </c>
      <c r="AS200" s="106">
        <v>4019</v>
      </c>
      <c r="AT200" s="111">
        <v>19320</v>
      </c>
      <c r="AU200" s="111">
        <v>12090</v>
      </c>
      <c r="AV200" s="112">
        <v>7230</v>
      </c>
      <c r="AW200" s="97">
        <v>44946.484027777777</v>
      </c>
      <c r="AX200" s="106">
        <v>49996</v>
      </c>
      <c r="AY200" s="97">
        <v>44946.625694444447</v>
      </c>
      <c r="AZ200" s="106">
        <v>50024</v>
      </c>
      <c r="BA200" s="106">
        <v>4023</v>
      </c>
      <c r="BB200" s="111">
        <v>16530</v>
      </c>
      <c r="BC200" s="111">
        <v>12030</v>
      </c>
      <c r="BD200" s="112">
        <v>4500</v>
      </c>
      <c r="BE200" s="97">
        <v>44946.632638888892</v>
      </c>
      <c r="BF200" s="106">
        <v>50024</v>
      </c>
      <c r="BG200" s="113"/>
      <c r="BH200" s="106"/>
      <c r="BI200" s="106"/>
      <c r="BJ200" s="111"/>
      <c r="BK200" s="111"/>
      <c r="BL200" s="112"/>
      <c r="BM200" s="113"/>
      <c r="BN200" s="106"/>
      <c r="BO200" s="113"/>
      <c r="BP200" s="106"/>
      <c r="BQ200" s="106"/>
      <c r="BR200" s="111"/>
      <c r="BS200" s="111"/>
      <c r="BT200" s="112"/>
      <c r="BU200" s="113"/>
      <c r="BV200" s="106"/>
    </row>
    <row r="201" spans="1:74">
      <c r="A201" s="92" t="s">
        <v>1299</v>
      </c>
      <c r="B201" s="91" t="s">
        <v>140</v>
      </c>
      <c r="C201" s="115">
        <v>44946</v>
      </c>
      <c r="D201" s="106" t="s">
        <v>163</v>
      </c>
      <c r="E201" s="107" t="s">
        <v>167</v>
      </c>
      <c r="F201" s="106" t="s">
        <v>165</v>
      </c>
      <c r="G201" s="106" t="s">
        <v>144</v>
      </c>
      <c r="H201" s="91" t="s">
        <v>145</v>
      </c>
      <c r="I201" s="106" t="s">
        <v>146</v>
      </c>
      <c r="J201" s="107" t="s">
        <v>153</v>
      </c>
      <c r="K201" s="106">
        <v>3</v>
      </c>
      <c r="L201" s="108" t="s">
        <v>154</v>
      </c>
      <c r="M201" s="97">
        <v>44946.256944444445</v>
      </c>
      <c r="N201" s="90">
        <v>51638</v>
      </c>
      <c r="O201" s="106">
        <v>51638</v>
      </c>
      <c r="P201" s="97">
        <v>44946.645833333336</v>
      </c>
      <c r="Q201" s="106">
        <v>51717</v>
      </c>
      <c r="R201" s="106">
        <v>51717</v>
      </c>
      <c r="S201" s="97">
        <v>44946.288194444445</v>
      </c>
      <c r="T201" s="106">
        <v>51644</v>
      </c>
      <c r="U201" s="106" t="s">
        <v>181</v>
      </c>
      <c r="V201" s="97">
        <v>44946.461805555555</v>
      </c>
      <c r="W201" s="106">
        <v>51673</v>
      </c>
      <c r="X201" s="106" t="s">
        <v>223</v>
      </c>
      <c r="Y201" s="97">
        <v>44946.486111111109</v>
      </c>
      <c r="Z201" s="106">
        <v>51682</v>
      </c>
      <c r="AA201" s="106" t="s">
        <v>712</v>
      </c>
      <c r="AB201" s="97">
        <v>44946.611111111109</v>
      </c>
      <c r="AC201" s="106">
        <v>51700</v>
      </c>
      <c r="AD201" s="106" t="s">
        <v>199</v>
      </c>
      <c r="AE201" s="113"/>
      <c r="AF201" s="106"/>
      <c r="AG201" s="106"/>
      <c r="AH201" s="113"/>
      <c r="AI201" s="106"/>
      <c r="AJ201" s="110"/>
      <c r="AK201" s="113"/>
      <c r="AL201" s="106"/>
      <c r="AM201" s="110"/>
      <c r="AN201" s="113"/>
      <c r="AO201" s="106"/>
      <c r="AP201" s="110"/>
      <c r="AQ201" s="97">
        <v>44946.476388888892</v>
      </c>
      <c r="AR201" s="106">
        <v>51678</v>
      </c>
      <c r="AS201" s="106">
        <v>4018</v>
      </c>
      <c r="AT201" s="111">
        <v>18690</v>
      </c>
      <c r="AU201" s="111">
        <v>12090</v>
      </c>
      <c r="AV201" s="112">
        <v>6600</v>
      </c>
      <c r="AW201" s="97">
        <v>44946.482638888891</v>
      </c>
      <c r="AX201" s="106">
        <v>51678</v>
      </c>
      <c r="AY201" s="97">
        <v>44946.637499999997</v>
      </c>
      <c r="AZ201" s="106">
        <v>51717</v>
      </c>
      <c r="BA201" s="106">
        <v>4024</v>
      </c>
      <c r="BB201" s="111">
        <v>17350</v>
      </c>
      <c r="BC201" s="111">
        <v>11890</v>
      </c>
      <c r="BD201" s="112">
        <v>5460</v>
      </c>
      <c r="BE201" s="97">
        <v>44946.643055555556</v>
      </c>
      <c r="BF201" s="106">
        <v>51717</v>
      </c>
      <c r="BG201" s="113"/>
      <c r="BH201" s="106"/>
      <c r="BI201" s="106"/>
      <c r="BJ201" s="111"/>
      <c r="BK201" s="111"/>
      <c r="BL201" s="112"/>
      <c r="BM201" s="113"/>
      <c r="BN201" s="106"/>
      <c r="BO201" s="113"/>
      <c r="BP201" s="106"/>
      <c r="BQ201" s="106"/>
      <c r="BR201" s="111"/>
      <c r="BS201" s="111"/>
      <c r="BT201" s="112"/>
      <c r="BU201" s="113"/>
      <c r="BV201" s="106"/>
    </row>
    <row r="202" spans="1:74">
      <c r="A202" s="92" t="s">
        <v>1300</v>
      </c>
      <c r="B202" s="91" t="s">
        <v>1118</v>
      </c>
      <c r="C202" s="115">
        <v>44946</v>
      </c>
      <c r="D202" s="106" t="s">
        <v>163</v>
      </c>
      <c r="E202" s="107" t="s">
        <v>1157</v>
      </c>
      <c r="F202" s="106" t="s">
        <v>165</v>
      </c>
      <c r="G202" s="106" t="s">
        <v>144</v>
      </c>
      <c r="H202" s="91" t="s">
        <v>145</v>
      </c>
      <c r="I202" s="106" t="s">
        <v>146</v>
      </c>
      <c r="J202" s="107" t="s">
        <v>157</v>
      </c>
      <c r="K202" s="106">
        <v>4</v>
      </c>
      <c r="L202" s="108" t="s">
        <v>1141</v>
      </c>
      <c r="M202" s="97">
        <v>44946.229166666664</v>
      </c>
      <c r="N202" s="90">
        <v>51638</v>
      </c>
      <c r="O202" s="106">
        <v>0</v>
      </c>
      <c r="P202" s="97">
        <v>44946.576388888891</v>
      </c>
      <c r="Q202" s="106">
        <v>49458</v>
      </c>
      <c r="R202" s="106">
        <v>0</v>
      </c>
      <c r="S202" s="97">
        <v>44946.298611111109</v>
      </c>
      <c r="T202" s="106">
        <v>48396</v>
      </c>
      <c r="U202" s="106" t="s">
        <v>1278</v>
      </c>
      <c r="V202" s="97">
        <v>44946.475694444445</v>
      </c>
      <c r="W202" s="106">
        <v>49407</v>
      </c>
      <c r="X202" s="106" t="s">
        <v>1301</v>
      </c>
      <c r="Y202" s="97"/>
      <c r="Z202" s="106"/>
      <c r="AA202" s="106"/>
      <c r="AB202" s="97"/>
      <c r="AC202" s="106"/>
      <c r="AD202" s="106"/>
      <c r="AE202" s="113"/>
      <c r="AF202" s="106"/>
      <c r="AG202" s="106"/>
      <c r="AH202" s="113"/>
      <c r="AI202" s="106"/>
      <c r="AJ202" s="110"/>
      <c r="AK202" s="113"/>
      <c r="AL202" s="106"/>
      <c r="AM202" s="110"/>
      <c r="AN202" s="113"/>
      <c r="AO202" s="106"/>
      <c r="AP202" s="110"/>
      <c r="AQ202" s="97">
        <v>44946.541666666664</v>
      </c>
      <c r="AR202" s="106">
        <v>49447</v>
      </c>
      <c r="AS202" s="106">
        <v>0</v>
      </c>
      <c r="AT202" s="111">
        <v>0</v>
      </c>
      <c r="AU202" s="111">
        <v>0</v>
      </c>
      <c r="AV202" s="112">
        <v>0</v>
      </c>
      <c r="AW202" s="97">
        <v>44946.552083333336</v>
      </c>
      <c r="AX202" s="106">
        <v>49447</v>
      </c>
      <c r="AY202" s="97"/>
      <c r="AZ202" s="106"/>
      <c r="BA202" s="106"/>
      <c r="BB202" s="111"/>
      <c r="BC202" s="111"/>
      <c r="BD202" s="112"/>
      <c r="BE202" s="97"/>
      <c r="BF202" s="106"/>
      <c r="BG202" s="113"/>
      <c r="BH202" s="106"/>
      <c r="BI202" s="106"/>
      <c r="BJ202" s="111"/>
      <c r="BK202" s="111"/>
      <c r="BL202" s="112"/>
      <c r="BM202" s="113"/>
      <c r="BN202" s="106"/>
      <c r="BO202" s="113"/>
      <c r="BP202" s="106"/>
      <c r="BQ202" s="106"/>
      <c r="BR202" s="111"/>
      <c r="BS202" s="111"/>
      <c r="BT202" s="112"/>
      <c r="BU202" s="113"/>
      <c r="BV202" s="106"/>
    </row>
    <row r="203" spans="1:74">
      <c r="A203" s="92" t="s">
        <v>1302</v>
      </c>
      <c r="B203" s="91" t="s">
        <v>1118</v>
      </c>
      <c r="C203" s="115">
        <v>44946</v>
      </c>
      <c r="D203" s="106" t="s">
        <v>163</v>
      </c>
      <c r="E203" s="107" t="s">
        <v>1157</v>
      </c>
      <c r="F203" s="106" t="s">
        <v>165</v>
      </c>
      <c r="G203" s="106" t="s">
        <v>144</v>
      </c>
      <c r="H203" s="91" t="s">
        <v>145</v>
      </c>
      <c r="I203" s="106" t="s">
        <v>146</v>
      </c>
      <c r="J203" s="107" t="s">
        <v>1125</v>
      </c>
      <c r="K203" s="106">
        <v>4</v>
      </c>
      <c r="L203" s="108" t="s">
        <v>1137</v>
      </c>
      <c r="M203" s="97">
        <v>44946.333333333336</v>
      </c>
      <c r="N203" s="90">
        <v>51638</v>
      </c>
      <c r="O203" s="106">
        <v>0</v>
      </c>
      <c r="P203" s="97">
        <v>44946.743055555555</v>
      </c>
      <c r="Q203" s="106">
        <v>79779</v>
      </c>
      <c r="R203" s="106">
        <v>0</v>
      </c>
      <c r="S203" s="97">
        <v>44946.484722222223</v>
      </c>
      <c r="T203" s="106">
        <v>79715</v>
      </c>
      <c r="U203" s="106" t="s">
        <v>1303</v>
      </c>
      <c r="V203" s="97">
        <v>44946.677083333336</v>
      </c>
      <c r="W203" s="106">
        <v>79738</v>
      </c>
      <c r="X203" s="106" t="s">
        <v>1304</v>
      </c>
      <c r="Y203" s="97"/>
      <c r="Z203" s="106"/>
      <c r="AA203" s="106"/>
      <c r="AB203" s="97"/>
      <c r="AC203" s="106"/>
      <c r="AD203" s="106"/>
      <c r="AE203" s="113"/>
      <c r="AF203" s="106"/>
      <c r="AG203" s="106"/>
      <c r="AH203" s="113"/>
      <c r="AI203" s="106"/>
      <c r="AJ203" s="110"/>
      <c r="AK203" s="113"/>
      <c r="AL203" s="106"/>
      <c r="AM203" s="110"/>
      <c r="AN203" s="113"/>
      <c r="AO203" s="106"/>
      <c r="AP203" s="110"/>
      <c r="AQ203" s="97">
        <v>44946.722222222219</v>
      </c>
      <c r="AR203" s="106">
        <v>79768</v>
      </c>
      <c r="AS203" s="106">
        <v>0</v>
      </c>
      <c r="AT203" s="111">
        <v>0</v>
      </c>
      <c r="AU203" s="111">
        <v>0</v>
      </c>
      <c r="AV203" s="112">
        <v>0</v>
      </c>
      <c r="AW203" s="97">
        <v>44946.729166666664</v>
      </c>
      <c r="AX203" s="106">
        <v>79768</v>
      </c>
      <c r="AY203" s="97"/>
      <c r="AZ203" s="106"/>
      <c r="BA203" s="106"/>
      <c r="BB203" s="111"/>
      <c r="BC203" s="111"/>
      <c r="BD203" s="112"/>
      <c r="BE203" s="97"/>
      <c r="BF203" s="106"/>
      <c r="BG203" s="113"/>
      <c r="BH203" s="106"/>
      <c r="BI203" s="106"/>
      <c r="BJ203" s="111"/>
      <c r="BK203" s="111"/>
      <c r="BL203" s="112"/>
      <c r="BM203" s="113"/>
      <c r="BN203" s="106"/>
      <c r="BO203" s="113"/>
      <c r="BP203" s="106"/>
      <c r="BQ203" s="106"/>
      <c r="BR203" s="111"/>
      <c r="BS203" s="111"/>
      <c r="BT203" s="112"/>
      <c r="BU203" s="113"/>
      <c r="BV203" s="106"/>
    </row>
    <row r="204" spans="1:74">
      <c r="A204" s="92" t="s">
        <v>1305</v>
      </c>
      <c r="B204" s="91" t="s">
        <v>140</v>
      </c>
      <c r="C204" s="115">
        <v>44946</v>
      </c>
      <c r="D204" s="106" t="s">
        <v>163</v>
      </c>
      <c r="E204" s="107" t="s">
        <v>195</v>
      </c>
      <c r="F204" s="106" t="s">
        <v>196</v>
      </c>
      <c r="G204" s="106" t="s">
        <v>144</v>
      </c>
      <c r="H204" s="91" t="s">
        <v>319</v>
      </c>
      <c r="I204" s="106" t="s">
        <v>146</v>
      </c>
      <c r="J204" s="107" t="s">
        <v>1077</v>
      </c>
      <c r="K204" s="106">
        <v>0</v>
      </c>
      <c r="L204" s="108" t="s">
        <v>148</v>
      </c>
      <c r="M204" s="97">
        <v>44946.600694444445</v>
      </c>
      <c r="N204" s="90">
        <v>51638</v>
      </c>
      <c r="O204" s="106">
        <v>0</v>
      </c>
      <c r="P204" s="97">
        <v>44946.638194444444</v>
      </c>
      <c r="Q204" s="106">
        <v>3528</v>
      </c>
      <c r="R204" s="106">
        <v>0</v>
      </c>
      <c r="S204" s="97">
        <v>44946.602777777778</v>
      </c>
      <c r="T204" s="106">
        <v>3527</v>
      </c>
      <c r="U204" s="106" t="s">
        <v>209</v>
      </c>
      <c r="V204" s="97">
        <v>44946.629861111112</v>
      </c>
      <c r="W204" s="106">
        <v>3527</v>
      </c>
      <c r="X204" s="106" t="s">
        <v>209</v>
      </c>
      <c r="Y204" s="97"/>
      <c r="Z204" s="106"/>
      <c r="AA204" s="106"/>
      <c r="AB204" s="97"/>
      <c r="AC204" s="106"/>
      <c r="AD204" s="106"/>
      <c r="AE204" s="113"/>
      <c r="AF204" s="106"/>
      <c r="AG204" s="106"/>
      <c r="AH204" s="113"/>
      <c r="AI204" s="106"/>
      <c r="AJ204" s="110"/>
      <c r="AK204" s="113"/>
      <c r="AL204" s="106"/>
      <c r="AM204" s="110"/>
      <c r="AN204" s="113"/>
      <c r="AO204" s="106"/>
      <c r="AP204" s="110"/>
      <c r="AQ204" s="97">
        <v>44946.640277777777</v>
      </c>
      <c r="AR204" s="106">
        <v>3528</v>
      </c>
      <c r="AS204" s="106">
        <v>4025</v>
      </c>
      <c r="AT204" s="111">
        <v>14080</v>
      </c>
      <c r="AU204" s="111">
        <v>11140</v>
      </c>
      <c r="AV204" s="112">
        <v>2940</v>
      </c>
      <c r="AW204" s="97">
        <v>44946.640277777777</v>
      </c>
      <c r="AX204" s="106">
        <v>3528</v>
      </c>
      <c r="AY204" s="97"/>
      <c r="AZ204" s="106"/>
      <c r="BA204" s="106"/>
      <c r="BB204" s="111"/>
      <c r="BC204" s="111"/>
      <c r="BD204" s="112"/>
      <c r="BE204" s="97"/>
      <c r="BF204" s="106"/>
      <c r="BG204" s="113"/>
      <c r="BH204" s="106"/>
      <c r="BI204" s="106"/>
      <c r="BJ204" s="111"/>
      <c r="BK204" s="111"/>
      <c r="BL204" s="112"/>
      <c r="BM204" s="113"/>
      <c r="BN204" s="106"/>
      <c r="BO204" s="113"/>
      <c r="BP204" s="106"/>
      <c r="BQ204" s="106"/>
      <c r="BR204" s="111"/>
      <c r="BS204" s="111"/>
      <c r="BT204" s="112"/>
      <c r="BU204" s="113"/>
      <c r="BV204" s="106"/>
    </row>
    <row r="205" spans="1:74">
      <c r="A205" s="92" t="s">
        <v>1306</v>
      </c>
      <c r="B205" s="91" t="s">
        <v>140</v>
      </c>
      <c r="C205" s="115">
        <v>44946</v>
      </c>
      <c r="D205" s="106" t="s">
        <v>163</v>
      </c>
      <c r="E205" s="107" t="s">
        <v>168</v>
      </c>
      <c r="F205" s="106" t="s">
        <v>165</v>
      </c>
      <c r="G205" s="106" t="s">
        <v>156</v>
      </c>
      <c r="H205" s="91" t="s">
        <v>145</v>
      </c>
      <c r="I205" s="106" t="s">
        <v>146</v>
      </c>
      <c r="J205" s="107" t="s">
        <v>147</v>
      </c>
      <c r="K205" s="106">
        <v>3</v>
      </c>
      <c r="L205" s="108" t="s">
        <v>158</v>
      </c>
      <c r="M205" s="97">
        <v>44946.561805555553</v>
      </c>
      <c r="N205" s="90">
        <v>51638</v>
      </c>
      <c r="O205" s="106">
        <v>44689</v>
      </c>
      <c r="P205" s="97">
        <v>44946.857638888891</v>
      </c>
      <c r="Q205" s="106">
        <v>44745</v>
      </c>
      <c r="R205" s="106">
        <v>44745</v>
      </c>
      <c r="S205" s="97">
        <v>44946.567361111112</v>
      </c>
      <c r="T205" s="106">
        <v>44693</v>
      </c>
      <c r="U205" s="106" t="s">
        <v>344</v>
      </c>
      <c r="V205" s="97">
        <v>44946.826388888891</v>
      </c>
      <c r="W205" s="106">
        <v>44730</v>
      </c>
      <c r="X205" s="106" t="s">
        <v>169</v>
      </c>
      <c r="Y205" s="97"/>
      <c r="Z205" s="106"/>
      <c r="AA205" s="106"/>
      <c r="AB205" s="97"/>
      <c r="AC205" s="106"/>
      <c r="AD205" s="106"/>
      <c r="AE205" s="113"/>
      <c r="AF205" s="106"/>
      <c r="AG205" s="106"/>
      <c r="AH205" s="113"/>
      <c r="AI205" s="106"/>
      <c r="AJ205" s="110"/>
      <c r="AK205" s="113"/>
      <c r="AL205" s="106"/>
      <c r="AM205" s="110"/>
      <c r="AN205" s="113"/>
      <c r="AO205" s="106"/>
      <c r="AP205" s="110"/>
      <c r="AQ205" s="97">
        <v>44946.84375</v>
      </c>
      <c r="AR205" s="106">
        <v>44744</v>
      </c>
      <c r="AS205" s="106"/>
      <c r="AT205" s="111"/>
      <c r="AU205" s="111"/>
      <c r="AV205" s="114">
        <v>8280</v>
      </c>
      <c r="AW205" s="97">
        <v>44946.852777777778</v>
      </c>
      <c r="AX205" s="106">
        <v>44745</v>
      </c>
      <c r="AY205" s="97"/>
      <c r="AZ205" s="106"/>
      <c r="BA205" s="106"/>
      <c r="BB205" s="111"/>
      <c r="BC205" s="111"/>
      <c r="BD205" s="112"/>
      <c r="BE205" s="97"/>
      <c r="BF205" s="106"/>
      <c r="BG205" s="113"/>
      <c r="BH205" s="106"/>
      <c r="BI205" s="106"/>
      <c r="BJ205" s="111"/>
      <c r="BK205" s="111"/>
      <c r="BL205" s="112"/>
      <c r="BM205" s="113"/>
      <c r="BN205" s="106"/>
      <c r="BO205" s="113"/>
      <c r="BP205" s="106"/>
      <c r="BQ205" s="106"/>
      <c r="BR205" s="111"/>
      <c r="BS205" s="111"/>
      <c r="BT205" s="112"/>
      <c r="BU205" s="113"/>
      <c r="BV205" s="106"/>
    </row>
    <row r="206" spans="1:74">
      <c r="A206" s="92" t="s">
        <v>1307</v>
      </c>
      <c r="B206" s="91" t="s">
        <v>1118</v>
      </c>
      <c r="C206" s="115">
        <v>44947</v>
      </c>
      <c r="D206" s="106" t="s">
        <v>163</v>
      </c>
      <c r="E206" s="107" t="s">
        <v>1197</v>
      </c>
      <c r="F206" s="106" t="s">
        <v>165</v>
      </c>
      <c r="G206" s="106" t="s">
        <v>156</v>
      </c>
      <c r="H206" s="91" t="s">
        <v>145</v>
      </c>
      <c r="I206" s="106" t="s">
        <v>146</v>
      </c>
      <c r="J206" s="107" t="s">
        <v>157</v>
      </c>
      <c r="K206" s="106">
        <v>5</v>
      </c>
      <c r="L206" s="108" t="s">
        <v>1119</v>
      </c>
      <c r="M206" s="97">
        <v>44946.71875</v>
      </c>
      <c r="N206" s="90">
        <v>51638</v>
      </c>
      <c r="O206" s="106">
        <v>0</v>
      </c>
      <c r="P206" s="97">
        <v>44947.015972222223</v>
      </c>
      <c r="Q206" s="106">
        <v>49527</v>
      </c>
      <c r="R206" s="106">
        <v>0</v>
      </c>
      <c r="S206" s="97">
        <v>44947.727777777778</v>
      </c>
      <c r="T206" s="106">
        <v>49459</v>
      </c>
      <c r="U206" s="106" t="s">
        <v>1120</v>
      </c>
      <c r="V206" s="97">
        <v>44947.885416666664</v>
      </c>
      <c r="W206" s="106">
        <v>49478</v>
      </c>
      <c r="X206" s="106" t="s">
        <v>1198</v>
      </c>
      <c r="Y206" s="97">
        <v>44947.904166666667</v>
      </c>
      <c r="Z206" s="106">
        <v>49495</v>
      </c>
      <c r="AA206" s="106" t="s">
        <v>1122</v>
      </c>
      <c r="AB206" s="97">
        <v>44947.995833333334</v>
      </c>
      <c r="AC206" s="106">
        <v>49507</v>
      </c>
      <c r="AD206" s="106"/>
      <c r="AE206" s="113"/>
      <c r="AF206" s="106"/>
      <c r="AG206" s="106"/>
      <c r="AH206" s="113"/>
      <c r="AI206" s="106"/>
      <c r="AJ206" s="110"/>
      <c r="AK206" s="113"/>
      <c r="AL206" s="106"/>
      <c r="AM206" s="110"/>
      <c r="AN206" s="113"/>
      <c r="AO206" s="106"/>
      <c r="AP206" s="110"/>
      <c r="AQ206" s="97">
        <v>44947.892361111109</v>
      </c>
      <c r="AR206" s="106">
        <v>49485</v>
      </c>
      <c r="AS206" s="106"/>
      <c r="AT206" s="111"/>
      <c r="AU206" s="111"/>
      <c r="AV206" s="114"/>
      <c r="AW206" s="97">
        <v>44947.895833333336</v>
      </c>
      <c r="AX206" s="106">
        <v>49485</v>
      </c>
      <c r="AY206" s="97">
        <v>44947.004166666666</v>
      </c>
      <c r="AZ206" s="106">
        <v>49516</v>
      </c>
      <c r="BA206" s="106"/>
      <c r="BB206" s="111"/>
      <c r="BC206" s="111"/>
      <c r="BD206" s="112"/>
      <c r="BE206" s="97">
        <v>44947.006944444445</v>
      </c>
      <c r="BF206" s="106">
        <v>49516</v>
      </c>
      <c r="BG206" s="113"/>
      <c r="BH206" s="106"/>
      <c r="BI206" s="106"/>
      <c r="BJ206" s="111"/>
      <c r="BK206" s="111"/>
      <c r="BL206" s="112"/>
      <c r="BM206" s="113"/>
      <c r="BN206" s="106"/>
      <c r="BO206" s="113"/>
      <c r="BP206" s="106"/>
      <c r="BQ206" s="106"/>
      <c r="BR206" s="111"/>
      <c r="BS206" s="111"/>
      <c r="BT206" s="112"/>
      <c r="BU206" s="113"/>
      <c r="BV206" s="106"/>
    </row>
    <row r="207" spans="1:74">
      <c r="A207" s="92" t="s">
        <v>1308</v>
      </c>
      <c r="B207" s="91"/>
      <c r="C207" s="115"/>
      <c r="D207" s="106" t="s">
        <v>1308</v>
      </c>
      <c r="E207" s="116" t="s">
        <v>1309</v>
      </c>
      <c r="F207" s="106"/>
      <c r="G207" s="106"/>
      <c r="H207" s="91"/>
      <c r="I207" s="106"/>
      <c r="J207" s="107"/>
      <c r="K207" s="106"/>
      <c r="L207" s="108"/>
      <c r="M207" s="97">
        <v>44947.719444444447</v>
      </c>
      <c r="N207" s="90"/>
      <c r="O207" s="106"/>
      <c r="P207" s="97">
        <v>44947.719444444447</v>
      </c>
      <c r="Q207" s="106"/>
      <c r="R207" s="106"/>
      <c r="S207" s="97">
        <v>44947.71875</v>
      </c>
      <c r="T207" s="106"/>
      <c r="U207" s="106"/>
      <c r="V207" s="97">
        <v>44947.71875</v>
      </c>
      <c r="W207" s="106"/>
      <c r="X207" s="106"/>
      <c r="Y207" s="97">
        <v>44947.71875</v>
      </c>
      <c r="Z207" s="106"/>
      <c r="AA207" s="106"/>
      <c r="AB207" s="97">
        <v>44947.71875</v>
      </c>
      <c r="AC207" s="106"/>
      <c r="AD207" s="106"/>
      <c r="AE207" s="113"/>
      <c r="AF207" s="106"/>
      <c r="AG207" s="106"/>
      <c r="AH207" s="113"/>
      <c r="AI207" s="106"/>
      <c r="AJ207" s="110"/>
      <c r="AK207" s="113"/>
      <c r="AL207" s="106"/>
      <c r="AM207" s="110"/>
      <c r="AN207" s="113"/>
      <c r="AO207" s="106"/>
      <c r="AP207" s="110"/>
      <c r="AQ207" s="97">
        <v>44947.71875</v>
      </c>
      <c r="AR207" s="106"/>
      <c r="AS207" s="106"/>
      <c r="AT207" s="111"/>
      <c r="AU207" s="111"/>
      <c r="AV207" s="114"/>
      <c r="AW207" s="97">
        <v>44947.71875</v>
      </c>
      <c r="AX207" s="106"/>
      <c r="AY207" s="97">
        <v>44947.71875</v>
      </c>
      <c r="AZ207" s="106"/>
      <c r="BA207" s="106"/>
      <c r="BB207" s="111"/>
      <c r="BC207" s="111"/>
      <c r="BD207" s="112"/>
      <c r="BE207" s="97"/>
      <c r="BF207" s="106"/>
      <c r="BG207" s="113"/>
      <c r="BH207" s="106"/>
      <c r="BI207" s="106"/>
      <c r="BJ207" s="111"/>
      <c r="BK207" s="111"/>
      <c r="BL207" s="112"/>
      <c r="BM207" s="113"/>
      <c r="BN207" s="106"/>
      <c r="BO207" s="113"/>
      <c r="BP207" s="106"/>
      <c r="BQ207" s="106"/>
      <c r="BR207" s="111"/>
      <c r="BS207" s="111"/>
      <c r="BT207" s="112"/>
      <c r="BU207" s="113"/>
      <c r="BV207" s="106"/>
    </row>
    <row r="208" spans="1:74">
      <c r="A208" s="92" t="s">
        <v>1308</v>
      </c>
      <c r="B208" s="91"/>
      <c r="C208" s="115"/>
      <c r="D208" s="106" t="s">
        <v>1308</v>
      </c>
      <c r="E208" s="116" t="s">
        <v>1310</v>
      </c>
      <c r="F208" s="106"/>
      <c r="G208" s="106"/>
      <c r="H208" s="91"/>
      <c r="I208" s="106"/>
      <c r="J208" s="107"/>
      <c r="K208" s="106"/>
      <c r="L208" s="108"/>
      <c r="M208" s="97"/>
      <c r="N208" s="90"/>
      <c r="O208" s="106"/>
      <c r="P208" s="97"/>
      <c r="Q208" s="106"/>
      <c r="R208" s="106"/>
      <c r="S208" s="97"/>
      <c r="T208" s="106"/>
      <c r="U208" s="106"/>
      <c r="V208" s="97"/>
      <c r="W208" s="106"/>
      <c r="X208" s="106"/>
      <c r="Y208" s="97"/>
      <c r="Z208" s="106"/>
      <c r="AA208" s="106"/>
      <c r="AB208" s="97"/>
      <c r="AC208" s="106"/>
      <c r="AD208" s="106"/>
      <c r="AE208" s="113"/>
      <c r="AF208" s="106"/>
      <c r="AG208" s="106"/>
      <c r="AH208" s="113"/>
      <c r="AI208" s="106"/>
      <c r="AJ208" s="110"/>
      <c r="AK208" s="113"/>
      <c r="AL208" s="106"/>
      <c r="AM208" s="110"/>
      <c r="AN208" s="113"/>
      <c r="AO208" s="106"/>
      <c r="AP208" s="110"/>
      <c r="AQ208" s="97"/>
      <c r="AR208" s="106"/>
      <c r="AS208" s="106"/>
      <c r="AT208" s="111"/>
      <c r="AU208" s="111"/>
      <c r="AV208" s="114"/>
      <c r="AW208" s="97"/>
      <c r="AX208" s="106"/>
      <c r="AY208" s="97"/>
      <c r="AZ208" s="106"/>
      <c r="BA208" s="106"/>
      <c r="BB208" s="111"/>
      <c r="BC208" s="111"/>
      <c r="BD208" s="112"/>
      <c r="BE208" s="97"/>
      <c r="BF208" s="106"/>
      <c r="BG208" s="113"/>
      <c r="BH208" s="106"/>
      <c r="BI208" s="106"/>
      <c r="BJ208" s="111"/>
      <c r="BK208" s="111"/>
      <c r="BL208" s="112"/>
      <c r="BM208" s="113"/>
      <c r="BN208" s="106"/>
      <c r="BO208" s="113"/>
      <c r="BP208" s="106"/>
      <c r="BQ208" s="106"/>
      <c r="BR208" s="111"/>
      <c r="BS208" s="111"/>
      <c r="BT208" s="112"/>
      <c r="BU208" s="113"/>
      <c r="BV208" s="106"/>
    </row>
    <row r="209" spans="1:74">
      <c r="A209" s="92" t="s">
        <v>1311</v>
      </c>
      <c r="B209" s="91" t="s">
        <v>140</v>
      </c>
      <c r="C209" s="115">
        <v>44947</v>
      </c>
      <c r="D209" s="106" t="s">
        <v>173</v>
      </c>
      <c r="E209" s="116" t="s">
        <v>149</v>
      </c>
      <c r="F209" s="106" t="s">
        <v>143</v>
      </c>
      <c r="G209" s="106" t="s">
        <v>144</v>
      </c>
      <c r="H209" s="91" t="s">
        <v>145</v>
      </c>
      <c r="I209" s="106" t="s">
        <v>146</v>
      </c>
      <c r="J209" s="107" t="s">
        <v>150</v>
      </c>
      <c r="K209" s="106">
        <v>3</v>
      </c>
      <c r="L209" s="108" t="s">
        <v>151</v>
      </c>
      <c r="M209" s="97">
        <v>44947.256944444445</v>
      </c>
      <c r="N209" s="90">
        <v>50025</v>
      </c>
      <c r="O209" s="106">
        <v>0</v>
      </c>
      <c r="P209" s="97">
        <v>44947.621527777781</v>
      </c>
      <c r="Q209" s="106">
        <v>50114</v>
      </c>
      <c r="R209" s="106">
        <v>0</v>
      </c>
      <c r="S209" s="97">
        <v>44947.291666666664</v>
      </c>
      <c r="T209" s="106">
        <v>50031</v>
      </c>
      <c r="U209" s="106" t="s">
        <v>285</v>
      </c>
      <c r="V209" s="97">
        <v>44947.486111111109</v>
      </c>
      <c r="W209" s="106">
        <v>50072</v>
      </c>
      <c r="X209" s="106" t="s">
        <v>1312</v>
      </c>
      <c r="Y209" s="97">
        <v>44947.532638888886</v>
      </c>
      <c r="Z209" s="106">
        <v>50093</v>
      </c>
      <c r="AA209" s="106" t="s">
        <v>207</v>
      </c>
      <c r="AB209" s="97">
        <v>44947.59375</v>
      </c>
      <c r="AC209" s="106">
        <v>50106</v>
      </c>
      <c r="AD209" s="106" t="s">
        <v>307</v>
      </c>
      <c r="AE209" s="113"/>
      <c r="AF209" s="106"/>
      <c r="AG209" s="106"/>
      <c r="AH209" s="113"/>
      <c r="AI209" s="106"/>
      <c r="AJ209" s="110"/>
      <c r="AK209" s="113"/>
      <c r="AL209" s="106"/>
      <c r="AM209" s="110"/>
      <c r="AN209" s="113"/>
      <c r="AO209" s="106"/>
      <c r="AP209" s="110"/>
      <c r="AQ209" s="97">
        <v>44947.518750000003</v>
      </c>
      <c r="AR209" s="106">
        <v>50083</v>
      </c>
      <c r="AS209" s="106">
        <v>4035</v>
      </c>
      <c r="AT209" s="111">
        <v>19990</v>
      </c>
      <c r="AU209" s="111">
        <v>12280</v>
      </c>
      <c r="AV209" s="112">
        <v>7710</v>
      </c>
      <c r="AW209" s="97">
        <v>44947.526388888888</v>
      </c>
      <c r="AX209" s="106">
        <v>50084</v>
      </c>
      <c r="AY209" s="97">
        <v>44947.616666666669</v>
      </c>
      <c r="AZ209" s="106">
        <v>50113</v>
      </c>
      <c r="BA209" s="106">
        <v>4039</v>
      </c>
      <c r="BB209" s="111">
        <v>15030</v>
      </c>
      <c r="BC209" s="111">
        <v>12210</v>
      </c>
      <c r="BD209" s="112">
        <v>2820</v>
      </c>
      <c r="BE209" s="97">
        <v>44947.621527777781</v>
      </c>
      <c r="BF209" s="106">
        <v>50114</v>
      </c>
      <c r="BG209" s="113"/>
      <c r="BH209" s="106"/>
      <c r="BI209" s="106"/>
      <c r="BJ209" s="111"/>
      <c r="BK209" s="111"/>
      <c r="BL209" s="112"/>
      <c r="BM209" s="113"/>
      <c r="BN209" s="106"/>
      <c r="BO209" s="113"/>
      <c r="BP209" s="106"/>
      <c r="BQ209" s="106"/>
      <c r="BR209" s="111"/>
      <c r="BS209" s="111"/>
      <c r="BT209" s="112"/>
      <c r="BU209" s="113"/>
      <c r="BV209" s="106"/>
    </row>
    <row r="210" spans="1:74">
      <c r="A210" s="92" t="s">
        <v>1313</v>
      </c>
      <c r="B210" s="91" t="s">
        <v>140</v>
      </c>
      <c r="C210" s="115">
        <v>44947</v>
      </c>
      <c r="D210" s="106" t="s">
        <v>173</v>
      </c>
      <c r="E210" s="107" t="s">
        <v>152</v>
      </c>
      <c r="F210" s="106" t="s">
        <v>143</v>
      </c>
      <c r="G210" s="106" t="s">
        <v>144</v>
      </c>
      <c r="H210" s="91" t="s">
        <v>145</v>
      </c>
      <c r="I210" s="106" t="s">
        <v>146</v>
      </c>
      <c r="J210" s="107" t="s">
        <v>153</v>
      </c>
      <c r="K210" s="106">
        <v>3</v>
      </c>
      <c r="L210" s="108" t="s">
        <v>154</v>
      </c>
      <c r="M210" s="97">
        <v>44947.256944444445</v>
      </c>
      <c r="N210" s="90">
        <v>51717</v>
      </c>
      <c r="O210" s="106">
        <v>51717</v>
      </c>
      <c r="P210" s="97">
        <v>44947.638888888891</v>
      </c>
      <c r="Q210" s="106">
        <v>51806</v>
      </c>
      <c r="R210" s="106">
        <v>51806</v>
      </c>
      <c r="S210" s="97">
        <v>44947.28125</v>
      </c>
      <c r="T210" s="106">
        <v>51724</v>
      </c>
      <c r="U210" s="106" t="s">
        <v>181</v>
      </c>
      <c r="V210" s="97">
        <v>44947.506944444445</v>
      </c>
      <c r="W210" s="106">
        <v>51764</v>
      </c>
      <c r="X210" s="106" t="s">
        <v>335</v>
      </c>
      <c r="Y210" s="97">
        <v>44947.541666666664</v>
      </c>
      <c r="Z210" s="106">
        <v>51779</v>
      </c>
      <c r="AA210" s="106" t="s">
        <v>1314</v>
      </c>
      <c r="AB210" s="97">
        <v>44947.597222222219</v>
      </c>
      <c r="AC210" s="106">
        <v>51787</v>
      </c>
      <c r="AD210" s="106" t="s">
        <v>1315</v>
      </c>
      <c r="AE210" s="113"/>
      <c r="AF210" s="106"/>
      <c r="AG210" s="106"/>
      <c r="AH210" s="113"/>
      <c r="AI210" s="106"/>
      <c r="AJ210" s="110"/>
      <c r="AK210" s="113"/>
      <c r="AL210" s="106"/>
      <c r="AM210" s="110"/>
      <c r="AN210" s="113"/>
      <c r="AO210" s="106"/>
      <c r="AP210" s="110"/>
      <c r="AQ210" s="97">
        <v>44947.53125</v>
      </c>
      <c r="AR210" s="106">
        <v>51774</v>
      </c>
      <c r="AS210" s="106">
        <v>4036</v>
      </c>
      <c r="AT210" s="111">
        <v>20580</v>
      </c>
      <c r="AU210" s="111">
        <v>11990</v>
      </c>
      <c r="AV210" s="112">
        <v>8590</v>
      </c>
      <c r="AW210" s="97">
        <v>44947.538194444445</v>
      </c>
      <c r="AX210" s="106">
        <v>51774</v>
      </c>
      <c r="AY210" s="97">
        <v>44947.62777777778</v>
      </c>
      <c r="AZ210" s="106">
        <v>51806</v>
      </c>
      <c r="BA210" s="106">
        <v>4040</v>
      </c>
      <c r="BB210" s="111">
        <v>14500</v>
      </c>
      <c r="BC210" s="111">
        <v>11870</v>
      </c>
      <c r="BD210" s="112">
        <v>2630</v>
      </c>
      <c r="BE210" s="97">
        <v>44947.634027777778</v>
      </c>
      <c r="BF210" s="106">
        <v>51806</v>
      </c>
      <c r="BG210" s="113"/>
      <c r="BH210" s="106"/>
      <c r="BI210" s="106"/>
      <c r="BJ210" s="111"/>
      <c r="BK210" s="111"/>
      <c r="BL210" s="112"/>
      <c r="BM210" s="113"/>
      <c r="BN210" s="106"/>
      <c r="BO210" s="113"/>
      <c r="BP210" s="106"/>
      <c r="BQ210" s="106"/>
      <c r="BR210" s="111"/>
      <c r="BS210" s="111"/>
      <c r="BT210" s="112"/>
      <c r="BU210" s="113"/>
      <c r="BV210" s="106"/>
    </row>
    <row r="211" spans="1:74">
      <c r="A211" s="92"/>
      <c r="B211" s="91"/>
      <c r="C211" s="115"/>
      <c r="D211" s="106"/>
      <c r="E211" s="107"/>
      <c r="F211" s="106"/>
      <c r="G211" s="106"/>
      <c r="H211" s="91"/>
      <c r="I211" s="106"/>
      <c r="J211" s="107"/>
      <c r="K211" s="106"/>
      <c r="L211" s="108"/>
      <c r="M211" s="97"/>
      <c r="N211" s="90"/>
      <c r="O211" s="106"/>
      <c r="P211" s="97"/>
      <c r="Q211" s="106"/>
      <c r="R211" s="106"/>
      <c r="S211" s="97"/>
      <c r="T211" s="106"/>
      <c r="U211" s="106"/>
      <c r="V211" s="97"/>
      <c r="W211" s="106"/>
      <c r="X211" s="106"/>
      <c r="Y211" s="97"/>
      <c r="Z211" s="106"/>
      <c r="AA211" s="106"/>
      <c r="AB211" s="97"/>
      <c r="AC211" s="106"/>
      <c r="AD211" s="106"/>
      <c r="AE211" s="113"/>
      <c r="AF211" s="106"/>
      <c r="AG211" s="106"/>
      <c r="AH211" s="113"/>
      <c r="AI211" s="106"/>
      <c r="AJ211" s="110"/>
      <c r="AK211" s="113"/>
      <c r="AL211" s="106"/>
      <c r="AM211" s="110"/>
      <c r="AN211" s="113"/>
      <c r="AO211" s="106"/>
      <c r="AP211" s="110"/>
      <c r="AQ211" s="97"/>
      <c r="AR211" s="106"/>
      <c r="AS211" s="106"/>
      <c r="AT211" s="111"/>
      <c r="AU211" s="111"/>
      <c r="AV211" s="114"/>
      <c r="AW211" s="97"/>
      <c r="AX211" s="106"/>
      <c r="AY211" s="97"/>
      <c r="AZ211" s="106"/>
      <c r="BA211" s="106"/>
      <c r="BB211" s="111"/>
      <c r="BC211" s="111"/>
      <c r="BD211" s="112"/>
      <c r="BE211" s="97"/>
      <c r="BF211" s="106"/>
      <c r="BG211" s="113"/>
      <c r="BH211" s="106"/>
      <c r="BI211" s="106"/>
      <c r="BJ211" s="111"/>
      <c r="BK211" s="111"/>
      <c r="BL211" s="112"/>
      <c r="BM211" s="113"/>
      <c r="BN211" s="106"/>
      <c r="BO211" s="113"/>
      <c r="BP211" s="106"/>
      <c r="BQ211" s="106"/>
      <c r="BR211" s="111"/>
      <c r="BS211" s="111"/>
      <c r="BT211" s="112"/>
      <c r="BU211" s="113"/>
      <c r="BV211" s="106"/>
    </row>
    <row r="212" spans="1:74">
      <c r="A212" s="92"/>
      <c r="B212" s="91"/>
      <c r="C212" s="115"/>
      <c r="D212" s="106"/>
      <c r="E212" s="107"/>
      <c r="F212" s="106"/>
      <c r="G212" s="106"/>
      <c r="H212" s="91"/>
      <c r="I212" s="106"/>
      <c r="J212" s="107"/>
      <c r="K212" s="106"/>
      <c r="L212" s="108"/>
      <c r="M212" s="97"/>
      <c r="N212" s="90"/>
      <c r="O212" s="106"/>
      <c r="P212" s="97"/>
      <c r="Q212" s="106"/>
      <c r="R212" s="106"/>
      <c r="S212" s="97"/>
      <c r="T212" s="106"/>
      <c r="U212" s="106"/>
      <c r="V212" s="97"/>
      <c r="W212" s="106"/>
      <c r="X212" s="106"/>
      <c r="Y212" s="97"/>
      <c r="Z212" s="106"/>
      <c r="AA212" s="106"/>
      <c r="AB212" s="97"/>
      <c r="AC212" s="106"/>
      <c r="AD212" s="106"/>
      <c r="AE212" s="113"/>
      <c r="AF212" s="106"/>
      <c r="AG212" s="106"/>
      <c r="AH212" s="113"/>
      <c r="AI212" s="106"/>
      <c r="AJ212" s="110"/>
      <c r="AK212" s="113"/>
      <c r="AL212" s="106"/>
      <c r="AM212" s="110"/>
      <c r="AN212" s="113"/>
      <c r="AO212" s="106"/>
      <c r="AP212" s="110"/>
      <c r="AQ212" s="97"/>
      <c r="AR212" s="106"/>
      <c r="AS212" s="106"/>
      <c r="AT212" s="111"/>
      <c r="AU212" s="111"/>
      <c r="AV212" s="114"/>
      <c r="AW212" s="97"/>
      <c r="AX212" s="106"/>
      <c r="AY212" s="97"/>
      <c r="AZ212" s="106"/>
      <c r="BA212" s="106"/>
      <c r="BB212" s="111"/>
      <c r="BC212" s="111"/>
      <c r="BD212" s="112"/>
      <c r="BE212" s="97"/>
      <c r="BF212" s="106"/>
      <c r="BG212" s="113"/>
      <c r="BH212" s="106"/>
      <c r="BI212" s="106"/>
      <c r="BJ212" s="111"/>
      <c r="BK212" s="111"/>
      <c r="BL212" s="112"/>
      <c r="BM212" s="113"/>
      <c r="BN212" s="106"/>
      <c r="BO212" s="113"/>
      <c r="BP212" s="106"/>
      <c r="BQ212" s="106"/>
      <c r="BR212" s="111"/>
      <c r="BS212" s="111"/>
      <c r="BT212" s="112"/>
      <c r="BU212" s="113"/>
      <c r="BV212" s="106"/>
    </row>
    <row r="213" spans="1:74">
      <c r="A213" s="92"/>
      <c r="B213" s="91"/>
      <c r="C213" s="115"/>
      <c r="D213" s="106"/>
      <c r="E213" s="107"/>
      <c r="F213" s="106"/>
      <c r="G213" s="106"/>
      <c r="H213" s="91"/>
      <c r="I213" s="106"/>
      <c r="J213" s="107"/>
      <c r="K213" s="106"/>
      <c r="L213" s="108"/>
      <c r="M213" s="97"/>
      <c r="N213" s="90"/>
      <c r="O213" s="106"/>
      <c r="P213" s="97"/>
      <c r="Q213" s="106"/>
      <c r="R213" s="106"/>
      <c r="S213" s="97"/>
      <c r="T213" s="106"/>
      <c r="U213" s="106"/>
      <c r="V213" s="97"/>
      <c r="W213" s="106"/>
      <c r="X213" s="106"/>
      <c r="Y213" s="97"/>
      <c r="Z213" s="106"/>
      <c r="AA213" s="106"/>
      <c r="AB213" s="97"/>
      <c r="AC213" s="106"/>
      <c r="AD213" s="106"/>
      <c r="AE213" s="113"/>
      <c r="AF213" s="106"/>
      <c r="AG213" s="106"/>
      <c r="AH213" s="113"/>
      <c r="AI213" s="106"/>
      <c r="AJ213" s="110"/>
      <c r="AK213" s="113"/>
      <c r="AL213" s="106"/>
      <c r="AM213" s="110"/>
      <c r="AN213" s="113"/>
      <c r="AO213" s="106"/>
      <c r="AP213" s="110"/>
      <c r="AQ213" s="97"/>
      <c r="AR213" s="106"/>
      <c r="AS213" s="106"/>
      <c r="AT213" s="111"/>
      <c r="AU213" s="111"/>
      <c r="AV213" s="114"/>
      <c r="AW213" s="97"/>
      <c r="AX213" s="106"/>
      <c r="AY213" s="97"/>
      <c r="AZ213" s="106"/>
      <c r="BA213" s="106"/>
      <c r="BB213" s="111"/>
      <c r="BC213" s="111"/>
      <c r="BD213" s="112"/>
      <c r="BE213" s="97"/>
      <c r="BF213" s="106"/>
      <c r="BG213" s="113"/>
      <c r="BH213" s="106"/>
      <c r="BI213" s="106"/>
      <c r="BJ213" s="111"/>
      <c r="BK213" s="111"/>
      <c r="BL213" s="112"/>
      <c r="BM213" s="113"/>
      <c r="BN213" s="106"/>
      <c r="BO213" s="113"/>
      <c r="BP213" s="106"/>
      <c r="BQ213" s="106"/>
      <c r="BR213" s="111"/>
      <c r="BS213" s="111"/>
      <c r="BT213" s="112"/>
      <c r="BU213" s="113"/>
      <c r="BV213" s="106"/>
    </row>
    <row r="214" spans="1:74">
      <c r="A214" s="92"/>
      <c r="B214" s="91"/>
      <c r="C214" s="115"/>
      <c r="D214" s="106"/>
      <c r="E214" s="107"/>
      <c r="F214" s="106"/>
      <c r="G214" s="106"/>
      <c r="H214" s="91"/>
      <c r="I214" s="106"/>
      <c r="J214" s="107"/>
      <c r="K214" s="106"/>
      <c r="L214" s="108"/>
      <c r="M214" s="97"/>
      <c r="N214" s="90"/>
      <c r="O214" s="106"/>
      <c r="P214" s="97"/>
      <c r="Q214" s="106"/>
      <c r="R214" s="106"/>
      <c r="S214" s="97"/>
      <c r="T214" s="106"/>
      <c r="U214" s="106"/>
      <c r="V214" s="97"/>
      <c r="W214" s="106"/>
      <c r="X214" s="106"/>
      <c r="Y214" s="97"/>
      <c r="Z214" s="106"/>
      <c r="AA214" s="106"/>
      <c r="AB214" s="97"/>
      <c r="AC214" s="106"/>
      <c r="AD214" s="106"/>
      <c r="AE214" s="113"/>
      <c r="AF214" s="106"/>
      <c r="AG214" s="106"/>
      <c r="AH214" s="113"/>
      <c r="AI214" s="106"/>
      <c r="AJ214" s="110"/>
      <c r="AK214" s="113"/>
      <c r="AL214" s="106"/>
      <c r="AM214" s="110"/>
      <c r="AN214" s="113"/>
      <c r="AO214" s="106"/>
      <c r="AP214" s="110"/>
      <c r="AQ214" s="97"/>
      <c r="AR214" s="106"/>
      <c r="AS214" s="106"/>
      <c r="AT214" s="111"/>
      <c r="AU214" s="111"/>
      <c r="AV214" s="114"/>
      <c r="AW214" s="97"/>
      <c r="AX214" s="106"/>
      <c r="AY214" s="97"/>
      <c r="AZ214" s="106"/>
      <c r="BA214" s="106"/>
      <c r="BB214" s="111"/>
      <c r="BC214" s="111"/>
      <c r="BD214" s="112"/>
      <c r="BE214" s="97"/>
      <c r="BF214" s="106"/>
      <c r="BG214" s="113"/>
      <c r="BH214" s="106"/>
      <c r="BI214" s="106"/>
      <c r="BJ214" s="111"/>
      <c r="BK214" s="111"/>
      <c r="BL214" s="112"/>
      <c r="BM214" s="113"/>
      <c r="BN214" s="106"/>
      <c r="BO214" s="113"/>
      <c r="BP214" s="106"/>
      <c r="BQ214" s="106"/>
      <c r="BR214" s="111"/>
      <c r="BS214" s="111"/>
      <c r="BT214" s="112"/>
      <c r="BU214" s="113"/>
      <c r="BV214" s="106"/>
    </row>
    <row r="215" spans="1:74">
      <c r="A215" s="92"/>
      <c r="B215" s="91"/>
      <c r="C215" s="115"/>
      <c r="D215" s="106"/>
      <c r="E215" s="107"/>
      <c r="F215" s="106"/>
      <c r="G215" s="106"/>
      <c r="H215" s="91"/>
      <c r="I215" s="106"/>
      <c r="J215" s="107"/>
      <c r="K215" s="106"/>
      <c r="L215" s="108"/>
      <c r="M215" s="97"/>
      <c r="N215" s="90"/>
      <c r="O215" s="106"/>
      <c r="P215" s="97"/>
      <c r="Q215" s="106"/>
      <c r="R215" s="106"/>
      <c r="S215" s="97"/>
      <c r="T215" s="106"/>
      <c r="U215" s="106"/>
      <c r="V215" s="97"/>
      <c r="W215" s="106"/>
      <c r="X215" s="106"/>
      <c r="Y215" s="97"/>
      <c r="Z215" s="106"/>
      <c r="AA215" s="106"/>
      <c r="AB215" s="97"/>
      <c r="AC215" s="106"/>
      <c r="AD215" s="106"/>
      <c r="AE215" s="113"/>
      <c r="AF215" s="106"/>
      <c r="AG215" s="106"/>
      <c r="AH215" s="113"/>
      <c r="AI215" s="106"/>
      <c r="AJ215" s="110"/>
      <c r="AK215" s="113"/>
      <c r="AL215" s="106"/>
      <c r="AM215" s="110"/>
      <c r="AN215" s="113"/>
      <c r="AO215" s="106"/>
      <c r="AP215" s="110"/>
      <c r="AQ215" s="97"/>
      <c r="AR215" s="106"/>
      <c r="AS215" s="106"/>
      <c r="AT215" s="111"/>
      <c r="AU215" s="111"/>
      <c r="AV215" s="114"/>
      <c r="AW215" s="97"/>
      <c r="AX215" s="106"/>
      <c r="AY215" s="97"/>
      <c r="AZ215" s="106"/>
      <c r="BA215" s="106"/>
      <c r="BB215" s="111"/>
      <c r="BC215" s="111"/>
      <c r="BD215" s="112"/>
      <c r="BE215" s="97"/>
      <c r="BF215" s="106"/>
      <c r="BG215" s="113"/>
      <c r="BH215" s="106"/>
      <c r="BI215" s="106"/>
      <c r="BJ215" s="111"/>
      <c r="BK215" s="111"/>
      <c r="BL215" s="112"/>
      <c r="BM215" s="113"/>
      <c r="BN215" s="106"/>
      <c r="BO215" s="113"/>
      <c r="BP215" s="106"/>
      <c r="BQ215" s="106"/>
      <c r="BR215" s="111"/>
      <c r="BS215" s="111"/>
      <c r="BT215" s="112"/>
      <c r="BU215" s="113"/>
      <c r="BV215" s="106"/>
    </row>
    <row r="216" spans="1:74">
      <c r="A216" s="92"/>
      <c r="B216" s="91"/>
      <c r="C216" s="115"/>
      <c r="D216" s="106"/>
      <c r="E216" s="107"/>
      <c r="F216" s="106"/>
      <c r="G216" s="106"/>
      <c r="H216" s="91"/>
      <c r="I216" s="106"/>
      <c r="J216" s="107"/>
      <c r="K216" s="106"/>
      <c r="L216" s="108"/>
      <c r="M216" s="97"/>
      <c r="N216" s="90"/>
      <c r="O216" s="106"/>
      <c r="P216" s="97"/>
      <c r="Q216" s="106"/>
      <c r="R216" s="106"/>
      <c r="S216" s="97"/>
      <c r="T216" s="106"/>
      <c r="U216" s="106"/>
      <c r="V216" s="97"/>
      <c r="W216" s="106"/>
      <c r="X216" s="106"/>
      <c r="Y216" s="97"/>
      <c r="Z216" s="106"/>
      <c r="AA216" s="106"/>
      <c r="AB216" s="97"/>
      <c r="AC216" s="106"/>
      <c r="AD216" s="106"/>
      <c r="AE216" s="113"/>
      <c r="AF216" s="106"/>
      <c r="AG216" s="106"/>
      <c r="AH216" s="113"/>
      <c r="AI216" s="106"/>
      <c r="AJ216" s="110"/>
      <c r="AK216" s="113"/>
      <c r="AL216" s="106"/>
      <c r="AM216" s="110"/>
      <c r="AN216" s="113"/>
      <c r="AO216" s="106"/>
      <c r="AP216" s="110"/>
      <c r="AQ216" s="97"/>
      <c r="AR216" s="106"/>
      <c r="AS216" s="106"/>
      <c r="AT216" s="111"/>
      <c r="AU216" s="111"/>
      <c r="AV216" s="114"/>
      <c r="AW216" s="97"/>
      <c r="AX216" s="106"/>
      <c r="AY216" s="97"/>
      <c r="AZ216" s="106"/>
      <c r="BA216" s="106"/>
      <c r="BB216" s="111"/>
      <c r="BC216" s="111"/>
      <c r="BD216" s="112"/>
      <c r="BE216" s="97"/>
      <c r="BF216" s="106"/>
      <c r="BG216" s="113"/>
      <c r="BH216" s="106"/>
      <c r="BI216" s="106"/>
      <c r="BJ216" s="111"/>
      <c r="BK216" s="111"/>
      <c r="BL216" s="112"/>
      <c r="BM216" s="113"/>
      <c r="BN216" s="106"/>
      <c r="BO216" s="113"/>
      <c r="BP216" s="106"/>
      <c r="BQ216" s="106"/>
      <c r="BR216" s="111"/>
      <c r="BS216" s="111"/>
      <c r="BT216" s="112"/>
      <c r="BU216" s="113"/>
      <c r="BV216" s="106"/>
    </row>
    <row r="217" spans="1:74">
      <c r="A217" s="92"/>
      <c r="B217" s="91"/>
      <c r="C217" s="115"/>
      <c r="D217" s="106"/>
      <c r="E217" s="107"/>
      <c r="F217" s="106"/>
      <c r="G217" s="106"/>
      <c r="H217" s="91"/>
      <c r="I217" s="106"/>
      <c r="J217" s="107"/>
      <c r="K217" s="106"/>
      <c r="L217" s="108"/>
      <c r="M217" s="97"/>
      <c r="N217" s="90"/>
      <c r="O217" s="106"/>
      <c r="P217" s="97"/>
      <c r="Q217" s="106"/>
      <c r="R217" s="106"/>
      <c r="S217" s="97"/>
      <c r="T217" s="106"/>
      <c r="U217" s="106"/>
      <c r="V217" s="97"/>
      <c r="W217" s="106"/>
      <c r="X217" s="106"/>
      <c r="Y217" s="97"/>
      <c r="Z217" s="106"/>
      <c r="AA217" s="106"/>
      <c r="AB217" s="97"/>
      <c r="AC217" s="106"/>
      <c r="AD217" s="106"/>
      <c r="AE217" s="113"/>
      <c r="AF217" s="106"/>
      <c r="AG217" s="106"/>
      <c r="AH217" s="113"/>
      <c r="AI217" s="106"/>
      <c r="AJ217" s="110"/>
      <c r="AK217" s="113"/>
      <c r="AL217" s="106"/>
      <c r="AM217" s="110"/>
      <c r="AN217" s="113"/>
      <c r="AO217" s="106"/>
      <c r="AP217" s="110"/>
      <c r="AQ217" s="97"/>
      <c r="AR217" s="106"/>
      <c r="AS217" s="106"/>
      <c r="AT217" s="111"/>
      <c r="AU217" s="111"/>
      <c r="AV217" s="114"/>
      <c r="AW217" s="97"/>
      <c r="AX217" s="106"/>
      <c r="AY217" s="97"/>
      <c r="AZ217" s="106"/>
      <c r="BA217" s="106"/>
      <c r="BB217" s="111"/>
      <c r="BC217" s="111"/>
      <c r="BD217" s="112"/>
      <c r="BE217" s="97"/>
      <c r="BF217" s="106"/>
      <c r="BG217" s="113"/>
      <c r="BH217" s="106"/>
      <c r="BI217" s="106"/>
      <c r="BJ217" s="111"/>
      <c r="BK217" s="111"/>
      <c r="BL217" s="112"/>
      <c r="BM217" s="113"/>
      <c r="BN217" s="106"/>
      <c r="BO217" s="113"/>
      <c r="BP217" s="106"/>
      <c r="BQ217" s="106"/>
      <c r="BR217" s="111"/>
      <c r="BS217" s="111"/>
      <c r="BT217" s="112"/>
      <c r="BU217" s="113"/>
      <c r="BV217" s="106"/>
    </row>
    <row r="218" spans="1:74">
      <c r="A218" s="92"/>
      <c r="B218" s="91"/>
      <c r="C218" s="115"/>
      <c r="D218" s="106"/>
      <c r="E218" s="107"/>
      <c r="F218" s="106"/>
      <c r="G218" s="106"/>
      <c r="H218" s="91"/>
      <c r="I218" s="106"/>
      <c r="J218" s="107"/>
      <c r="K218" s="106"/>
      <c r="L218" s="108"/>
      <c r="M218" s="97"/>
      <c r="N218" s="90"/>
      <c r="O218" s="106"/>
      <c r="P218" s="97"/>
      <c r="Q218" s="106"/>
      <c r="R218" s="106"/>
      <c r="S218" s="97"/>
      <c r="T218" s="106"/>
      <c r="U218" s="106"/>
      <c r="V218" s="97"/>
      <c r="W218" s="106"/>
      <c r="X218" s="106"/>
      <c r="Y218" s="97"/>
      <c r="Z218" s="106"/>
      <c r="AA218" s="106"/>
      <c r="AB218" s="97"/>
      <c r="AC218" s="106"/>
      <c r="AD218" s="106"/>
      <c r="AE218" s="113"/>
      <c r="AF218" s="106"/>
      <c r="AG218" s="106"/>
      <c r="AH218" s="113"/>
      <c r="AI218" s="106"/>
      <c r="AJ218" s="110"/>
      <c r="AK218" s="113"/>
      <c r="AL218" s="106"/>
      <c r="AM218" s="110"/>
      <c r="AN218" s="113"/>
      <c r="AO218" s="106"/>
      <c r="AP218" s="110"/>
      <c r="AQ218" s="97"/>
      <c r="AR218" s="106"/>
      <c r="AS218" s="106"/>
      <c r="AT218" s="111"/>
      <c r="AU218" s="111"/>
      <c r="AV218" s="114"/>
      <c r="AW218" s="97"/>
      <c r="AX218" s="106"/>
      <c r="AY218" s="97"/>
      <c r="AZ218" s="106"/>
      <c r="BA218" s="106"/>
      <c r="BB218" s="111"/>
      <c r="BC218" s="111"/>
      <c r="BD218" s="112"/>
      <c r="BE218" s="97"/>
      <c r="BF218" s="106"/>
      <c r="BG218" s="113"/>
      <c r="BH218" s="106"/>
      <c r="BI218" s="106"/>
      <c r="BJ218" s="111"/>
      <c r="BK218" s="111"/>
      <c r="BL218" s="112"/>
      <c r="BM218" s="113"/>
      <c r="BN218" s="106"/>
      <c r="BO218" s="113"/>
      <c r="BP218" s="106"/>
      <c r="BQ218" s="106"/>
      <c r="BR218" s="111"/>
      <c r="BS218" s="111"/>
      <c r="BT218" s="112"/>
      <c r="BU218" s="113"/>
      <c r="BV218" s="106"/>
    </row>
    <row r="219" spans="1:74">
      <c r="A219" s="92"/>
      <c r="B219" s="91"/>
      <c r="C219" s="115"/>
      <c r="D219" s="106"/>
      <c r="E219" s="107"/>
      <c r="F219" s="106"/>
      <c r="G219" s="106"/>
      <c r="H219" s="91"/>
      <c r="I219" s="106"/>
      <c r="J219" s="107"/>
      <c r="K219" s="106"/>
      <c r="L219" s="108"/>
      <c r="M219" s="97"/>
      <c r="N219" s="90"/>
      <c r="O219" s="106"/>
      <c r="P219" s="97"/>
      <c r="Q219" s="106"/>
      <c r="R219" s="106"/>
      <c r="S219" s="97"/>
      <c r="T219" s="106"/>
      <c r="U219" s="106"/>
      <c r="V219" s="97"/>
      <c r="W219" s="106"/>
      <c r="X219" s="106"/>
      <c r="Y219" s="97"/>
      <c r="Z219" s="106"/>
      <c r="AA219" s="106"/>
      <c r="AB219" s="97"/>
      <c r="AC219" s="106"/>
      <c r="AD219" s="106"/>
      <c r="AE219" s="113"/>
      <c r="AF219" s="106"/>
      <c r="AG219" s="106"/>
      <c r="AH219" s="113"/>
      <c r="AI219" s="106"/>
      <c r="AJ219" s="110"/>
      <c r="AK219" s="113"/>
      <c r="AL219" s="106"/>
      <c r="AM219" s="110"/>
      <c r="AN219" s="113"/>
      <c r="AO219" s="106"/>
      <c r="AP219" s="110"/>
      <c r="AQ219" s="97"/>
      <c r="AR219" s="106"/>
      <c r="AS219" s="106"/>
      <c r="AT219" s="111"/>
      <c r="AU219" s="111"/>
      <c r="AV219" s="114"/>
      <c r="AW219" s="97"/>
      <c r="AX219" s="106"/>
      <c r="AY219" s="97"/>
      <c r="AZ219" s="106"/>
      <c r="BA219" s="106"/>
      <c r="BB219" s="111"/>
      <c r="BC219" s="111"/>
      <c r="BD219" s="112"/>
      <c r="BE219" s="97"/>
      <c r="BF219" s="106"/>
      <c r="BG219" s="113"/>
      <c r="BH219" s="106"/>
      <c r="BI219" s="106"/>
      <c r="BJ219" s="111"/>
      <c r="BK219" s="111"/>
      <c r="BL219" s="112"/>
      <c r="BM219" s="113"/>
      <c r="BN219" s="106"/>
      <c r="BO219" s="113"/>
      <c r="BP219" s="106"/>
      <c r="BQ219" s="106"/>
      <c r="BR219" s="111"/>
      <c r="BS219" s="111"/>
      <c r="BT219" s="112"/>
      <c r="BU219" s="113"/>
      <c r="BV219" s="106"/>
    </row>
    <row r="220" spans="1:74">
      <c r="A220" s="92"/>
      <c r="B220" s="91"/>
      <c r="C220" s="115"/>
      <c r="D220" s="106"/>
      <c r="E220" s="107"/>
      <c r="F220" s="106"/>
      <c r="G220" s="106"/>
      <c r="H220" s="91"/>
      <c r="I220" s="106"/>
      <c r="J220" s="107"/>
      <c r="K220" s="106"/>
      <c r="L220" s="108"/>
      <c r="M220" s="97"/>
      <c r="N220" s="90"/>
      <c r="O220" s="106"/>
      <c r="P220" s="97"/>
      <c r="Q220" s="106"/>
      <c r="R220" s="106"/>
      <c r="S220" s="97"/>
      <c r="T220" s="106"/>
      <c r="U220" s="106"/>
      <c r="V220" s="97"/>
      <c r="W220" s="106"/>
      <c r="X220" s="106"/>
      <c r="Y220" s="97"/>
      <c r="Z220" s="106"/>
      <c r="AA220" s="106"/>
      <c r="AB220" s="97"/>
      <c r="AC220" s="106"/>
      <c r="AD220" s="106"/>
      <c r="AE220" s="113"/>
      <c r="AF220" s="106"/>
      <c r="AG220" s="106"/>
      <c r="AH220" s="113"/>
      <c r="AI220" s="106"/>
      <c r="AJ220" s="110"/>
      <c r="AK220" s="113"/>
      <c r="AL220" s="106"/>
      <c r="AM220" s="110"/>
      <c r="AN220" s="113"/>
      <c r="AO220" s="106"/>
      <c r="AP220" s="110"/>
      <c r="AQ220" s="97"/>
      <c r="AR220" s="106"/>
      <c r="AS220" s="106"/>
      <c r="AT220" s="111"/>
      <c r="AU220" s="111"/>
      <c r="AV220" s="114"/>
      <c r="AW220" s="97"/>
      <c r="AX220" s="106"/>
      <c r="AY220" s="97"/>
      <c r="AZ220" s="106"/>
      <c r="BA220" s="106"/>
      <c r="BB220" s="111"/>
      <c r="BC220" s="111"/>
      <c r="BD220" s="112"/>
      <c r="BE220" s="97"/>
      <c r="BF220" s="106"/>
      <c r="BG220" s="113"/>
      <c r="BH220" s="106"/>
      <c r="BI220" s="106"/>
      <c r="BJ220" s="111"/>
      <c r="BK220" s="111"/>
      <c r="BL220" s="112"/>
      <c r="BM220" s="113"/>
      <c r="BN220" s="106"/>
      <c r="BO220" s="113"/>
      <c r="BP220" s="106"/>
      <c r="BQ220" s="106"/>
      <c r="BR220" s="111"/>
      <c r="BS220" s="111"/>
      <c r="BT220" s="112"/>
      <c r="BU220" s="113"/>
      <c r="BV220" s="106"/>
    </row>
    <row r="221" spans="1:74">
      <c r="A221" s="92"/>
      <c r="B221" s="91"/>
      <c r="C221" s="115"/>
      <c r="D221" s="106"/>
      <c r="E221" s="107"/>
      <c r="F221" s="106"/>
      <c r="G221" s="106"/>
      <c r="H221" s="91"/>
      <c r="I221" s="106"/>
      <c r="J221" s="107"/>
      <c r="K221" s="106"/>
      <c r="L221" s="108"/>
      <c r="M221" s="97"/>
      <c r="N221" s="90"/>
      <c r="O221" s="106"/>
      <c r="P221" s="97"/>
      <c r="Q221" s="106"/>
      <c r="R221" s="106"/>
      <c r="S221" s="97"/>
      <c r="T221" s="106"/>
      <c r="U221" s="106"/>
      <c r="V221" s="97"/>
      <c r="W221" s="106"/>
      <c r="X221" s="106"/>
      <c r="Y221" s="97"/>
      <c r="Z221" s="106"/>
      <c r="AA221" s="106"/>
      <c r="AB221" s="97"/>
      <c r="AC221" s="106"/>
      <c r="AD221" s="106"/>
      <c r="AE221" s="113"/>
      <c r="AF221" s="106"/>
      <c r="AG221" s="106"/>
      <c r="AH221" s="113"/>
      <c r="AI221" s="106"/>
      <c r="AJ221" s="110"/>
      <c r="AK221" s="113"/>
      <c r="AL221" s="106"/>
      <c r="AM221" s="110"/>
      <c r="AN221" s="113"/>
      <c r="AO221" s="106"/>
      <c r="AP221" s="110"/>
      <c r="AQ221" s="97"/>
      <c r="AR221" s="106"/>
      <c r="AS221" s="106"/>
      <c r="AT221" s="111"/>
      <c r="AU221" s="111"/>
      <c r="AV221" s="114"/>
      <c r="AW221" s="97"/>
      <c r="AX221" s="106"/>
      <c r="AY221" s="97"/>
      <c r="AZ221" s="106"/>
      <c r="BA221" s="106"/>
      <c r="BB221" s="111"/>
      <c r="BC221" s="111"/>
      <c r="BD221" s="112"/>
      <c r="BE221" s="97"/>
      <c r="BF221" s="106"/>
      <c r="BG221" s="113"/>
      <c r="BH221" s="106"/>
      <c r="BI221" s="106"/>
      <c r="BJ221" s="111"/>
      <c r="BK221" s="111"/>
      <c r="BL221" s="112"/>
      <c r="BM221" s="113"/>
      <c r="BN221" s="106"/>
      <c r="BO221" s="113"/>
      <c r="BP221" s="106"/>
      <c r="BQ221" s="106"/>
      <c r="BR221" s="111"/>
      <c r="BS221" s="111"/>
      <c r="BT221" s="112"/>
      <c r="BU221" s="113"/>
      <c r="BV221" s="106"/>
    </row>
    <row r="222" spans="1:74">
      <c r="A222" s="92"/>
      <c r="B222" s="91"/>
      <c r="C222" s="115"/>
      <c r="D222" s="106"/>
      <c r="E222" s="107"/>
      <c r="F222" s="106"/>
      <c r="G222" s="106"/>
      <c r="H222" s="91"/>
      <c r="I222" s="106"/>
      <c r="J222" s="107"/>
      <c r="K222" s="106"/>
      <c r="L222" s="108"/>
      <c r="M222" s="97"/>
      <c r="N222" s="90"/>
      <c r="O222" s="106"/>
      <c r="P222" s="97"/>
      <c r="Q222" s="106"/>
      <c r="R222" s="106"/>
      <c r="S222" s="97"/>
      <c r="T222" s="106"/>
      <c r="U222" s="106"/>
      <c r="V222" s="97"/>
      <c r="W222" s="106"/>
      <c r="X222" s="106"/>
      <c r="Y222" s="97"/>
      <c r="Z222" s="106"/>
      <c r="AA222" s="106"/>
      <c r="AB222" s="97"/>
      <c r="AC222" s="106"/>
      <c r="AD222" s="106"/>
      <c r="AE222" s="113"/>
      <c r="AF222" s="106"/>
      <c r="AG222" s="106"/>
      <c r="AH222" s="113"/>
      <c r="AI222" s="106"/>
      <c r="AJ222" s="110"/>
      <c r="AK222" s="113"/>
      <c r="AL222" s="106"/>
      <c r="AM222" s="110"/>
      <c r="AN222" s="113"/>
      <c r="AO222" s="106"/>
      <c r="AP222" s="110"/>
      <c r="AQ222" s="97"/>
      <c r="AR222" s="106"/>
      <c r="AS222" s="106"/>
      <c r="AT222" s="111"/>
      <c r="AU222" s="111"/>
      <c r="AV222" s="114"/>
      <c r="AW222" s="97"/>
      <c r="AX222" s="106"/>
      <c r="AY222" s="97"/>
      <c r="AZ222" s="106"/>
      <c r="BA222" s="106"/>
      <c r="BB222" s="111"/>
      <c r="BC222" s="111"/>
      <c r="BD222" s="112"/>
      <c r="BE222" s="97"/>
      <c r="BF222" s="106"/>
      <c r="BG222" s="113"/>
      <c r="BH222" s="106"/>
      <c r="BI222" s="106"/>
      <c r="BJ222" s="111"/>
      <c r="BK222" s="111"/>
      <c r="BL222" s="112"/>
      <c r="BM222" s="113"/>
      <c r="BN222" s="106"/>
      <c r="BO222" s="113"/>
      <c r="BP222" s="106"/>
      <c r="BQ222" s="106"/>
      <c r="BR222" s="111"/>
      <c r="BS222" s="111"/>
      <c r="BT222" s="112"/>
      <c r="BU222" s="113"/>
      <c r="BV222" s="106"/>
    </row>
    <row r="223" spans="1:74">
      <c r="A223" s="92"/>
      <c r="B223" s="91"/>
      <c r="C223" s="115"/>
      <c r="D223" s="106"/>
      <c r="E223" s="107"/>
      <c r="F223" s="106"/>
      <c r="G223" s="106"/>
      <c r="H223" s="91"/>
      <c r="I223" s="106"/>
      <c r="J223" s="107"/>
      <c r="K223" s="106"/>
      <c r="L223" s="108"/>
      <c r="M223" s="97"/>
      <c r="N223" s="90"/>
      <c r="O223" s="106"/>
      <c r="P223" s="97"/>
      <c r="Q223" s="106"/>
      <c r="R223" s="106"/>
      <c r="S223" s="97"/>
      <c r="T223" s="106"/>
      <c r="U223" s="106"/>
      <c r="V223" s="97"/>
      <c r="W223" s="106"/>
      <c r="X223" s="106"/>
      <c r="Y223" s="97"/>
      <c r="Z223" s="106"/>
      <c r="AA223" s="106"/>
      <c r="AB223" s="97"/>
      <c r="AC223" s="106"/>
      <c r="AD223" s="106"/>
      <c r="AE223" s="113"/>
      <c r="AF223" s="106"/>
      <c r="AG223" s="106"/>
      <c r="AH223" s="113"/>
      <c r="AI223" s="106"/>
      <c r="AJ223" s="110"/>
      <c r="AK223" s="113"/>
      <c r="AL223" s="106"/>
      <c r="AM223" s="110"/>
      <c r="AN223" s="113"/>
      <c r="AO223" s="106"/>
      <c r="AP223" s="110"/>
      <c r="AQ223" s="97"/>
      <c r="AR223" s="106"/>
      <c r="AS223" s="106"/>
      <c r="AT223" s="111"/>
      <c r="AU223" s="111"/>
      <c r="AV223" s="114"/>
      <c r="AW223" s="97"/>
      <c r="AX223" s="106"/>
      <c r="AY223" s="97"/>
      <c r="AZ223" s="106"/>
      <c r="BA223" s="106"/>
      <c r="BB223" s="111"/>
      <c r="BC223" s="111"/>
      <c r="BD223" s="112"/>
      <c r="BE223" s="97"/>
      <c r="BF223" s="106"/>
      <c r="BG223" s="113"/>
      <c r="BH223" s="106"/>
      <c r="BI223" s="106"/>
      <c r="BJ223" s="111"/>
      <c r="BK223" s="111"/>
      <c r="BL223" s="112"/>
      <c r="BM223" s="113"/>
      <c r="BN223" s="106"/>
      <c r="BO223" s="113"/>
      <c r="BP223" s="106"/>
      <c r="BQ223" s="106"/>
      <c r="BR223" s="111"/>
      <c r="BS223" s="111"/>
      <c r="BT223" s="112"/>
      <c r="BU223" s="113"/>
      <c r="BV223" s="106"/>
    </row>
    <row r="224" spans="1:74">
      <c r="A224" s="92"/>
      <c r="B224" s="91"/>
      <c r="C224" s="115"/>
      <c r="D224" s="106"/>
      <c r="E224" s="107"/>
      <c r="F224" s="106"/>
      <c r="G224" s="106"/>
      <c r="H224" s="91"/>
      <c r="I224" s="106"/>
      <c r="J224" s="107"/>
      <c r="K224" s="106"/>
      <c r="L224" s="108"/>
      <c r="M224" s="97"/>
      <c r="N224" s="90"/>
      <c r="O224" s="106"/>
      <c r="P224" s="97"/>
      <c r="Q224" s="106"/>
      <c r="R224" s="106"/>
      <c r="S224" s="97"/>
      <c r="T224" s="106"/>
      <c r="U224" s="106"/>
      <c r="V224" s="97"/>
      <c r="W224" s="106"/>
      <c r="X224" s="106"/>
      <c r="Y224" s="97"/>
      <c r="Z224" s="106"/>
      <c r="AA224" s="106"/>
      <c r="AB224" s="97"/>
      <c r="AC224" s="106"/>
      <c r="AD224" s="106"/>
      <c r="AE224" s="113"/>
      <c r="AF224" s="106"/>
      <c r="AG224" s="106"/>
      <c r="AH224" s="113"/>
      <c r="AI224" s="106"/>
      <c r="AJ224" s="110"/>
      <c r="AK224" s="113"/>
      <c r="AL224" s="106"/>
      <c r="AM224" s="110"/>
      <c r="AN224" s="113"/>
      <c r="AO224" s="106"/>
      <c r="AP224" s="110"/>
      <c r="AQ224" s="97"/>
      <c r="AR224" s="106"/>
      <c r="AS224" s="106"/>
      <c r="AT224" s="111"/>
      <c r="AU224" s="111"/>
      <c r="AV224" s="114"/>
      <c r="AW224" s="97"/>
      <c r="AX224" s="106"/>
      <c r="AY224" s="97"/>
      <c r="AZ224" s="106"/>
      <c r="BA224" s="106"/>
      <c r="BB224" s="111"/>
      <c r="BC224" s="111"/>
      <c r="BD224" s="112"/>
      <c r="BE224" s="97"/>
      <c r="BF224" s="106"/>
      <c r="BG224" s="113"/>
      <c r="BH224" s="106"/>
      <c r="BI224" s="106"/>
      <c r="BJ224" s="111"/>
      <c r="BK224" s="111"/>
      <c r="BL224" s="112"/>
      <c r="BM224" s="113"/>
      <c r="BN224" s="106"/>
      <c r="BO224" s="113"/>
      <c r="BP224" s="106"/>
      <c r="BQ224" s="106"/>
      <c r="BR224" s="111"/>
      <c r="BS224" s="111"/>
      <c r="BT224" s="112"/>
      <c r="BU224" s="113"/>
      <c r="BV224" s="106"/>
    </row>
    <row r="225" spans="1:74">
      <c r="A225" s="92"/>
      <c r="B225" s="91"/>
      <c r="C225" s="115"/>
      <c r="D225" s="106"/>
      <c r="E225" s="107"/>
      <c r="F225" s="106"/>
      <c r="G225" s="106"/>
      <c r="H225" s="91"/>
      <c r="I225" s="106"/>
      <c r="J225" s="107"/>
      <c r="K225" s="106"/>
      <c r="L225" s="108"/>
      <c r="M225" s="97"/>
      <c r="N225" s="90"/>
      <c r="O225" s="106"/>
      <c r="P225" s="97"/>
      <c r="Q225" s="106"/>
      <c r="R225" s="106"/>
      <c r="S225" s="97"/>
      <c r="T225" s="106"/>
      <c r="U225" s="106"/>
      <c r="V225" s="97"/>
      <c r="W225" s="106"/>
      <c r="X225" s="106"/>
      <c r="Y225" s="97"/>
      <c r="Z225" s="106"/>
      <c r="AA225" s="106"/>
      <c r="AB225" s="97"/>
      <c r="AC225" s="106"/>
      <c r="AD225" s="106"/>
      <c r="AE225" s="113"/>
      <c r="AF225" s="106"/>
      <c r="AG225" s="106"/>
      <c r="AH225" s="113"/>
      <c r="AI225" s="106"/>
      <c r="AJ225" s="110"/>
      <c r="AK225" s="113"/>
      <c r="AL225" s="106"/>
      <c r="AM225" s="110"/>
      <c r="AN225" s="113"/>
      <c r="AO225" s="106"/>
      <c r="AP225" s="110"/>
      <c r="AQ225" s="97"/>
      <c r="AR225" s="106"/>
      <c r="AS225" s="106"/>
      <c r="AT225" s="111"/>
      <c r="AU225" s="111"/>
      <c r="AV225" s="114"/>
      <c r="AW225" s="97"/>
      <c r="AX225" s="106"/>
      <c r="AY225" s="97"/>
      <c r="AZ225" s="106"/>
      <c r="BA225" s="106"/>
      <c r="BB225" s="111"/>
      <c r="BC225" s="111"/>
      <c r="BD225" s="112"/>
      <c r="BE225" s="97"/>
      <c r="BF225" s="106"/>
      <c r="BG225" s="113"/>
      <c r="BH225" s="106"/>
      <c r="BI225" s="106"/>
      <c r="BJ225" s="111"/>
      <c r="BK225" s="111"/>
      <c r="BL225" s="112"/>
      <c r="BM225" s="113"/>
      <c r="BN225" s="106"/>
      <c r="BO225" s="113"/>
      <c r="BP225" s="106"/>
      <c r="BQ225" s="106"/>
      <c r="BR225" s="111"/>
      <c r="BS225" s="111"/>
      <c r="BT225" s="112"/>
      <c r="BU225" s="113"/>
      <c r="BV225" s="106"/>
    </row>
    <row r="226" spans="1:74">
      <c r="A226" s="92"/>
      <c r="B226" s="91"/>
      <c r="C226" s="115"/>
      <c r="D226" s="106"/>
      <c r="E226" s="107"/>
      <c r="F226" s="106"/>
      <c r="G226" s="106"/>
      <c r="H226" s="91"/>
      <c r="I226" s="106"/>
      <c r="J226" s="107"/>
      <c r="K226" s="106"/>
      <c r="L226" s="108"/>
      <c r="M226" s="97"/>
      <c r="N226" s="90"/>
      <c r="O226" s="106"/>
      <c r="P226" s="97"/>
      <c r="Q226" s="106"/>
      <c r="R226" s="106"/>
      <c r="S226" s="97"/>
      <c r="T226" s="106"/>
      <c r="U226" s="106"/>
      <c r="V226" s="97"/>
      <c r="W226" s="106"/>
      <c r="X226" s="106"/>
      <c r="Y226" s="97"/>
      <c r="Z226" s="106"/>
      <c r="AA226" s="106"/>
      <c r="AB226" s="97"/>
      <c r="AC226" s="106"/>
      <c r="AD226" s="106"/>
      <c r="AE226" s="113"/>
      <c r="AF226" s="106"/>
      <c r="AG226" s="106"/>
      <c r="AH226" s="113"/>
      <c r="AI226" s="106"/>
      <c r="AJ226" s="110"/>
      <c r="AK226" s="113"/>
      <c r="AL226" s="106"/>
      <c r="AM226" s="110"/>
      <c r="AN226" s="113"/>
      <c r="AO226" s="106"/>
      <c r="AP226" s="110"/>
      <c r="AQ226" s="97"/>
      <c r="AR226" s="106"/>
      <c r="AS226" s="106"/>
      <c r="AT226" s="111"/>
      <c r="AU226" s="111"/>
      <c r="AV226" s="114"/>
      <c r="AW226" s="97"/>
      <c r="AX226" s="106"/>
      <c r="AY226" s="97"/>
      <c r="AZ226" s="106"/>
      <c r="BA226" s="106"/>
      <c r="BB226" s="111"/>
      <c r="BC226" s="111"/>
      <c r="BD226" s="112"/>
      <c r="BE226" s="97"/>
      <c r="BF226" s="106"/>
      <c r="BG226" s="113"/>
      <c r="BH226" s="106"/>
      <c r="BI226" s="106"/>
      <c r="BJ226" s="111"/>
      <c r="BK226" s="111"/>
      <c r="BL226" s="112"/>
      <c r="BM226" s="113"/>
      <c r="BN226" s="106"/>
      <c r="BO226" s="113"/>
      <c r="BP226" s="106"/>
      <c r="BQ226" s="106"/>
      <c r="BR226" s="111"/>
      <c r="BS226" s="111"/>
      <c r="BT226" s="112"/>
      <c r="BU226" s="113"/>
      <c r="BV226" s="106"/>
    </row>
    <row r="227" spans="1:74">
      <c r="A227" s="92"/>
      <c r="B227" s="91"/>
      <c r="C227" s="115"/>
      <c r="D227" s="106"/>
      <c r="E227" s="107"/>
      <c r="F227" s="106"/>
      <c r="G227" s="106"/>
      <c r="H227" s="91"/>
      <c r="I227" s="106"/>
      <c r="J227" s="107"/>
      <c r="K227" s="106"/>
      <c r="L227" s="108"/>
      <c r="M227" s="97"/>
      <c r="N227" s="90"/>
      <c r="O227" s="106"/>
      <c r="P227" s="97"/>
      <c r="Q227" s="106"/>
      <c r="R227" s="106"/>
      <c r="S227" s="97"/>
      <c r="T227" s="106"/>
      <c r="U227" s="106"/>
      <c r="V227" s="97"/>
      <c r="W227" s="106"/>
      <c r="X227" s="106"/>
      <c r="Y227" s="97"/>
      <c r="Z227" s="106"/>
      <c r="AA227" s="106"/>
      <c r="AB227" s="97"/>
      <c r="AC227" s="106"/>
      <c r="AD227" s="106"/>
      <c r="AE227" s="113"/>
      <c r="AF227" s="106"/>
      <c r="AG227" s="106"/>
      <c r="AH227" s="113"/>
      <c r="AI227" s="106"/>
      <c r="AJ227" s="110"/>
      <c r="AK227" s="113"/>
      <c r="AL227" s="106"/>
      <c r="AM227" s="110"/>
      <c r="AN227" s="113"/>
      <c r="AO227" s="106"/>
      <c r="AP227" s="110"/>
      <c r="AQ227" s="97"/>
      <c r="AR227" s="106"/>
      <c r="AS227" s="106"/>
      <c r="AT227" s="111"/>
      <c r="AU227" s="111"/>
      <c r="AV227" s="114"/>
      <c r="AW227" s="97"/>
      <c r="AX227" s="106"/>
      <c r="AY227" s="97"/>
      <c r="AZ227" s="106"/>
      <c r="BA227" s="106"/>
      <c r="BB227" s="111"/>
      <c r="BC227" s="111"/>
      <c r="BD227" s="112"/>
      <c r="BE227" s="97"/>
      <c r="BF227" s="106"/>
      <c r="BG227" s="113"/>
      <c r="BH227" s="106"/>
      <c r="BI227" s="106"/>
      <c r="BJ227" s="111"/>
      <c r="BK227" s="111"/>
      <c r="BL227" s="112"/>
      <c r="BM227" s="113"/>
      <c r="BN227" s="106"/>
      <c r="BO227" s="113"/>
      <c r="BP227" s="106"/>
      <c r="BQ227" s="106"/>
      <c r="BR227" s="111"/>
      <c r="BS227" s="111"/>
      <c r="BT227" s="112"/>
      <c r="BU227" s="113"/>
      <c r="BV227" s="106"/>
    </row>
    <row r="228" spans="1:74">
      <c r="A228" s="92"/>
      <c r="B228" s="91"/>
      <c r="C228" s="115"/>
      <c r="D228" s="106"/>
      <c r="E228" s="107"/>
      <c r="F228" s="106"/>
      <c r="G228" s="106"/>
      <c r="H228" s="91"/>
      <c r="I228" s="106"/>
      <c r="J228" s="107"/>
      <c r="K228" s="106"/>
      <c r="L228" s="108"/>
      <c r="M228" s="97"/>
      <c r="N228" s="90"/>
      <c r="O228" s="106"/>
      <c r="P228" s="97"/>
      <c r="Q228" s="106"/>
      <c r="R228" s="106"/>
      <c r="S228" s="97"/>
      <c r="T228" s="106"/>
      <c r="U228" s="106"/>
      <c r="V228" s="97"/>
      <c r="W228" s="106"/>
      <c r="X228" s="106"/>
      <c r="Y228" s="97"/>
      <c r="Z228" s="106"/>
      <c r="AA228" s="106"/>
      <c r="AB228" s="97"/>
      <c r="AC228" s="106"/>
      <c r="AD228" s="106"/>
      <c r="AE228" s="113"/>
      <c r="AF228" s="106"/>
      <c r="AG228" s="106"/>
      <c r="AH228" s="113"/>
      <c r="AI228" s="106"/>
      <c r="AJ228" s="110"/>
      <c r="AK228" s="113"/>
      <c r="AL228" s="106"/>
      <c r="AM228" s="110"/>
      <c r="AN228" s="113"/>
      <c r="AO228" s="106"/>
      <c r="AP228" s="110"/>
      <c r="AQ228" s="97"/>
      <c r="AR228" s="106"/>
      <c r="AS228" s="106"/>
      <c r="AT228" s="111"/>
      <c r="AU228" s="111"/>
      <c r="AV228" s="114"/>
      <c r="AW228" s="97"/>
      <c r="AX228" s="106"/>
      <c r="AY228" s="97"/>
      <c r="AZ228" s="106"/>
      <c r="BA228" s="106"/>
      <c r="BB228" s="111"/>
      <c r="BC228" s="111"/>
      <c r="BD228" s="112"/>
      <c r="BE228" s="97"/>
      <c r="BF228" s="106"/>
      <c r="BG228" s="113"/>
      <c r="BH228" s="106"/>
      <c r="BI228" s="106"/>
      <c r="BJ228" s="111"/>
      <c r="BK228" s="111"/>
      <c r="BL228" s="112"/>
      <c r="BM228" s="113"/>
      <c r="BN228" s="106"/>
      <c r="BO228" s="113"/>
      <c r="BP228" s="106"/>
      <c r="BQ228" s="106"/>
      <c r="BR228" s="111"/>
      <c r="BS228" s="111"/>
      <c r="BT228" s="112"/>
      <c r="BU228" s="113"/>
      <c r="BV228" s="106"/>
    </row>
    <row r="229" spans="1:74">
      <c r="A229" s="92"/>
      <c r="B229" s="91"/>
      <c r="C229" s="115"/>
      <c r="D229" s="106"/>
      <c r="E229" s="107"/>
      <c r="F229" s="106"/>
      <c r="G229" s="106"/>
      <c r="H229" s="91"/>
      <c r="I229" s="106"/>
      <c r="J229" s="107"/>
      <c r="K229" s="106"/>
      <c r="L229" s="108"/>
      <c r="M229" s="97"/>
      <c r="N229" s="90"/>
      <c r="O229" s="106"/>
      <c r="P229" s="97"/>
      <c r="Q229" s="106"/>
      <c r="R229" s="106"/>
      <c r="S229" s="97"/>
      <c r="T229" s="106"/>
      <c r="U229" s="106"/>
      <c r="V229" s="97"/>
      <c r="W229" s="106"/>
      <c r="X229" s="106"/>
      <c r="Y229" s="97"/>
      <c r="Z229" s="106"/>
      <c r="AA229" s="106"/>
      <c r="AB229" s="97"/>
      <c r="AC229" s="106"/>
      <c r="AD229" s="106"/>
      <c r="AE229" s="113"/>
      <c r="AF229" s="106"/>
      <c r="AG229" s="106"/>
      <c r="AH229" s="113"/>
      <c r="AI229" s="106"/>
      <c r="AJ229" s="110"/>
      <c r="AK229" s="113"/>
      <c r="AL229" s="106"/>
      <c r="AM229" s="110"/>
      <c r="AN229" s="113"/>
      <c r="AO229" s="106"/>
      <c r="AP229" s="110"/>
      <c r="AQ229" s="97"/>
      <c r="AR229" s="106"/>
      <c r="AS229" s="106"/>
      <c r="AT229" s="111"/>
      <c r="AU229" s="111"/>
      <c r="AV229" s="114"/>
      <c r="AW229" s="97"/>
      <c r="AX229" s="106"/>
      <c r="AY229" s="97"/>
      <c r="AZ229" s="106"/>
      <c r="BA229" s="106"/>
      <c r="BB229" s="111"/>
      <c r="BC229" s="111"/>
      <c r="BD229" s="112"/>
      <c r="BE229" s="97"/>
      <c r="BF229" s="106"/>
      <c r="BG229" s="113"/>
      <c r="BH229" s="106"/>
      <c r="BI229" s="106"/>
      <c r="BJ229" s="111"/>
      <c r="BK229" s="111"/>
      <c r="BL229" s="112"/>
      <c r="BM229" s="113"/>
      <c r="BN229" s="106"/>
      <c r="BO229" s="113"/>
      <c r="BP229" s="106"/>
      <c r="BQ229" s="106"/>
      <c r="BR229" s="111"/>
      <c r="BS229" s="111"/>
      <c r="BT229" s="112"/>
      <c r="BU229" s="113"/>
      <c r="BV229" s="106"/>
    </row>
    <row r="230" spans="1:74">
      <c r="A230" s="92"/>
      <c r="B230" s="91"/>
      <c r="C230" s="115"/>
      <c r="D230" s="106"/>
      <c r="E230" s="107"/>
      <c r="F230" s="106"/>
      <c r="G230" s="106"/>
      <c r="H230" s="91"/>
      <c r="I230" s="106"/>
      <c r="J230" s="107"/>
      <c r="K230" s="106"/>
      <c r="L230" s="108"/>
      <c r="M230" s="97"/>
      <c r="N230" s="90"/>
      <c r="O230" s="106"/>
      <c r="P230" s="97"/>
      <c r="Q230" s="106"/>
      <c r="R230" s="106"/>
      <c r="S230" s="97"/>
      <c r="T230" s="106"/>
      <c r="U230" s="106"/>
      <c r="V230" s="97"/>
      <c r="W230" s="106"/>
      <c r="X230" s="106"/>
      <c r="Y230" s="97"/>
      <c r="Z230" s="106"/>
      <c r="AA230" s="106"/>
      <c r="AB230" s="97"/>
      <c r="AC230" s="106"/>
      <c r="AD230" s="106"/>
      <c r="AE230" s="113"/>
      <c r="AF230" s="106"/>
      <c r="AG230" s="106"/>
      <c r="AH230" s="113"/>
      <c r="AI230" s="106"/>
      <c r="AJ230" s="110"/>
      <c r="AK230" s="113"/>
      <c r="AL230" s="106"/>
      <c r="AM230" s="110"/>
      <c r="AN230" s="113"/>
      <c r="AO230" s="106"/>
      <c r="AP230" s="110"/>
      <c r="AQ230" s="97"/>
      <c r="AR230" s="106"/>
      <c r="AS230" s="106"/>
      <c r="AT230" s="111"/>
      <c r="AU230" s="111"/>
      <c r="AV230" s="114"/>
      <c r="AW230" s="97"/>
      <c r="AX230" s="106"/>
      <c r="AY230" s="97"/>
      <c r="AZ230" s="106"/>
      <c r="BA230" s="106"/>
      <c r="BB230" s="111"/>
      <c r="BC230" s="111"/>
      <c r="BD230" s="112"/>
      <c r="BE230" s="97"/>
      <c r="BF230" s="106"/>
      <c r="BG230" s="113"/>
      <c r="BH230" s="106"/>
      <c r="BI230" s="106"/>
      <c r="BJ230" s="111"/>
      <c r="BK230" s="111"/>
      <c r="BL230" s="112"/>
      <c r="BM230" s="113"/>
      <c r="BN230" s="106"/>
      <c r="BO230" s="113"/>
      <c r="BP230" s="106"/>
      <c r="BQ230" s="106"/>
      <c r="BR230" s="111"/>
      <c r="BS230" s="111"/>
      <c r="BT230" s="112"/>
      <c r="BU230" s="113"/>
      <c r="BV230" s="106"/>
    </row>
    <row r="231" spans="1:74">
      <c r="A231" s="92"/>
      <c r="B231" s="91"/>
      <c r="C231" s="115"/>
      <c r="D231" s="106"/>
      <c r="E231" s="107"/>
      <c r="F231" s="106"/>
      <c r="G231" s="106"/>
      <c r="H231" s="91"/>
      <c r="I231" s="106"/>
      <c r="J231" s="107"/>
      <c r="K231" s="106"/>
      <c r="L231" s="108"/>
      <c r="M231" s="97"/>
      <c r="N231" s="90"/>
      <c r="O231" s="106"/>
      <c r="P231" s="97"/>
      <c r="Q231" s="106"/>
      <c r="R231" s="106"/>
      <c r="S231" s="97"/>
      <c r="T231" s="106"/>
      <c r="U231" s="106"/>
      <c r="V231" s="97"/>
      <c r="W231" s="106"/>
      <c r="X231" s="106"/>
      <c r="Y231" s="97"/>
      <c r="Z231" s="106"/>
      <c r="AA231" s="106"/>
      <c r="AB231" s="97"/>
      <c r="AC231" s="106"/>
      <c r="AD231" s="106"/>
      <c r="AE231" s="113"/>
      <c r="AF231" s="106"/>
      <c r="AG231" s="106"/>
      <c r="AH231" s="113"/>
      <c r="AI231" s="106"/>
      <c r="AJ231" s="110"/>
      <c r="AK231" s="113"/>
      <c r="AL231" s="106"/>
      <c r="AM231" s="110"/>
      <c r="AN231" s="113"/>
      <c r="AO231" s="106"/>
      <c r="AP231" s="110"/>
      <c r="AQ231" s="97"/>
      <c r="AR231" s="106"/>
      <c r="AS231" s="106"/>
      <c r="AT231" s="111"/>
      <c r="AU231" s="111"/>
      <c r="AV231" s="114"/>
      <c r="AW231" s="97"/>
      <c r="AX231" s="106"/>
      <c r="AY231" s="97"/>
      <c r="AZ231" s="106"/>
      <c r="BA231" s="106"/>
      <c r="BB231" s="111"/>
      <c r="BC231" s="111"/>
      <c r="BD231" s="112"/>
      <c r="BE231" s="97"/>
      <c r="BF231" s="106"/>
      <c r="BG231" s="113"/>
      <c r="BH231" s="106"/>
      <c r="BI231" s="106"/>
      <c r="BJ231" s="111"/>
      <c r="BK231" s="111"/>
      <c r="BL231" s="112"/>
      <c r="BM231" s="113"/>
      <c r="BN231" s="106"/>
      <c r="BO231" s="113"/>
      <c r="BP231" s="106"/>
      <c r="BQ231" s="106"/>
      <c r="BR231" s="111"/>
      <c r="BS231" s="111"/>
      <c r="BT231" s="112"/>
      <c r="BU231" s="113"/>
      <c r="BV231" s="106"/>
    </row>
    <row r="232" spans="1:74">
      <c r="A232" s="92"/>
      <c r="B232" s="91"/>
      <c r="C232" s="115"/>
      <c r="D232" s="106"/>
      <c r="E232" s="107"/>
      <c r="F232" s="106"/>
      <c r="G232" s="106"/>
      <c r="H232" s="91"/>
      <c r="I232" s="106"/>
      <c r="J232" s="107"/>
      <c r="K232" s="106"/>
      <c r="L232" s="108"/>
      <c r="M232" s="97"/>
      <c r="N232" s="90"/>
      <c r="O232" s="106"/>
      <c r="P232" s="97"/>
      <c r="Q232" s="106"/>
      <c r="R232" s="106"/>
      <c r="S232" s="97"/>
      <c r="T232" s="106"/>
      <c r="U232" s="106"/>
      <c r="V232" s="97"/>
      <c r="W232" s="106"/>
      <c r="X232" s="106"/>
      <c r="Y232" s="97"/>
      <c r="Z232" s="106"/>
      <c r="AA232" s="106"/>
      <c r="AB232" s="97"/>
      <c r="AC232" s="106"/>
      <c r="AD232" s="106"/>
      <c r="AE232" s="113"/>
      <c r="AF232" s="106"/>
      <c r="AG232" s="106"/>
      <c r="AH232" s="113"/>
      <c r="AI232" s="106"/>
      <c r="AJ232" s="110"/>
      <c r="AK232" s="113"/>
      <c r="AL232" s="106"/>
      <c r="AM232" s="110"/>
      <c r="AN232" s="113"/>
      <c r="AO232" s="106"/>
      <c r="AP232" s="110"/>
      <c r="AQ232" s="97"/>
      <c r="AR232" s="106"/>
      <c r="AS232" s="106"/>
      <c r="AT232" s="111"/>
      <c r="AU232" s="111"/>
      <c r="AV232" s="114"/>
      <c r="AW232" s="97"/>
      <c r="AX232" s="106"/>
      <c r="AY232" s="97"/>
      <c r="AZ232" s="106"/>
      <c r="BA232" s="106"/>
      <c r="BB232" s="111"/>
      <c r="BC232" s="111"/>
      <c r="BD232" s="112"/>
      <c r="BE232" s="97"/>
      <c r="BF232" s="106"/>
      <c r="BG232" s="113"/>
      <c r="BH232" s="106"/>
      <c r="BI232" s="106"/>
      <c r="BJ232" s="111"/>
      <c r="BK232" s="111"/>
      <c r="BL232" s="112"/>
      <c r="BM232" s="113"/>
      <c r="BN232" s="106"/>
      <c r="BO232" s="113"/>
      <c r="BP232" s="106"/>
      <c r="BQ232" s="106"/>
      <c r="BR232" s="111"/>
      <c r="BS232" s="111"/>
      <c r="BT232" s="112"/>
      <c r="BU232" s="113"/>
      <c r="BV232" s="106"/>
    </row>
    <row r="233" spans="1:74">
      <c r="A233" s="92"/>
      <c r="B233" s="91"/>
      <c r="C233" s="115"/>
      <c r="D233" s="106"/>
      <c r="E233" s="107"/>
      <c r="F233" s="106"/>
      <c r="G233" s="106"/>
      <c r="H233" s="91"/>
      <c r="I233" s="106"/>
      <c r="J233" s="107"/>
      <c r="K233" s="106"/>
      <c r="L233" s="108"/>
      <c r="M233" s="97"/>
      <c r="N233" s="90"/>
      <c r="O233" s="106"/>
      <c r="P233" s="97"/>
      <c r="Q233" s="106"/>
      <c r="R233" s="106"/>
      <c r="S233" s="97"/>
      <c r="T233" s="106"/>
      <c r="U233" s="106"/>
      <c r="V233" s="97"/>
      <c r="W233" s="106"/>
      <c r="X233" s="106"/>
      <c r="Y233" s="97"/>
      <c r="Z233" s="106"/>
      <c r="AA233" s="106"/>
      <c r="AB233" s="97"/>
      <c r="AC233" s="106"/>
      <c r="AD233" s="106"/>
      <c r="AE233" s="113"/>
      <c r="AF233" s="106"/>
      <c r="AG233" s="106"/>
      <c r="AH233" s="113"/>
      <c r="AI233" s="106"/>
      <c r="AJ233" s="110"/>
      <c r="AK233" s="113"/>
      <c r="AL233" s="106"/>
      <c r="AM233" s="110"/>
      <c r="AN233" s="113"/>
      <c r="AO233" s="106"/>
      <c r="AP233" s="110"/>
      <c r="AQ233" s="97"/>
      <c r="AR233" s="106"/>
      <c r="AS233" s="106"/>
      <c r="AT233" s="111"/>
      <c r="AU233" s="111"/>
      <c r="AV233" s="114"/>
      <c r="AW233" s="97"/>
      <c r="AX233" s="106"/>
      <c r="AY233" s="97"/>
      <c r="AZ233" s="106"/>
      <c r="BA233" s="106"/>
      <c r="BB233" s="111"/>
      <c r="BC233" s="111"/>
      <c r="BD233" s="112"/>
      <c r="BE233" s="97"/>
      <c r="BF233" s="106"/>
      <c r="BG233" s="113"/>
      <c r="BH233" s="106"/>
      <c r="BI233" s="106"/>
      <c r="BJ233" s="111"/>
      <c r="BK233" s="111"/>
      <c r="BL233" s="112"/>
      <c r="BM233" s="113"/>
      <c r="BN233" s="106"/>
      <c r="BO233" s="113"/>
      <c r="BP233" s="106"/>
      <c r="BQ233" s="106"/>
      <c r="BR233" s="111"/>
      <c r="BS233" s="111"/>
      <c r="BT233" s="112"/>
      <c r="BU233" s="113"/>
      <c r="BV233" s="106"/>
    </row>
    <row r="234" spans="1:74">
      <c r="A234" s="92"/>
      <c r="B234" s="91"/>
      <c r="C234" s="115"/>
      <c r="D234" s="106"/>
      <c r="E234" s="107"/>
      <c r="F234" s="106"/>
      <c r="G234" s="106"/>
      <c r="H234" s="91"/>
      <c r="I234" s="106"/>
      <c r="J234" s="107"/>
      <c r="K234" s="106"/>
      <c r="L234" s="108"/>
      <c r="M234" s="97"/>
      <c r="N234" s="90"/>
      <c r="O234" s="106"/>
      <c r="P234" s="97"/>
      <c r="Q234" s="106"/>
      <c r="R234" s="106"/>
      <c r="S234" s="97"/>
      <c r="T234" s="106"/>
      <c r="U234" s="106"/>
      <c r="V234" s="97"/>
      <c r="W234" s="106"/>
      <c r="X234" s="106"/>
      <c r="Y234" s="97"/>
      <c r="Z234" s="106"/>
      <c r="AA234" s="106"/>
      <c r="AB234" s="97"/>
      <c r="AC234" s="106"/>
      <c r="AD234" s="106"/>
      <c r="AE234" s="113"/>
      <c r="AF234" s="106"/>
      <c r="AG234" s="106"/>
      <c r="AH234" s="113"/>
      <c r="AI234" s="106"/>
      <c r="AJ234" s="110"/>
      <c r="AK234" s="113"/>
      <c r="AL234" s="106"/>
      <c r="AM234" s="110"/>
      <c r="AN234" s="113"/>
      <c r="AO234" s="106"/>
      <c r="AP234" s="110"/>
      <c r="AQ234" s="97"/>
      <c r="AR234" s="106"/>
      <c r="AS234" s="106"/>
      <c r="AT234" s="111"/>
      <c r="AU234" s="111"/>
      <c r="AV234" s="114"/>
      <c r="AW234" s="97"/>
      <c r="AX234" s="106"/>
      <c r="AY234" s="97"/>
      <c r="AZ234" s="106"/>
      <c r="BA234" s="106"/>
      <c r="BB234" s="111"/>
      <c r="BC234" s="111"/>
      <c r="BD234" s="112"/>
      <c r="BE234" s="97"/>
      <c r="BF234" s="106"/>
      <c r="BG234" s="113"/>
      <c r="BH234" s="106"/>
      <c r="BI234" s="106"/>
      <c r="BJ234" s="111"/>
      <c r="BK234" s="111"/>
      <c r="BL234" s="112"/>
      <c r="BM234" s="113"/>
      <c r="BN234" s="106"/>
      <c r="BO234" s="113"/>
      <c r="BP234" s="106"/>
      <c r="BQ234" s="106"/>
      <c r="BR234" s="111"/>
      <c r="BS234" s="111"/>
      <c r="BT234" s="112"/>
      <c r="BU234" s="113"/>
      <c r="BV234" s="106"/>
    </row>
    <row r="235" spans="1:74">
      <c r="A235" s="92"/>
      <c r="B235" s="91"/>
      <c r="C235" s="115"/>
      <c r="D235" s="106"/>
      <c r="E235" s="107"/>
      <c r="F235" s="106"/>
      <c r="G235" s="106"/>
      <c r="H235" s="91"/>
      <c r="I235" s="106"/>
      <c r="J235" s="107"/>
      <c r="K235" s="106"/>
      <c r="L235" s="108"/>
      <c r="M235" s="97"/>
      <c r="N235" s="90"/>
      <c r="O235" s="106"/>
      <c r="P235" s="97"/>
      <c r="Q235" s="106"/>
      <c r="R235" s="106"/>
      <c r="S235" s="97"/>
      <c r="T235" s="106"/>
      <c r="U235" s="106"/>
      <c r="V235" s="97"/>
      <c r="W235" s="106"/>
      <c r="X235" s="106"/>
      <c r="Y235" s="97"/>
      <c r="Z235" s="106"/>
      <c r="AA235" s="106"/>
      <c r="AB235" s="97"/>
      <c r="AC235" s="106"/>
      <c r="AD235" s="106"/>
      <c r="AE235" s="113"/>
      <c r="AF235" s="106"/>
      <c r="AG235" s="106"/>
      <c r="AH235" s="113"/>
      <c r="AI235" s="106"/>
      <c r="AJ235" s="110"/>
      <c r="AK235" s="113"/>
      <c r="AL235" s="106"/>
      <c r="AM235" s="110"/>
      <c r="AN235" s="113"/>
      <c r="AO235" s="106"/>
      <c r="AP235" s="110"/>
      <c r="AQ235" s="97"/>
      <c r="AR235" s="106"/>
      <c r="AS235" s="106"/>
      <c r="AT235" s="111"/>
      <c r="AU235" s="111"/>
      <c r="AV235" s="114"/>
      <c r="AW235" s="97"/>
      <c r="AX235" s="106"/>
      <c r="AY235" s="97"/>
      <c r="AZ235" s="106"/>
      <c r="BA235" s="106"/>
      <c r="BB235" s="111"/>
      <c r="BC235" s="111"/>
      <c r="BD235" s="112"/>
      <c r="BE235" s="97"/>
      <c r="BF235" s="106"/>
      <c r="BG235" s="113"/>
      <c r="BH235" s="106"/>
      <c r="BI235" s="106"/>
      <c r="BJ235" s="111"/>
      <c r="BK235" s="111"/>
      <c r="BL235" s="112"/>
      <c r="BM235" s="113"/>
      <c r="BN235" s="106"/>
      <c r="BO235" s="113"/>
      <c r="BP235" s="106"/>
      <c r="BQ235" s="106"/>
      <c r="BR235" s="111"/>
      <c r="BS235" s="111"/>
      <c r="BT235" s="112"/>
      <c r="BU235" s="113"/>
      <c r="BV235" s="106"/>
    </row>
    <row r="236" spans="1:74">
      <c r="A236" s="92"/>
      <c r="B236" s="91"/>
      <c r="C236" s="115"/>
      <c r="D236" s="106"/>
      <c r="E236" s="107"/>
      <c r="F236" s="106"/>
      <c r="G236" s="106"/>
      <c r="H236" s="91"/>
      <c r="I236" s="106"/>
      <c r="J236" s="107"/>
      <c r="K236" s="106"/>
      <c r="L236" s="108"/>
      <c r="M236" s="97"/>
      <c r="N236" s="90"/>
      <c r="O236" s="106"/>
      <c r="P236" s="97"/>
      <c r="Q236" s="106"/>
      <c r="R236" s="106"/>
      <c r="S236" s="97"/>
      <c r="T236" s="106"/>
      <c r="U236" s="106"/>
      <c r="V236" s="97"/>
      <c r="W236" s="106"/>
      <c r="X236" s="106"/>
      <c r="Y236" s="97"/>
      <c r="Z236" s="106"/>
      <c r="AA236" s="106"/>
      <c r="AB236" s="97"/>
      <c r="AC236" s="106"/>
      <c r="AD236" s="106"/>
      <c r="AE236" s="113"/>
      <c r="AF236" s="106"/>
      <c r="AG236" s="106"/>
      <c r="AH236" s="113"/>
      <c r="AI236" s="106"/>
      <c r="AJ236" s="110"/>
      <c r="AK236" s="113"/>
      <c r="AL236" s="106"/>
      <c r="AM236" s="110"/>
      <c r="AN236" s="113"/>
      <c r="AO236" s="106"/>
      <c r="AP236" s="110"/>
      <c r="AQ236" s="97"/>
      <c r="AR236" s="106"/>
      <c r="AS236" s="106"/>
      <c r="AT236" s="111"/>
      <c r="AU236" s="111"/>
      <c r="AV236" s="114"/>
      <c r="AW236" s="97"/>
      <c r="AX236" s="106"/>
      <c r="AY236" s="97"/>
      <c r="AZ236" s="106"/>
      <c r="BA236" s="106"/>
      <c r="BB236" s="111"/>
      <c r="BC236" s="111"/>
      <c r="BD236" s="112"/>
      <c r="BE236" s="97"/>
      <c r="BF236" s="106"/>
      <c r="BG236" s="113"/>
      <c r="BH236" s="106"/>
      <c r="BI236" s="106"/>
      <c r="BJ236" s="111"/>
      <c r="BK236" s="111"/>
      <c r="BL236" s="112"/>
      <c r="BM236" s="113"/>
      <c r="BN236" s="106"/>
      <c r="BO236" s="113"/>
      <c r="BP236" s="106"/>
      <c r="BQ236" s="106"/>
      <c r="BR236" s="111"/>
      <c r="BS236" s="111"/>
      <c r="BT236" s="112"/>
      <c r="BU236" s="113"/>
      <c r="BV236" s="106"/>
    </row>
    <row r="237" spans="1:74">
      <c r="A237" s="92"/>
      <c r="B237" s="91"/>
      <c r="C237" s="115"/>
      <c r="D237" s="106"/>
      <c r="E237" s="107"/>
      <c r="F237" s="106"/>
      <c r="G237" s="106"/>
      <c r="H237" s="91"/>
      <c r="I237" s="106"/>
      <c r="J237" s="107"/>
      <c r="K237" s="106"/>
      <c r="L237" s="108"/>
      <c r="M237" s="97"/>
      <c r="N237" s="90"/>
      <c r="O237" s="106"/>
      <c r="P237" s="97"/>
      <c r="Q237" s="106"/>
      <c r="R237" s="106"/>
      <c r="S237" s="97"/>
      <c r="T237" s="106"/>
      <c r="U237" s="106"/>
      <c r="V237" s="97"/>
      <c r="W237" s="106"/>
      <c r="X237" s="106"/>
      <c r="Y237" s="97"/>
      <c r="Z237" s="106"/>
      <c r="AA237" s="106"/>
      <c r="AB237" s="97"/>
      <c r="AC237" s="106"/>
      <c r="AD237" s="106"/>
      <c r="AE237" s="113"/>
      <c r="AF237" s="106"/>
      <c r="AG237" s="106"/>
      <c r="AH237" s="113"/>
      <c r="AI237" s="106"/>
      <c r="AJ237" s="110"/>
      <c r="AK237" s="113"/>
      <c r="AL237" s="106"/>
      <c r="AM237" s="110"/>
      <c r="AN237" s="113"/>
      <c r="AO237" s="106"/>
      <c r="AP237" s="110"/>
      <c r="AQ237" s="97"/>
      <c r="AR237" s="106"/>
      <c r="AS237" s="106"/>
      <c r="AT237" s="111"/>
      <c r="AU237" s="111"/>
      <c r="AV237" s="114"/>
      <c r="AW237" s="97"/>
      <c r="AX237" s="106"/>
      <c r="AY237" s="97"/>
      <c r="AZ237" s="106"/>
      <c r="BA237" s="106"/>
      <c r="BB237" s="111"/>
      <c r="BC237" s="111"/>
      <c r="BD237" s="112"/>
      <c r="BE237" s="97"/>
      <c r="BF237" s="106"/>
      <c r="BG237" s="113"/>
      <c r="BH237" s="106"/>
      <c r="BI237" s="106"/>
      <c r="BJ237" s="111"/>
      <c r="BK237" s="111"/>
      <c r="BL237" s="112"/>
      <c r="BM237" s="113"/>
      <c r="BN237" s="106"/>
      <c r="BO237" s="113"/>
      <c r="BP237" s="106"/>
      <c r="BQ237" s="106"/>
      <c r="BR237" s="111"/>
      <c r="BS237" s="111"/>
      <c r="BT237" s="112"/>
      <c r="BU237" s="113"/>
      <c r="BV237" s="106"/>
    </row>
    <row r="238" spans="1:74">
      <c r="A238" s="92"/>
      <c r="B238" s="91"/>
      <c r="C238" s="115"/>
      <c r="D238" s="106"/>
      <c r="E238" s="107"/>
      <c r="F238" s="106"/>
      <c r="G238" s="106"/>
      <c r="H238" s="91"/>
      <c r="I238" s="106"/>
      <c r="J238" s="107"/>
      <c r="K238" s="106"/>
      <c r="L238" s="108"/>
      <c r="M238" s="97"/>
      <c r="N238" s="90"/>
      <c r="O238" s="106"/>
      <c r="P238" s="97"/>
      <c r="Q238" s="106"/>
      <c r="R238" s="106"/>
      <c r="S238" s="97"/>
      <c r="T238" s="106"/>
      <c r="U238" s="106"/>
      <c r="V238" s="97"/>
      <c r="W238" s="106"/>
      <c r="X238" s="106"/>
      <c r="Y238" s="97"/>
      <c r="Z238" s="106"/>
      <c r="AA238" s="106"/>
      <c r="AB238" s="97"/>
      <c r="AC238" s="106"/>
      <c r="AD238" s="106"/>
      <c r="AE238" s="113"/>
      <c r="AF238" s="106"/>
      <c r="AG238" s="106"/>
      <c r="AH238" s="113"/>
      <c r="AI238" s="106"/>
      <c r="AJ238" s="110"/>
      <c r="AK238" s="113"/>
      <c r="AL238" s="106"/>
      <c r="AM238" s="110"/>
      <c r="AN238" s="113"/>
      <c r="AO238" s="106"/>
      <c r="AP238" s="110"/>
      <c r="AQ238" s="97"/>
      <c r="AR238" s="106"/>
      <c r="AS238" s="106"/>
      <c r="AT238" s="111"/>
      <c r="AU238" s="111"/>
      <c r="AV238" s="114"/>
      <c r="AW238" s="97"/>
      <c r="AX238" s="106"/>
      <c r="AY238" s="97"/>
      <c r="AZ238" s="106"/>
      <c r="BA238" s="106"/>
      <c r="BB238" s="111"/>
      <c r="BC238" s="111"/>
      <c r="BD238" s="112"/>
      <c r="BE238" s="97"/>
      <c r="BF238" s="106"/>
      <c r="BG238" s="113"/>
      <c r="BH238" s="106"/>
      <c r="BI238" s="106"/>
      <c r="BJ238" s="111"/>
      <c r="BK238" s="111"/>
      <c r="BL238" s="112"/>
      <c r="BM238" s="113"/>
      <c r="BN238" s="106"/>
      <c r="BO238" s="113"/>
      <c r="BP238" s="106"/>
      <c r="BQ238" s="106"/>
      <c r="BR238" s="111"/>
      <c r="BS238" s="111"/>
      <c r="BT238" s="112"/>
      <c r="BU238" s="113"/>
      <c r="BV238" s="106"/>
    </row>
    <row r="239" spans="1:74">
      <c r="A239" s="92" t="s">
        <v>346</v>
      </c>
      <c r="B239" s="91" t="s">
        <v>140</v>
      </c>
      <c r="C239" s="105">
        <v>44846</v>
      </c>
      <c r="D239" s="106" t="s">
        <v>180</v>
      </c>
      <c r="E239" s="107" t="s">
        <v>1316</v>
      </c>
      <c r="F239" s="106" t="s">
        <v>180</v>
      </c>
      <c r="G239" s="106" t="s">
        <v>144</v>
      </c>
      <c r="H239" s="91" t="s">
        <v>160</v>
      </c>
      <c r="I239" s="106" t="s">
        <v>146</v>
      </c>
      <c r="J239" s="107" t="s">
        <v>161</v>
      </c>
      <c r="K239" s="106">
        <v>3</v>
      </c>
      <c r="L239" s="108" t="s">
        <v>162</v>
      </c>
      <c r="M239" s="109">
        <v>44846.265972222223</v>
      </c>
      <c r="N239" s="90">
        <v>26159</v>
      </c>
      <c r="O239" s="106">
        <v>2269</v>
      </c>
      <c r="P239" s="109">
        <v>44846.558333333334</v>
      </c>
      <c r="Q239" s="106">
        <v>26219</v>
      </c>
      <c r="R239" s="106">
        <v>2276</v>
      </c>
      <c r="S239" s="109">
        <v>44846.295138888891</v>
      </c>
      <c r="T239" s="106">
        <v>26167</v>
      </c>
      <c r="U239" s="106" t="s">
        <v>185</v>
      </c>
      <c r="V239" s="109">
        <v>44846.46597222222</v>
      </c>
      <c r="W239" s="106">
        <v>26199</v>
      </c>
      <c r="X239" s="106" t="s">
        <v>347</v>
      </c>
      <c r="Y239" s="109">
        <v>44846.507638888892</v>
      </c>
      <c r="Z239" s="106">
        <v>26207</v>
      </c>
      <c r="AA239" s="106" t="s">
        <v>348</v>
      </c>
      <c r="AB239" s="109">
        <v>44846.540277777778</v>
      </c>
      <c r="AC239" s="106">
        <v>26215</v>
      </c>
      <c r="AD239" s="106" t="s">
        <v>188</v>
      </c>
      <c r="AE239" s="97"/>
      <c r="AF239" s="106"/>
      <c r="AG239" s="106"/>
      <c r="AH239" s="97"/>
      <c r="AI239" s="106"/>
      <c r="AJ239" s="110"/>
      <c r="AK239" s="97"/>
      <c r="AL239" s="106"/>
      <c r="AM239" s="110"/>
      <c r="AN239" s="97"/>
      <c r="AO239" s="106"/>
      <c r="AP239" s="110"/>
      <c r="AQ239" s="109">
        <v>44846.476388888892</v>
      </c>
      <c r="AR239" s="106">
        <v>26203</v>
      </c>
      <c r="AS239" s="106">
        <v>2652</v>
      </c>
      <c r="AT239" s="111">
        <v>6240</v>
      </c>
      <c r="AU239" s="111">
        <v>4430</v>
      </c>
      <c r="AV239" s="112">
        <v>1810</v>
      </c>
      <c r="AW239" s="109">
        <v>44846.499305555553</v>
      </c>
      <c r="AX239" s="106">
        <v>26203</v>
      </c>
      <c r="AY239" s="109">
        <v>44846.548611111109</v>
      </c>
      <c r="AZ239" s="106">
        <v>26218</v>
      </c>
      <c r="BA239" s="106">
        <v>2656</v>
      </c>
      <c r="BB239" s="111">
        <v>5000</v>
      </c>
      <c r="BC239" s="111">
        <v>4430</v>
      </c>
      <c r="BD239" s="112">
        <v>570</v>
      </c>
      <c r="BE239" s="109">
        <v>44846.556250000001</v>
      </c>
      <c r="BF239" s="106">
        <v>26219</v>
      </c>
      <c r="BG239" s="97"/>
      <c r="BH239" s="106"/>
      <c r="BI239" s="106"/>
      <c r="BJ239" s="111"/>
      <c r="BK239" s="111"/>
      <c r="BL239" s="112"/>
      <c r="BM239" s="97"/>
      <c r="BN239" s="106"/>
      <c r="BO239" s="97"/>
      <c r="BP239" s="106"/>
      <c r="BQ239" s="106"/>
      <c r="BR239" s="111"/>
      <c r="BS239" s="111"/>
      <c r="BT239" s="112"/>
      <c r="BU239" s="113"/>
      <c r="BV239" s="106"/>
    </row>
    <row r="240" spans="1:74">
      <c r="A240" s="92" t="s">
        <v>341</v>
      </c>
      <c r="B240" s="91" t="s">
        <v>140</v>
      </c>
      <c r="C240" s="105">
        <v>44846</v>
      </c>
      <c r="D240" s="106" t="s">
        <v>180</v>
      </c>
      <c r="E240" s="107" t="s">
        <v>1317</v>
      </c>
      <c r="F240" s="106" t="s">
        <v>165</v>
      </c>
      <c r="G240" s="106" t="s">
        <v>144</v>
      </c>
      <c r="H240" s="91" t="s">
        <v>145</v>
      </c>
      <c r="I240" s="106" t="s">
        <v>146</v>
      </c>
      <c r="J240" s="107" t="s">
        <v>147</v>
      </c>
      <c r="K240" s="106">
        <v>4</v>
      </c>
      <c r="L240" s="108" t="s">
        <v>148</v>
      </c>
      <c r="M240" s="109">
        <v>44846.260416666664</v>
      </c>
      <c r="N240" s="90">
        <v>35262</v>
      </c>
      <c r="O240" s="106">
        <v>0</v>
      </c>
      <c r="P240" s="109">
        <v>44846.5625</v>
      </c>
      <c r="Q240" s="106">
        <v>35341</v>
      </c>
      <c r="R240" s="106">
        <v>0</v>
      </c>
      <c r="S240" s="109">
        <v>44846.291666666664</v>
      </c>
      <c r="T240" s="106">
        <v>35268</v>
      </c>
      <c r="U240" s="106" t="s">
        <v>288</v>
      </c>
      <c r="V240" s="109">
        <v>44846.520833333336</v>
      </c>
      <c r="W240" s="106">
        <v>35325</v>
      </c>
      <c r="X240" s="106" t="s">
        <v>258</v>
      </c>
      <c r="Y240" s="109"/>
      <c r="Z240" s="106"/>
      <c r="AA240" s="106"/>
      <c r="AB240" s="109"/>
      <c r="AC240" s="106"/>
      <c r="AD240" s="106"/>
      <c r="AE240" s="97"/>
      <c r="AF240" s="106"/>
      <c r="AG240" s="106"/>
      <c r="AH240" s="97"/>
      <c r="AI240" s="106"/>
      <c r="AJ240" s="110"/>
      <c r="AK240" s="97"/>
      <c r="AL240" s="106"/>
      <c r="AM240" s="110"/>
      <c r="AN240" s="97"/>
      <c r="AO240" s="106"/>
      <c r="AP240" s="110"/>
      <c r="AQ240" s="109">
        <v>44846.543055555558</v>
      </c>
      <c r="AR240" s="106">
        <v>35341</v>
      </c>
      <c r="AS240" s="106">
        <v>2655</v>
      </c>
      <c r="AT240" s="111">
        <v>19790</v>
      </c>
      <c r="AU240" s="111">
        <v>12030</v>
      </c>
      <c r="AV240" s="112">
        <v>7760</v>
      </c>
      <c r="AW240" s="109">
        <v>44846.55</v>
      </c>
      <c r="AX240" s="106">
        <v>35341</v>
      </c>
      <c r="AY240" s="109"/>
      <c r="AZ240" s="106"/>
      <c r="BA240" s="106"/>
      <c r="BB240" s="111"/>
      <c r="BC240" s="111"/>
      <c r="BD240" s="112"/>
      <c r="BE240" s="109"/>
      <c r="BF240" s="106"/>
      <c r="BG240" s="97"/>
      <c r="BH240" s="106"/>
      <c r="BI240" s="106"/>
      <c r="BJ240" s="111"/>
      <c r="BK240" s="111"/>
      <c r="BL240" s="112"/>
      <c r="BM240" s="97"/>
      <c r="BN240" s="106"/>
      <c r="BO240" s="97"/>
      <c r="BP240" s="106"/>
      <c r="BQ240" s="106"/>
      <c r="BR240" s="111"/>
      <c r="BS240" s="111"/>
      <c r="BT240" s="112"/>
      <c r="BU240" s="113"/>
      <c r="BV240" s="106"/>
    </row>
    <row r="241" spans="1:74">
      <c r="A241" s="92" t="s">
        <v>343</v>
      </c>
      <c r="B241" s="91" t="s">
        <v>140</v>
      </c>
      <c r="C241" s="105">
        <v>44846</v>
      </c>
      <c r="D241" s="106" t="s">
        <v>180</v>
      </c>
      <c r="E241" s="107" t="s">
        <v>1318</v>
      </c>
      <c r="F241" s="106" t="s">
        <v>165</v>
      </c>
      <c r="G241" s="106" t="s">
        <v>156</v>
      </c>
      <c r="H241" s="91" t="s">
        <v>145</v>
      </c>
      <c r="I241" s="106" t="s">
        <v>146</v>
      </c>
      <c r="J241" s="107" t="s">
        <v>150</v>
      </c>
      <c r="K241" s="106">
        <v>3</v>
      </c>
      <c r="L241" s="108" t="s">
        <v>158</v>
      </c>
      <c r="M241" s="109">
        <v>44846.561805555553</v>
      </c>
      <c r="N241" s="90">
        <v>42164</v>
      </c>
      <c r="O241" s="106">
        <v>42164</v>
      </c>
      <c r="P241" s="109">
        <v>44846.782638888886</v>
      </c>
      <c r="Q241" s="106">
        <v>42218</v>
      </c>
      <c r="R241" s="106">
        <v>42218</v>
      </c>
      <c r="S241" s="109">
        <v>44846.566666666666</v>
      </c>
      <c r="T241" s="106">
        <v>421168</v>
      </c>
      <c r="U241" s="106" t="s">
        <v>344</v>
      </c>
      <c r="V241" s="109">
        <v>44846.759027777778</v>
      </c>
      <c r="W241" s="106">
        <v>42205</v>
      </c>
      <c r="X241" s="106" t="s">
        <v>169</v>
      </c>
      <c r="Y241" s="109"/>
      <c r="Z241" s="106"/>
      <c r="AA241" s="106"/>
      <c r="AB241" s="109"/>
      <c r="AC241" s="106"/>
      <c r="AD241" s="106"/>
      <c r="AE241" s="97"/>
      <c r="AF241" s="106"/>
      <c r="AG241" s="106"/>
      <c r="AH241" s="97"/>
      <c r="AI241" s="106"/>
      <c r="AJ241" s="110"/>
      <c r="AK241" s="97"/>
      <c r="AL241" s="106"/>
      <c r="AM241" s="110"/>
      <c r="AN241" s="97"/>
      <c r="AO241" s="106"/>
      <c r="AP241" s="110"/>
      <c r="AQ241" s="109">
        <v>44846.775694444441</v>
      </c>
      <c r="AR241" s="106">
        <v>42217</v>
      </c>
      <c r="AS241" s="106"/>
      <c r="AT241" s="111"/>
      <c r="AU241" s="111"/>
      <c r="AV241" s="114">
        <v>7080</v>
      </c>
      <c r="AW241" s="109">
        <v>44846.780555555553</v>
      </c>
      <c r="AX241" s="106">
        <v>42217</v>
      </c>
      <c r="AY241" s="109"/>
      <c r="AZ241" s="106"/>
      <c r="BA241" s="106"/>
      <c r="BB241" s="111"/>
      <c r="BC241" s="111"/>
      <c r="BD241" s="112"/>
      <c r="BE241" s="109"/>
      <c r="BF241" s="106"/>
      <c r="BG241" s="97"/>
      <c r="BH241" s="106"/>
      <c r="BI241" s="106"/>
      <c r="BJ241" s="111"/>
      <c r="BK241" s="111"/>
      <c r="BL241" s="112"/>
      <c r="BM241" s="97"/>
      <c r="BN241" s="106"/>
      <c r="BO241" s="97"/>
      <c r="BP241" s="106"/>
      <c r="BQ241" s="106"/>
      <c r="BR241" s="111"/>
      <c r="BS241" s="111"/>
      <c r="BT241" s="112"/>
      <c r="BU241" s="113"/>
      <c r="BV241" s="106"/>
    </row>
    <row r="242" spans="1:74">
      <c r="A242" s="92" t="s">
        <v>357</v>
      </c>
      <c r="B242" s="91" t="s">
        <v>140</v>
      </c>
      <c r="C242" s="105">
        <v>44847</v>
      </c>
      <c r="D242" s="106" t="s">
        <v>141</v>
      </c>
      <c r="E242" s="107" t="s">
        <v>1319</v>
      </c>
      <c r="F242" s="106" t="s">
        <v>141</v>
      </c>
      <c r="G242" s="106" t="s">
        <v>144</v>
      </c>
      <c r="H242" s="91" t="s">
        <v>160</v>
      </c>
      <c r="I242" s="106" t="s">
        <v>146</v>
      </c>
      <c r="J242" s="107" t="s">
        <v>161</v>
      </c>
      <c r="K242" s="106">
        <v>3</v>
      </c>
      <c r="L242" s="108" t="s">
        <v>162</v>
      </c>
      <c r="M242" s="109">
        <v>44847.271527777775</v>
      </c>
      <c r="N242" s="90">
        <v>26219</v>
      </c>
      <c r="O242" s="106">
        <v>2276</v>
      </c>
      <c r="P242" s="109">
        <v>44847.597222222219</v>
      </c>
      <c r="Q242" s="106">
        <v>26279</v>
      </c>
      <c r="R242" s="106">
        <v>2284</v>
      </c>
      <c r="S242" s="109">
        <v>44847.293055555558</v>
      </c>
      <c r="T242" s="106">
        <v>26227</v>
      </c>
      <c r="U242" s="106" t="s">
        <v>263</v>
      </c>
      <c r="V242" s="109">
        <v>44847.417361111111</v>
      </c>
      <c r="W242" s="106">
        <v>26243</v>
      </c>
      <c r="X242" s="106" t="s">
        <v>332</v>
      </c>
      <c r="Y242" s="109">
        <v>44847.468055555553</v>
      </c>
      <c r="Z242" s="106">
        <v>26253</v>
      </c>
      <c r="AA242" s="106" t="s">
        <v>358</v>
      </c>
      <c r="AB242" s="109">
        <v>44847.545138888891</v>
      </c>
      <c r="AC242" s="106">
        <v>26263</v>
      </c>
      <c r="AD242" s="106" t="s">
        <v>290</v>
      </c>
      <c r="AE242" s="97"/>
      <c r="AF242" s="106"/>
      <c r="AG242" s="106"/>
      <c r="AH242" s="97"/>
      <c r="AI242" s="106"/>
      <c r="AJ242" s="110"/>
      <c r="AK242" s="97"/>
      <c r="AL242" s="106"/>
      <c r="AM242" s="110"/>
      <c r="AN242" s="97"/>
      <c r="AO242" s="106"/>
      <c r="AP242" s="110"/>
      <c r="AQ242" s="109">
        <v>44847.431944444441</v>
      </c>
      <c r="AR242" s="106">
        <v>26248</v>
      </c>
      <c r="AS242" s="106">
        <v>2658</v>
      </c>
      <c r="AT242" s="111">
        <v>6110</v>
      </c>
      <c r="AU242" s="111">
        <v>4430</v>
      </c>
      <c r="AV242" s="112">
        <v>1680</v>
      </c>
      <c r="AW242" s="109">
        <v>44847.458333333336</v>
      </c>
      <c r="AX242" s="106">
        <v>26248</v>
      </c>
      <c r="AY242" s="109">
        <v>44847.560416666667</v>
      </c>
      <c r="AZ242" s="106">
        <v>26269</v>
      </c>
      <c r="BA242" s="106">
        <v>2661</v>
      </c>
      <c r="BB242" s="111">
        <v>5890</v>
      </c>
      <c r="BC242" s="111">
        <v>4430</v>
      </c>
      <c r="BD242" s="112">
        <v>1460</v>
      </c>
      <c r="BE242" s="109">
        <v>44847.577777777777</v>
      </c>
      <c r="BF242" s="106">
        <v>26269</v>
      </c>
      <c r="BG242" s="97"/>
      <c r="BH242" s="106"/>
      <c r="BI242" s="106"/>
      <c r="BJ242" s="111"/>
      <c r="BK242" s="111"/>
      <c r="BL242" s="112"/>
      <c r="BM242" s="97"/>
      <c r="BN242" s="106"/>
      <c r="BO242" s="97"/>
      <c r="BP242" s="106"/>
      <c r="BQ242" s="106"/>
      <c r="BR242" s="111"/>
      <c r="BS242" s="111"/>
      <c r="BT242" s="112"/>
      <c r="BU242" s="113"/>
      <c r="BV242" s="106"/>
    </row>
    <row r="243" spans="1:74">
      <c r="A243" s="92" t="s">
        <v>350</v>
      </c>
      <c r="B243" s="91" t="s">
        <v>140</v>
      </c>
      <c r="C243" s="105">
        <v>44847</v>
      </c>
      <c r="D243" s="106" t="s">
        <v>141</v>
      </c>
      <c r="E243" s="107" t="s">
        <v>1320</v>
      </c>
      <c r="F243" s="106" t="s">
        <v>143</v>
      </c>
      <c r="G243" s="106" t="s">
        <v>144</v>
      </c>
      <c r="H243" s="91" t="s">
        <v>145</v>
      </c>
      <c r="I243" s="106" t="s">
        <v>146</v>
      </c>
      <c r="J243" s="107" t="s">
        <v>147</v>
      </c>
      <c r="K243" s="106">
        <v>4</v>
      </c>
      <c r="L243" s="108" t="s">
        <v>148</v>
      </c>
      <c r="M243" s="109">
        <v>44847.260416666664</v>
      </c>
      <c r="N243" s="90">
        <v>35341</v>
      </c>
      <c r="O243" s="106">
        <v>0</v>
      </c>
      <c r="P243" s="109">
        <v>44847.604166666664</v>
      </c>
      <c r="Q243" s="106">
        <v>35404</v>
      </c>
      <c r="R243" s="106">
        <v>0</v>
      </c>
      <c r="S243" s="109">
        <v>44847.289583333331</v>
      </c>
      <c r="T243" s="106">
        <v>35348</v>
      </c>
      <c r="U243" s="106" t="s">
        <v>210</v>
      </c>
      <c r="V243" s="109">
        <v>44847.458333333336</v>
      </c>
      <c r="W243" s="106">
        <v>35370</v>
      </c>
      <c r="X243" s="106" t="s">
        <v>217</v>
      </c>
      <c r="Y243" s="109">
        <v>44847.496527777781</v>
      </c>
      <c r="Z243" s="106">
        <v>35383</v>
      </c>
      <c r="AA243" s="106" t="s">
        <v>266</v>
      </c>
      <c r="AB243" s="109">
        <v>44847.583333333336</v>
      </c>
      <c r="AC243" s="106">
        <v>35398</v>
      </c>
      <c r="AD243" s="106" t="s">
        <v>351</v>
      </c>
      <c r="AE243" s="97"/>
      <c r="AF243" s="106"/>
      <c r="AG243" s="106"/>
      <c r="AH243" s="97"/>
      <c r="AI243" s="106"/>
      <c r="AJ243" s="110"/>
      <c r="AK243" s="97"/>
      <c r="AL243" s="106"/>
      <c r="AM243" s="110"/>
      <c r="AN243" s="97"/>
      <c r="AO243" s="106"/>
      <c r="AP243" s="110"/>
      <c r="AQ243" s="109">
        <v>44847.48333333333</v>
      </c>
      <c r="AR243" s="106">
        <v>35380</v>
      </c>
      <c r="AS243" s="106">
        <v>2656</v>
      </c>
      <c r="AT243" s="111">
        <v>19340</v>
      </c>
      <c r="AU243" s="111">
        <v>12190</v>
      </c>
      <c r="AV243" s="112">
        <v>7150</v>
      </c>
      <c r="AW243" s="109">
        <v>44847.488194444442</v>
      </c>
      <c r="AX243" s="106">
        <v>35380</v>
      </c>
      <c r="AY243" s="109">
        <v>44847.59652777778</v>
      </c>
      <c r="AZ243" s="106">
        <v>35404</v>
      </c>
      <c r="BA243" s="106">
        <v>2662</v>
      </c>
      <c r="BB243" s="111">
        <v>16310</v>
      </c>
      <c r="BC243" s="111">
        <v>12160</v>
      </c>
      <c r="BD243" s="112">
        <v>4150</v>
      </c>
      <c r="BE243" s="109">
        <v>44847.601388888892</v>
      </c>
      <c r="BF243" s="106">
        <v>35404</v>
      </c>
      <c r="BG243" s="97"/>
      <c r="BH243" s="106"/>
      <c r="BI243" s="106"/>
      <c r="BJ243" s="111"/>
      <c r="BK243" s="111"/>
      <c r="BL243" s="112"/>
      <c r="BM243" s="97"/>
      <c r="BN243" s="106"/>
      <c r="BO243" s="97"/>
      <c r="BP243" s="106"/>
      <c r="BQ243" s="106"/>
      <c r="BR243" s="111"/>
      <c r="BS243" s="111"/>
      <c r="BT243" s="112"/>
      <c r="BU243" s="113"/>
      <c r="BV243" s="106"/>
    </row>
    <row r="244" spans="1:74">
      <c r="A244" s="92" t="s">
        <v>352</v>
      </c>
      <c r="B244" s="91" t="s">
        <v>140</v>
      </c>
      <c r="C244" s="105">
        <v>44847</v>
      </c>
      <c r="D244" s="106" t="s">
        <v>141</v>
      </c>
      <c r="E244" s="107" t="s">
        <v>1321</v>
      </c>
      <c r="F244" s="106" t="s">
        <v>143</v>
      </c>
      <c r="G244" s="106" t="s">
        <v>144</v>
      </c>
      <c r="H244" s="91" t="s">
        <v>145</v>
      </c>
      <c r="I244" s="106" t="s">
        <v>146</v>
      </c>
      <c r="J244" s="107" t="s">
        <v>150</v>
      </c>
      <c r="K244" s="106">
        <v>3</v>
      </c>
      <c r="L244" s="108" t="s">
        <v>151</v>
      </c>
      <c r="M244" s="109">
        <v>44847.256944444445</v>
      </c>
      <c r="N244" s="90">
        <v>42218</v>
      </c>
      <c r="O244" s="106">
        <v>0</v>
      </c>
      <c r="P244" s="109">
        <v>44847.604861111111</v>
      </c>
      <c r="Q244" s="106">
        <v>42306</v>
      </c>
      <c r="R244" s="106">
        <v>0</v>
      </c>
      <c r="S244" s="109">
        <v>44847.291666666664</v>
      </c>
      <c r="T244" s="106">
        <v>42223</v>
      </c>
      <c r="U244" s="106" t="s">
        <v>285</v>
      </c>
      <c r="V244" s="109">
        <v>44847.509722222225</v>
      </c>
      <c r="W244" s="106">
        <v>42276</v>
      </c>
      <c r="X244" s="106" t="s">
        <v>353</v>
      </c>
      <c r="Y244" s="109">
        <v>44847.553472222222</v>
      </c>
      <c r="Z244" s="106">
        <v>42294</v>
      </c>
      <c r="AA244" s="106" t="s">
        <v>303</v>
      </c>
      <c r="AB244" s="109">
        <v>44847.576388888891</v>
      </c>
      <c r="AC244" s="106">
        <v>42297</v>
      </c>
      <c r="AD244" s="106" t="s">
        <v>354</v>
      </c>
      <c r="AE244" s="97"/>
      <c r="AF244" s="106"/>
      <c r="AG244" s="106"/>
      <c r="AH244" s="97"/>
      <c r="AI244" s="106"/>
      <c r="AJ244" s="110"/>
      <c r="AK244" s="97"/>
      <c r="AL244" s="106"/>
      <c r="AM244" s="110"/>
      <c r="AN244" s="97"/>
      <c r="AO244" s="106"/>
      <c r="AP244" s="110"/>
      <c r="AQ244" s="109">
        <v>44847.538888888892</v>
      </c>
      <c r="AR244" s="106">
        <v>42284</v>
      </c>
      <c r="AS244" s="106">
        <v>2660</v>
      </c>
      <c r="AT244" s="111">
        <v>19100</v>
      </c>
      <c r="AU244" s="111">
        <v>12280</v>
      </c>
      <c r="AV244" s="112">
        <v>6820</v>
      </c>
      <c r="AW244" s="109">
        <v>44847.543055555558</v>
      </c>
      <c r="AX244" s="106">
        <v>42284</v>
      </c>
      <c r="AY244" s="109">
        <v>44847.6</v>
      </c>
      <c r="AZ244" s="106">
        <v>42305</v>
      </c>
      <c r="BA244" s="106">
        <v>2664</v>
      </c>
      <c r="BB244" s="111">
        <v>13680</v>
      </c>
      <c r="BC244" s="111">
        <v>12170</v>
      </c>
      <c r="BD244" s="112">
        <v>1510</v>
      </c>
      <c r="BE244" s="109">
        <v>44847.604861111111</v>
      </c>
      <c r="BF244" s="106">
        <v>42306</v>
      </c>
      <c r="BG244" s="97"/>
      <c r="BH244" s="106"/>
      <c r="BI244" s="106"/>
      <c r="BJ244" s="111"/>
      <c r="BK244" s="111"/>
      <c r="BL244" s="112"/>
      <c r="BM244" s="97"/>
      <c r="BN244" s="106"/>
      <c r="BO244" s="97"/>
      <c r="BP244" s="106"/>
      <c r="BQ244" s="106"/>
      <c r="BR244" s="111"/>
      <c r="BS244" s="111"/>
      <c r="BT244" s="112"/>
      <c r="BU244" s="113"/>
      <c r="BV244" s="106"/>
    </row>
    <row r="245" spans="1:74">
      <c r="A245" s="92" t="s">
        <v>355</v>
      </c>
      <c r="B245" s="91" t="s">
        <v>140</v>
      </c>
      <c r="C245" s="105">
        <v>44847</v>
      </c>
      <c r="D245" s="106" t="s">
        <v>141</v>
      </c>
      <c r="E245" s="107" t="s">
        <v>1322</v>
      </c>
      <c r="F245" s="106" t="s">
        <v>143</v>
      </c>
      <c r="G245" s="106" t="s">
        <v>144</v>
      </c>
      <c r="H245" s="91" t="s">
        <v>145</v>
      </c>
      <c r="I245" s="106" t="s">
        <v>146</v>
      </c>
      <c r="J245" s="107" t="s">
        <v>153</v>
      </c>
      <c r="K245" s="106">
        <v>4</v>
      </c>
      <c r="L245" s="108" t="s">
        <v>154</v>
      </c>
      <c r="M245" s="109">
        <v>44847.256944444445</v>
      </c>
      <c r="N245" s="90">
        <v>42832</v>
      </c>
      <c r="O245" s="106">
        <v>42832</v>
      </c>
      <c r="P245" s="109">
        <v>44847.625</v>
      </c>
      <c r="Q245" s="106">
        <v>42964</v>
      </c>
      <c r="R245" s="106">
        <v>42964</v>
      </c>
      <c r="S245" s="109">
        <v>44847.290972222225</v>
      </c>
      <c r="T245" s="106">
        <v>42840</v>
      </c>
      <c r="U245" s="106" t="s">
        <v>181</v>
      </c>
      <c r="V245" s="109">
        <v>44847.583333333336</v>
      </c>
      <c r="W245" s="106">
        <v>42940</v>
      </c>
      <c r="X245" s="106" t="s">
        <v>211</v>
      </c>
      <c r="Y245" s="109"/>
      <c r="Z245" s="106"/>
      <c r="AA245" s="106"/>
      <c r="AB245" s="109"/>
      <c r="AC245" s="106"/>
      <c r="AD245" s="106"/>
      <c r="AE245" s="97"/>
      <c r="AF245" s="106"/>
      <c r="AG245" s="106"/>
      <c r="AH245" s="97"/>
      <c r="AI245" s="106"/>
      <c r="AJ245" s="110"/>
      <c r="AK245" s="97"/>
      <c r="AL245" s="106"/>
      <c r="AM245" s="110"/>
      <c r="AN245" s="97"/>
      <c r="AO245" s="106"/>
      <c r="AP245" s="110"/>
      <c r="AQ245" s="109">
        <v>44847.609722222223</v>
      </c>
      <c r="AR245" s="106">
        <v>42964</v>
      </c>
      <c r="AS245" s="106">
        <v>2665</v>
      </c>
      <c r="AT245" s="111">
        <v>20080</v>
      </c>
      <c r="AU245" s="111">
        <v>11860</v>
      </c>
      <c r="AV245" s="112">
        <v>8220</v>
      </c>
      <c r="AW245" s="109">
        <v>44847.615972222222</v>
      </c>
      <c r="AX245" s="106">
        <v>42964</v>
      </c>
      <c r="AY245" s="109"/>
      <c r="AZ245" s="106"/>
      <c r="BA245" s="106"/>
      <c r="BB245" s="111"/>
      <c r="BC245" s="111"/>
      <c r="BD245" s="112"/>
      <c r="BE245" s="109"/>
      <c r="BF245" s="106"/>
      <c r="BG245" s="97"/>
      <c r="BH245" s="106"/>
      <c r="BI245" s="106"/>
      <c r="BJ245" s="111"/>
      <c r="BK245" s="111"/>
      <c r="BL245" s="112"/>
      <c r="BM245" s="97"/>
      <c r="BN245" s="106"/>
      <c r="BO245" s="97"/>
      <c r="BP245" s="106"/>
      <c r="BQ245" s="106"/>
      <c r="BR245" s="111"/>
      <c r="BS245" s="111"/>
      <c r="BT245" s="112"/>
      <c r="BU245" s="113"/>
      <c r="BV245" s="106"/>
    </row>
    <row r="246" spans="1:74">
      <c r="A246" s="92" t="s">
        <v>349</v>
      </c>
      <c r="B246" s="91" t="s">
        <v>140</v>
      </c>
      <c r="C246" s="105">
        <v>44847</v>
      </c>
      <c r="D246" s="106" t="s">
        <v>141</v>
      </c>
      <c r="E246" s="107" t="s">
        <v>1323</v>
      </c>
      <c r="F246" s="106" t="s">
        <v>196</v>
      </c>
      <c r="G246" s="106" t="s">
        <v>144</v>
      </c>
      <c r="H246" s="91" t="s">
        <v>319</v>
      </c>
      <c r="I246" s="106" t="s">
        <v>146</v>
      </c>
      <c r="J246" s="107" t="s">
        <v>150</v>
      </c>
      <c r="K246" s="106">
        <v>0</v>
      </c>
      <c r="L246" s="108" t="s">
        <v>151</v>
      </c>
      <c r="M246" s="109">
        <v>44847.607638888891</v>
      </c>
      <c r="N246" s="90">
        <v>42306</v>
      </c>
      <c r="O246" s="106">
        <v>0</v>
      </c>
      <c r="P246" s="109">
        <v>44847.658333333333</v>
      </c>
      <c r="Q246" s="106">
        <v>42308</v>
      </c>
      <c r="R246" s="106">
        <v>0</v>
      </c>
      <c r="S246" s="109">
        <v>44847.607638888891</v>
      </c>
      <c r="T246" s="106">
        <v>42306</v>
      </c>
      <c r="U246" s="106" t="s">
        <v>270</v>
      </c>
      <c r="V246" s="109">
        <v>44847.652083333334</v>
      </c>
      <c r="W246" s="106">
        <v>42308</v>
      </c>
      <c r="X246" s="106" t="s">
        <v>310</v>
      </c>
      <c r="Y246" s="109"/>
      <c r="Z246" s="106"/>
      <c r="AA246" s="106"/>
      <c r="AB246" s="109"/>
      <c r="AC246" s="106"/>
      <c r="AD246" s="106"/>
      <c r="AE246" s="97"/>
      <c r="AF246" s="106"/>
      <c r="AG246" s="106"/>
      <c r="AH246" s="97"/>
      <c r="AI246" s="106"/>
      <c r="AJ246" s="110"/>
      <c r="AK246" s="97"/>
      <c r="AL246" s="106"/>
      <c r="AM246" s="110"/>
      <c r="AN246" s="97"/>
      <c r="AO246" s="106"/>
      <c r="AP246" s="110"/>
      <c r="AQ246" s="109">
        <v>44847.652083333334</v>
      </c>
      <c r="AR246" s="106">
        <v>42307</v>
      </c>
      <c r="AS246" s="106">
        <v>2667</v>
      </c>
      <c r="AT246" s="111">
        <v>15200</v>
      </c>
      <c r="AU246" s="111">
        <v>12180</v>
      </c>
      <c r="AV246" s="112">
        <v>3020</v>
      </c>
      <c r="AW246" s="109">
        <v>44847.658333333333</v>
      </c>
      <c r="AX246" s="106">
        <v>42308</v>
      </c>
      <c r="AY246" s="109"/>
      <c r="AZ246" s="106"/>
      <c r="BA246" s="106"/>
      <c r="BB246" s="111"/>
      <c r="BC246" s="111"/>
      <c r="BD246" s="112"/>
      <c r="BE246" s="109"/>
      <c r="BF246" s="106"/>
      <c r="BG246" s="97"/>
      <c r="BH246" s="106"/>
      <c r="BI246" s="106"/>
      <c r="BJ246" s="111"/>
      <c r="BK246" s="111"/>
      <c r="BL246" s="112"/>
      <c r="BM246" s="97"/>
      <c r="BN246" s="106"/>
      <c r="BO246" s="97"/>
      <c r="BP246" s="106"/>
      <c r="BQ246" s="106"/>
      <c r="BR246" s="111"/>
      <c r="BS246" s="111"/>
      <c r="BT246" s="112"/>
      <c r="BU246" s="113"/>
      <c r="BV246" s="106"/>
    </row>
    <row r="247" spans="1:74">
      <c r="A247" s="92" t="s">
        <v>356</v>
      </c>
      <c r="B247" s="91" t="s">
        <v>140</v>
      </c>
      <c r="C247" s="105">
        <v>44847</v>
      </c>
      <c r="D247" s="106" t="s">
        <v>141</v>
      </c>
      <c r="E247" s="107" t="s">
        <v>1324</v>
      </c>
      <c r="F247" s="106" t="s">
        <v>143</v>
      </c>
      <c r="G247" s="106" t="s">
        <v>156</v>
      </c>
      <c r="H247" s="91" t="s">
        <v>145</v>
      </c>
      <c r="I247" s="106" t="s">
        <v>146</v>
      </c>
      <c r="J247" s="107" t="s">
        <v>147</v>
      </c>
      <c r="K247" s="106">
        <v>3</v>
      </c>
      <c r="L247" s="108" t="s">
        <v>158</v>
      </c>
      <c r="M247" s="109">
        <v>44847.640277777777</v>
      </c>
      <c r="N247" s="90">
        <v>35404</v>
      </c>
      <c r="O247" s="106">
        <v>35404</v>
      </c>
      <c r="P247" s="109">
        <v>44847.902083333334</v>
      </c>
      <c r="Q247" s="106">
        <v>35450</v>
      </c>
      <c r="R247" s="106">
        <v>35450</v>
      </c>
      <c r="S247" s="109">
        <v>44847.646527777775</v>
      </c>
      <c r="T247" s="106">
        <v>35408</v>
      </c>
      <c r="U247" s="106" t="s">
        <v>183</v>
      </c>
      <c r="V247" s="109">
        <v>44847.877083333333</v>
      </c>
      <c r="W247" s="106">
        <v>35438</v>
      </c>
      <c r="X247" s="106" t="s">
        <v>169</v>
      </c>
      <c r="Y247" s="109"/>
      <c r="Z247" s="106"/>
      <c r="AA247" s="106"/>
      <c r="AB247" s="109"/>
      <c r="AC247" s="106"/>
      <c r="AD247" s="106"/>
      <c r="AE247" s="97"/>
      <c r="AF247" s="106"/>
      <c r="AG247" s="106"/>
      <c r="AH247" s="97"/>
      <c r="AI247" s="106"/>
      <c r="AJ247" s="110"/>
      <c r="AK247" s="97"/>
      <c r="AL247" s="106"/>
      <c r="AM247" s="110"/>
      <c r="AN247" s="97"/>
      <c r="AO247" s="106"/>
      <c r="AP247" s="110"/>
      <c r="AQ247" s="109">
        <v>44847.88958333333</v>
      </c>
      <c r="AR247" s="106">
        <v>35449</v>
      </c>
      <c r="AS247" s="106"/>
      <c r="AT247" s="111"/>
      <c r="AU247" s="111"/>
      <c r="AV247" s="114">
        <v>8990</v>
      </c>
      <c r="AW247" s="109">
        <v>44847.898611111108</v>
      </c>
      <c r="AX247" s="106">
        <v>35450</v>
      </c>
      <c r="AY247" s="109"/>
      <c r="AZ247" s="106"/>
      <c r="BA247" s="106"/>
      <c r="BB247" s="111"/>
      <c r="BC247" s="111"/>
      <c r="BD247" s="112"/>
      <c r="BE247" s="109"/>
      <c r="BF247" s="106"/>
      <c r="BG247" s="97"/>
      <c r="BH247" s="106"/>
      <c r="BI247" s="106"/>
      <c r="BJ247" s="111"/>
      <c r="BK247" s="111"/>
      <c r="BL247" s="112"/>
      <c r="BM247" s="97"/>
      <c r="BN247" s="106"/>
      <c r="BO247" s="97"/>
      <c r="BP247" s="106"/>
      <c r="BQ247" s="106"/>
      <c r="BR247" s="111"/>
      <c r="BS247" s="111"/>
      <c r="BT247" s="112"/>
      <c r="BU247" s="113"/>
      <c r="BV247" s="106"/>
    </row>
    <row r="248" spans="1:74">
      <c r="A248" s="92" t="s">
        <v>359</v>
      </c>
      <c r="B248" s="91" t="s">
        <v>140</v>
      </c>
      <c r="C248" s="105">
        <v>44848</v>
      </c>
      <c r="D248" s="106" t="s">
        <v>163</v>
      </c>
      <c r="E248" s="107" t="s">
        <v>1317</v>
      </c>
      <c r="F248" s="106" t="s">
        <v>165</v>
      </c>
      <c r="G248" s="106" t="s">
        <v>144</v>
      </c>
      <c r="H248" s="91" t="s">
        <v>145</v>
      </c>
      <c r="I248" s="106" t="s">
        <v>146</v>
      </c>
      <c r="J248" s="107" t="s">
        <v>147</v>
      </c>
      <c r="K248" s="106">
        <v>4</v>
      </c>
      <c r="L248" s="108" t="s">
        <v>148</v>
      </c>
      <c r="M248" s="109">
        <v>44848.260416666664</v>
      </c>
      <c r="N248" s="90">
        <v>35450</v>
      </c>
      <c r="O248" s="106">
        <v>0</v>
      </c>
      <c r="P248" s="109">
        <v>44848.583333333336</v>
      </c>
      <c r="Q248" s="106">
        <v>35504</v>
      </c>
      <c r="R248" s="106">
        <v>0</v>
      </c>
      <c r="S248" s="109">
        <v>44848.267361111109</v>
      </c>
      <c r="T248" s="106">
        <v>35455</v>
      </c>
      <c r="U248" s="106" t="s">
        <v>241</v>
      </c>
      <c r="V248" s="109">
        <v>44848.430555555555</v>
      </c>
      <c r="W248" s="106">
        <v>35473</v>
      </c>
      <c r="X248" s="106" t="s">
        <v>360</v>
      </c>
      <c r="Y248" s="109">
        <v>44848.460416666669</v>
      </c>
      <c r="Z248" s="106">
        <v>35484</v>
      </c>
      <c r="AA248" s="106" t="s">
        <v>361</v>
      </c>
      <c r="AB248" s="109">
        <v>44848.552083333336</v>
      </c>
      <c r="AC248" s="106">
        <v>35495</v>
      </c>
      <c r="AD248" s="106" t="s">
        <v>227</v>
      </c>
      <c r="AE248" s="97"/>
      <c r="AF248" s="106"/>
      <c r="AG248" s="106"/>
      <c r="AH248" s="97"/>
      <c r="AI248" s="106"/>
      <c r="AJ248" s="110"/>
      <c r="AK248" s="97"/>
      <c r="AL248" s="106"/>
      <c r="AM248" s="110"/>
      <c r="AN248" s="97"/>
      <c r="AO248" s="106"/>
      <c r="AP248" s="110"/>
      <c r="AQ248" s="109">
        <v>44848.445138888892</v>
      </c>
      <c r="AR248" s="106">
        <v>35479</v>
      </c>
      <c r="AS248" s="106">
        <v>2673</v>
      </c>
      <c r="AT248" s="111">
        <v>20550</v>
      </c>
      <c r="AU248" s="111">
        <v>12150</v>
      </c>
      <c r="AV248" s="112">
        <v>8400</v>
      </c>
      <c r="AW248" s="109">
        <v>44848.452777777777</v>
      </c>
      <c r="AX248" s="106">
        <v>35479</v>
      </c>
      <c r="AY248" s="109">
        <v>44848.574305555558</v>
      </c>
      <c r="AZ248" s="106">
        <v>35504</v>
      </c>
      <c r="BA248" s="106"/>
      <c r="BB248" s="111">
        <v>18600</v>
      </c>
      <c r="BC248" s="111">
        <v>12120</v>
      </c>
      <c r="BD248" s="112">
        <v>6480</v>
      </c>
      <c r="BE248" s="109">
        <v>44848.581250000003</v>
      </c>
      <c r="BF248" s="106">
        <v>35504</v>
      </c>
      <c r="BG248" s="97"/>
      <c r="BH248" s="106"/>
      <c r="BI248" s="106"/>
      <c r="BJ248" s="111"/>
      <c r="BK248" s="111"/>
      <c r="BL248" s="112"/>
      <c r="BM248" s="97"/>
      <c r="BN248" s="106"/>
      <c r="BO248" s="97"/>
      <c r="BP248" s="106"/>
      <c r="BQ248" s="106"/>
      <c r="BR248" s="111"/>
      <c r="BS248" s="111"/>
      <c r="BT248" s="112"/>
      <c r="BU248" s="113"/>
      <c r="BV248" s="106"/>
    </row>
    <row r="249" spans="1:74">
      <c r="A249" s="92" t="s">
        <v>368</v>
      </c>
      <c r="B249" s="91" t="s">
        <v>140</v>
      </c>
      <c r="C249" s="105">
        <v>44848</v>
      </c>
      <c r="D249" s="106" t="s">
        <v>163</v>
      </c>
      <c r="E249" s="107" t="s">
        <v>1325</v>
      </c>
      <c r="F249" s="106" t="s">
        <v>163</v>
      </c>
      <c r="G249" s="106" t="s">
        <v>144</v>
      </c>
      <c r="H249" s="91" t="s">
        <v>160</v>
      </c>
      <c r="I249" s="106" t="s">
        <v>146</v>
      </c>
      <c r="J249" s="107" t="s">
        <v>161</v>
      </c>
      <c r="K249" s="106">
        <v>3</v>
      </c>
      <c r="L249" s="108" t="s">
        <v>162</v>
      </c>
      <c r="M249" s="109">
        <v>44848.267361111109</v>
      </c>
      <c r="N249" s="90">
        <v>26279</v>
      </c>
      <c r="O249" s="106">
        <v>2284</v>
      </c>
      <c r="P249" s="109">
        <v>44848.606944444444</v>
      </c>
      <c r="Q249" s="106">
        <v>26337</v>
      </c>
      <c r="R249" s="106">
        <v>2291</v>
      </c>
      <c r="S249" s="109">
        <v>44848.289583333331</v>
      </c>
      <c r="T249" s="106">
        <v>26286</v>
      </c>
      <c r="U249" s="106" t="s">
        <v>200</v>
      </c>
      <c r="V249" s="109">
        <v>44848.432638888888</v>
      </c>
      <c r="W249" s="106">
        <v>26307</v>
      </c>
      <c r="X249" s="106" t="s">
        <v>369</v>
      </c>
      <c r="Y249" s="109">
        <v>44848.479166666664</v>
      </c>
      <c r="Z249" s="106">
        <v>26316</v>
      </c>
      <c r="AA249" s="106" t="s">
        <v>230</v>
      </c>
      <c r="AB249" s="109">
        <v>44848.572916666664</v>
      </c>
      <c r="AC249" s="106">
        <v>26333</v>
      </c>
      <c r="AD249" s="106" t="s">
        <v>201</v>
      </c>
      <c r="AE249" s="97"/>
      <c r="AF249" s="106"/>
      <c r="AG249" s="106"/>
      <c r="AH249" s="97"/>
      <c r="AI249" s="106"/>
      <c r="AJ249" s="110"/>
      <c r="AK249" s="97"/>
      <c r="AL249" s="106"/>
      <c r="AM249" s="110"/>
      <c r="AN249" s="97"/>
      <c r="AO249" s="106"/>
      <c r="AP249" s="110"/>
      <c r="AQ249" s="109">
        <v>44848.445833333331</v>
      </c>
      <c r="AR249" s="106">
        <v>26311</v>
      </c>
      <c r="AS249" s="106">
        <v>2674</v>
      </c>
      <c r="AT249" s="111">
        <v>6220</v>
      </c>
      <c r="AU249" s="111">
        <v>4430</v>
      </c>
      <c r="AV249" s="112">
        <v>1790</v>
      </c>
      <c r="AW249" s="109">
        <v>44848.472222222219</v>
      </c>
      <c r="AX249" s="106">
        <v>26311</v>
      </c>
      <c r="AY249" s="109">
        <v>44848.581250000003</v>
      </c>
      <c r="AZ249" s="106">
        <v>26336</v>
      </c>
      <c r="BA249" s="106"/>
      <c r="BB249" s="111">
        <v>6070</v>
      </c>
      <c r="BC249" s="111">
        <v>4430</v>
      </c>
      <c r="BD249" s="112">
        <v>1640</v>
      </c>
      <c r="BE249" s="109">
        <v>44848.597916666666</v>
      </c>
      <c r="BF249" s="106">
        <v>26337</v>
      </c>
      <c r="BG249" s="97"/>
      <c r="BH249" s="106"/>
      <c r="BI249" s="106"/>
      <c r="BJ249" s="111"/>
      <c r="BK249" s="111"/>
      <c r="BL249" s="112"/>
      <c r="BM249" s="97"/>
      <c r="BN249" s="106"/>
      <c r="BO249" s="97"/>
      <c r="BP249" s="106"/>
      <c r="BQ249" s="106"/>
      <c r="BR249" s="111"/>
      <c r="BS249" s="111"/>
      <c r="BT249" s="112"/>
      <c r="BU249" s="113"/>
      <c r="BV249" s="106"/>
    </row>
    <row r="250" spans="1:74">
      <c r="A250" s="92" t="s">
        <v>364</v>
      </c>
      <c r="B250" s="91" t="s">
        <v>140</v>
      </c>
      <c r="C250" s="105">
        <v>44848</v>
      </c>
      <c r="D250" s="106" t="s">
        <v>163</v>
      </c>
      <c r="E250" s="107" t="s">
        <v>1326</v>
      </c>
      <c r="F250" s="106" t="s">
        <v>165</v>
      </c>
      <c r="G250" s="106" t="s">
        <v>144</v>
      </c>
      <c r="H250" s="91" t="s">
        <v>145</v>
      </c>
      <c r="I250" s="106" t="s">
        <v>146</v>
      </c>
      <c r="J250" s="107" t="s">
        <v>153</v>
      </c>
      <c r="K250" s="106">
        <v>4</v>
      </c>
      <c r="L250" s="108" t="s">
        <v>154</v>
      </c>
      <c r="M250" s="109">
        <v>44848.256944444445</v>
      </c>
      <c r="N250" s="90">
        <v>42964</v>
      </c>
      <c r="O250" s="106">
        <v>42964</v>
      </c>
      <c r="P250" s="109">
        <v>44848.614583333336</v>
      </c>
      <c r="Q250" s="106">
        <v>43033</v>
      </c>
      <c r="R250" s="106">
        <v>43033</v>
      </c>
      <c r="S250" s="109">
        <v>44848.284722222219</v>
      </c>
      <c r="T250" s="106">
        <v>42971</v>
      </c>
      <c r="U250" s="106" t="s">
        <v>181</v>
      </c>
      <c r="V250" s="109">
        <v>44848.424305555556</v>
      </c>
      <c r="W250" s="106">
        <v>42993</v>
      </c>
      <c r="X250" s="106" t="s">
        <v>223</v>
      </c>
      <c r="Y250" s="109">
        <v>44848.45208333333</v>
      </c>
      <c r="Z250" s="106">
        <v>43002</v>
      </c>
      <c r="AA250" s="106" t="s">
        <v>365</v>
      </c>
      <c r="AB250" s="109">
        <v>44848.583333333336</v>
      </c>
      <c r="AC250" s="106">
        <v>43017</v>
      </c>
      <c r="AD250" s="106" t="s">
        <v>199</v>
      </c>
      <c r="AE250" s="97"/>
      <c r="AF250" s="106"/>
      <c r="AG250" s="106"/>
      <c r="AH250" s="97"/>
      <c r="AI250" s="106"/>
      <c r="AJ250" s="110"/>
      <c r="AK250" s="97"/>
      <c r="AL250" s="106"/>
      <c r="AM250" s="110"/>
      <c r="AN250" s="97"/>
      <c r="AO250" s="106"/>
      <c r="AP250" s="110"/>
      <c r="AQ250" s="109">
        <v>44848.440972222219</v>
      </c>
      <c r="AR250" s="106">
        <v>42998</v>
      </c>
      <c r="AS250" s="106">
        <v>2672</v>
      </c>
      <c r="AT250" s="111">
        <v>19340</v>
      </c>
      <c r="AU250" s="111">
        <v>11930</v>
      </c>
      <c r="AV250" s="112">
        <v>7410</v>
      </c>
      <c r="AW250" s="109">
        <v>44848.447222222225</v>
      </c>
      <c r="AX250" s="106">
        <v>42998</v>
      </c>
      <c r="AY250" s="109">
        <v>44848.607638888891</v>
      </c>
      <c r="AZ250" s="106">
        <v>43033</v>
      </c>
      <c r="BA250" s="106">
        <v>2679</v>
      </c>
      <c r="BB250" s="111">
        <v>19710</v>
      </c>
      <c r="BC250" s="111">
        <v>11850</v>
      </c>
      <c r="BD250" s="112">
        <v>7860</v>
      </c>
      <c r="BE250" s="109">
        <v>44848.613888888889</v>
      </c>
      <c r="BF250" s="106">
        <v>43033</v>
      </c>
      <c r="BG250" s="97"/>
      <c r="BH250" s="106"/>
      <c r="BI250" s="106"/>
      <c r="BJ250" s="111"/>
      <c r="BK250" s="111"/>
      <c r="BL250" s="112"/>
      <c r="BM250" s="97"/>
      <c r="BN250" s="106"/>
      <c r="BO250" s="97"/>
      <c r="BP250" s="106"/>
      <c r="BQ250" s="106"/>
      <c r="BR250" s="111"/>
      <c r="BS250" s="111"/>
      <c r="BT250" s="112"/>
      <c r="BU250" s="113"/>
      <c r="BV250" s="106"/>
    </row>
    <row r="251" spans="1:74">
      <c r="A251" s="92" t="s">
        <v>362</v>
      </c>
      <c r="B251" s="91" t="s">
        <v>140</v>
      </c>
      <c r="C251" s="105">
        <v>44848</v>
      </c>
      <c r="D251" s="106" t="s">
        <v>163</v>
      </c>
      <c r="E251" s="107" t="s">
        <v>1327</v>
      </c>
      <c r="F251" s="106" t="s">
        <v>165</v>
      </c>
      <c r="G251" s="106" t="s">
        <v>144</v>
      </c>
      <c r="H251" s="91" t="s">
        <v>145</v>
      </c>
      <c r="I251" s="106" t="s">
        <v>146</v>
      </c>
      <c r="J251" s="107" t="s">
        <v>150</v>
      </c>
      <c r="K251" s="106">
        <v>3</v>
      </c>
      <c r="L251" s="108" t="s">
        <v>151</v>
      </c>
      <c r="M251" s="109">
        <v>44848.256944444445</v>
      </c>
      <c r="N251" s="90">
        <v>42308</v>
      </c>
      <c r="O251" s="106">
        <v>0</v>
      </c>
      <c r="P251" s="109">
        <v>44848.651388888888</v>
      </c>
      <c r="Q251" s="106">
        <v>42379</v>
      </c>
      <c r="R251" s="106">
        <v>0</v>
      </c>
      <c r="S251" s="109">
        <v>44848.291666666664</v>
      </c>
      <c r="T251" s="106">
        <v>42314</v>
      </c>
      <c r="U251" s="106" t="s">
        <v>285</v>
      </c>
      <c r="V251" s="109">
        <v>44848.493055555555</v>
      </c>
      <c r="W251" s="106">
        <v>42346</v>
      </c>
      <c r="X251" s="106" t="s">
        <v>228</v>
      </c>
      <c r="Y251" s="109">
        <v>44848.513888888891</v>
      </c>
      <c r="Z251" s="106">
        <v>42353</v>
      </c>
      <c r="AA251" s="106" t="s">
        <v>363</v>
      </c>
      <c r="AB251" s="109">
        <v>44848.618055555555</v>
      </c>
      <c r="AC251" s="106">
        <v>42368</v>
      </c>
      <c r="AD251" s="106" t="s">
        <v>316</v>
      </c>
      <c r="AE251" s="97"/>
      <c r="AF251" s="106"/>
      <c r="AG251" s="106"/>
      <c r="AH251" s="97"/>
      <c r="AI251" s="106"/>
      <c r="AJ251" s="110"/>
      <c r="AK251" s="97"/>
      <c r="AL251" s="106"/>
      <c r="AM251" s="110"/>
      <c r="AN251" s="97"/>
      <c r="AO251" s="106"/>
      <c r="AP251" s="110"/>
      <c r="AQ251" s="109">
        <v>44848.50277777778</v>
      </c>
      <c r="AR251" s="106">
        <v>42349</v>
      </c>
      <c r="AS251" s="106">
        <v>2676</v>
      </c>
      <c r="AT251" s="111">
        <v>21060</v>
      </c>
      <c r="AU251" s="111">
        <v>12180</v>
      </c>
      <c r="AV251" s="112">
        <v>8880</v>
      </c>
      <c r="AW251" s="109">
        <v>44848.509027777778</v>
      </c>
      <c r="AX251" s="106">
        <v>42349</v>
      </c>
      <c r="AY251" s="109">
        <v>44848.646527777775</v>
      </c>
      <c r="AZ251" s="106">
        <v>42378</v>
      </c>
      <c r="BA251" s="106">
        <v>2680</v>
      </c>
      <c r="BB251" s="111">
        <v>16970</v>
      </c>
      <c r="BC251" s="111">
        <v>12060</v>
      </c>
      <c r="BD251" s="112">
        <v>4910</v>
      </c>
      <c r="BE251" s="109">
        <v>44848.651388888888</v>
      </c>
      <c r="BF251" s="106">
        <v>42379</v>
      </c>
      <c r="BG251" s="97"/>
      <c r="BH251" s="106"/>
      <c r="BI251" s="106"/>
      <c r="BJ251" s="111"/>
      <c r="BK251" s="111"/>
      <c r="BL251" s="112"/>
      <c r="BM251" s="97"/>
      <c r="BN251" s="106"/>
      <c r="BO251" s="97"/>
      <c r="BP251" s="106"/>
      <c r="BQ251" s="106"/>
      <c r="BR251" s="111"/>
      <c r="BS251" s="111"/>
      <c r="BT251" s="112"/>
      <c r="BU251" s="113"/>
      <c r="BV251" s="106"/>
    </row>
    <row r="252" spans="1:74">
      <c r="A252" s="92" t="s">
        <v>366</v>
      </c>
      <c r="B252" s="91" t="s">
        <v>140</v>
      </c>
      <c r="C252" s="105">
        <v>44848</v>
      </c>
      <c r="D252" s="106" t="s">
        <v>163</v>
      </c>
      <c r="E252" s="107" t="s">
        <v>1318</v>
      </c>
      <c r="F252" s="106" t="s">
        <v>165</v>
      </c>
      <c r="G252" s="106" t="s">
        <v>156</v>
      </c>
      <c r="H252" s="91" t="s">
        <v>145</v>
      </c>
      <c r="I252" s="106" t="s">
        <v>146</v>
      </c>
      <c r="J252" s="107" t="s">
        <v>147</v>
      </c>
      <c r="K252" s="106">
        <v>3</v>
      </c>
      <c r="L252" s="108" t="s">
        <v>158</v>
      </c>
      <c r="M252" s="109">
        <v>44848.648611111108</v>
      </c>
      <c r="N252" s="90">
        <v>35504</v>
      </c>
      <c r="O252" s="106">
        <v>35504</v>
      </c>
      <c r="P252" s="109">
        <v>44848.975694444445</v>
      </c>
      <c r="Q252" s="106">
        <v>35569</v>
      </c>
      <c r="R252" s="106">
        <v>35569</v>
      </c>
      <c r="S252" s="109">
        <v>44848.65347222222</v>
      </c>
      <c r="T252" s="106">
        <v>35508</v>
      </c>
      <c r="U252" s="106" t="s">
        <v>183</v>
      </c>
      <c r="V252" s="109">
        <v>44848.822916666664</v>
      </c>
      <c r="W252" s="106">
        <v>35527</v>
      </c>
      <c r="X252" s="106" t="s">
        <v>311</v>
      </c>
      <c r="Y252" s="109">
        <v>44848.852777777778</v>
      </c>
      <c r="Z252" s="106">
        <v>35539</v>
      </c>
      <c r="AA252" s="106" t="s">
        <v>367</v>
      </c>
      <c r="AB252" s="109">
        <v>44848.947916666664</v>
      </c>
      <c r="AC252" s="106">
        <v>35557</v>
      </c>
      <c r="AD252" s="106" t="s">
        <v>169</v>
      </c>
      <c r="AE252" s="97"/>
      <c r="AF252" s="106"/>
      <c r="AG252" s="106"/>
      <c r="AH252" s="97"/>
      <c r="AI252" s="106"/>
      <c r="AJ252" s="110"/>
      <c r="AK252" s="97"/>
      <c r="AL252" s="106"/>
      <c r="AM252" s="110"/>
      <c r="AN252" s="97"/>
      <c r="AO252" s="106"/>
      <c r="AP252" s="110"/>
      <c r="AQ252" s="109">
        <v>44848.837500000001</v>
      </c>
      <c r="AR252" s="106">
        <v>35534</v>
      </c>
      <c r="AS252" s="106"/>
      <c r="AT252" s="111"/>
      <c r="AU252" s="111"/>
      <c r="AV252" s="114">
        <v>8650</v>
      </c>
      <c r="AW252" s="109">
        <v>44848.845833333333</v>
      </c>
      <c r="AX252" s="106">
        <v>35535</v>
      </c>
      <c r="AY252" s="109">
        <v>44848.965277777781</v>
      </c>
      <c r="AZ252" s="106">
        <v>35568</v>
      </c>
      <c r="BA252" s="106"/>
      <c r="BB252" s="111"/>
      <c r="BC252" s="111"/>
      <c r="BD252" s="114">
        <v>5470</v>
      </c>
      <c r="BE252" s="109">
        <v>44848.972222222219</v>
      </c>
      <c r="BF252" s="106">
        <v>35569</v>
      </c>
      <c r="BG252" s="97"/>
      <c r="BH252" s="106"/>
      <c r="BI252" s="106"/>
      <c r="BJ252" s="111"/>
      <c r="BK252" s="111"/>
      <c r="BL252" s="112"/>
      <c r="BM252" s="97"/>
      <c r="BN252" s="106"/>
      <c r="BO252" s="97"/>
      <c r="BP252" s="106"/>
      <c r="BQ252" s="106"/>
      <c r="BR252" s="111"/>
      <c r="BS252" s="111"/>
      <c r="BT252" s="112"/>
      <c r="BU252" s="113"/>
      <c r="BV252" s="106"/>
    </row>
    <row r="253" spans="1:74">
      <c r="A253" s="92" t="s">
        <v>371</v>
      </c>
      <c r="B253" s="91" t="s">
        <v>140</v>
      </c>
      <c r="C253" s="105">
        <v>44849</v>
      </c>
      <c r="D253" s="106" t="s">
        <v>173</v>
      </c>
      <c r="E253" s="107" t="s">
        <v>1320</v>
      </c>
      <c r="F253" s="106" t="s">
        <v>143</v>
      </c>
      <c r="G253" s="106" t="s">
        <v>144</v>
      </c>
      <c r="H253" s="91" t="s">
        <v>145</v>
      </c>
      <c r="I253" s="106" t="s">
        <v>146</v>
      </c>
      <c r="J253" s="107" t="s">
        <v>147</v>
      </c>
      <c r="K253" s="106">
        <v>4</v>
      </c>
      <c r="L253" s="108" t="s">
        <v>148</v>
      </c>
      <c r="M253" s="109">
        <v>44849.260416666664</v>
      </c>
      <c r="N253" s="90">
        <v>35569</v>
      </c>
      <c r="O253" s="106">
        <v>0</v>
      </c>
      <c r="P253" s="109">
        <v>44849.572916666664</v>
      </c>
      <c r="Q253" s="106">
        <v>35632</v>
      </c>
      <c r="R253" s="106">
        <v>0</v>
      </c>
      <c r="S253" s="109">
        <v>44849.284722222219</v>
      </c>
      <c r="T253" s="106">
        <v>35577</v>
      </c>
      <c r="U253" s="106" t="s">
        <v>210</v>
      </c>
      <c r="V253" s="109">
        <v>44849.454861111109</v>
      </c>
      <c r="W253" s="106">
        <v>35596</v>
      </c>
      <c r="X253" s="106" t="s">
        <v>217</v>
      </c>
      <c r="Y253" s="109">
        <v>44849.490972222222</v>
      </c>
      <c r="Z253" s="106">
        <v>35609</v>
      </c>
      <c r="AA253" s="106" t="s">
        <v>266</v>
      </c>
      <c r="AB253" s="109">
        <v>44849.545138888891</v>
      </c>
      <c r="AC253" s="106">
        <v>35620</v>
      </c>
      <c r="AD253" s="106" t="s">
        <v>372</v>
      </c>
      <c r="AE253" s="97"/>
      <c r="AF253" s="106"/>
      <c r="AG253" s="106"/>
      <c r="AH253" s="97"/>
      <c r="AI253" s="106"/>
      <c r="AJ253" s="110"/>
      <c r="AK253" s="97"/>
      <c r="AL253" s="106"/>
      <c r="AM253" s="110"/>
      <c r="AN253" s="97"/>
      <c r="AO253" s="106"/>
      <c r="AP253" s="110"/>
      <c r="AQ253" s="109">
        <v>44849.479166666664</v>
      </c>
      <c r="AR253" s="106">
        <v>35606</v>
      </c>
      <c r="AS253" s="106">
        <v>2688</v>
      </c>
      <c r="AT253" s="111">
        <v>21020</v>
      </c>
      <c r="AU253" s="111">
        <v>12110</v>
      </c>
      <c r="AV253" s="112">
        <v>8910</v>
      </c>
      <c r="AW253" s="109">
        <v>44849.48541666667</v>
      </c>
      <c r="AX253" s="106">
        <v>35606</v>
      </c>
      <c r="AY253" s="109">
        <v>44849.56527777778</v>
      </c>
      <c r="AZ253" s="106">
        <v>35632</v>
      </c>
      <c r="BA253" s="106">
        <v>2691</v>
      </c>
      <c r="BB253" s="111">
        <v>14340</v>
      </c>
      <c r="BC253" s="111">
        <v>12060</v>
      </c>
      <c r="BD253" s="112">
        <v>2280</v>
      </c>
      <c r="BE253" s="109">
        <v>44849.570138888892</v>
      </c>
      <c r="BF253" s="106">
        <v>35632</v>
      </c>
      <c r="BG253" s="97"/>
      <c r="BH253" s="106"/>
      <c r="BI253" s="106"/>
      <c r="BJ253" s="111"/>
      <c r="BK253" s="111"/>
      <c r="BL253" s="112"/>
      <c r="BM253" s="97"/>
      <c r="BN253" s="106"/>
      <c r="BO253" s="97"/>
      <c r="BP253" s="106"/>
      <c r="BQ253" s="106"/>
      <c r="BR253" s="111"/>
      <c r="BS253" s="111"/>
      <c r="BT253" s="112"/>
      <c r="BU253" s="113"/>
      <c r="BV253" s="106"/>
    </row>
    <row r="254" spans="1:74">
      <c r="A254" s="92" t="s">
        <v>373</v>
      </c>
      <c r="B254" s="91" t="s">
        <v>140</v>
      </c>
      <c r="C254" s="105">
        <v>44849</v>
      </c>
      <c r="D254" s="106" t="s">
        <v>173</v>
      </c>
      <c r="E254" s="107" t="s">
        <v>1321</v>
      </c>
      <c r="F254" s="106" t="s">
        <v>143</v>
      </c>
      <c r="G254" s="106" t="s">
        <v>144</v>
      </c>
      <c r="H254" s="91" t="s">
        <v>145</v>
      </c>
      <c r="I254" s="106" t="s">
        <v>146</v>
      </c>
      <c r="J254" s="107" t="s">
        <v>150</v>
      </c>
      <c r="K254" s="106">
        <v>3</v>
      </c>
      <c r="L254" s="108" t="s">
        <v>151</v>
      </c>
      <c r="M254" s="109">
        <v>44849.256944444445</v>
      </c>
      <c r="N254" s="90">
        <v>42379</v>
      </c>
      <c r="O254" s="106">
        <v>0</v>
      </c>
      <c r="P254" s="109">
        <v>44849.591666666667</v>
      </c>
      <c r="Q254" s="106">
        <v>42563</v>
      </c>
      <c r="R254" s="106">
        <v>0</v>
      </c>
      <c r="S254" s="109">
        <v>44849.291666666664</v>
      </c>
      <c r="T254" s="106">
        <v>42384</v>
      </c>
      <c r="U254" s="106" t="s">
        <v>374</v>
      </c>
      <c r="V254" s="109">
        <v>44849.458333333336</v>
      </c>
      <c r="W254" s="106">
        <v>42418</v>
      </c>
      <c r="X254" s="106" t="s">
        <v>375</v>
      </c>
      <c r="Y254" s="109">
        <v>44849.586111111108</v>
      </c>
      <c r="Z254" s="106">
        <v>42462</v>
      </c>
      <c r="AA254" s="106" t="s">
        <v>376</v>
      </c>
      <c r="AB254" s="109">
        <v>44849.5625</v>
      </c>
      <c r="AC254" s="106">
        <v>42455</v>
      </c>
      <c r="AD254" s="106" t="s">
        <v>377</v>
      </c>
      <c r="AE254" s="97"/>
      <c r="AF254" s="106"/>
      <c r="AG254" s="106"/>
      <c r="AH254" s="97"/>
      <c r="AI254" s="106"/>
      <c r="AJ254" s="110"/>
      <c r="AK254" s="97"/>
      <c r="AL254" s="106"/>
      <c r="AM254" s="110"/>
      <c r="AN254" s="97"/>
      <c r="AO254" s="106"/>
      <c r="AP254" s="110"/>
      <c r="AQ254" s="109">
        <v>44849.486111111109</v>
      </c>
      <c r="AR254" s="106">
        <v>42433</v>
      </c>
      <c r="AS254" s="106">
        <v>2689</v>
      </c>
      <c r="AT254" s="111">
        <v>18690</v>
      </c>
      <c r="AU254" s="111">
        <v>12230</v>
      </c>
      <c r="AV254" s="112">
        <v>6460</v>
      </c>
      <c r="AW254" s="109">
        <v>44849.490972222222</v>
      </c>
      <c r="AX254" s="106">
        <v>42463</v>
      </c>
      <c r="AY254" s="109">
        <v>44849.586111111108</v>
      </c>
      <c r="AZ254" s="106">
        <v>42462</v>
      </c>
      <c r="BA254" s="106">
        <v>2692</v>
      </c>
      <c r="BB254" s="111">
        <v>14610</v>
      </c>
      <c r="BC254" s="111">
        <v>12010</v>
      </c>
      <c r="BD254" s="112">
        <v>2600</v>
      </c>
      <c r="BE254" s="109">
        <v>44849.591666666667</v>
      </c>
      <c r="BF254" s="106" t="s">
        <v>1328</v>
      </c>
      <c r="BG254" s="97"/>
      <c r="BH254" s="106"/>
      <c r="BI254" s="106"/>
      <c r="BJ254" s="111"/>
      <c r="BK254" s="111"/>
      <c r="BL254" s="112"/>
      <c r="BM254" s="97"/>
      <c r="BN254" s="106"/>
      <c r="BO254" s="97"/>
      <c r="BP254" s="106"/>
      <c r="BQ254" s="106"/>
      <c r="BR254" s="111"/>
      <c r="BS254" s="111"/>
      <c r="BT254" s="112"/>
      <c r="BU254" s="113"/>
      <c r="BV254" s="106"/>
    </row>
    <row r="255" spans="1:74">
      <c r="A255" s="92" t="s">
        <v>382</v>
      </c>
      <c r="B255" s="91" t="s">
        <v>140</v>
      </c>
      <c r="C255" s="105">
        <v>44849</v>
      </c>
      <c r="D255" s="106" t="s">
        <v>173</v>
      </c>
      <c r="E255" s="107" t="s">
        <v>1329</v>
      </c>
      <c r="F255" s="106" t="s">
        <v>173</v>
      </c>
      <c r="G255" s="106" t="s">
        <v>144</v>
      </c>
      <c r="H255" s="91" t="s">
        <v>160</v>
      </c>
      <c r="I255" s="106" t="s">
        <v>146</v>
      </c>
      <c r="J255" s="107" t="s">
        <v>161</v>
      </c>
      <c r="K255" s="106">
        <v>3</v>
      </c>
      <c r="L255" s="108" t="s">
        <v>162</v>
      </c>
      <c r="M255" s="109">
        <v>44849.259722222225</v>
      </c>
      <c r="N255" s="90">
        <v>26338</v>
      </c>
      <c r="O255" s="106">
        <v>2291</v>
      </c>
      <c r="P255" s="109">
        <v>44849.600694444445</v>
      </c>
      <c r="Q255" s="106">
        <v>26403</v>
      </c>
      <c r="R255" s="106">
        <v>2300</v>
      </c>
      <c r="S255" s="109">
        <v>44849.280555555553</v>
      </c>
      <c r="T255" s="106">
        <v>26343</v>
      </c>
      <c r="U255" s="106" t="s">
        <v>220</v>
      </c>
      <c r="V255" s="109">
        <v>44849.438194444447</v>
      </c>
      <c r="W255" s="106">
        <v>26369</v>
      </c>
      <c r="X255" s="106" t="s">
        <v>221</v>
      </c>
      <c r="Y255" s="109">
        <v>44849.502083333333</v>
      </c>
      <c r="Z255" s="106">
        <v>26384</v>
      </c>
      <c r="AA255" s="106" t="s">
        <v>225</v>
      </c>
      <c r="AB255" s="109">
        <v>44849.569444444445</v>
      </c>
      <c r="AC255" s="106">
        <v>26396</v>
      </c>
      <c r="AD255" s="106" t="s">
        <v>383</v>
      </c>
      <c r="AE255" s="97"/>
      <c r="AF255" s="106"/>
      <c r="AG255" s="106"/>
      <c r="AH255" s="97"/>
      <c r="AI255" s="106"/>
      <c r="AJ255" s="110"/>
      <c r="AK255" s="97"/>
      <c r="AL255" s="106"/>
      <c r="AM255" s="110"/>
      <c r="AN255" s="97"/>
      <c r="AO255" s="106"/>
      <c r="AP255" s="110"/>
      <c r="AQ255" s="109">
        <v>44849.459722222222</v>
      </c>
      <c r="AR255" s="106">
        <v>26377</v>
      </c>
      <c r="AS255" s="106">
        <v>2687</v>
      </c>
      <c r="AT255" s="111">
        <v>6440</v>
      </c>
      <c r="AU255" s="111">
        <v>4430</v>
      </c>
      <c r="AV255" s="112">
        <v>2010</v>
      </c>
      <c r="AW255" s="109">
        <v>44849.488888888889</v>
      </c>
      <c r="AX255" s="106">
        <v>26377</v>
      </c>
      <c r="AY255" s="109">
        <v>44849.583333333336</v>
      </c>
      <c r="AZ255" s="106">
        <v>26402</v>
      </c>
      <c r="BA255" s="106">
        <v>2693</v>
      </c>
      <c r="BB255" s="111">
        <v>5700</v>
      </c>
      <c r="BC255" s="111">
        <v>4430</v>
      </c>
      <c r="BD255" s="112">
        <v>1270</v>
      </c>
      <c r="BE255" s="109">
        <v>44849.598611111112</v>
      </c>
      <c r="BF255" s="106">
        <v>26402</v>
      </c>
      <c r="BG255" s="97"/>
      <c r="BH255" s="106"/>
      <c r="BI255" s="106"/>
      <c r="BJ255" s="111"/>
      <c r="BK255" s="111"/>
      <c r="BL255" s="112"/>
      <c r="BM255" s="97"/>
      <c r="BN255" s="106"/>
      <c r="BO255" s="97"/>
      <c r="BP255" s="106"/>
      <c r="BQ255" s="106"/>
      <c r="BR255" s="111"/>
      <c r="BS255" s="111"/>
      <c r="BT255" s="112"/>
      <c r="BU255" s="113"/>
      <c r="BV255" s="106"/>
    </row>
    <row r="256" spans="1:74">
      <c r="A256" s="92" t="s">
        <v>378</v>
      </c>
      <c r="B256" s="91" t="s">
        <v>140</v>
      </c>
      <c r="C256" s="105">
        <v>44849</v>
      </c>
      <c r="D256" s="106" t="s">
        <v>173</v>
      </c>
      <c r="E256" s="107" t="s">
        <v>1322</v>
      </c>
      <c r="F256" s="106" t="s">
        <v>143</v>
      </c>
      <c r="G256" s="106" t="s">
        <v>144</v>
      </c>
      <c r="H256" s="91" t="s">
        <v>145</v>
      </c>
      <c r="I256" s="106" t="s">
        <v>146</v>
      </c>
      <c r="J256" s="107" t="s">
        <v>153</v>
      </c>
      <c r="K256" s="106">
        <v>4</v>
      </c>
      <c r="L256" s="108" t="s">
        <v>154</v>
      </c>
      <c r="M256" s="109">
        <v>44849.256944444445</v>
      </c>
      <c r="N256" s="90">
        <v>43033</v>
      </c>
      <c r="O256" s="106">
        <v>43033</v>
      </c>
      <c r="P256" s="109">
        <v>44849.607638888891</v>
      </c>
      <c r="Q256" s="106">
        <v>43131</v>
      </c>
      <c r="R256" s="106">
        <v>43131</v>
      </c>
      <c r="S256" s="109">
        <v>44849.287499999999</v>
      </c>
      <c r="T256" s="106">
        <v>43057</v>
      </c>
      <c r="U256" s="106" t="s">
        <v>181</v>
      </c>
      <c r="V256" s="109">
        <v>44849.489583333336</v>
      </c>
      <c r="W256" s="106">
        <v>43090</v>
      </c>
      <c r="X256" s="106" t="s">
        <v>335</v>
      </c>
      <c r="Y256" s="109">
        <v>44849.51666666667</v>
      </c>
      <c r="Z256" s="106">
        <v>43105</v>
      </c>
      <c r="AA256" s="106" t="s">
        <v>336</v>
      </c>
      <c r="AB256" s="109">
        <v>44849.569444444445</v>
      </c>
      <c r="AC256" s="106">
        <v>43114</v>
      </c>
      <c r="AD256" s="106" t="s">
        <v>379</v>
      </c>
      <c r="AE256" s="97"/>
      <c r="AF256" s="106"/>
      <c r="AG256" s="106"/>
      <c r="AH256" s="97"/>
      <c r="AI256" s="106"/>
      <c r="AJ256" s="110"/>
      <c r="AK256" s="97"/>
      <c r="AL256" s="106"/>
      <c r="AM256" s="110"/>
      <c r="AN256" s="97"/>
      <c r="AO256" s="106"/>
      <c r="AP256" s="110"/>
      <c r="AQ256" s="109">
        <v>44849.507638888892</v>
      </c>
      <c r="AR256" s="106">
        <v>43102</v>
      </c>
      <c r="AS256" s="106">
        <v>2690</v>
      </c>
      <c r="AT256" s="111">
        <v>20270</v>
      </c>
      <c r="AU256" s="111">
        <v>11910</v>
      </c>
      <c r="AV256" s="112">
        <v>8360</v>
      </c>
      <c r="AW256" s="109">
        <v>44849.513194444444</v>
      </c>
      <c r="AX256" s="106">
        <v>43102</v>
      </c>
      <c r="AY256" s="109">
        <v>44849.59375</v>
      </c>
      <c r="AZ256" s="106">
        <v>43131</v>
      </c>
      <c r="BA256" s="106">
        <v>2694</v>
      </c>
      <c r="BB256" s="111">
        <v>14690</v>
      </c>
      <c r="BC256" s="111">
        <v>11770</v>
      </c>
      <c r="BD256" s="112">
        <v>2920</v>
      </c>
      <c r="BE256" s="109">
        <v>44849.599999999999</v>
      </c>
      <c r="BF256" s="106">
        <v>43131</v>
      </c>
      <c r="BG256" s="97"/>
      <c r="BH256" s="106"/>
      <c r="BI256" s="106"/>
      <c r="BJ256" s="111"/>
      <c r="BK256" s="111"/>
      <c r="BL256" s="112"/>
      <c r="BM256" s="97"/>
      <c r="BN256" s="106"/>
      <c r="BO256" s="97"/>
      <c r="BP256" s="106"/>
      <c r="BQ256" s="106"/>
      <c r="BR256" s="111"/>
      <c r="BS256" s="111"/>
      <c r="BT256" s="112"/>
      <c r="BU256" s="113"/>
      <c r="BV256" s="106"/>
    </row>
    <row r="257" spans="1:74">
      <c r="A257" s="92" t="s">
        <v>380</v>
      </c>
      <c r="B257" s="91" t="s">
        <v>140</v>
      </c>
      <c r="C257" s="105">
        <v>44849</v>
      </c>
      <c r="D257" s="106" t="s">
        <v>173</v>
      </c>
      <c r="E257" s="107" t="s">
        <v>1322</v>
      </c>
      <c r="F257" s="106" t="s">
        <v>143</v>
      </c>
      <c r="G257" s="106" t="s">
        <v>144</v>
      </c>
      <c r="H257" s="91" t="s">
        <v>145</v>
      </c>
      <c r="I257" s="106" t="s">
        <v>146</v>
      </c>
      <c r="J257" s="107" t="s">
        <v>153</v>
      </c>
      <c r="K257" s="106">
        <v>4</v>
      </c>
      <c r="L257" s="108" t="s">
        <v>154</v>
      </c>
      <c r="M257" s="109">
        <v>44849.256944444445</v>
      </c>
      <c r="N257" s="90">
        <v>43033</v>
      </c>
      <c r="O257" s="106">
        <v>43033</v>
      </c>
      <c r="P257" s="109">
        <v>44849.618055555555</v>
      </c>
      <c r="Q257" s="106">
        <v>43131</v>
      </c>
      <c r="R257" s="106">
        <v>43131</v>
      </c>
      <c r="S257" s="109">
        <v>44849.287499999999</v>
      </c>
      <c r="T257" s="106">
        <v>43057</v>
      </c>
      <c r="U257" s="106" t="s">
        <v>181</v>
      </c>
      <c r="V257" s="109">
        <v>44849.489583333336</v>
      </c>
      <c r="W257" s="106">
        <v>43090</v>
      </c>
      <c r="X257" s="106" t="s">
        <v>335</v>
      </c>
      <c r="Y257" s="109">
        <v>44849.51666666667</v>
      </c>
      <c r="Z257" s="106">
        <v>43105</v>
      </c>
      <c r="AA257" s="106" t="s">
        <v>336</v>
      </c>
      <c r="AB257" s="109">
        <v>44849.569444444445</v>
      </c>
      <c r="AC257" s="106">
        <v>43114</v>
      </c>
      <c r="AD257" s="106" t="s">
        <v>379</v>
      </c>
      <c r="AE257" s="97"/>
      <c r="AF257" s="106"/>
      <c r="AG257" s="106"/>
      <c r="AH257" s="97"/>
      <c r="AI257" s="106"/>
      <c r="AJ257" s="110"/>
      <c r="AK257" s="97"/>
      <c r="AL257" s="106"/>
      <c r="AM257" s="110"/>
      <c r="AN257" s="97"/>
      <c r="AO257" s="106"/>
      <c r="AP257" s="110"/>
      <c r="AQ257" s="109">
        <v>44849.507638888892</v>
      </c>
      <c r="AR257" s="106">
        <v>43102</v>
      </c>
      <c r="AS257" s="106">
        <v>2690</v>
      </c>
      <c r="AT257" s="111">
        <v>20270</v>
      </c>
      <c r="AU257" s="111">
        <v>11910</v>
      </c>
      <c r="AV257" s="112">
        <v>8360</v>
      </c>
      <c r="AW257" s="109">
        <v>44849.513194444444</v>
      </c>
      <c r="AX257" s="106">
        <v>43102</v>
      </c>
      <c r="AY257" s="109">
        <v>44849.59375</v>
      </c>
      <c r="AZ257" s="106">
        <v>43131</v>
      </c>
      <c r="BA257" s="106">
        <v>2694</v>
      </c>
      <c r="BB257" s="111">
        <v>14690</v>
      </c>
      <c r="BC257" s="111">
        <v>11770</v>
      </c>
      <c r="BD257" s="112">
        <v>2920</v>
      </c>
      <c r="BE257" s="109">
        <v>44849.599999999999</v>
      </c>
      <c r="BF257" s="106">
        <v>43431</v>
      </c>
      <c r="BG257" s="97"/>
      <c r="BH257" s="106"/>
      <c r="BI257" s="106"/>
      <c r="BJ257" s="111"/>
      <c r="BK257" s="111"/>
      <c r="BL257" s="112"/>
      <c r="BM257" s="97"/>
      <c r="BN257" s="106"/>
      <c r="BO257" s="97"/>
      <c r="BP257" s="106"/>
      <c r="BQ257" s="106"/>
      <c r="BR257" s="111"/>
      <c r="BS257" s="111"/>
      <c r="BT257" s="112"/>
      <c r="BU257" s="113"/>
      <c r="BV257" s="106"/>
    </row>
    <row r="258" spans="1:74">
      <c r="A258" s="92" t="s">
        <v>370</v>
      </c>
      <c r="B258" s="91" t="s">
        <v>140</v>
      </c>
      <c r="C258" s="105">
        <v>44849</v>
      </c>
      <c r="D258" s="106" t="s">
        <v>173</v>
      </c>
      <c r="E258" s="107" t="s">
        <v>1323</v>
      </c>
      <c r="F258" s="106" t="s">
        <v>196</v>
      </c>
      <c r="G258" s="106" t="s">
        <v>144</v>
      </c>
      <c r="H258" s="91" t="s">
        <v>319</v>
      </c>
      <c r="I258" s="106" t="s">
        <v>146</v>
      </c>
      <c r="J258" s="107" t="s">
        <v>150</v>
      </c>
      <c r="K258" s="106">
        <v>0</v>
      </c>
      <c r="L258" s="108" t="s">
        <v>151</v>
      </c>
      <c r="M258" s="109">
        <v>44849.599305555559</v>
      </c>
      <c r="N258" s="90">
        <v>42463</v>
      </c>
      <c r="O258" s="106">
        <v>0</v>
      </c>
      <c r="P258" s="109">
        <v>44849.634722222225</v>
      </c>
      <c r="Q258" s="106">
        <v>42465</v>
      </c>
      <c r="R258" s="106">
        <v>0</v>
      </c>
      <c r="S258" s="109">
        <v>44849.630555555559</v>
      </c>
      <c r="T258" s="106">
        <v>42464</v>
      </c>
      <c r="U258" s="106" t="s">
        <v>270</v>
      </c>
      <c r="V258" s="109">
        <v>44849.634722222225</v>
      </c>
      <c r="W258" s="106">
        <v>42465</v>
      </c>
      <c r="X258" s="106" t="s">
        <v>310</v>
      </c>
      <c r="Y258" s="109"/>
      <c r="Z258" s="106"/>
      <c r="AA258" s="106"/>
      <c r="AB258" s="109"/>
      <c r="AC258" s="106"/>
      <c r="AD258" s="106"/>
      <c r="AE258" s="97"/>
      <c r="AF258" s="106"/>
      <c r="AG258" s="106"/>
      <c r="AH258" s="97"/>
      <c r="AI258" s="106"/>
      <c r="AJ258" s="110"/>
      <c r="AK258" s="97"/>
      <c r="AL258" s="106"/>
      <c r="AM258" s="110"/>
      <c r="AN258" s="97"/>
      <c r="AO258" s="106"/>
      <c r="AP258" s="110"/>
      <c r="AQ258" s="109">
        <v>44849.630555555559</v>
      </c>
      <c r="AR258" s="106">
        <v>42464</v>
      </c>
      <c r="AS258" s="106">
        <v>2695</v>
      </c>
      <c r="AT258" s="111">
        <v>14540</v>
      </c>
      <c r="AU258" s="111">
        <v>12030</v>
      </c>
      <c r="AV258" s="112">
        <v>2510</v>
      </c>
      <c r="AW258" s="109">
        <v>44849.634722222225</v>
      </c>
      <c r="AX258" s="106">
        <v>42465</v>
      </c>
      <c r="AY258" s="109"/>
      <c r="AZ258" s="106"/>
      <c r="BA258" s="106"/>
      <c r="BB258" s="111"/>
      <c r="BC258" s="111"/>
      <c r="BD258" s="112"/>
      <c r="BE258" s="109"/>
      <c r="BF258" s="106"/>
      <c r="BG258" s="97"/>
      <c r="BH258" s="106"/>
      <c r="BI258" s="106"/>
      <c r="BJ258" s="111"/>
      <c r="BK258" s="111"/>
      <c r="BL258" s="112"/>
      <c r="BM258" s="97"/>
      <c r="BN258" s="106"/>
      <c r="BO258" s="97"/>
      <c r="BP258" s="106"/>
      <c r="BQ258" s="106"/>
      <c r="BR258" s="111"/>
      <c r="BS258" s="111"/>
      <c r="BT258" s="112"/>
      <c r="BU258" s="113"/>
      <c r="BV258" s="106"/>
    </row>
    <row r="259" spans="1:74">
      <c r="A259" s="92" t="s">
        <v>381</v>
      </c>
      <c r="B259" s="91" t="s">
        <v>140</v>
      </c>
      <c r="C259" s="105">
        <v>44849</v>
      </c>
      <c r="D259" s="106" t="s">
        <v>173</v>
      </c>
      <c r="E259" s="107" t="s">
        <v>1324</v>
      </c>
      <c r="F259" s="106" t="s">
        <v>143</v>
      </c>
      <c r="G259" s="106" t="s">
        <v>156</v>
      </c>
      <c r="H259" s="91" t="s">
        <v>145</v>
      </c>
      <c r="I259" s="106" t="s">
        <v>146</v>
      </c>
      <c r="J259" s="107" t="s">
        <v>147</v>
      </c>
      <c r="K259" s="106">
        <v>3</v>
      </c>
      <c r="L259" s="108" t="s">
        <v>158</v>
      </c>
      <c r="M259" s="109">
        <v>44849.577777777777</v>
      </c>
      <c r="N259" s="90">
        <v>35632</v>
      </c>
      <c r="O259" s="106">
        <v>35632</v>
      </c>
      <c r="P259" s="109">
        <v>44849.852083333331</v>
      </c>
      <c r="Q259" s="106">
        <v>35682</v>
      </c>
      <c r="R259" s="106">
        <v>35682</v>
      </c>
      <c r="S259" s="109">
        <v>44849.583333333336</v>
      </c>
      <c r="T259" s="106">
        <v>35636</v>
      </c>
      <c r="U259" s="106" t="s">
        <v>183</v>
      </c>
      <c r="V259" s="109">
        <v>44849.818749999999</v>
      </c>
      <c r="W259" s="106">
        <v>35670</v>
      </c>
      <c r="X259" s="106" t="s">
        <v>169</v>
      </c>
      <c r="Y259" s="109"/>
      <c r="Z259" s="106"/>
      <c r="AA259" s="106"/>
      <c r="AB259" s="109"/>
      <c r="AC259" s="106"/>
      <c r="AD259" s="106"/>
      <c r="AE259" s="97"/>
      <c r="AF259" s="106"/>
      <c r="AG259" s="106"/>
      <c r="AH259" s="97"/>
      <c r="AI259" s="106"/>
      <c r="AJ259" s="110"/>
      <c r="AK259" s="97"/>
      <c r="AL259" s="106"/>
      <c r="AM259" s="110"/>
      <c r="AN259" s="97"/>
      <c r="AO259" s="106"/>
      <c r="AP259" s="110"/>
      <c r="AQ259" s="109">
        <v>44849.839583333334</v>
      </c>
      <c r="AR259" s="106">
        <v>35682</v>
      </c>
      <c r="AS259" s="106"/>
      <c r="AT259" s="111"/>
      <c r="AU259" s="111"/>
      <c r="AV259" s="114">
        <v>8830</v>
      </c>
      <c r="AW259" s="109">
        <v>44849.847916666666</v>
      </c>
      <c r="AX259" s="106">
        <v>35682</v>
      </c>
      <c r="AY259" s="109"/>
      <c r="AZ259" s="106"/>
      <c r="BA259" s="106"/>
      <c r="BB259" s="111"/>
      <c r="BC259" s="111"/>
      <c r="BD259" s="112"/>
      <c r="BE259" s="109"/>
      <c r="BF259" s="106"/>
      <c r="BG259" s="97"/>
      <c r="BH259" s="106"/>
      <c r="BI259" s="106"/>
      <c r="BJ259" s="111"/>
      <c r="BK259" s="111"/>
      <c r="BL259" s="112"/>
      <c r="BM259" s="97"/>
      <c r="BN259" s="106"/>
      <c r="BO259" s="97"/>
      <c r="BP259" s="106"/>
      <c r="BQ259" s="106"/>
      <c r="BR259" s="111"/>
      <c r="BS259" s="111"/>
      <c r="BT259" s="112"/>
      <c r="BU259" s="113"/>
      <c r="BV259" s="106"/>
    </row>
    <row r="260" spans="1:74">
      <c r="A260" s="92" t="s">
        <v>384</v>
      </c>
      <c r="B260" s="91" t="s">
        <v>140</v>
      </c>
      <c r="C260" s="105">
        <v>44850</v>
      </c>
      <c r="D260" s="106" t="s">
        <v>175</v>
      </c>
      <c r="E260" s="107" t="s">
        <v>1330</v>
      </c>
      <c r="F260" s="106" t="s">
        <v>171</v>
      </c>
      <c r="G260" s="106" t="s">
        <v>144</v>
      </c>
      <c r="H260" s="91" t="s">
        <v>145</v>
      </c>
      <c r="I260" s="106" t="s">
        <v>146</v>
      </c>
      <c r="J260" s="107" t="s">
        <v>153</v>
      </c>
      <c r="K260" s="106">
        <v>2</v>
      </c>
      <c r="L260" s="108" t="s">
        <v>154</v>
      </c>
      <c r="M260" s="109">
        <v>44850.395833333336</v>
      </c>
      <c r="N260" s="90">
        <v>43131</v>
      </c>
      <c r="O260" s="106">
        <v>43131</v>
      </c>
      <c r="P260" s="109">
        <v>44850.59375</v>
      </c>
      <c r="Q260" s="106">
        <v>43166</v>
      </c>
      <c r="R260" s="106">
        <v>43166</v>
      </c>
      <c r="S260" s="109"/>
      <c r="T260" s="106"/>
      <c r="U260" s="106" t="s">
        <v>385</v>
      </c>
      <c r="V260" s="109">
        <v>44850.583333333336</v>
      </c>
      <c r="W260" s="106">
        <v>43166</v>
      </c>
      <c r="X260" s="106" t="s">
        <v>386</v>
      </c>
      <c r="Y260" s="109"/>
      <c r="Z260" s="106"/>
      <c r="AA260" s="106"/>
      <c r="AB260" s="109"/>
      <c r="AC260" s="106"/>
      <c r="AD260" s="106"/>
      <c r="AE260" s="97"/>
      <c r="AF260" s="106"/>
      <c r="AG260" s="106"/>
      <c r="AH260" s="97"/>
      <c r="AI260" s="106"/>
      <c r="AJ260" s="110"/>
      <c r="AK260" s="97"/>
      <c r="AL260" s="106"/>
      <c r="AM260" s="110"/>
      <c r="AN260" s="97"/>
      <c r="AO260" s="106"/>
      <c r="AP260" s="110"/>
      <c r="AQ260" s="109">
        <v>44850.583333333336</v>
      </c>
      <c r="AR260" s="106">
        <v>43166</v>
      </c>
      <c r="AS260" s="106">
        <v>0</v>
      </c>
      <c r="AT260" s="111">
        <v>15260</v>
      </c>
      <c r="AU260" s="111">
        <v>11940</v>
      </c>
      <c r="AV260" s="112">
        <v>3320</v>
      </c>
      <c r="AW260" s="109">
        <v>44850.590277777781</v>
      </c>
      <c r="AX260" s="106">
        <v>43166</v>
      </c>
      <c r="AY260" s="109"/>
      <c r="AZ260" s="106"/>
      <c r="BA260" s="106"/>
      <c r="BB260" s="111"/>
      <c r="BC260" s="111"/>
      <c r="BD260" s="112"/>
      <c r="BE260" s="109"/>
      <c r="BF260" s="106"/>
      <c r="BG260" s="97"/>
      <c r="BH260" s="106"/>
      <c r="BI260" s="106"/>
      <c r="BJ260" s="111"/>
      <c r="BK260" s="111"/>
      <c r="BL260" s="112"/>
      <c r="BM260" s="97"/>
      <c r="BN260" s="106"/>
      <c r="BO260" s="97"/>
      <c r="BP260" s="106"/>
      <c r="BQ260" s="106"/>
      <c r="BR260" s="111"/>
      <c r="BS260" s="111"/>
      <c r="BT260" s="112"/>
      <c r="BU260" s="113"/>
      <c r="BV260" s="106"/>
    </row>
    <row r="261" spans="1:74">
      <c r="A261" s="92" t="s">
        <v>387</v>
      </c>
      <c r="B261" s="91" t="s">
        <v>140</v>
      </c>
      <c r="C261" s="105">
        <v>44851</v>
      </c>
      <c r="D261" s="106" t="s">
        <v>176</v>
      </c>
      <c r="E261" s="107" t="s">
        <v>1317</v>
      </c>
      <c r="F261" s="106" t="s">
        <v>165</v>
      </c>
      <c r="G261" s="106" t="s">
        <v>144</v>
      </c>
      <c r="H261" s="91" t="s">
        <v>145</v>
      </c>
      <c r="I261" s="106" t="s">
        <v>146</v>
      </c>
      <c r="J261" s="107" t="s">
        <v>147</v>
      </c>
      <c r="K261" s="106">
        <v>4</v>
      </c>
      <c r="L261" s="108" t="s">
        <v>148</v>
      </c>
      <c r="M261" s="109">
        <v>44851.260416666664</v>
      </c>
      <c r="N261" s="90">
        <v>35682</v>
      </c>
      <c r="O261" s="106">
        <v>0</v>
      </c>
      <c r="P261" s="109">
        <v>44851.631944444445</v>
      </c>
      <c r="Q261" s="106">
        <v>35744</v>
      </c>
      <c r="R261" s="106">
        <v>0</v>
      </c>
      <c r="S261" s="109">
        <v>44851.284722222219</v>
      </c>
      <c r="T261" s="106">
        <v>35689</v>
      </c>
      <c r="U261" s="106" t="s">
        <v>288</v>
      </c>
      <c r="V261" s="109">
        <v>44851.434027777781</v>
      </c>
      <c r="W261" s="106">
        <v>35712</v>
      </c>
      <c r="X261" s="106" t="s">
        <v>388</v>
      </c>
      <c r="Y261" s="109">
        <v>44851.461805555555</v>
      </c>
      <c r="Z261" s="106">
        <v>35723</v>
      </c>
      <c r="AA261" s="106" t="s">
        <v>389</v>
      </c>
      <c r="AB261" s="109">
        <v>44851.59375</v>
      </c>
      <c r="AC261" s="106">
        <v>35736</v>
      </c>
      <c r="AD261" s="106" t="s">
        <v>227</v>
      </c>
      <c r="AE261" s="97"/>
      <c r="AF261" s="106"/>
      <c r="AG261" s="106"/>
      <c r="AH261" s="97"/>
      <c r="AI261" s="106"/>
      <c r="AJ261" s="110"/>
      <c r="AK261" s="97"/>
      <c r="AL261" s="106"/>
      <c r="AM261" s="110"/>
      <c r="AN261" s="97"/>
      <c r="AO261" s="106"/>
      <c r="AP261" s="110"/>
      <c r="AQ261" s="109">
        <v>44851.447916666664</v>
      </c>
      <c r="AR261" s="106">
        <v>35717</v>
      </c>
      <c r="AS261" s="106">
        <v>2698</v>
      </c>
      <c r="AT261" s="111">
        <v>19650</v>
      </c>
      <c r="AU261" s="111">
        <v>12060</v>
      </c>
      <c r="AV261" s="112">
        <v>7590</v>
      </c>
      <c r="AW261" s="109">
        <v>44851.453472222223</v>
      </c>
      <c r="AX261" s="106">
        <v>35717</v>
      </c>
      <c r="AY261" s="109">
        <v>44851.613194444442</v>
      </c>
      <c r="AZ261" s="106">
        <v>35744</v>
      </c>
      <c r="BA261" s="106">
        <v>2708</v>
      </c>
      <c r="BB261" s="111">
        <v>18420</v>
      </c>
      <c r="BC261" s="111">
        <v>12030</v>
      </c>
      <c r="BD261" s="112">
        <v>6390</v>
      </c>
      <c r="BE261" s="109">
        <v>44851.618750000001</v>
      </c>
      <c r="BF261" s="106">
        <v>35744</v>
      </c>
      <c r="BG261" s="97"/>
      <c r="BH261" s="106"/>
      <c r="BI261" s="106"/>
      <c r="BJ261" s="111"/>
      <c r="BK261" s="111"/>
      <c r="BL261" s="112"/>
      <c r="BM261" s="97"/>
      <c r="BN261" s="106"/>
      <c r="BO261" s="97"/>
      <c r="BP261" s="106"/>
      <c r="BQ261" s="106"/>
      <c r="BR261" s="111"/>
      <c r="BS261" s="111"/>
      <c r="BT261" s="112"/>
      <c r="BU261" s="113"/>
      <c r="BV261" s="106"/>
    </row>
    <row r="262" spans="1:74">
      <c r="A262" s="92" t="s">
        <v>393</v>
      </c>
      <c r="B262" s="91" t="s">
        <v>140</v>
      </c>
      <c r="C262" s="105">
        <v>44851</v>
      </c>
      <c r="D262" s="106" t="s">
        <v>176</v>
      </c>
      <c r="E262" s="107" t="s">
        <v>1331</v>
      </c>
      <c r="F262" s="106" t="s">
        <v>176</v>
      </c>
      <c r="G262" s="106" t="s">
        <v>144</v>
      </c>
      <c r="H262" s="91" t="s">
        <v>160</v>
      </c>
      <c r="I262" s="106" t="s">
        <v>146</v>
      </c>
      <c r="J262" s="107" t="s">
        <v>161</v>
      </c>
      <c r="K262" s="106">
        <v>3</v>
      </c>
      <c r="L262" s="108" t="s">
        <v>162</v>
      </c>
      <c r="M262" s="109">
        <v>44851.262499999997</v>
      </c>
      <c r="N262" s="90">
        <v>26403</v>
      </c>
      <c r="O262" s="106">
        <v>2300</v>
      </c>
      <c r="P262" s="109">
        <v>44851.634027777778</v>
      </c>
      <c r="Q262" s="106">
        <v>26476</v>
      </c>
      <c r="R262" s="106">
        <v>2308</v>
      </c>
      <c r="S262" s="109">
        <v>44851.287499999999</v>
      </c>
      <c r="T262" s="106">
        <v>26408</v>
      </c>
      <c r="U262" s="106" t="s">
        <v>296</v>
      </c>
      <c r="V262" s="109">
        <v>44851.443749999999</v>
      </c>
      <c r="W262" s="106">
        <v>26434</v>
      </c>
      <c r="X262" s="106" t="s">
        <v>394</v>
      </c>
      <c r="Y262" s="109">
        <v>44851.498611111114</v>
      </c>
      <c r="Z262" s="106">
        <v>26447</v>
      </c>
      <c r="AA262" s="106" t="s">
        <v>278</v>
      </c>
      <c r="AB262" s="109">
        <v>44851.584722222222</v>
      </c>
      <c r="AC262" s="106">
        <v>26459</v>
      </c>
      <c r="AD262" s="106" t="s">
        <v>395</v>
      </c>
      <c r="AE262" s="97"/>
      <c r="AF262" s="106"/>
      <c r="AG262" s="106"/>
      <c r="AH262" s="97"/>
      <c r="AI262" s="106"/>
      <c r="AJ262" s="110"/>
      <c r="AK262" s="97"/>
      <c r="AL262" s="106"/>
      <c r="AM262" s="110"/>
      <c r="AN262" s="97"/>
      <c r="AO262" s="106"/>
      <c r="AP262" s="110"/>
      <c r="AQ262" s="109">
        <v>44851.460416666669</v>
      </c>
      <c r="AR262" s="106">
        <v>26440</v>
      </c>
      <c r="AS262" s="106">
        <v>2699</v>
      </c>
      <c r="AT262" s="111">
        <v>6220</v>
      </c>
      <c r="AU262" s="111">
        <v>4430</v>
      </c>
      <c r="AV262" s="112">
        <v>1790</v>
      </c>
      <c r="AW262" s="109">
        <v>44851.489583333336</v>
      </c>
      <c r="AX262" s="106">
        <v>26440</v>
      </c>
      <c r="AY262" s="109">
        <v>44851.598611111112</v>
      </c>
      <c r="AZ262" s="106">
        <v>26465</v>
      </c>
      <c r="BA262" s="106">
        <v>2706</v>
      </c>
      <c r="BB262" s="111">
        <v>6130</v>
      </c>
      <c r="BC262" s="111">
        <v>4430</v>
      </c>
      <c r="BD262" s="112">
        <v>1700</v>
      </c>
      <c r="BE262" s="109">
        <v>44851.618055555555</v>
      </c>
      <c r="BF262" s="106">
        <v>26466</v>
      </c>
      <c r="BG262" s="97"/>
      <c r="BH262" s="106"/>
      <c r="BI262" s="106"/>
      <c r="BJ262" s="111"/>
      <c r="BK262" s="111"/>
      <c r="BL262" s="112"/>
      <c r="BM262" s="97"/>
      <c r="BN262" s="106"/>
      <c r="BO262" s="97"/>
      <c r="BP262" s="106"/>
      <c r="BQ262" s="106"/>
      <c r="BR262" s="111"/>
      <c r="BS262" s="111"/>
      <c r="BT262" s="112"/>
      <c r="BU262" s="113"/>
      <c r="BV262" s="106"/>
    </row>
    <row r="263" spans="1:74">
      <c r="A263" s="92" t="s">
        <v>392</v>
      </c>
      <c r="B263" s="91" t="s">
        <v>140</v>
      </c>
      <c r="C263" s="105">
        <v>44851</v>
      </c>
      <c r="D263" s="106" t="s">
        <v>176</v>
      </c>
      <c r="E263" s="107" t="s">
        <v>1326</v>
      </c>
      <c r="F263" s="106" t="s">
        <v>165</v>
      </c>
      <c r="G263" s="106" t="s">
        <v>144</v>
      </c>
      <c r="H263" s="91" t="s">
        <v>145</v>
      </c>
      <c r="I263" s="106" t="s">
        <v>146</v>
      </c>
      <c r="J263" s="107" t="s">
        <v>153</v>
      </c>
      <c r="K263" s="106">
        <v>4</v>
      </c>
      <c r="L263" s="108" t="s">
        <v>154</v>
      </c>
      <c r="M263" s="109">
        <v>44851.256944444445</v>
      </c>
      <c r="N263" s="90">
        <v>43166</v>
      </c>
      <c r="O263" s="106">
        <v>43166</v>
      </c>
      <c r="P263" s="109">
        <v>44851.666666666664</v>
      </c>
      <c r="Q263" s="106">
        <v>43237</v>
      </c>
      <c r="R263" s="106">
        <v>43237</v>
      </c>
      <c r="S263" s="109">
        <v>44851.288194444445</v>
      </c>
      <c r="T263" s="106">
        <v>43174</v>
      </c>
      <c r="U263" s="106" t="s">
        <v>181</v>
      </c>
      <c r="V263" s="109">
        <v>44851.448611111111</v>
      </c>
      <c r="W263" s="106">
        <v>43195</v>
      </c>
      <c r="X263" s="106" t="s">
        <v>223</v>
      </c>
      <c r="Y263" s="109">
        <v>44851.476388888892</v>
      </c>
      <c r="Z263" s="106">
        <v>43203</v>
      </c>
      <c r="AA263" s="106" t="s">
        <v>338</v>
      </c>
      <c r="AB263" s="109">
        <v>44851.625</v>
      </c>
      <c r="AC263" s="106">
        <v>43221</v>
      </c>
      <c r="AD263" s="106" t="s">
        <v>199</v>
      </c>
      <c r="AE263" s="97"/>
      <c r="AF263" s="106"/>
      <c r="AG263" s="106"/>
      <c r="AH263" s="97"/>
      <c r="AI263" s="106"/>
      <c r="AJ263" s="110"/>
      <c r="AK263" s="97"/>
      <c r="AL263" s="106"/>
      <c r="AM263" s="110"/>
      <c r="AN263" s="97"/>
      <c r="AO263" s="106"/>
      <c r="AP263" s="110"/>
      <c r="AQ263" s="109">
        <v>44851.467361111114</v>
      </c>
      <c r="AR263" s="106">
        <v>43200</v>
      </c>
      <c r="AS263" s="106">
        <v>2701</v>
      </c>
      <c r="AT263" s="111">
        <v>20520</v>
      </c>
      <c r="AU263" s="111">
        <v>12040</v>
      </c>
      <c r="AV263" s="112">
        <v>8480</v>
      </c>
      <c r="AW263" s="109">
        <v>44851.474305555559</v>
      </c>
      <c r="AX263" s="106">
        <v>43200</v>
      </c>
      <c r="AY263" s="109">
        <v>44851.648611111108</v>
      </c>
      <c r="AZ263" s="106">
        <v>43237</v>
      </c>
      <c r="BA263" s="106">
        <v>2710</v>
      </c>
      <c r="BB263" s="111">
        <v>20370</v>
      </c>
      <c r="BC263" s="111">
        <v>11930</v>
      </c>
      <c r="BD263" s="112">
        <v>8440</v>
      </c>
      <c r="BE263" s="109">
        <v>44851.655555555553</v>
      </c>
      <c r="BF263" s="106">
        <v>43237</v>
      </c>
      <c r="BG263" s="97"/>
      <c r="BH263" s="106"/>
      <c r="BI263" s="106"/>
      <c r="BJ263" s="111"/>
      <c r="BK263" s="111"/>
      <c r="BL263" s="112"/>
      <c r="BM263" s="97"/>
      <c r="BN263" s="106"/>
      <c r="BO263" s="97"/>
      <c r="BP263" s="106"/>
      <c r="BQ263" s="106"/>
      <c r="BR263" s="111"/>
      <c r="BS263" s="111"/>
      <c r="BT263" s="112"/>
      <c r="BU263" s="113"/>
      <c r="BV263" s="106"/>
    </row>
    <row r="264" spans="1:74">
      <c r="A264" s="92" t="s">
        <v>390</v>
      </c>
      <c r="B264" s="91" t="s">
        <v>140</v>
      </c>
      <c r="C264" s="105">
        <v>44851</v>
      </c>
      <c r="D264" s="106" t="s">
        <v>176</v>
      </c>
      <c r="E264" s="107" t="s">
        <v>1327</v>
      </c>
      <c r="F264" s="106" t="s">
        <v>165</v>
      </c>
      <c r="G264" s="106" t="s">
        <v>144</v>
      </c>
      <c r="H264" s="91" t="s">
        <v>145</v>
      </c>
      <c r="I264" s="106" t="s">
        <v>146</v>
      </c>
      <c r="J264" s="107" t="s">
        <v>150</v>
      </c>
      <c r="K264" s="106">
        <v>3</v>
      </c>
      <c r="L264" s="108" t="s">
        <v>151</v>
      </c>
      <c r="M264" s="109">
        <v>44851.256944444445</v>
      </c>
      <c r="N264" s="90">
        <v>42465</v>
      </c>
      <c r="O264" s="106">
        <v>0</v>
      </c>
      <c r="P264" s="109">
        <v>44851.676388888889</v>
      </c>
      <c r="Q264" s="106">
        <v>42537</v>
      </c>
      <c r="R264" s="106">
        <v>0</v>
      </c>
      <c r="S264" s="109">
        <v>44851.291666666664</v>
      </c>
      <c r="T264" s="106">
        <v>42470</v>
      </c>
      <c r="U264" s="106" t="s">
        <v>285</v>
      </c>
      <c r="V264" s="109">
        <v>44851.486111111109</v>
      </c>
      <c r="W264" s="106">
        <v>42502</v>
      </c>
      <c r="X264" s="106" t="s">
        <v>391</v>
      </c>
      <c r="Y264" s="109">
        <v>44851.511111111111</v>
      </c>
      <c r="Z264" s="106">
        <v>42510</v>
      </c>
      <c r="AA264" s="106" t="s">
        <v>228</v>
      </c>
      <c r="AB264" s="109">
        <v>44851.645833333336</v>
      </c>
      <c r="AC264" s="106">
        <v>42529</v>
      </c>
      <c r="AD264" s="106" t="s">
        <v>316</v>
      </c>
      <c r="AE264" s="97"/>
      <c r="AF264" s="106"/>
      <c r="AG264" s="106"/>
      <c r="AH264" s="97"/>
      <c r="AI264" s="106"/>
      <c r="AJ264" s="110"/>
      <c r="AK264" s="97"/>
      <c r="AL264" s="106"/>
      <c r="AM264" s="110"/>
      <c r="AN264" s="97"/>
      <c r="AO264" s="106"/>
      <c r="AP264" s="110"/>
      <c r="AQ264" s="109">
        <v>44851.502083333333</v>
      </c>
      <c r="AR264" s="106">
        <v>42507</v>
      </c>
      <c r="AS264" s="106">
        <v>2703</v>
      </c>
      <c r="AT264" s="111">
        <v>21350</v>
      </c>
      <c r="AU264" s="111">
        <v>12280</v>
      </c>
      <c r="AV264" s="112">
        <v>9070</v>
      </c>
      <c r="AW264" s="109">
        <v>44851.506249999999</v>
      </c>
      <c r="AX264" s="106">
        <v>42537</v>
      </c>
      <c r="AY264" s="109">
        <v>44851.671527777777</v>
      </c>
      <c r="AZ264" s="106">
        <v>42537</v>
      </c>
      <c r="BA264" s="106">
        <v>2411</v>
      </c>
      <c r="BB264" s="111">
        <v>18500</v>
      </c>
      <c r="BC264" s="111">
        <v>12180</v>
      </c>
      <c r="BD264" s="112">
        <v>6320</v>
      </c>
      <c r="BE264" s="109">
        <v>44851.676388888889</v>
      </c>
      <c r="BF264" s="106">
        <v>42537</v>
      </c>
      <c r="BG264" s="97"/>
      <c r="BH264" s="106"/>
      <c r="BI264" s="106"/>
      <c r="BJ264" s="111"/>
      <c r="BK264" s="111"/>
      <c r="BL264" s="112"/>
      <c r="BM264" s="97"/>
      <c r="BN264" s="106"/>
      <c r="BO264" s="97"/>
      <c r="BP264" s="106"/>
      <c r="BQ264" s="106"/>
      <c r="BR264" s="111"/>
      <c r="BS264" s="111"/>
      <c r="BT264" s="112"/>
      <c r="BU264" s="113"/>
      <c r="BV264" s="106"/>
    </row>
    <row r="265" spans="1:74">
      <c r="A265" s="92" t="s">
        <v>397</v>
      </c>
      <c r="B265" s="91" t="s">
        <v>140</v>
      </c>
      <c r="C265" s="105">
        <v>44852</v>
      </c>
      <c r="D265" s="106" t="s">
        <v>178</v>
      </c>
      <c r="E265" s="107" t="s">
        <v>1318</v>
      </c>
      <c r="F265" s="106" t="s">
        <v>165</v>
      </c>
      <c r="G265" s="106" t="s">
        <v>156</v>
      </c>
      <c r="H265" s="91" t="s">
        <v>145</v>
      </c>
      <c r="I265" s="106" t="s">
        <v>146</v>
      </c>
      <c r="J265" s="107" t="s">
        <v>153</v>
      </c>
      <c r="K265" s="106">
        <v>3</v>
      </c>
      <c r="L265" s="108" t="s">
        <v>158</v>
      </c>
      <c r="M265" s="109">
        <v>44851.655555555553</v>
      </c>
      <c r="N265" s="90">
        <v>43237</v>
      </c>
      <c r="O265" s="106">
        <v>43237</v>
      </c>
      <c r="P265" s="109">
        <v>44852.998611111114</v>
      </c>
      <c r="Q265" s="106">
        <v>43296</v>
      </c>
      <c r="R265" s="106">
        <v>43296</v>
      </c>
      <c r="S265" s="109">
        <v>44852.661805555559</v>
      </c>
      <c r="T265" s="106">
        <v>43241</v>
      </c>
      <c r="U265" s="106" t="s">
        <v>183</v>
      </c>
      <c r="V265" s="109">
        <v>44852.850694444445</v>
      </c>
      <c r="W265" s="106">
        <v>43261</v>
      </c>
      <c r="X265" s="106" t="s">
        <v>311</v>
      </c>
      <c r="Y265" s="109">
        <v>44852.882638888892</v>
      </c>
      <c r="Z265" s="106">
        <v>43272</v>
      </c>
      <c r="AA265" s="106" t="s">
        <v>329</v>
      </c>
      <c r="AB265" s="109">
        <v>44852.96875</v>
      </c>
      <c r="AC265" s="106">
        <v>43284</v>
      </c>
      <c r="AD265" s="106" t="s">
        <v>398</v>
      </c>
      <c r="AE265" s="97"/>
      <c r="AF265" s="106"/>
      <c r="AG265" s="106"/>
      <c r="AH265" s="97"/>
      <c r="AI265" s="106"/>
      <c r="AJ265" s="110"/>
      <c r="AK265" s="97"/>
      <c r="AL265" s="106"/>
      <c r="AM265" s="110"/>
      <c r="AN265" s="97"/>
      <c r="AO265" s="106"/>
      <c r="AP265" s="110"/>
      <c r="AQ265" s="109">
        <v>44852.866666666669</v>
      </c>
      <c r="AR265" s="106">
        <v>43268</v>
      </c>
      <c r="AS265" s="106"/>
      <c r="AT265" s="111"/>
      <c r="AU265" s="111"/>
      <c r="AV265" s="114">
        <v>8670</v>
      </c>
      <c r="AW265" s="109">
        <v>44852.876388888886</v>
      </c>
      <c r="AX265" s="106">
        <v>43268</v>
      </c>
      <c r="AY265" s="109">
        <v>44852.988194444442</v>
      </c>
      <c r="AZ265" s="106">
        <v>43295</v>
      </c>
      <c r="BA265" s="106"/>
      <c r="BB265" s="111"/>
      <c r="BC265" s="111"/>
      <c r="BD265" s="114">
        <v>6800</v>
      </c>
      <c r="BE265" s="109">
        <v>44852.995833333334</v>
      </c>
      <c r="BF265" s="106">
        <v>43296</v>
      </c>
      <c r="BG265" s="97"/>
      <c r="BH265" s="106"/>
      <c r="BI265" s="106"/>
      <c r="BJ265" s="111"/>
      <c r="BK265" s="111"/>
      <c r="BL265" s="112"/>
      <c r="BM265" s="97"/>
      <c r="BN265" s="106"/>
      <c r="BO265" s="97"/>
      <c r="BP265" s="106"/>
      <c r="BQ265" s="106"/>
      <c r="BR265" s="111"/>
      <c r="BS265" s="111"/>
      <c r="BT265" s="112"/>
      <c r="BU265" s="113"/>
      <c r="BV265" s="106"/>
    </row>
    <row r="266" spans="1:74">
      <c r="A266" s="92" t="s">
        <v>409</v>
      </c>
      <c r="B266" s="91" t="s">
        <v>140</v>
      </c>
      <c r="C266" s="105">
        <v>44852</v>
      </c>
      <c r="D266" s="106" t="s">
        <v>178</v>
      </c>
      <c r="E266" s="107" t="s">
        <v>1332</v>
      </c>
      <c r="F266" s="106" t="s">
        <v>178</v>
      </c>
      <c r="G266" s="106" t="s">
        <v>144</v>
      </c>
      <c r="H266" s="91" t="s">
        <v>160</v>
      </c>
      <c r="I266" s="106" t="s">
        <v>146</v>
      </c>
      <c r="J266" s="107" t="s">
        <v>161</v>
      </c>
      <c r="K266" s="106">
        <v>3</v>
      </c>
      <c r="L266" s="108" t="s">
        <v>162</v>
      </c>
      <c r="M266" s="109">
        <v>44852.262499999997</v>
      </c>
      <c r="N266" s="90">
        <v>26476</v>
      </c>
      <c r="O266" s="106">
        <v>2308</v>
      </c>
      <c r="P266" s="109">
        <v>44852.636805555558</v>
      </c>
      <c r="Q266" s="106">
        <v>26547</v>
      </c>
      <c r="R266" s="106">
        <v>2317</v>
      </c>
      <c r="S266" s="109">
        <v>44852.29583333333</v>
      </c>
      <c r="T266" s="106">
        <v>26483</v>
      </c>
      <c r="U266" s="106" t="s">
        <v>269</v>
      </c>
      <c r="V266" s="109">
        <v>44852.442361111112</v>
      </c>
      <c r="W266" s="106">
        <v>26506</v>
      </c>
      <c r="X266" s="106" t="s">
        <v>248</v>
      </c>
      <c r="Y266" s="109">
        <v>44852.506944444445</v>
      </c>
      <c r="Z266" s="106">
        <v>26520</v>
      </c>
      <c r="AA266" s="106" t="s">
        <v>281</v>
      </c>
      <c r="AB266" s="109">
        <v>44852.603472222225</v>
      </c>
      <c r="AC266" s="106">
        <v>26540</v>
      </c>
      <c r="AD266" s="106" t="s">
        <v>225</v>
      </c>
      <c r="AE266" s="97"/>
      <c r="AF266" s="106"/>
      <c r="AG266" s="106"/>
      <c r="AH266" s="97"/>
      <c r="AI266" s="106"/>
      <c r="AJ266" s="110"/>
      <c r="AK266" s="97"/>
      <c r="AL266" s="106"/>
      <c r="AM266" s="110"/>
      <c r="AN266" s="97"/>
      <c r="AO266" s="106"/>
      <c r="AP266" s="110"/>
      <c r="AQ266" s="109">
        <v>44852.465277777781</v>
      </c>
      <c r="AR266" s="106">
        <v>26512</v>
      </c>
      <c r="AS266" s="106">
        <v>2716</v>
      </c>
      <c r="AT266" s="111">
        <v>6280</v>
      </c>
      <c r="AU266" s="111">
        <v>4430</v>
      </c>
      <c r="AV266" s="112">
        <v>1850</v>
      </c>
      <c r="AW266" s="109">
        <v>44852.493055555555</v>
      </c>
      <c r="AX266" s="106">
        <v>26513</v>
      </c>
      <c r="AY266" s="109">
        <v>44852.618055555555</v>
      </c>
      <c r="AZ266" s="106">
        <v>26546</v>
      </c>
      <c r="BA266" s="106">
        <v>2722</v>
      </c>
      <c r="BB266" s="111">
        <v>5810</v>
      </c>
      <c r="BC266" s="111">
        <v>4430</v>
      </c>
      <c r="BD266" s="112">
        <v>1380</v>
      </c>
      <c r="BE266" s="109">
        <v>44852.633333333331</v>
      </c>
      <c r="BF266" s="106">
        <v>26547</v>
      </c>
      <c r="BG266" s="97"/>
      <c r="BH266" s="106"/>
      <c r="BI266" s="106"/>
      <c r="BJ266" s="111"/>
      <c r="BK266" s="111"/>
      <c r="BL266" s="112"/>
      <c r="BM266" s="97"/>
      <c r="BN266" s="106"/>
      <c r="BO266" s="97"/>
      <c r="BP266" s="106"/>
      <c r="BQ266" s="106"/>
      <c r="BR266" s="111"/>
      <c r="BS266" s="111"/>
      <c r="BT266" s="112"/>
      <c r="BU266" s="113"/>
      <c r="BV266" s="106"/>
    </row>
    <row r="267" spans="1:74">
      <c r="A267" s="92" t="s">
        <v>399</v>
      </c>
      <c r="B267" s="91" t="s">
        <v>140</v>
      </c>
      <c r="C267" s="105">
        <v>44852</v>
      </c>
      <c r="D267" s="106" t="s">
        <v>178</v>
      </c>
      <c r="E267" s="107" t="s">
        <v>1320</v>
      </c>
      <c r="F267" s="106" t="s">
        <v>143</v>
      </c>
      <c r="G267" s="106" t="s">
        <v>144</v>
      </c>
      <c r="H267" s="91" t="s">
        <v>145</v>
      </c>
      <c r="I267" s="106" t="s">
        <v>146</v>
      </c>
      <c r="J267" s="107" t="s">
        <v>147</v>
      </c>
      <c r="K267" s="106">
        <v>3</v>
      </c>
      <c r="L267" s="108" t="s">
        <v>148</v>
      </c>
      <c r="M267" s="109">
        <v>44852.260416666664</v>
      </c>
      <c r="N267" s="90">
        <v>35744</v>
      </c>
      <c r="O267" s="106">
        <v>0</v>
      </c>
      <c r="P267" s="109">
        <v>44852.666666666664</v>
      </c>
      <c r="Q267" s="106">
        <v>35818</v>
      </c>
      <c r="R267" s="106">
        <v>0</v>
      </c>
      <c r="S267" s="109">
        <v>44852.288194444445</v>
      </c>
      <c r="T267" s="106">
        <v>35752</v>
      </c>
      <c r="U267" s="106" t="s">
        <v>210</v>
      </c>
      <c r="V267" s="109">
        <v>44852.438888888886</v>
      </c>
      <c r="W267" s="106">
        <v>35768</v>
      </c>
      <c r="X267" s="106" t="s">
        <v>279</v>
      </c>
      <c r="Y267" s="109">
        <v>44852.472222222219</v>
      </c>
      <c r="Z267" s="106">
        <v>35789</v>
      </c>
      <c r="AA267" s="106" t="s">
        <v>400</v>
      </c>
      <c r="AB267" s="109">
        <v>44852.638888888891</v>
      </c>
      <c r="AC267" s="106">
        <v>35813</v>
      </c>
      <c r="AD267" s="106" t="s">
        <v>266</v>
      </c>
      <c r="AE267" s="97"/>
      <c r="AF267" s="106"/>
      <c r="AG267" s="106"/>
      <c r="AH267" s="97"/>
      <c r="AI267" s="106"/>
      <c r="AJ267" s="110"/>
      <c r="AK267" s="97"/>
      <c r="AL267" s="106"/>
      <c r="AM267" s="110"/>
      <c r="AN267" s="97"/>
      <c r="AO267" s="106"/>
      <c r="AP267" s="110"/>
      <c r="AQ267" s="109">
        <v>44852.454861111109</v>
      </c>
      <c r="AR267" s="106">
        <v>35779</v>
      </c>
      <c r="AS267" s="106">
        <v>2715</v>
      </c>
      <c r="AT267" s="111">
        <v>19310</v>
      </c>
      <c r="AU267" s="111">
        <v>12010</v>
      </c>
      <c r="AV267" s="112">
        <v>7300</v>
      </c>
      <c r="AW267" s="109">
        <v>44852.460416666669</v>
      </c>
      <c r="AX267" s="106">
        <v>35779</v>
      </c>
      <c r="AY267" s="109">
        <v>44852.654166666667</v>
      </c>
      <c r="AZ267" s="106">
        <v>35818</v>
      </c>
      <c r="BA267" s="106">
        <v>2724</v>
      </c>
      <c r="BB267" s="111">
        <v>20250</v>
      </c>
      <c r="BC267" s="111">
        <v>12010</v>
      </c>
      <c r="BD267" s="112">
        <v>8240</v>
      </c>
      <c r="BE267" s="109">
        <v>44852.659722222219</v>
      </c>
      <c r="BF267" s="106">
        <v>35818</v>
      </c>
      <c r="BG267" s="97"/>
      <c r="BH267" s="106"/>
      <c r="BI267" s="106"/>
      <c r="BJ267" s="111"/>
      <c r="BK267" s="111"/>
      <c r="BL267" s="112"/>
      <c r="BM267" s="97"/>
      <c r="BN267" s="106"/>
      <c r="BO267" s="97"/>
      <c r="BP267" s="106"/>
      <c r="BQ267" s="106"/>
      <c r="BR267" s="111"/>
      <c r="BS267" s="111"/>
      <c r="BT267" s="112"/>
      <c r="BU267" s="113"/>
      <c r="BV267" s="106"/>
    </row>
    <row r="268" spans="1:74">
      <c r="A268" s="92" t="s">
        <v>401</v>
      </c>
      <c r="B268" s="91" t="s">
        <v>140</v>
      </c>
      <c r="C268" s="105">
        <v>44852</v>
      </c>
      <c r="D268" s="106" t="s">
        <v>178</v>
      </c>
      <c r="E268" s="107" t="s">
        <v>1321</v>
      </c>
      <c r="F268" s="106" t="s">
        <v>143</v>
      </c>
      <c r="G268" s="106" t="s">
        <v>144</v>
      </c>
      <c r="H268" s="91" t="s">
        <v>145</v>
      </c>
      <c r="I268" s="106" t="s">
        <v>146</v>
      </c>
      <c r="J268" s="107" t="s">
        <v>150</v>
      </c>
      <c r="K268" s="106">
        <v>3</v>
      </c>
      <c r="L268" s="108" t="s">
        <v>151</v>
      </c>
      <c r="M268" s="109">
        <v>44852.256944444445</v>
      </c>
      <c r="N268" s="90">
        <v>42537</v>
      </c>
      <c r="O268" s="106">
        <v>0</v>
      </c>
      <c r="P268" s="109">
        <v>44852.677777777775</v>
      </c>
      <c r="Q268" s="106">
        <v>42633</v>
      </c>
      <c r="R268" s="106">
        <v>0</v>
      </c>
      <c r="S268" s="109">
        <v>44852.291666666664</v>
      </c>
      <c r="T268" s="106">
        <v>42543</v>
      </c>
      <c r="U268" s="106" t="s">
        <v>285</v>
      </c>
      <c r="V268" s="109">
        <v>44852.486111111109</v>
      </c>
      <c r="W268" s="106">
        <v>42583</v>
      </c>
      <c r="X268" s="106" t="s">
        <v>402</v>
      </c>
      <c r="Y268" s="109">
        <v>44852.526388888888</v>
      </c>
      <c r="Z268" s="106">
        <v>42604</v>
      </c>
      <c r="AA268" s="106" t="s">
        <v>403</v>
      </c>
      <c r="AB268" s="109">
        <v>44852.652777777781</v>
      </c>
      <c r="AC268" s="106">
        <v>42627</v>
      </c>
      <c r="AD268" s="106" t="s">
        <v>262</v>
      </c>
      <c r="AE268" s="97"/>
      <c r="AF268" s="106"/>
      <c r="AG268" s="106"/>
      <c r="AH268" s="97"/>
      <c r="AI268" s="106"/>
      <c r="AJ268" s="110"/>
      <c r="AK268" s="97"/>
      <c r="AL268" s="106"/>
      <c r="AM268" s="110"/>
      <c r="AN268" s="97"/>
      <c r="AO268" s="106"/>
      <c r="AP268" s="110"/>
      <c r="AQ268" s="109">
        <v>44852.5</v>
      </c>
      <c r="AR268" s="106">
        <v>42594</v>
      </c>
      <c r="AS268" s="106">
        <v>2718</v>
      </c>
      <c r="AT268" s="111">
        <v>21340</v>
      </c>
      <c r="AU268" s="111">
        <v>12260</v>
      </c>
      <c r="AV268" s="112">
        <v>9080</v>
      </c>
      <c r="AW268" s="109">
        <v>44852.509722222225</v>
      </c>
      <c r="AX268" s="106">
        <v>42594</v>
      </c>
      <c r="AY268" s="109">
        <v>44852.672222222223</v>
      </c>
      <c r="AZ268" s="106">
        <v>42633</v>
      </c>
      <c r="BA268" s="106">
        <v>2725</v>
      </c>
      <c r="BB268" s="111">
        <v>18530</v>
      </c>
      <c r="BC268" s="111">
        <v>12160</v>
      </c>
      <c r="BD268" s="112">
        <v>6370</v>
      </c>
      <c r="BE268" s="109">
        <v>44852.677777777775</v>
      </c>
      <c r="BF268" s="106">
        <v>42633</v>
      </c>
      <c r="BG268" s="97"/>
      <c r="BH268" s="106"/>
      <c r="BI268" s="106"/>
      <c r="BJ268" s="111"/>
      <c r="BK268" s="111"/>
      <c r="BL268" s="112"/>
      <c r="BM268" s="97"/>
      <c r="BN268" s="106"/>
      <c r="BO268" s="97"/>
      <c r="BP268" s="106"/>
      <c r="BQ268" s="106"/>
      <c r="BR268" s="111"/>
      <c r="BS268" s="111"/>
      <c r="BT268" s="112"/>
      <c r="BU268" s="113"/>
      <c r="BV268" s="106"/>
    </row>
    <row r="269" spans="1:74">
      <c r="A269" s="92" t="s">
        <v>404</v>
      </c>
      <c r="B269" s="91" t="s">
        <v>140</v>
      </c>
      <c r="C269" s="105">
        <v>44852</v>
      </c>
      <c r="D269" s="106" t="s">
        <v>178</v>
      </c>
      <c r="E269" s="107" t="s">
        <v>1322</v>
      </c>
      <c r="F269" s="106" t="s">
        <v>143</v>
      </c>
      <c r="G269" s="106" t="s">
        <v>144</v>
      </c>
      <c r="H269" s="91" t="s">
        <v>145</v>
      </c>
      <c r="I269" s="106" t="s">
        <v>146</v>
      </c>
      <c r="J269" s="107" t="s">
        <v>153</v>
      </c>
      <c r="K269" s="106">
        <v>3</v>
      </c>
      <c r="L269" s="108" t="s">
        <v>154</v>
      </c>
      <c r="M269" s="109">
        <v>44852.256944444445</v>
      </c>
      <c r="N269" s="90">
        <v>43296</v>
      </c>
      <c r="O269" s="106">
        <v>43296</v>
      </c>
      <c r="P269" s="109">
        <v>44852.708333333336</v>
      </c>
      <c r="Q269" s="106">
        <v>43416</v>
      </c>
      <c r="R269" s="106">
        <v>43416</v>
      </c>
      <c r="S269" s="109">
        <v>44852.291666666664</v>
      </c>
      <c r="T269" s="106">
        <v>43304</v>
      </c>
      <c r="U269" s="106" t="s">
        <v>181</v>
      </c>
      <c r="V269" s="109">
        <v>44852.506944444445</v>
      </c>
      <c r="W269" s="106">
        <v>43352</v>
      </c>
      <c r="X269" s="106" t="s">
        <v>289</v>
      </c>
      <c r="Y269" s="109">
        <v>44852.552083333336</v>
      </c>
      <c r="Z269" s="106">
        <v>43379</v>
      </c>
      <c r="AA269" s="106" t="s">
        <v>405</v>
      </c>
      <c r="AB269" s="109">
        <v>44852.652777777781</v>
      </c>
      <c r="AC269" s="106">
        <v>43398</v>
      </c>
      <c r="AD269" s="106" t="s">
        <v>406</v>
      </c>
      <c r="AE269" s="97"/>
      <c r="AF269" s="106"/>
      <c r="AG269" s="106"/>
      <c r="AH269" s="97"/>
      <c r="AI269" s="106"/>
      <c r="AJ269" s="110"/>
      <c r="AK269" s="97"/>
      <c r="AL269" s="106"/>
      <c r="AM269" s="110"/>
      <c r="AN269" s="97"/>
      <c r="AO269" s="106"/>
      <c r="AP269" s="110"/>
      <c r="AQ269" s="109">
        <v>44852.525694444441</v>
      </c>
      <c r="AR269" s="106">
        <v>43365</v>
      </c>
      <c r="AS269" s="106">
        <v>2717</v>
      </c>
      <c r="AT269" s="111">
        <v>20280</v>
      </c>
      <c r="AU269" s="111">
        <v>12070</v>
      </c>
      <c r="AV269" s="112">
        <v>8210</v>
      </c>
      <c r="AW269" s="109">
        <v>44852.534722222219</v>
      </c>
      <c r="AX269" s="106">
        <v>43365</v>
      </c>
      <c r="AY269" s="109">
        <v>44852.682638888888</v>
      </c>
      <c r="AZ269" s="106">
        <v>43416</v>
      </c>
      <c r="BA269" s="106">
        <v>2726</v>
      </c>
      <c r="BB269" s="111">
        <v>17740</v>
      </c>
      <c r="BC269" s="111">
        <v>11880</v>
      </c>
      <c r="BD269" s="112">
        <v>5860</v>
      </c>
      <c r="BE269" s="109">
        <v>44852.692361111112</v>
      </c>
      <c r="BF269" s="106">
        <v>43416</v>
      </c>
      <c r="BG269" s="97"/>
      <c r="BH269" s="106"/>
      <c r="BI269" s="106"/>
      <c r="BJ269" s="111"/>
      <c r="BK269" s="111"/>
      <c r="BL269" s="112"/>
      <c r="BM269" s="97"/>
      <c r="BN269" s="106"/>
      <c r="BO269" s="97"/>
      <c r="BP269" s="106"/>
      <c r="BQ269" s="106"/>
      <c r="BR269" s="111"/>
      <c r="BS269" s="111"/>
      <c r="BT269" s="112"/>
      <c r="BU269" s="113"/>
      <c r="BV269" s="106"/>
    </row>
    <row r="270" spans="1:74">
      <c r="A270" s="92" t="s">
        <v>396</v>
      </c>
      <c r="B270" s="91" t="s">
        <v>140</v>
      </c>
      <c r="C270" s="105">
        <v>44852</v>
      </c>
      <c r="D270" s="106" t="s">
        <v>178</v>
      </c>
      <c r="E270" s="107" t="s">
        <v>1323</v>
      </c>
      <c r="F270" s="106" t="s">
        <v>196</v>
      </c>
      <c r="G270" s="106" t="s">
        <v>144</v>
      </c>
      <c r="H270" s="91" t="s">
        <v>319</v>
      </c>
      <c r="I270" s="106" t="s">
        <v>146</v>
      </c>
      <c r="J270" s="107" t="s">
        <v>150</v>
      </c>
      <c r="K270" s="106">
        <v>0</v>
      </c>
      <c r="L270" s="108" t="s">
        <v>151</v>
      </c>
      <c r="M270" s="109">
        <v>44852.680555555555</v>
      </c>
      <c r="N270" s="90">
        <v>42633</v>
      </c>
      <c r="O270" s="106">
        <v>0</v>
      </c>
      <c r="P270" s="109">
        <v>44852.705555555556</v>
      </c>
      <c r="Q270" s="106">
        <v>42635</v>
      </c>
      <c r="R270" s="106">
        <v>0</v>
      </c>
      <c r="S270" s="109">
        <v>44852.680555555555</v>
      </c>
      <c r="T270" s="106">
        <v>42634</v>
      </c>
      <c r="U270" s="106" t="s">
        <v>270</v>
      </c>
      <c r="V270" s="109">
        <v>44852.705555555556</v>
      </c>
      <c r="W270" s="106">
        <v>42635</v>
      </c>
      <c r="X270" s="106" t="s">
        <v>310</v>
      </c>
      <c r="Y270" s="109"/>
      <c r="Z270" s="106"/>
      <c r="AA270" s="106"/>
      <c r="AB270" s="109"/>
      <c r="AC270" s="106"/>
      <c r="AD270" s="106"/>
      <c r="AE270" s="97"/>
      <c r="AF270" s="106"/>
      <c r="AG270" s="106"/>
      <c r="AH270" s="97"/>
      <c r="AI270" s="106"/>
      <c r="AJ270" s="110"/>
      <c r="AK270" s="97"/>
      <c r="AL270" s="106"/>
      <c r="AM270" s="110"/>
      <c r="AN270" s="97"/>
      <c r="AO270" s="106"/>
      <c r="AP270" s="110"/>
      <c r="AQ270" s="109">
        <v>44852.701388888891</v>
      </c>
      <c r="AR270" s="106">
        <v>42635</v>
      </c>
      <c r="AS270" s="106">
        <v>2727</v>
      </c>
      <c r="AT270" s="111">
        <v>14320</v>
      </c>
      <c r="AU270" s="111">
        <v>12140</v>
      </c>
      <c r="AV270" s="112">
        <v>2180</v>
      </c>
      <c r="AW270" s="109">
        <v>44852.705555555556</v>
      </c>
      <c r="AX270" s="106">
        <v>42635</v>
      </c>
      <c r="AY270" s="109"/>
      <c r="AZ270" s="106"/>
      <c r="BA270" s="106"/>
      <c r="BB270" s="111"/>
      <c r="BC270" s="111"/>
      <c r="BD270" s="112"/>
      <c r="BE270" s="109"/>
      <c r="BF270" s="106"/>
      <c r="BG270" s="97"/>
      <c r="BH270" s="106"/>
      <c r="BI270" s="106"/>
      <c r="BJ270" s="111"/>
      <c r="BK270" s="111"/>
      <c r="BL270" s="112"/>
      <c r="BM270" s="97"/>
      <c r="BN270" s="106"/>
      <c r="BO270" s="97"/>
      <c r="BP270" s="106"/>
      <c r="BQ270" s="106"/>
      <c r="BR270" s="111"/>
      <c r="BS270" s="111"/>
      <c r="BT270" s="112"/>
      <c r="BU270" s="113"/>
      <c r="BV270" s="106"/>
    </row>
    <row r="271" spans="1:74">
      <c r="A271" s="92" t="s">
        <v>407</v>
      </c>
      <c r="B271" s="91" t="s">
        <v>140</v>
      </c>
      <c r="C271" s="105">
        <v>44852</v>
      </c>
      <c r="D271" s="106" t="s">
        <v>178</v>
      </c>
      <c r="E271" s="107" t="s">
        <v>1324</v>
      </c>
      <c r="F271" s="106" t="s">
        <v>143</v>
      </c>
      <c r="G271" s="106" t="s">
        <v>156</v>
      </c>
      <c r="H271" s="91" t="s">
        <v>145</v>
      </c>
      <c r="I271" s="106" t="s">
        <v>146</v>
      </c>
      <c r="J271" s="107" t="s">
        <v>147</v>
      </c>
      <c r="K271" s="106">
        <v>3</v>
      </c>
      <c r="L271" s="108" t="s">
        <v>158</v>
      </c>
      <c r="M271" s="109">
        <v>44852.659722222219</v>
      </c>
      <c r="N271" s="90">
        <v>35818</v>
      </c>
      <c r="O271" s="106">
        <v>35818</v>
      </c>
      <c r="P271" s="109">
        <v>44852.969444444447</v>
      </c>
      <c r="Q271" s="106">
        <v>35887</v>
      </c>
      <c r="R271" s="106">
        <v>35887</v>
      </c>
      <c r="S271" s="109">
        <v>44852.665277777778</v>
      </c>
      <c r="T271" s="106">
        <v>35822</v>
      </c>
      <c r="U271" s="106" t="s">
        <v>344</v>
      </c>
      <c r="V271" s="109">
        <v>44852.834722222222</v>
      </c>
      <c r="W271" s="106">
        <v>35843</v>
      </c>
      <c r="X271" s="106" t="s">
        <v>408</v>
      </c>
      <c r="Y271" s="109">
        <v>44852.862500000003</v>
      </c>
      <c r="Z271" s="106">
        <v>35862</v>
      </c>
      <c r="AA271" s="106" t="s">
        <v>298</v>
      </c>
      <c r="AB271" s="109">
        <v>44852.942361111112</v>
      </c>
      <c r="AC271" s="106">
        <v>35875</v>
      </c>
      <c r="AD271" s="106" t="s">
        <v>169</v>
      </c>
      <c r="AE271" s="97"/>
      <c r="AF271" s="106"/>
      <c r="AG271" s="106"/>
      <c r="AH271" s="97"/>
      <c r="AI271" s="106"/>
      <c r="AJ271" s="110"/>
      <c r="AK271" s="97"/>
      <c r="AL271" s="106"/>
      <c r="AM271" s="110"/>
      <c r="AN271" s="97"/>
      <c r="AO271" s="106"/>
      <c r="AP271" s="110"/>
      <c r="AQ271" s="109">
        <v>44852.843055555553</v>
      </c>
      <c r="AR271" s="106">
        <v>35852</v>
      </c>
      <c r="AS271" s="106"/>
      <c r="AT271" s="111"/>
      <c r="AU271" s="111"/>
      <c r="AV271" s="114">
        <v>7580</v>
      </c>
      <c r="AW271" s="109">
        <v>44852.851388888892</v>
      </c>
      <c r="AX271" s="106">
        <v>35853</v>
      </c>
      <c r="AY271" s="109">
        <v>44852.959027777775</v>
      </c>
      <c r="AZ271" s="106">
        <v>35886</v>
      </c>
      <c r="BA271" s="106"/>
      <c r="BB271" s="111"/>
      <c r="BC271" s="111"/>
      <c r="BD271" s="114">
        <v>5130</v>
      </c>
      <c r="BE271" s="109">
        <v>44852.966666666667</v>
      </c>
      <c r="BF271" s="106">
        <v>35886</v>
      </c>
      <c r="BG271" s="97"/>
      <c r="BH271" s="106"/>
      <c r="BI271" s="106"/>
      <c r="BJ271" s="111"/>
      <c r="BK271" s="111"/>
      <c r="BL271" s="112"/>
      <c r="BM271" s="97"/>
      <c r="BN271" s="106"/>
      <c r="BO271" s="97"/>
      <c r="BP271" s="106"/>
      <c r="BQ271" s="106"/>
      <c r="BR271" s="111"/>
      <c r="BS271" s="111"/>
      <c r="BT271" s="112"/>
      <c r="BU271" s="113"/>
      <c r="BV271" s="106"/>
    </row>
    <row r="272" spans="1:74">
      <c r="A272" s="92" t="s">
        <v>412</v>
      </c>
      <c r="B272" s="91" t="s">
        <v>140</v>
      </c>
      <c r="C272" s="105">
        <v>44853</v>
      </c>
      <c r="D272" s="106" t="s">
        <v>180</v>
      </c>
      <c r="E272" s="107" t="s">
        <v>1327</v>
      </c>
      <c r="F272" s="106" t="s">
        <v>165</v>
      </c>
      <c r="G272" s="106" t="s">
        <v>144</v>
      </c>
      <c r="H272" s="91" t="s">
        <v>145</v>
      </c>
      <c r="I272" s="106" t="s">
        <v>146</v>
      </c>
      <c r="J272" s="107" t="s">
        <v>150</v>
      </c>
      <c r="K272" s="106">
        <v>4</v>
      </c>
      <c r="L272" s="108" t="s">
        <v>151</v>
      </c>
      <c r="M272" s="109">
        <v>44853.256944444445</v>
      </c>
      <c r="N272" s="90">
        <v>42636</v>
      </c>
      <c r="O272" s="106">
        <v>0</v>
      </c>
      <c r="P272" s="109">
        <v>44853.543055555558</v>
      </c>
      <c r="Q272" s="106">
        <v>42697</v>
      </c>
      <c r="R272" s="106">
        <v>0</v>
      </c>
      <c r="S272" s="109">
        <v>44853.291666666664</v>
      </c>
      <c r="T272" s="106">
        <v>42641</v>
      </c>
      <c r="U272" s="106" t="s">
        <v>285</v>
      </c>
      <c r="V272" s="109">
        <v>44853.4375</v>
      </c>
      <c r="W272" s="106">
        <v>42672</v>
      </c>
      <c r="X272" s="106" t="s">
        <v>228</v>
      </c>
      <c r="Y272" s="109">
        <v>44853.459722222222</v>
      </c>
      <c r="Z272" s="106">
        <v>42679</v>
      </c>
      <c r="AA272" s="106" t="s">
        <v>413</v>
      </c>
      <c r="AB272" s="109">
        <v>44853.520833333336</v>
      </c>
      <c r="AC272" s="106">
        <v>42690</v>
      </c>
      <c r="AD272" s="106" t="s">
        <v>414</v>
      </c>
      <c r="AE272" s="97"/>
      <c r="AF272" s="106"/>
      <c r="AG272" s="106"/>
      <c r="AH272" s="97"/>
      <c r="AI272" s="106"/>
      <c r="AJ272" s="110"/>
      <c r="AK272" s="97"/>
      <c r="AL272" s="106"/>
      <c r="AM272" s="110"/>
      <c r="AN272" s="97"/>
      <c r="AO272" s="106"/>
      <c r="AP272" s="110"/>
      <c r="AQ272" s="109">
        <v>44853.45208333333</v>
      </c>
      <c r="AR272" s="106">
        <v>42696</v>
      </c>
      <c r="AS272" s="106">
        <v>2732</v>
      </c>
      <c r="AT272" s="111">
        <v>18430</v>
      </c>
      <c r="AU272" s="111">
        <v>12290</v>
      </c>
      <c r="AV272" s="112">
        <v>6140</v>
      </c>
      <c r="AW272" s="109">
        <v>44853.457638888889</v>
      </c>
      <c r="AX272" s="106">
        <v>42697</v>
      </c>
      <c r="AY272" s="109">
        <v>44853.538194444445</v>
      </c>
      <c r="AZ272" s="106">
        <v>42696</v>
      </c>
      <c r="BA272" s="106">
        <v>2735</v>
      </c>
      <c r="BB272" s="111">
        <v>14900</v>
      </c>
      <c r="BC272" s="111">
        <v>12130</v>
      </c>
      <c r="BD272" s="112">
        <v>2770</v>
      </c>
      <c r="BE272" s="109">
        <v>44853.543055555558</v>
      </c>
      <c r="BF272" s="106">
        <v>42697</v>
      </c>
      <c r="BG272" s="97"/>
      <c r="BH272" s="106"/>
      <c r="BI272" s="106"/>
      <c r="BJ272" s="111"/>
      <c r="BK272" s="111"/>
      <c r="BL272" s="112"/>
      <c r="BM272" s="97"/>
      <c r="BN272" s="106"/>
      <c r="BO272" s="97"/>
      <c r="BP272" s="106"/>
      <c r="BQ272" s="106"/>
      <c r="BR272" s="111"/>
      <c r="BS272" s="111"/>
      <c r="BT272" s="112"/>
      <c r="BU272" s="113"/>
      <c r="BV272" s="106"/>
    </row>
    <row r="273" spans="1:74">
      <c r="A273" s="92" t="s">
        <v>415</v>
      </c>
      <c r="B273" s="91" t="s">
        <v>140</v>
      </c>
      <c r="C273" s="105">
        <v>44853</v>
      </c>
      <c r="D273" s="106" t="s">
        <v>180</v>
      </c>
      <c r="E273" s="107" t="s">
        <v>1326</v>
      </c>
      <c r="F273" s="106" t="s">
        <v>165</v>
      </c>
      <c r="G273" s="106" t="s">
        <v>144</v>
      </c>
      <c r="H273" s="91" t="s">
        <v>145</v>
      </c>
      <c r="I273" s="106" t="s">
        <v>146</v>
      </c>
      <c r="J273" s="107" t="s">
        <v>153</v>
      </c>
      <c r="K273" s="106">
        <v>3</v>
      </c>
      <c r="L273" s="108" t="s">
        <v>154</v>
      </c>
      <c r="M273" s="109">
        <v>44853.260416666664</v>
      </c>
      <c r="N273" s="90">
        <v>43416</v>
      </c>
      <c r="O273" s="106">
        <v>43416</v>
      </c>
      <c r="P273" s="109">
        <v>44853.625</v>
      </c>
      <c r="Q273" s="106">
        <v>43496</v>
      </c>
      <c r="R273" s="106">
        <v>43496</v>
      </c>
      <c r="S273" s="109">
        <v>44853.290277777778</v>
      </c>
      <c r="T273" s="106">
        <v>43425</v>
      </c>
      <c r="U273" s="106" t="s">
        <v>181</v>
      </c>
      <c r="V273" s="109">
        <v>44853.46875</v>
      </c>
      <c r="W273" s="106">
        <v>43455</v>
      </c>
      <c r="X273" s="106" t="s">
        <v>282</v>
      </c>
      <c r="Y273" s="109">
        <v>44853.497916666667</v>
      </c>
      <c r="Z273" s="106">
        <v>43465</v>
      </c>
      <c r="AA273" s="106" t="s">
        <v>416</v>
      </c>
      <c r="AB273" s="109">
        <v>44853.583333333336</v>
      </c>
      <c r="AC273" s="106">
        <v>43480</v>
      </c>
      <c r="AD273" s="106" t="s">
        <v>417</v>
      </c>
      <c r="AE273" s="97"/>
      <c r="AF273" s="106"/>
      <c r="AG273" s="106"/>
      <c r="AH273" s="97"/>
      <c r="AI273" s="106"/>
      <c r="AJ273" s="110"/>
      <c r="AK273" s="97"/>
      <c r="AL273" s="106"/>
      <c r="AM273" s="110"/>
      <c r="AN273" s="97"/>
      <c r="AO273" s="106"/>
      <c r="AP273" s="110"/>
      <c r="AQ273" s="109">
        <v>44853.48541666667</v>
      </c>
      <c r="AR273" s="106">
        <v>43460</v>
      </c>
      <c r="AS273" s="106">
        <v>2734</v>
      </c>
      <c r="AT273" s="111">
        <v>20070</v>
      </c>
      <c r="AU273" s="111">
        <v>11970</v>
      </c>
      <c r="AV273" s="112">
        <v>8100</v>
      </c>
      <c r="AW273" s="109">
        <v>44853.490972222222</v>
      </c>
      <c r="AX273" s="106">
        <v>43460</v>
      </c>
      <c r="AY273" s="109">
        <v>44853.609722222223</v>
      </c>
      <c r="AZ273" s="106">
        <v>43496</v>
      </c>
      <c r="BA273" s="106">
        <v>2741</v>
      </c>
      <c r="BB273" s="111">
        <v>15880</v>
      </c>
      <c r="BC273" s="111">
        <v>11790</v>
      </c>
      <c r="BD273" s="112">
        <v>4090</v>
      </c>
      <c r="BE273" s="109">
        <v>44853.615972222222</v>
      </c>
      <c r="BF273" s="106">
        <v>43496</v>
      </c>
      <c r="BG273" s="97"/>
      <c r="BH273" s="106"/>
      <c r="BI273" s="106"/>
      <c r="BJ273" s="111"/>
      <c r="BK273" s="111"/>
      <c r="BL273" s="112"/>
      <c r="BM273" s="97"/>
      <c r="BN273" s="106"/>
      <c r="BO273" s="97"/>
      <c r="BP273" s="106"/>
      <c r="BQ273" s="106"/>
      <c r="BR273" s="111"/>
      <c r="BS273" s="111"/>
      <c r="BT273" s="112"/>
      <c r="BU273" s="113"/>
      <c r="BV273" s="106"/>
    </row>
    <row r="274" spans="1:74">
      <c r="A274" s="92" t="s">
        <v>410</v>
      </c>
      <c r="B274" s="91" t="s">
        <v>140</v>
      </c>
      <c r="C274" s="105">
        <v>44853</v>
      </c>
      <c r="D274" s="106" t="s">
        <v>180</v>
      </c>
      <c r="E274" s="107" t="s">
        <v>1317</v>
      </c>
      <c r="F274" s="106" t="s">
        <v>165</v>
      </c>
      <c r="G274" s="106" t="s">
        <v>144</v>
      </c>
      <c r="H274" s="91" t="s">
        <v>145</v>
      </c>
      <c r="I274" s="106" t="s">
        <v>146</v>
      </c>
      <c r="J274" s="107" t="s">
        <v>147</v>
      </c>
      <c r="K274" s="106">
        <v>3</v>
      </c>
      <c r="L274" s="108" t="s">
        <v>148</v>
      </c>
      <c r="M274" s="109">
        <v>44853.260416666664</v>
      </c>
      <c r="N274" s="90">
        <v>35887</v>
      </c>
      <c r="O274" s="106">
        <v>0</v>
      </c>
      <c r="P274" s="109">
        <v>44853.628472222219</v>
      </c>
      <c r="Q274" s="106">
        <v>35993</v>
      </c>
      <c r="R274" s="106">
        <v>0</v>
      </c>
      <c r="S274" s="109">
        <v>44853.289583333331</v>
      </c>
      <c r="T274" s="106">
        <v>35893</v>
      </c>
      <c r="U274" s="106" t="s">
        <v>288</v>
      </c>
      <c r="V274" s="109">
        <v>44853.458333333336</v>
      </c>
      <c r="W274" s="106">
        <v>35917</v>
      </c>
      <c r="X274" s="106" t="s">
        <v>411</v>
      </c>
      <c r="Y274" s="109">
        <v>44853.489583333336</v>
      </c>
      <c r="Z274" s="106">
        <v>35933</v>
      </c>
      <c r="AA274" s="106" t="s">
        <v>236</v>
      </c>
      <c r="AB274" s="109">
        <v>44853.604166666664</v>
      </c>
      <c r="AC274" s="106">
        <v>35977</v>
      </c>
      <c r="AD274" s="106" t="s">
        <v>258</v>
      </c>
      <c r="AE274" s="97"/>
      <c r="AF274" s="106"/>
      <c r="AG274" s="106"/>
      <c r="AH274" s="97"/>
      <c r="AI274" s="106"/>
      <c r="AJ274" s="110"/>
      <c r="AK274" s="97"/>
      <c r="AL274" s="106"/>
      <c r="AM274" s="110"/>
      <c r="AN274" s="97"/>
      <c r="AO274" s="106"/>
      <c r="AP274" s="110"/>
      <c r="AQ274" s="109">
        <v>44853.476388888892</v>
      </c>
      <c r="AR274" s="106">
        <v>35925</v>
      </c>
      <c r="AS274" s="106">
        <v>2733</v>
      </c>
      <c r="AT274" s="111">
        <v>19290</v>
      </c>
      <c r="AU274" s="111">
        <v>12020</v>
      </c>
      <c r="AV274" s="112">
        <v>7270</v>
      </c>
      <c r="AW274" s="109">
        <v>44853.482638888891</v>
      </c>
      <c r="AX274" s="106">
        <v>35925</v>
      </c>
      <c r="AY274" s="109">
        <v>44853.62222222222</v>
      </c>
      <c r="AZ274" s="106">
        <v>35993</v>
      </c>
      <c r="BA274" s="106">
        <v>2742</v>
      </c>
      <c r="BB274" s="111">
        <v>15320</v>
      </c>
      <c r="BC274" s="111">
        <v>11960</v>
      </c>
      <c r="BD274" s="112">
        <v>3360</v>
      </c>
      <c r="BE274" s="109">
        <v>44853.627083333333</v>
      </c>
      <c r="BF274" s="106">
        <v>35993</v>
      </c>
      <c r="BG274" s="97"/>
      <c r="BH274" s="106"/>
      <c r="BI274" s="106"/>
      <c r="BJ274" s="111"/>
      <c r="BK274" s="111"/>
      <c r="BL274" s="112"/>
      <c r="BM274" s="97"/>
      <c r="BN274" s="106"/>
      <c r="BO274" s="97"/>
      <c r="BP274" s="106"/>
      <c r="BQ274" s="106"/>
      <c r="BR274" s="111"/>
      <c r="BS274" s="111"/>
      <c r="BT274" s="112"/>
      <c r="BU274" s="113"/>
      <c r="BV274" s="106"/>
    </row>
    <row r="275" spans="1:74">
      <c r="A275" s="92" t="s">
        <v>419</v>
      </c>
      <c r="B275" s="91" t="s">
        <v>140</v>
      </c>
      <c r="C275" s="105">
        <v>44853</v>
      </c>
      <c r="D275" s="106" t="s">
        <v>180</v>
      </c>
      <c r="E275" s="107" t="s">
        <v>1316</v>
      </c>
      <c r="F275" s="106" t="s">
        <v>180</v>
      </c>
      <c r="G275" s="106" t="s">
        <v>144</v>
      </c>
      <c r="H275" s="91" t="s">
        <v>160</v>
      </c>
      <c r="I275" s="106" t="s">
        <v>146</v>
      </c>
      <c r="J275" s="107" t="s">
        <v>161</v>
      </c>
      <c r="K275" s="106">
        <v>3</v>
      </c>
      <c r="L275" s="108" t="s">
        <v>162</v>
      </c>
      <c r="M275" s="109">
        <v>44853.260416666664</v>
      </c>
      <c r="N275" s="90"/>
      <c r="O275" s="106"/>
      <c r="P275" s="109">
        <v>44853.722222222219</v>
      </c>
      <c r="Q275" s="106">
        <v>26636</v>
      </c>
      <c r="R275" s="106">
        <v>2328</v>
      </c>
      <c r="S275" s="109">
        <v>44853.288194444445</v>
      </c>
      <c r="T275" s="106">
        <v>26555</v>
      </c>
      <c r="U275" s="106" t="s">
        <v>185</v>
      </c>
      <c r="V275" s="109">
        <v>44853.422222222223</v>
      </c>
      <c r="W275" s="106">
        <v>26572</v>
      </c>
      <c r="X275" s="106" t="s">
        <v>420</v>
      </c>
      <c r="Y275" s="109">
        <v>44853.480555555558</v>
      </c>
      <c r="Z275" s="106">
        <v>26590</v>
      </c>
      <c r="AA275" s="106" t="s">
        <v>421</v>
      </c>
      <c r="AB275" s="109">
        <v>44853.55</v>
      </c>
      <c r="AC275" s="106">
        <v>26599</v>
      </c>
      <c r="AD275" s="106" t="s">
        <v>422</v>
      </c>
      <c r="AE275" s="109">
        <v>44853.602777777778</v>
      </c>
      <c r="AF275" s="106">
        <v>26610</v>
      </c>
      <c r="AG275" s="106" t="s">
        <v>348</v>
      </c>
      <c r="AH275" s="109">
        <v>44853.668055555558</v>
      </c>
      <c r="AI275" s="106">
        <v>26621</v>
      </c>
      <c r="AJ275" s="110" t="s">
        <v>188</v>
      </c>
      <c r="AK275" s="97"/>
      <c r="AL275" s="106"/>
      <c r="AM275" s="110"/>
      <c r="AN275" s="97"/>
      <c r="AO275" s="106"/>
      <c r="AP275" s="110"/>
      <c r="AQ275" s="109">
        <v>44853.445138888892</v>
      </c>
      <c r="AR275" s="106">
        <v>26579</v>
      </c>
      <c r="AS275" s="106">
        <v>2731</v>
      </c>
      <c r="AT275" s="111">
        <v>6280</v>
      </c>
      <c r="AU275" s="111">
        <v>4430</v>
      </c>
      <c r="AV275" s="112">
        <v>1850</v>
      </c>
      <c r="AW275" s="109">
        <v>44853.46597222222</v>
      </c>
      <c r="AX275" s="106">
        <v>26580</v>
      </c>
      <c r="AY275" s="109">
        <v>44853.577777777777</v>
      </c>
      <c r="AZ275" s="106">
        <v>26606</v>
      </c>
      <c r="BA275" s="106">
        <v>2739</v>
      </c>
      <c r="BB275" s="111">
        <v>6010</v>
      </c>
      <c r="BC275" s="111">
        <v>4430</v>
      </c>
      <c r="BD275" s="112">
        <v>1580</v>
      </c>
      <c r="BE275" s="109">
        <v>44853.595833333333</v>
      </c>
      <c r="BF275" s="106">
        <v>26607</v>
      </c>
      <c r="BG275" s="109">
        <v>44853.679166666669</v>
      </c>
      <c r="BH275" s="106">
        <v>26625</v>
      </c>
      <c r="BI275" s="106">
        <v>2744</v>
      </c>
      <c r="BJ275" s="111">
        <v>6050</v>
      </c>
      <c r="BK275" s="111">
        <v>4430</v>
      </c>
      <c r="BL275" s="112">
        <v>1620</v>
      </c>
      <c r="BM275" s="109">
        <v>44853.701388888891</v>
      </c>
      <c r="BN275" s="106">
        <v>26625</v>
      </c>
      <c r="BO275" s="97"/>
      <c r="BP275" s="106"/>
      <c r="BQ275" s="106"/>
      <c r="BR275" s="111"/>
      <c r="BS275" s="111"/>
      <c r="BT275" s="112"/>
      <c r="BU275" s="113"/>
      <c r="BV275" s="106"/>
    </row>
    <row r="276" spans="1:74">
      <c r="A276" s="92" t="s">
        <v>418</v>
      </c>
      <c r="B276" s="91" t="s">
        <v>140</v>
      </c>
      <c r="C276" s="105">
        <v>44853</v>
      </c>
      <c r="D276" s="106" t="s">
        <v>180</v>
      </c>
      <c r="E276" s="107" t="s">
        <v>1318</v>
      </c>
      <c r="F276" s="106" t="s">
        <v>165</v>
      </c>
      <c r="G276" s="106" t="s">
        <v>156</v>
      </c>
      <c r="H276" s="91" t="s">
        <v>145</v>
      </c>
      <c r="I276" s="106" t="s">
        <v>146</v>
      </c>
      <c r="J276" s="107" t="s">
        <v>147</v>
      </c>
      <c r="K276" s="106">
        <v>3</v>
      </c>
      <c r="L276" s="108" t="s">
        <v>158</v>
      </c>
      <c r="M276" s="109">
        <v>44853.643750000003</v>
      </c>
      <c r="N276" s="90">
        <v>35993</v>
      </c>
      <c r="O276" s="106">
        <v>35993</v>
      </c>
      <c r="P276" s="109">
        <v>44853.957638888889</v>
      </c>
      <c r="Q276" s="106">
        <v>360</v>
      </c>
      <c r="R276" s="106">
        <v>36051</v>
      </c>
      <c r="S276" s="109">
        <v>44853.65</v>
      </c>
      <c r="T276" s="106">
        <v>35997</v>
      </c>
      <c r="U276" s="106" t="s">
        <v>183</v>
      </c>
      <c r="V276" s="109">
        <v>44853.920138888891</v>
      </c>
      <c r="W276" s="106">
        <v>36037</v>
      </c>
      <c r="X276" s="106" t="s">
        <v>260</v>
      </c>
      <c r="Y276" s="109"/>
      <c r="Z276" s="106"/>
      <c r="AA276" s="106"/>
      <c r="AB276" s="109"/>
      <c r="AC276" s="106"/>
      <c r="AD276" s="106"/>
      <c r="AE276" s="109"/>
      <c r="AF276" s="106"/>
      <c r="AG276" s="106"/>
      <c r="AH276" s="109"/>
      <c r="AI276" s="106"/>
      <c r="AJ276" s="110"/>
      <c r="AK276" s="97"/>
      <c r="AL276" s="106"/>
      <c r="AM276" s="110"/>
      <c r="AN276" s="97"/>
      <c r="AO276" s="106"/>
      <c r="AP276" s="110"/>
      <c r="AQ276" s="109">
        <v>44853.943749999999</v>
      </c>
      <c r="AR276" s="106">
        <v>36050</v>
      </c>
      <c r="AS276" s="106"/>
      <c r="AT276" s="111"/>
      <c r="AU276" s="111"/>
      <c r="AV276" s="114">
        <v>9180</v>
      </c>
      <c r="AW276" s="109">
        <v>44853.95416666667</v>
      </c>
      <c r="AX276" s="106">
        <v>36051</v>
      </c>
      <c r="AY276" s="109"/>
      <c r="AZ276" s="106"/>
      <c r="BA276" s="106"/>
      <c r="BB276" s="111"/>
      <c r="BC276" s="111"/>
      <c r="BD276" s="112"/>
      <c r="BE276" s="109"/>
      <c r="BF276" s="106"/>
      <c r="BG276" s="109"/>
      <c r="BH276" s="106"/>
      <c r="BI276" s="106"/>
      <c r="BJ276" s="111"/>
      <c r="BK276" s="111"/>
      <c r="BL276" s="112"/>
      <c r="BM276" s="109"/>
      <c r="BN276" s="106"/>
      <c r="BO276" s="97"/>
      <c r="BP276" s="106"/>
      <c r="BQ276" s="106"/>
      <c r="BR276" s="111"/>
      <c r="BS276" s="111"/>
      <c r="BT276" s="112"/>
      <c r="BU276" s="113"/>
      <c r="BV276" s="106"/>
    </row>
    <row r="277" spans="1:74">
      <c r="A277" s="92" t="s">
        <v>433</v>
      </c>
      <c r="B277" s="91" t="s">
        <v>140</v>
      </c>
      <c r="C277" s="105">
        <v>44854</v>
      </c>
      <c r="D277" s="106" t="s">
        <v>141</v>
      </c>
      <c r="E277" s="107" t="s">
        <v>1319</v>
      </c>
      <c r="F277" s="106" t="s">
        <v>141</v>
      </c>
      <c r="G277" s="106" t="s">
        <v>144</v>
      </c>
      <c r="H277" s="91" t="s">
        <v>160</v>
      </c>
      <c r="I277" s="106" t="s">
        <v>146</v>
      </c>
      <c r="J277" s="107" t="s">
        <v>161</v>
      </c>
      <c r="K277" s="106">
        <v>3</v>
      </c>
      <c r="L277" s="108" t="s">
        <v>162</v>
      </c>
      <c r="M277" s="109">
        <v>44854.261805555558</v>
      </c>
      <c r="N277" s="90">
        <v>26636</v>
      </c>
      <c r="O277" s="106">
        <v>2328</v>
      </c>
      <c r="P277" s="109">
        <v>44854.582638888889</v>
      </c>
      <c r="Q277" s="106">
        <v>26686</v>
      </c>
      <c r="R277" s="106">
        <v>2335</v>
      </c>
      <c r="S277" s="109">
        <v>44854.29583333333</v>
      </c>
      <c r="T277" s="106">
        <v>26643</v>
      </c>
      <c r="U277" s="106" t="s">
        <v>263</v>
      </c>
      <c r="V277" s="109">
        <v>44854.427083333336</v>
      </c>
      <c r="W277" s="106">
        <v>26660</v>
      </c>
      <c r="X277" s="106" t="s">
        <v>212</v>
      </c>
      <c r="Y277" s="109">
        <v>44854.474305555559</v>
      </c>
      <c r="Z277" s="106">
        <v>26671</v>
      </c>
      <c r="AA277" s="106" t="s">
        <v>213</v>
      </c>
      <c r="AB277" s="109">
        <v>44854.54583333333</v>
      </c>
      <c r="AC277" s="106">
        <v>26679</v>
      </c>
      <c r="AD277" s="106" t="s">
        <v>434</v>
      </c>
      <c r="AE277" s="109"/>
      <c r="AF277" s="106"/>
      <c r="AG277" s="106"/>
      <c r="AH277" s="109"/>
      <c r="AI277" s="106"/>
      <c r="AJ277" s="110"/>
      <c r="AK277" s="97"/>
      <c r="AL277" s="106"/>
      <c r="AM277" s="110"/>
      <c r="AN277" s="97"/>
      <c r="AO277" s="106"/>
      <c r="AP277" s="110"/>
      <c r="AQ277" s="109">
        <v>44854.440972222219</v>
      </c>
      <c r="AR277" s="106">
        <v>26665</v>
      </c>
      <c r="AS277" s="106">
        <v>2746</v>
      </c>
      <c r="AT277" s="111">
        <v>6330</v>
      </c>
      <c r="AU277" s="111">
        <v>4430</v>
      </c>
      <c r="AV277" s="112">
        <v>1900</v>
      </c>
      <c r="AW277" s="109">
        <v>44854.464583333334</v>
      </c>
      <c r="AX277" s="106">
        <v>26665</v>
      </c>
      <c r="AY277" s="109">
        <v>44854.561111111114</v>
      </c>
      <c r="AZ277" s="106">
        <v>26684</v>
      </c>
      <c r="BA277" s="106">
        <v>2753</v>
      </c>
      <c r="BB277" s="111">
        <v>5570</v>
      </c>
      <c r="BC277" s="111">
        <v>4430</v>
      </c>
      <c r="BD277" s="112">
        <v>1140</v>
      </c>
      <c r="BE277" s="109">
        <v>44854.57916666667</v>
      </c>
      <c r="BF277" s="106">
        <v>26685</v>
      </c>
      <c r="BG277" s="109"/>
      <c r="BH277" s="106"/>
      <c r="BI277" s="106"/>
      <c r="BJ277" s="111"/>
      <c r="BK277" s="111"/>
      <c r="BL277" s="112"/>
      <c r="BM277" s="109"/>
      <c r="BN277" s="106"/>
      <c r="BO277" s="97"/>
      <c r="BP277" s="106"/>
      <c r="BQ277" s="106"/>
      <c r="BR277" s="111"/>
      <c r="BS277" s="111"/>
      <c r="BT277" s="112"/>
      <c r="BU277" s="113"/>
      <c r="BV277" s="106"/>
    </row>
    <row r="278" spans="1:74">
      <c r="A278" s="92" t="s">
        <v>426</v>
      </c>
      <c r="B278" s="91" t="s">
        <v>140</v>
      </c>
      <c r="C278" s="105">
        <v>44854</v>
      </c>
      <c r="D278" s="106" t="s">
        <v>141</v>
      </c>
      <c r="E278" s="107" t="s">
        <v>1321</v>
      </c>
      <c r="F278" s="106" t="s">
        <v>143</v>
      </c>
      <c r="G278" s="106" t="s">
        <v>144</v>
      </c>
      <c r="H278" s="91" t="s">
        <v>145</v>
      </c>
      <c r="I278" s="106" t="s">
        <v>146</v>
      </c>
      <c r="J278" s="107" t="s">
        <v>150</v>
      </c>
      <c r="K278" s="106">
        <v>3</v>
      </c>
      <c r="L278" s="108" t="s">
        <v>151</v>
      </c>
      <c r="M278" s="109">
        <v>44854.256944444445</v>
      </c>
      <c r="N278" s="90">
        <v>42697</v>
      </c>
      <c r="O278" s="106">
        <v>0</v>
      </c>
      <c r="P278" s="109">
        <v>44854.625694444447</v>
      </c>
      <c r="Q278" s="106">
        <v>42838</v>
      </c>
      <c r="R278" s="106">
        <v>0</v>
      </c>
      <c r="S278" s="109">
        <v>44854.291666666664</v>
      </c>
      <c r="T278" s="106">
        <v>42746</v>
      </c>
      <c r="U278" s="106" t="s">
        <v>285</v>
      </c>
      <c r="V278" s="109">
        <v>44854.5</v>
      </c>
      <c r="W278" s="106">
        <v>42799</v>
      </c>
      <c r="X278" s="106" t="s">
        <v>427</v>
      </c>
      <c r="Y278" s="109">
        <v>44854.531944444447</v>
      </c>
      <c r="Z278" s="106">
        <v>42818</v>
      </c>
      <c r="AA278" s="106" t="s">
        <v>303</v>
      </c>
      <c r="AB278" s="109">
        <v>44854.600694444445</v>
      </c>
      <c r="AC278" s="106">
        <v>42831</v>
      </c>
      <c r="AD278" s="106" t="s">
        <v>428</v>
      </c>
      <c r="AE278" s="109"/>
      <c r="AF278" s="106"/>
      <c r="AG278" s="106"/>
      <c r="AH278" s="109"/>
      <c r="AI278" s="106"/>
      <c r="AJ278" s="110"/>
      <c r="AK278" s="97"/>
      <c r="AL278" s="106"/>
      <c r="AM278" s="110"/>
      <c r="AN278" s="97"/>
      <c r="AO278" s="106"/>
      <c r="AP278" s="110"/>
      <c r="AQ278" s="109">
        <v>44854.518750000003</v>
      </c>
      <c r="AR278" s="106">
        <v>42809</v>
      </c>
      <c r="AS278" s="106">
        <v>2751</v>
      </c>
      <c r="AT278" s="111">
        <v>18950</v>
      </c>
      <c r="AU278" s="111">
        <v>12130</v>
      </c>
      <c r="AV278" s="112">
        <v>6820</v>
      </c>
      <c r="AW278" s="109">
        <v>44854.524305555555</v>
      </c>
      <c r="AX278" s="106">
        <v>42809</v>
      </c>
      <c r="AY278" s="109">
        <v>44854.621527777781</v>
      </c>
      <c r="AZ278" s="106">
        <v>42838</v>
      </c>
      <c r="BA278" s="106">
        <v>2754</v>
      </c>
      <c r="BB278" s="111">
        <v>15120</v>
      </c>
      <c r="BC278" s="111">
        <v>12090</v>
      </c>
      <c r="BD278" s="112">
        <v>3030</v>
      </c>
      <c r="BE278" s="109">
        <v>44854.625694444447</v>
      </c>
      <c r="BF278" s="106">
        <v>42838</v>
      </c>
      <c r="BG278" s="109"/>
      <c r="BH278" s="106"/>
      <c r="BI278" s="106"/>
      <c r="BJ278" s="111"/>
      <c r="BK278" s="111"/>
      <c r="BL278" s="112"/>
      <c r="BM278" s="109"/>
      <c r="BN278" s="106"/>
      <c r="BO278" s="97"/>
      <c r="BP278" s="106"/>
      <c r="BQ278" s="106"/>
      <c r="BR278" s="111"/>
      <c r="BS278" s="111"/>
      <c r="BT278" s="112"/>
      <c r="BU278" s="113"/>
      <c r="BV278" s="106"/>
    </row>
    <row r="279" spans="1:74">
      <c r="A279" s="92" t="s">
        <v>424</v>
      </c>
      <c r="B279" s="91" t="s">
        <v>140</v>
      </c>
      <c r="C279" s="105">
        <v>44854</v>
      </c>
      <c r="D279" s="106" t="s">
        <v>141</v>
      </c>
      <c r="E279" s="107" t="s">
        <v>1320</v>
      </c>
      <c r="F279" s="106" t="s">
        <v>143</v>
      </c>
      <c r="G279" s="106" t="s">
        <v>144</v>
      </c>
      <c r="H279" s="91" t="s">
        <v>145</v>
      </c>
      <c r="I279" s="106" t="s">
        <v>146</v>
      </c>
      <c r="J279" s="107" t="s">
        <v>147</v>
      </c>
      <c r="K279" s="106">
        <v>3</v>
      </c>
      <c r="L279" s="108" t="s">
        <v>148</v>
      </c>
      <c r="M279" s="109">
        <v>44854.260416666664</v>
      </c>
      <c r="N279" s="90">
        <v>36051</v>
      </c>
      <c r="O279" s="106">
        <v>0</v>
      </c>
      <c r="P279" s="109">
        <v>44854.635416666664</v>
      </c>
      <c r="Q279" s="106">
        <v>36114</v>
      </c>
      <c r="R279" s="106">
        <v>0</v>
      </c>
      <c r="S279" s="109">
        <v>44854.288194444445</v>
      </c>
      <c r="T279" s="106">
        <v>36059</v>
      </c>
      <c r="U279" s="106" t="s">
        <v>210</v>
      </c>
      <c r="V279" s="109">
        <v>44854.486111111109</v>
      </c>
      <c r="W279" s="106">
        <v>36061</v>
      </c>
      <c r="X279" s="106" t="s">
        <v>217</v>
      </c>
      <c r="Y279" s="109">
        <v>44854.525694444441</v>
      </c>
      <c r="Z279" s="106">
        <v>36094</v>
      </c>
      <c r="AA279" s="106" t="s">
        <v>266</v>
      </c>
      <c r="AB279" s="109">
        <v>44854.604166666664</v>
      </c>
      <c r="AC279" s="106">
        <v>36107</v>
      </c>
      <c r="AD279" s="106" t="s">
        <v>425</v>
      </c>
      <c r="AE279" s="109"/>
      <c r="AF279" s="106"/>
      <c r="AG279" s="106"/>
      <c r="AH279" s="109"/>
      <c r="AI279" s="106"/>
      <c r="AJ279" s="110"/>
      <c r="AK279" s="97"/>
      <c r="AL279" s="106"/>
      <c r="AM279" s="110"/>
      <c r="AN279" s="97"/>
      <c r="AO279" s="106"/>
      <c r="AP279" s="110"/>
      <c r="AQ279" s="109">
        <v>44854.513194444444</v>
      </c>
      <c r="AR279" s="106">
        <v>36091</v>
      </c>
      <c r="AS279" s="106">
        <v>2750</v>
      </c>
      <c r="AT279" s="111">
        <v>20630</v>
      </c>
      <c r="AU279" s="111">
        <v>11960</v>
      </c>
      <c r="AV279" s="112">
        <v>8670</v>
      </c>
      <c r="AW279" s="109">
        <v>44854.522916666669</v>
      </c>
      <c r="AX279" s="106">
        <v>36091</v>
      </c>
      <c r="AY279" s="109">
        <v>44854.622916666667</v>
      </c>
      <c r="AZ279" s="106">
        <v>36114</v>
      </c>
      <c r="BA279" s="106">
        <v>2755</v>
      </c>
      <c r="BB279" s="111">
        <v>14350</v>
      </c>
      <c r="BC279" s="111">
        <v>11930</v>
      </c>
      <c r="BD279" s="112">
        <v>2420</v>
      </c>
      <c r="BE279" s="109">
        <v>44854.629166666666</v>
      </c>
      <c r="BF279" s="106">
        <v>36114</v>
      </c>
      <c r="BG279" s="109"/>
      <c r="BH279" s="106"/>
      <c r="BI279" s="106"/>
      <c r="BJ279" s="111"/>
      <c r="BK279" s="111"/>
      <c r="BL279" s="112"/>
      <c r="BM279" s="109"/>
      <c r="BN279" s="106"/>
      <c r="BO279" s="97"/>
      <c r="BP279" s="106"/>
      <c r="BQ279" s="106"/>
      <c r="BR279" s="111"/>
      <c r="BS279" s="111"/>
      <c r="BT279" s="112"/>
      <c r="BU279" s="113"/>
      <c r="BV279" s="106"/>
    </row>
    <row r="280" spans="1:74">
      <c r="A280" s="92" t="s">
        <v>429</v>
      </c>
      <c r="B280" s="91" t="s">
        <v>140</v>
      </c>
      <c r="C280" s="105">
        <v>44854</v>
      </c>
      <c r="D280" s="106" t="s">
        <v>141</v>
      </c>
      <c r="E280" s="107" t="s">
        <v>1322</v>
      </c>
      <c r="F280" s="106" t="s">
        <v>143</v>
      </c>
      <c r="G280" s="106" t="s">
        <v>144</v>
      </c>
      <c r="H280" s="91" t="s">
        <v>145</v>
      </c>
      <c r="I280" s="106" t="s">
        <v>146</v>
      </c>
      <c r="J280" s="107" t="s">
        <v>153</v>
      </c>
      <c r="K280" s="106">
        <v>4</v>
      </c>
      <c r="L280" s="108" t="s">
        <v>154</v>
      </c>
      <c r="M280" s="109">
        <v>44854.256944444445</v>
      </c>
      <c r="N280" s="90">
        <v>43496</v>
      </c>
      <c r="O280" s="106">
        <v>43496</v>
      </c>
      <c r="P280" s="109">
        <v>44854.649305555555</v>
      </c>
      <c r="Q280" s="106">
        <v>43653</v>
      </c>
      <c r="R280" s="106">
        <v>43653</v>
      </c>
      <c r="S280" s="109">
        <v>44854.288888888892</v>
      </c>
      <c r="T280" s="106">
        <v>43504</v>
      </c>
      <c r="U280" s="106" t="s">
        <v>181</v>
      </c>
      <c r="V280" s="109">
        <v>44854.458333333336</v>
      </c>
      <c r="W280" s="106">
        <v>43582</v>
      </c>
      <c r="X280" s="106" t="s">
        <v>430</v>
      </c>
      <c r="Y280" s="109">
        <v>44854.515277777777</v>
      </c>
      <c r="Z280" s="106">
        <v>43608</v>
      </c>
      <c r="AA280" s="106" t="s">
        <v>251</v>
      </c>
      <c r="AB280" s="109">
        <v>44854.604166666664</v>
      </c>
      <c r="AC280" s="106">
        <v>43636</v>
      </c>
      <c r="AD280" s="106" t="s">
        <v>323</v>
      </c>
      <c r="AE280" s="109"/>
      <c r="AF280" s="106"/>
      <c r="AG280" s="106"/>
      <c r="AH280" s="109"/>
      <c r="AI280" s="106"/>
      <c r="AJ280" s="110"/>
      <c r="AK280" s="97"/>
      <c r="AL280" s="106"/>
      <c r="AM280" s="110"/>
      <c r="AN280" s="97"/>
      <c r="AO280" s="106"/>
      <c r="AP280" s="110"/>
      <c r="AQ280" s="109">
        <v>44854.495138888888</v>
      </c>
      <c r="AR280" s="106">
        <v>43595</v>
      </c>
      <c r="AS280" s="106">
        <v>2748</v>
      </c>
      <c r="AT280" s="111">
        <v>18400</v>
      </c>
      <c r="AU280" s="111">
        <v>11850</v>
      </c>
      <c r="AV280" s="112">
        <v>6550</v>
      </c>
      <c r="AW280" s="109">
        <v>44854.503472222219</v>
      </c>
      <c r="AX280" s="106">
        <v>43595</v>
      </c>
      <c r="AY280" s="109">
        <v>44854.631249999999</v>
      </c>
      <c r="AZ280" s="106">
        <v>43653</v>
      </c>
      <c r="BA280" s="106">
        <v>2756</v>
      </c>
      <c r="BB280" s="111">
        <v>14220</v>
      </c>
      <c r="BC280" s="111">
        <v>11750</v>
      </c>
      <c r="BD280" s="112">
        <v>2470</v>
      </c>
      <c r="BE280" s="109">
        <v>44854.640277777777</v>
      </c>
      <c r="BF280" s="106">
        <v>43693</v>
      </c>
      <c r="BG280" s="109"/>
      <c r="BH280" s="106"/>
      <c r="BI280" s="106"/>
      <c r="BJ280" s="111"/>
      <c r="BK280" s="111"/>
      <c r="BL280" s="112"/>
      <c r="BM280" s="109"/>
      <c r="BN280" s="106"/>
      <c r="BO280" s="97"/>
      <c r="BP280" s="106"/>
      <c r="BQ280" s="106"/>
      <c r="BR280" s="111"/>
      <c r="BS280" s="111"/>
      <c r="BT280" s="112"/>
      <c r="BU280" s="113"/>
      <c r="BV280" s="106"/>
    </row>
    <row r="281" spans="1:74">
      <c r="A281" s="92" t="s">
        <v>423</v>
      </c>
      <c r="B281" s="91" t="s">
        <v>140</v>
      </c>
      <c r="C281" s="105">
        <v>44854</v>
      </c>
      <c r="D281" s="106" t="s">
        <v>141</v>
      </c>
      <c r="E281" s="107" t="s">
        <v>1323</v>
      </c>
      <c r="F281" s="106" t="s">
        <v>196</v>
      </c>
      <c r="G281" s="106" t="s">
        <v>144</v>
      </c>
      <c r="H281" s="91" t="s">
        <v>319</v>
      </c>
      <c r="I281" s="106" t="s">
        <v>146</v>
      </c>
      <c r="J281" s="107" t="s">
        <v>150</v>
      </c>
      <c r="K281" s="106">
        <v>0</v>
      </c>
      <c r="L281" s="108" t="s">
        <v>151</v>
      </c>
      <c r="M281" s="109">
        <v>44854.628472222219</v>
      </c>
      <c r="N281" s="90">
        <v>42839</v>
      </c>
      <c r="O281" s="106">
        <v>0</v>
      </c>
      <c r="P281" s="109">
        <v>44854.654166666667</v>
      </c>
      <c r="Q281" s="106">
        <v>42840</v>
      </c>
      <c r="R281" s="106">
        <v>0</v>
      </c>
      <c r="S281" s="109">
        <v>44854.628472222219</v>
      </c>
      <c r="T281" s="106">
        <v>42839</v>
      </c>
      <c r="U281" s="106" t="s">
        <v>270</v>
      </c>
      <c r="V281" s="109">
        <v>44854.654166666667</v>
      </c>
      <c r="W281" s="106">
        <v>42840</v>
      </c>
      <c r="X281" s="106" t="s">
        <v>310</v>
      </c>
      <c r="Y281" s="109"/>
      <c r="Z281" s="106"/>
      <c r="AA281" s="106"/>
      <c r="AB281" s="109"/>
      <c r="AC281" s="106"/>
      <c r="AD281" s="106"/>
      <c r="AE281" s="109"/>
      <c r="AF281" s="106"/>
      <c r="AG281" s="106"/>
      <c r="AH281" s="109"/>
      <c r="AI281" s="106"/>
      <c r="AJ281" s="110"/>
      <c r="AK281" s="97"/>
      <c r="AL281" s="106"/>
      <c r="AM281" s="110"/>
      <c r="AN281" s="97"/>
      <c r="AO281" s="106"/>
      <c r="AP281" s="110"/>
      <c r="AQ281" s="109">
        <v>44854.649305555555</v>
      </c>
      <c r="AR281" s="106">
        <v>42840</v>
      </c>
      <c r="AS281" s="106">
        <v>2760</v>
      </c>
      <c r="AT281" s="111">
        <v>13880</v>
      </c>
      <c r="AU281" s="111">
        <v>12080</v>
      </c>
      <c r="AV281" s="112">
        <v>1800</v>
      </c>
      <c r="AW281" s="109">
        <v>44854.654166666667</v>
      </c>
      <c r="AX281" s="106">
        <v>42840</v>
      </c>
      <c r="AY281" s="109"/>
      <c r="AZ281" s="106"/>
      <c r="BA281" s="106"/>
      <c r="BB281" s="111"/>
      <c r="BC281" s="111"/>
      <c r="BD281" s="112"/>
      <c r="BE281" s="109"/>
      <c r="BF281" s="106"/>
      <c r="BG281" s="109"/>
      <c r="BH281" s="106"/>
      <c r="BI281" s="106"/>
      <c r="BJ281" s="111"/>
      <c r="BK281" s="111"/>
      <c r="BL281" s="112"/>
      <c r="BM281" s="109"/>
      <c r="BN281" s="106"/>
      <c r="BO281" s="97"/>
      <c r="BP281" s="106"/>
      <c r="BQ281" s="106"/>
      <c r="BR281" s="111"/>
      <c r="BS281" s="111"/>
      <c r="BT281" s="112"/>
      <c r="BU281" s="113"/>
      <c r="BV281" s="106"/>
    </row>
    <row r="282" spans="1:74">
      <c r="A282" s="92" t="s">
        <v>431</v>
      </c>
      <c r="B282" s="91" t="s">
        <v>140</v>
      </c>
      <c r="C282" s="105">
        <v>44854</v>
      </c>
      <c r="D282" s="106" t="s">
        <v>141</v>
      </c>
      <c r="E282" s="107" t="s">
        <v>1324</v>
      </c>
      <c r="F282" s="106" t="s">
        <v>143</v>
      </c>
      <c r="G282" s="106" t="s">
        <v>156</v>
      </c>
      <c r="H282" s="91" t="s">
        <v>145</v>
      </c>
      <c r="I282" s="106" t="s">
        <v>146</v>
      </c>
      <c r="J282" s="107" t="s">
        <v>153</v>
      </c>
      <c r="K282" s="106">
        <v>4</v>
      </c>
      <c r="L282" s="108" t="s">
        <v>158</v>
      </c>
      <c r="M282" s="109">
        <v>44854.650694444441</v>
      </c>
      <c r="N282" s="90">
        <v>43653</v>
      </c>
      <c r="O282" s="106">
        <v>43653</v>
      </c>
      <c r="P282" s="109">
        <v>44854.941666666666</v>
      </c>
      <c r="Q282" s="106">
        <v>43701</v>
      </c>
      <c r="R282" s="106">
        <v>43701</v>
      </c>
      <c r="S282" s="109">
        <v>44854.658333333333</v>
      </c>
      <c r="T282" s="106">
        <v>43657</v>
      </c>
      <c r="U282" s="106" t="s">
        <v>344</v>
      </c>
      <c r="V282" s="109"/>
      <c r="W282" s="106">
        <v>43697</v>
      </c>
      <c r="X282" s="106" t="s">
        <v>432</v>
      </c>
      <c r="Y282" s="109"/>
      <c r="Z282" s="106"/>
      <c r="AA282" s="106"/>
      <c r="AB282" s="109"/>
      <c r="AC282" s="106"/>
      <c r="AD282" s="106"/>
      <c r="AE282" s="109"/>
      <c r="AF282" s="106"/>
      <c r="AG282" s="106"/>
      <c r="AH282" s="109"/>
      <c r="AI282" s="106"/>
      <c r="AJ282" s="110"/>
      <c r="AK282" s="97"/>
      <c r="AL282" s="106"/>
      <c r="AM282" s="110"/>
      <c r="AN282" s="97"/>
      <c r="AO282" s="106"/>
      <c r="AP282" s="110"/>
      <c r="AQ282" s="109">
        <v>44854.929166666669</v>
      </c>
      <c r="AR282" s="106">
        <v>43701</v>
      </c>
      <c r="AS282" s="106"/>
      <c r="AT282" s="111"/>
      <c r="AU282" s="111"/>
      <c r="AV282" s="114">
        <v>8850</v>
      </c>
      <c r="AW282" s="109">
        <v>44854.938194444447</v>
      </c>
      <c r="AX282" s="106">
        <v>43701</v>
      </c>
      <c r="AY282" s="109"/>
      <c r="AZ282" s="106"/>
      <c r="BA282" s="106"/>
      <c r="BB282" s="111"/>
      <c r="BC282" s="111"/>
      <c r="BD282" s="112"/>
      <c r="BE282" s="109"/>
      <c r="BF282" s="106"/>
      <c r="BG282" s="109"/>
      <c r="BH282" s="106"/>
      <c r="BI282" s="106"/>
      <c r="BJ282" s="111"/>
      <c r="BK282" s="111"/>
      <c r="BL282" s="112"/>
      <c r="BM282" s="109"/>
      <c r="BN282" s="106"/>
      <c r="BO282" s="97"/>
      <c r="BP282" s="106"/>
      <c r="BQ282" s="106"/>
      <c r="BR282" s="111"/>
      <c r="BS282" s="111"/>
      <c r="BT282" s="112"/>
      <c r="BU282" s="113"/>
      <c r="BV282" s="106"/>
    </row>
    <row r="283" spans="1:74">
      <c r="A283" s="92" t="s">
        <v>1248</v>
      </c>
      <c r="B283" s="91"/>
      <c r="C283" s="105"/>
      <c r="D283" s="106"/>
      <c r="E283" s="107"/>
      <c r="F283" s="106"/>
      <c r="G283" s="106"/>
      <c r="H283" s="91"/>
      <c r="I283" s="106"/>
      <c r="J283" s="107"/>
      <c r="K283" s="106"/>
      <c r="L283" s="108"/>
      <c r="M283" s="109"/>
      <c r="N283" s="90"/>
      <c r="O283" s="106"/>
      <c r="P283" s="109"/>
      <c r="Q283" s="106"/>
      <c r="R283" s="106"/>
      <c r="S283" s="109"/>
      <c r="T283" s="106"/>
      <c r="U283" s="106"/>
      <c r="V283" s="109"/>
      <c r="W283" s="106"/>
      <c r="X283" s="106"/>
      <c r="Y283" s="109"/>
      <c r="Z283" s="106"/>
      <c r="AA283" s="106"/>
      <c r="AB283" s="109"/>
      <c r="AC283" s="106"/>
      <c r="AD283" s="106"/>
      <c r="AE283" s="109"/>
      <c r="AF283" s="106"/>
      <c r="AG283" s="106"/>
      <c r="AH283" s="109"/>
      <c r="AI283" s="106"/>
      <c r="AJ283" s="110"/>
      <c r="AK283" s="97"/>
      <c r="AL283" s="106"/>
      <c r="AM283" s="110"/>
      <c r="AN283" s="97"/>
      <c r="AO283" s="106"/>
      <c r="AP283" s="110"/>
      <c r="AQ283" s="109"/>
      <c r="AR283" s="106"/>
      <c r="AS283" s="106"/>
      <c r="AT283" s="111"/>
      <c r="AU283" s="111"/>
      <c r="AV283" s="114"/>
      <c r="AW283" s="109"/>
      <c r="AX283" s="106"/>
      <c r="AY283" s="109"/>
      <c r="AZ283" s="106"/>
      <c r="BA283" s="106"/>
      <c r="BB283" s="111"/>
      <c r="BC283" s="111"/>
      <c r="BD283" s="112"/>
      <c r="BE283" s="109"/>
      <c r="BF283" s="106"/>
      <c r="BG283" s="109"/>
      <c r="BH283" s="106"/>
      <c r="BI283" s="106"/>
      <c r="BJ283" s="111"/>
      <c r="BK283" s="111"/>
      <c r="BL283" s="112"/>
      <c r="BM283" s="109"/>
      <c r="BN283" s="106"/>
      <c r="BO283" s="97"/>
      <c r="BP283" s="106"/>
      <c r="BQ283" s="106"/>
      <c r="BR283" s="111"/>
      <c r="BS283" s="111"/>
      <c r="BT283" s="112"/>
      <c r="BU283" s="113"/>
      <c r="BV283" s="106"/>
    </row>
    <row r="284" spans="1:74">
      <c r="A284" s="92" t="s">
        <v>435</v>
      </c>
      <c r="B284" s="91" t="s">
        <v>140</v>
      </c>
      <c r="C284" s="105">
        <v>44855</v>
      </c>
      <c r="D284" s="106" t="s">
        <v>163</v>
      </c>
      <c r="E284" s="107" t="s">
        <v>1317</v>
      </c>
      <c r="F284" s="106" t="s">
        <v>165</v>
      </c>
      <c r="G284" s="106" t="s">
        <v>144</v>
      </c>
      <c r="H284" s="91" t="s">
        <v>145</v>
      </c>
      <c r="I284" s="106" t="s">
        <v>146</v>
      </c>
      <c r="J284" s="107" t="s">
        <v>147</v>
      </c>
      <c r="K284" s="106">
        <v>3</v>
      </c>
      <c r="L284" s="108" t="s">
        <v>148</v>
      </c>
      <c r="M284" s="109">
        <v>44855.260416666664</v>
      </c>
      <c r="N284" s="90">
        <v>36114</v>
      </c>
      <c r="O284" s="106">
        <v>0</v>
      </c>
      <c r="P284" s="109">
        <v>44855.583333333336</v>
      </c>
      <c r="Q284" s="106">
        <v>36172</v>
      </c>
      <c r="R284" s="106">
        <v>0</v>
      </c>
      <c r="S284" s="109">
        <v>44855.274305555555</v>
      </c>
      <c r="T284" s="106">
        <v>36119</v>
      </c>
      <c r="U284" s="106" t="s">
        <v>436</v>
      </c>
      <c r="V284" s="109">
        <v>44855.447916666664</v>
      </c>
      <c r="W284" s="106">
        <v>36138</v>
      </c>
      <c r="X284" s="106" t="s">
        <v>214</v>
      </c>
      <c r="Y284" s="109">
        <v>44855.479166666664</v>
      </c>
      <c r="Z284" s="106">
        <v>36155</v>
      </c>
      <c r="AA284" s="106" t="s">
        <v>236</v>
      </c>
      <c r="AB284" s="109">
        <v>44855.548611111109</v>
      </c>
      <c r="AC284" s="106">
        <v>36164</v>
      </c>
      <c r="AD284" s="106" t="s">
        <v>227</v>
      </c>
      <c r="AE284" s="109"/>
      <c r="AF284" s="106"/>
      <c r="AG284" s="106"/>
      <c r="AH284" s="109"/>
      <c r="AI284" s="106"/>
      <c r="AJ284" s="110"/>
      <c r="AK284" s="97"/>
      <c r="AL284" s="106"/>
      <c r="AM284" s="110"/>
      <c r="AN284" s="97"/>
      <c r="AO284" s="106"/>
      <c r="AP284" s="110"/>
      <c r="AQ284" s="109">
        <v>44855.465277777781</v>
      </c>
      <c r="AR284" s="106">
        <v>36147</v>
      </c>
      <c r="AS284" s="106">
        <v>2768</v>
      </c>
      <c r="AT284" s="111">
        <v>19870</v>
      </c>
      <c r="AU284" s="111">
        <v>12150</v>
      </c>
      <c r="AV284" s="112">
        <v>7720</v>
      </c>
      <c r="AW284" s="109">
        <v>44855.472916666666</v>
      </c>
      <c r="AX284" s="106">
        <v>36147</v>
      </c>
      <c r="AY284" s="109">
        <v>44855.573611111111</v>
      </c>
      <c r="AZ284" s="106">
        <v>36172</v>
      </c>
      <c r="BA284" s="106">
        <v>2773</v>
      </c>
      <c r="BB284" s="111">
        <v>15840</v>
      </c>
      <c r="BC284" s="111">
        <v>12100</v>
      </c>
      <c r="BD284" s="112">
        <v>3740</v>
      </c>
      <c r="BE284" s="109">
        <v>44855.57916666667</v>
      </c>
      <c r="BF284" s="106">
        <v>36172</v>
      </c>
      <c r="BG284" s="109"/>
      <c r="BH284" s="106"/>
      <c r="BI284" s="106"/>
      <c r="BJ284" s="111"/>
      <c r="BK284" s="111"/>
      <c r="BL284" s="112"/>
      <c r="BM284" s="109"/>
      <c r="BN284" s="106"/>
      <c r="BO284" s="97"/>
      <c r="BP284" s="106"/>
      <c r="BQ284" s="106"/>
      <c r="BR284" s="111"/>
      <c r="BS284" s="111"/>
      <c r="BT284" s="112"/>
      <c r="BU284" s="113"/>
      <c r="BV284" s="106"/>
    </row>
    <row r="285" spans="1:74">
      <c r="A285" s="92" t="s">
        <v>443</v>
      </c>
      <c r="B285" s="91" t="s">
        <v>140</v>
      </c>
      <c r="C285" s="105">
        <v>44855</v>
      </c>
      <c r="D285" s="106" t="s">
        <v>163</v>
      </c>
      <c r="E285" s="107" t="s">
        <v>1325</v>
      </c>
      <c r="F285" s="106" t="s">
        <v>163</v>
      </c>
      <c r="G285" s="106" t="s">
        <v>144</v>
      </c>
      <c r="H285" s="91" t="s">
        <v>160</v>
      </c>
      <c r="I285" s="106" t="s">
        <v>146</v>
      </c>
      <c r="J285" s="107" t="s">
        <v>161</v>
      </c>
      <c r="K285" s="106">
        <v>3</v>
      </c>
      <c r="L285" s="108" t="s">
        <v>162</v>
      </c>
      <c r="M285" s="109">
        <v>44855.265972222223</v>
      </c>
      <c r="N285" s="90">
        <v>26686</v>
      </c>
      <c r="O285" s="106">
        <v>2335</v>
      </c>
      <c r="P285" s="109">
        <v>44855.57916666667</v>
      </c>
      <c r="Q285" s="106">
        <v>26744</v>
      </c>
      <c r="R285" s="106">
        <v>2343</v>
      </c>
      <c r="S285" s="109">
        <v>44855.291666666664</v>
      </c>
      <c r="T285" s="106">
        <v>26693</v>
      </c>
      <c r="U285" s="106" t="s">
        <v>200</v>
      </c>
      <c r="V285" s="109">
        <v>44855.45208333333</v>
      </c>
      <c r="W285" s="106">
        <v>26717</v>
      </c>
      <c r="X285" s="106" t="s">
        <v>320</v>
      </c>
      <c r="Y285" s="109">
        <v>44855.504166666666</v>
      </c>
      <c r="Z285" s="106">
        <v>26726</v>
      </c>
      <c r="AA285" s="106" t="s">
        <v>321</v>
      </c>
      <c r="AB285" s="109">
        <v>44855.552777777775</v>
      </c>
      <c r="AC285" s="106">
        <v>26739</v>
      </c>
      <c r="AD285" s="106" t="s">
        <v>444</v>
      </c>
      <c r="AE285" s="109"/>
      <c r="AF285" s="106"/>
      <c r="AG285" s="106"/>
      <c r="AH285" s="109"/>
      <c r="AI285" s="106"/>
      <c r="AJ285" s="110"/>
      <c r="AK285" s="97"/>
      <c r="AL285" s="106"/>
      <c r="AM285" s="110"/>
      <c r="AN285" s="97"/>
      <c r="AO285" s="106"/>
      <c r="AP285" s="110"/>
      <c r="AQ285" s="109">
        <v>44855.468055555553</v>
      </c>
      <c r="AR285" s="106">
        <v>26721</v>
      </c>
      <c r="AS285" s="106">
        <v>2770</v>
      </c>
      <c r="AT285" s="111">
        <v>6340</v>
      </c>
      <c r="AU285" s="111">
        <v>4430</v>
      </c>
      <c r="AV285" s="112">
        <v>1910</v>
      </c>
      <c r="AW285" s="109">
        <v>44855.495138888888</v>
      </c>
      <c r="AX285" s="106">
        <v>26722</v>
      </c>
      <c r="AY285" s="109">
        <v>44855.563194444447</v>
      </c>
      <c r="AZ285" s="106">
        <v>26743</v>
      </c>
      <c r="BA285" s="106">
        <v>2772</v>
      </c>
      <c r="BB285" s="111">
        <v>5360</v>
      </c>
      <c r="BC285" s="111">
        <v>4430</v>
      </c>
      <c r="BD285" s="112">
        <v>930</v>
      </c>
      <c r="BE285" s="109">
        <v>44855.578472222223</v>
      </c>
      <c r="BF285" s="106">
        <v>26743</v>
      </c>
      <c r="BG285" s="109"/>
      <c r="BH285" s="106"/>
      <c r="BI285" s="106"/>
      <c r="BJ285" s="111"/>
      <c r="BK285" s="111"/>
      <c r="BL285" s="112"/>
      <c r="BM285" s="109"/>
      <c r="BN285" s="106"/>
      <c r="BO285" s="97"/>
      <c r="BP285" s="106"/>
      <c r="BQ285" s="106"/>
      <c r="BR285" s="111"/>
      <c r="BS285" s="111"/>
      <c r="BT285" s="112"/>
      <c r="BU285" s="113"/>
      <c r="BV285" s="106"/>
    </row>
    <row r="286" spans="1:74">
      <c r="A286" s="92" t="s">
        <v>440</v>
      </c>
      <c r="B286" s="91" t="s">
        <v>140</v>
      </c>
      <c r="C286" s="105">
        <v>44855</v>
      </c>
      <c r="D286" s="106" t="s">
        <v>163</v>
      </c>
      <c r="E286" s="107" t="s">
        <v>1326</v>
      </c>
      <c r="F286" s="106" t="s">
        <v>165</v>
      </c>
      <c r="G286" s="106" t="s">
        <v>144</v>
      </c>
      <c r="H286" s="91" t="s">
        <v>145</v>
      </c>
      <c r="I286" s="106" t="s">
        <v>146</v>
      </c>
      <c r="J286" s="107" t="s">
        <v>153</v>
      </c>
      <c r="K286" s="106">
        <v>4</v>
      </c>
      <c r="L286" s="108" t="s">
        <v>154</v>
      </c>
      <c r="M286" s="109">
        <v>44855.260416666664</v>
      </c>
      <c r="N286" s="90">
        <v>43701</v>
      </c>
      <c r="O286" s="106">
        <v>43701</v>
      </c>
      <c r="P286" s="109">
        <v>44855.611111111109</v>
      </c>
      <c r="Q286" s="106">
        <v>43771</v>
      </c>
      <c r="R286" s="106">
        <v>43771</v>
      </c>
      <c r="S286" s="109">
        <v>44855.29583333333</v>
      </c>
      <c r="T286" s="106">
        <v>43709</v>
      </c>
      <c r="U286" s="106" t="s">
        <v>181</v>
      </c>
      <c r="V286" s="109">
        <v>44855.45416666667</v>
      </c>
      <c r="W286" s="106">
        <v>43733</v>
      </c>
      <c r="X286" s="106" t="s">
        <v>441</v>
      </c>
      <c r="Y286" s="109">
        <v>44855.482638888891</v>
      </c>
      <c r="Z286" s="106">
        <v>43743</v>
      </c>
      <c r="AA286" s="106" t="s">
        <v>442</v>
      </c>
      <c r="AB286" s="109">
        <v>44855.569444444445</v>
      </c>
      <c r="AC286" s="106">
        <v>43755</v>
      </c>
      <c r="AD286" s="106" t="s">
        <v>199</v>
      </c>
      <c r="AE286" s="109"/>
      <c r="AF286" s="106"/>
      <c r="AG286" s="106"/>
      <c r="AH286" s="109"/>
      <c r="AI286" s="106"/>
      <c r="AJ286" s="110"/>
      <c r="AK286" s="97"/>
      <c r="AL286" s="106"/>
      <c r="AM286" s="110"/>
      <c r="AN286" s="97"/>
      <c r="AO286" s="106"/>
      <c r="AP286" s="110"/>
      <c r="AQ286" s="109">
        <v>44855.469444444447</v>
      </c>
      <c r="AR286" s="106">
        <v>43739</v>
      </c>
      <c r="AS286" s="106">
        <v>2769</v>
      </c>
      <c r="AT286" s="111">
        <v>20270</v>
      </c>
      <c r="AU286" s="111">
        <v>12000</v>
      </c>
      <c r="AV286" s="112">
        <v>8270</v>
      </c>
      <c r="AW286" s="109">
        <v>44855.475694444445</v>
      </c>
      <c r="AX286" s="106">
        <v>43739</v>
      </c>
      <c r="AY286" s="109">
        <v>44855.595833333333</v>
      </c>
      <c r="AZ286" s="106">
        <v>43771</v>
      </c>
      <c r="BA286" s="106">
        <v>2774</v>
      </c>
      <c r="BB286" s="111">
        <v>16750</v>
      </c>
      <c r="BC286" s="111">
        <v>11960</v>
      </c>
      <c r="BD286" s="112">
        <v>4790</v>
      </c>
      <c r="BE286" s="109">
        <v>44855.604166666664</v>
      </c>
      <c r="BF286" s="106">
        <v>43771</v>
      </c>
      <c r="BG286" s="109"/>
      <c r="BH286" s="106"/>
      <c r="BI286" s="106"/>
      <c r="BJ286" s="111"/>
      <c r="BK286" s="111"/>
      <c r="BL286" s="112"/>
      <c r="BM286" s="109"/>
      <c r="BN286" s="106"/>
      <c r="BO286" s="97"/>
      <c r="BP286" s="106"/>
      <c r="BQ286" s="106"/>
      <c r="BR286" s="111"/>
      <c r="BS286" s="111"/>
      <c r="BT286" s="112"/>
      <c r="BU286" s="113"/>
      <c r="BV286" s="106"/>
    </row>
    <row r="287" spans="1:74">
      <c r="A287" s="92" t="s">
        <v>437</v>
      </c>
      <c r="B287" s="91" t="s">
        <v>140</v>
      </c>
      <c r="C287" s="105">
        <v>44855</v>
      </c>
      <c r="D287" s="106" t="s">
        <v>163</v>
      </c>
      <c r="E287" s="107" t="s">
        <v>1327</v>
      </c>
      <c r="F287" s="106" t="s">
        <v>165</v>
      </c>
      <c r="G287" s="106" t="s">
        <v>144</v>
      </c>
      <c r="H287" s="91" t="s">
        <v>145</v>
      </c>
      <c r="I287" s="106" t="s">
        <v>146</v>
      </c>
      <c r="J287" s="107" t="s">
        <v>150</v>
      </c>
      <c r="K287" s="106">
        <v>3</v>
      </c>
      <c r="L287" s="108" t="s">
        <v>151</v>
      </c>
      <c r="M287" s="109">
        <v>44855.256944444445</v>
      </c>
      <c r="N287" s="90">
        <v>42840</v>
      </c>
      <c r="O287" s="106">
        <v>0</v>
      </c>
      <c r="P287" s="109">
        <v>44855.629861111112</v>
      </c>
      <c r="Q287" s="106">
        <v>42911</v>
      </c>
      <c r="R287" s="106">
        <v>0</v>
      </c>
      <c r="S287" s="109">
        <v>44855.291666666664</v>
      </c>
      <c r="T287" s="106">
        <v>42846</v>
      </c>
      <c r="U287" s="106" t="s">
        <v>285</v>
      </c>
      <c r="V287" s="109">
        <v>44855.458333333336</v>
      </c>
      <c r="W287" s="106">
        <v>42873</v>
      </c>
      <c r="X287" s="106" t="s">
        <v>438</v>
      </c>
      <c r="Y287" s="109">
        <v>44855.486111111109</v>
      </c>
      <c r="Z287" s="106">
        <v>42887</v>
      </c>
      <c r="AA287" s="106" t="s">
        <v>439</v>
      </c>
      <c r="AB287" s="109">
        <v>44855.597222222219</v>
      </c>
      <c r="AC287" s="106">
        <v>42903</v>
      </c>
      <c r="AD287" s="106" t="s">
        <v>316</v>
      </c>
      <c r="AE287" s="109"/>
      <c r="AF287" s="106"/>
      <c r="AG287" s="106"/>
      <c r="AH287" s="109"/>
      <c r="AI287" s="106"/>
      <c r="AJ287" s="110"/>
      <c r="AK287" s="97"/>
      <c r="AL287" s="106"/>
      <c r="AM287" s="110"/>
      <c r="AN287" s="97"/>
      <c r="AO287" s="106"/>
      <c r="AP287" s="110"/>
      <c r="AQ287" s="109">
        <v>44855.473611111112</v>
      </c>
      <c r="AR287" s="106">
        <v>42880</v>
      </c>
      <c r="AS287" s="106">
        <v>2771</v>
      </c>
      <c r="AT287" s="111">
        <v>18620</v>
      </c>
      <c r="AU287" s="111">
        <v>12180</v>
      </c>
      <c r="AV287" s="112">
        <v>6440</v>
      </c>
      <c r="AW287" s="109">
        <v>44855.477777777778</v>
      </c>
      <c r="AX287" s="106">
        <v>42880</v>
      </c>
      <c r="AY287" s="109">
        <v>44855.625</v>
      </c>
      <c r="AZ287" s="106">
        <v>42910</v>
      </c>
      <c r="BA287" s="106">
        <v>2775</v>
      </c>
      <c r="BB287" s="111">
        <v>17100</v>
      </c>
      <c r="BC287" s="111">
        <v>12080</v>
      </c>
      <c r="BD287" s="112">
        <v>5020</v>
      </c>
      <c r="BE287" s="109">
        <v>44855.629861111112</v>
      </c>
      <c r="BF287" s="106">
        <v>42911</v>
      </c>
      <c r="BG287" s="109"/>
      <c r="BH287" s="106"/>
      <c r="BI287" s="106"/>
      <c r="BJ287" s="111"/>
      <c r="BK287" s="111"/>
      <c r="BL287" s="112"/>
      <c r="BM287" s="109"/>
      <c r="BN287" s="106"/>
      <c r="BO287" s="97"/>
      <c r="BP287" s="106"/>
      <c r="BQ287" s="106"/>
      <c r="BR287" s="111"/>
      <c r="BS287" s="111"/>
      <c r="BT287" s="112"/>
      <c r="BU287" s="113"/>
      <c r="BV287" s="106"/>
    </row>
    <row r="288" spans="1:74">
      <c r="A288" s="92" t="s">
        <v>445</v>
      </c>
      <c r="B288" s="91" t="s">
        <v>140</v>
      </c>
      <c r="C288" s="105">
        <v>44856</v>
      </c>
      <c r="D288" s="106" t="s">
        <v>163</v>
      </c>
      <c r="E288" s="107" t="s">
        <v>1318</v>
      </c>
      <c r="F288" s="106" t="s">
        <v>165</v>
      </c>
      <c r="G288" s="106" t="s">
        <v>156</v>
      </c>
      <c r="H288" s="91" t="s">
        <v>145</v>
      </c>
      <c r="I288" s="106" t="s">
        <v>146</v>
      </c>
      <c r="J288" s="107" t="s">
        <v>147</v>
      </c>
      <c r="K288" s="106">
        <v>3</v>
      </c>
      <c r="L288" s="108" t="s">
        <v>158</v>
      </c>
      <c r="M288" s="109">
        <v>44855.629861111112</v>
      </c>
      <c r="N288" s="90">
        <v>36172</v>
      </c>
      <c r="O288" s="106">
        <v>36172</v>
      </c>
      <c r="P288" s="109">
        <v>44856.009027777778</v>
      </c>
      <c r="Q288" s="106">
        <v>36231</v>
      </c>
      <c r="R288" s="106">
        <v>36231</v>
      </c>
      <c r="S288" s="109">
        <v>44856.638194444444</v>
      </c>
      <c r="T288" s="106">
        <v>36176</v>
      </c>
      <c r="U288" s="106" t="s">
        <v>344</v>
      </c>
      <c r="V288" s="109">
        <v>44856.880555555559</v>
      </c>
      <c r="W288" s="106">
        <v>36208</v>
      </c>
      <c r="X288" s="106" t="s">
        <v>446</v>
      </c>
      <c r="Y288" s="109">
        <v>44856.901388888888</v>
      </c>
      <c r="Z288" s="106">
        <v>36216</v>
      </c>
      <c r="AA288" s="106" t="s">
        <v>237</v>
      </c>
      <c r="AB288" s="109">
        <v>44856.989583333336</v>
      </c>
      <c r="AC288" s="106">
        <v>36226</v>
      </c>
      <c r="AD288" s="106" t="s">
        <v>447</v>
      </c>
      <c r="AE288" s="109"/>
      <c r="AF288" s="106"/>
      <c r="AG288" s="106"/>
      <c r="AH288" s="109"/>
      <c r="AI288" s="106"/>
      <c r="AJ288" s="110"/>
      <c r="AK288" s="97"/>
      <c r="AL288" s="106"/>
      <c r="AM288" s="110"/>
      <c r="AN288" s="97"/>
      <c r="AO288" s="106"/>
      <c r="AP288" s="110"/>
      <c r="AQ288" s="109">
        <v>44856.888194444444</v>
      </c>
      <c r="AR288" s="106">
        <v>36212</v>
      </c>
      <c r="AS288" s="106"/>
      <c r="AT288" s="111"/>
      <c r="AU288" s="111"/>
      <c r="AV288" s="114">
        <v>8820</v>
      </c>
      <c r="AW288" s="109">
        <v>44856.893750000003</v>
      </c>
      <c r="AX288" s="106">
        <v>36212</v>
      </c>
      <c r="AY288" s="109">
        <v>44856.997916666667</v>
      </c>
      <c r="AZ288" s="106">
        <v>36230</v>
      </c>
      <c r="BA288" s="106"/>
      <c r="BB288" s="111"/>
      <c r="BC288" s="111"/>
      <c r="BD288" s="114">
        <v>5900</v>
      </c>
      <c r="BE288" s="109">
        <v>44856.006944444445</v>
      </c>
      <c r="BF288" s="106">
        <v>36231</v>
      </c>
      <c r="BG288" s="109"/>
      <c r="BH288" s="106"/>
      <c r="BI288" s="106"/>
      <c r="BJ288" s="111"/>
      <c r="BK288" s="111"/>
      <c r="BL288" s="112"/>
      <c r="BM288" s="109"/>
      <c r="BN288" s="106"/>
      <c r="BO288" s="97"/>
      <c r="BP288" s="106"/>
      <c r="BQ288" s="106"/>
      <c r="BR288" s="111"/>
      <c r="BS288" s="111"/>
      <c r="BT288" s="112"/>
      <c r="BU288" s="113"/>
      <c r="BV288" s="106"/>
    </row>
    <row r="289" spans="1:74">
      <c r="A289" s="92" t="s">
        <v>454</v>
      </c>
      <c r="B289" s="91" t="s">
        <v>140</v>
      </c>
      <c r="C289" s="105">
        <v>44856</v>
      </c>
      <c r="D289" s="106" t="s">
        <v>173</v>
      </c>
      <c r="E289" s="107" t="s">
        <v>1329</v>
      </c>
      <c r="F289" s="106" t="s">
        <v>173</v>
      </c>
      <c r="G289" s="106" t="s">
        <v>144</v>
      </c>
      <c r="H289" s="91" t="s">
        <v>160</v>
      </c>
      <c r="I289" s="106" t="s">
        <v>146</v>
      </c>
      <c r="J289" s="107" t="s">
        <v>161</v>
      </c>
      <c r="K289" s="106">
        <v>3</v>
      </c>
      <c r="L289" s="108" t="s">
        <v>162</v>
      </c>
      <c r="M289" s="109">
        <v>44856.263888888891</v>
      </c>
      <c r="N289" s="90">
        <v>26744</v>
      </c>
      <c r="O289" s="106">
        <v>2343</v>
      </c>
      <c r="P289" s="109">
        <v>44856.582638888889</v>
      </c>
      <c r="Q289" s="106">
        <v>26811</v>
      </c>
      <c r="R289" s="106">
        <v>2350</v>
      </c>
      <c r="S289" s="109">
        <v>44856.282638888886</v>
      </c>
      <c r="T289" s="106">
        <v>26750</v>
      </c>
      <c r="U289" s="106" t="s">
        <v>220</v>
      </c>
      <c r="V289" s="109">
        <v>44856.438888888886</v>
      </c>
      <c r="W289" s="106">
        <v>26778</v>
      </c>
      <c r="X289" s="106" t="s">
        <v>221</v>
      </c>
      <c r="Y289" s="109">
        <v>44856.50277777778</v>
      </c>
      <c r="Z289" s="106">
        <v>26786</v>
      </c>
      <c r="AA289" s="106" t="s">
        <v>225</v>
      </c>
      <c r="AB289" s="109">
        <v>44856.552777777775</v>
      </c>
      <c r="AC289" s="106">
        <v>26804</v>
      </c>
      <c r="AD289" s="106" t="s">
        <v>231</v>
      </c>
      <c r="AE289" s="109"/>
      <c r="AF289" s="106"/>
      <c r="AG289" s="106"/>
      <c r="AH289" s="109"/>
      <c r="AI289" s="106"/>
      <c r="AJ289" s="110"/>
      <c r="AK289" s="97"/>
      <c r="AL289" s="106"/>
      <c r="AM289" s="110"/>
      <c r="AN289" s="97"/>
      <c r="AO289" s="106"/>
      <c r="AP289" s="110"/>
      <c r="AQ289" s="109">
        <v>44856.461111111108</v>
      </c>
      <c r="AR289" s="106">
        <v>26785</v>
      </c>
      <c r="AS289" s="106">
        <v>0</v>
      </c>
      <c r="AT289" s="111">
        <v>6300</v>
      </c>
      <c r="AU289" s="111">
        <v>4430</v>
      </c>
      <c r="AV289" s="112">
        <v>1870</v>
      </c>
      <c r="AW289" s="109">
        <v>44856.488194444442</v>
      </c>
      <c r="AX289" s="106">
        <v>26786</v>
      </c>
      <c r="AY289" s="109">
        <v>44856.56527777778</v>
      </c>
      <c r="AZ289" s="106">
        <v>26810</v>
      </c>
      <c r="BA289" s="106">
        <v>0</v>
      </c>
      <c r="BB289" s="111">
        <v>5790</v>
      </c>
      <c r="BC289" s="111">
        <v>4430</v>
      </c>
      <c r="BD289" s="112">
        <v>1360</v>
      </c>
      <c r="BE289" s="109">
        <v>44856.57916666667</v>
      </c>
      <c r="BF289" s="106">
        <v>26810</v>
      </c>
      <c r="BG289" s="109"/>
      <c r="BH289" s="106"/>
      <c r="BI289" s="106"/>
      <c r="BJ289" s="111"/>
      <c r="BK289" s="111"/>
      <c r="BL289" s="112"/>
      <c r="BM289" s="109"/>
      <c r="BN289" s="106"/>
      <c r="BO289" s="97"/>
      <c r="BP289" s="106"/>
      <c r="BQ289" s="106"/>
      <c r="BR289" s="111"/>
      <c r="BS289" s="111"/>
      <c r="BT289" s="112"/>
      <c r="BU289" s="113"/>
      <c r="BV289" s="106"/>
    </row>
    <row r="290" spans="1:74">
      <c r="A290" s="92" t="s">
        <v>448</v>
      </c>
      <c r="B290" s="91" t="s">
        <v>140</v>
      </c>
      <c r="C290" s="105">
        <v>44856</v>
      </c>
      <c r="D290" s="106" t="s">
        <v>173</v>
      </c>
      <c r="E290" s="107" t="s">
        <v>1320</v>
      </c>
      <c r="F290" s="106" t="s">
        <v>143</v>
      </c>
      <c r="G290" s="106" t="s">
        <v>144</v>
      </c>
      <c r="H290" s="91" t="s">
        <v>145</v>
      </c>
      <c r="I290" s="106" t="s">
        <v>146</v>
      </c>
      <c r="J290" s="107" t="s">
        <v>147</v>
      </c>
      <c r="K290" s="106">
        <v>3</v>
      </c>
      <c r="L290" s="108" t="s">
        <v>148</v>
      </c>
      <c r="M290" s="109">
        <v>44856.260416666664</v>
      </c>
      <c r="N290" s="90">
        <v>36231</v>
      </c>
      <c r="O290" s="106">
        <v>0</v>
      </c>
      <c r="P290" s="109">
        <v>44856.618055555555</v>
      </c>
      <c r="Q290" s="106">
        <v>36300</v>
      </c>
      <c r="R290" s="106">
        <v>0</v>
      </c>
      <c r="S290" s="109">
        <v>44856.291666666664</v>
      </c>
      <c r="T290" s="106">
        <v>36239</v>
      </c>
      <c r="U290" s="106" t="s">
        <v>210</v>
      </c>
      <c r="V290" s="109">
        <v>44856.503472222219</v>
      </c>
      <c r="W290" s="106">
        <v>36268</v>
      </c>
      <c r="X290" s="106" t="s">
        <v>217</v>
      </c>
      <c r="Y290" s="109">
        <v>44856.529166666667</v>
      </c>
      <c r="Z290" s="106">
        <v>36283</v>
      </c>
      <c r="AA290" s="106" t="s">
        <v>266</v>
      </c>
      <c r="AB290" s="109">
        <v>44856.59375</v>
      </c>
      <c r="AC290" s="106">
        <v>36293</v>
      </c>
      <c r="AD290" s="106" t="s">
        <v>449</v>
      </c>
      <c r="AE290" s="109"/>
      <c r="AF290" s="106"/>
      <c r="AG290" s="106"/>
      <c r="AH290" s="109"/>
      <c r="AI290" s="106"/>
      <c r="AJ290" s="110"/>
      <c r="AK290" s="97"/>
      <c r="AL290" s="106"/>
      <c r="AM290" s="110"/>
      <c r="AN290" s="97"/>
      <c r="AO290" s="106"/>
      <c r="AP290" s="110"/>
      <c r="AQ290" s="109">
        <v>44856.517361111109</v>
      </c>
      <c r="AR290" s="106">
        <v>36280</v>
      </c>
      <c r="AS290" s="106"/>
      <c r="AT290" s="111"/>
      <c r="AU290" s="111"/>
      <c r="AV290" s="112">
        <v>8370</v>
      </c>
      <c r="AW290" s="109">
        <v>44856.523611111108</v>
      </c>
      <c r="AX290" s="106">
        <v>36280</v>
      </c>
      <c r="AY290" s="109">
        <v>44856.605555555558</v>
      </c>
      <c r="AZ290" s="106">
        <v>36300</v>
      </c>
      <c r="BA290" s="106"/>
      <c r="BB290" s="111"/>
      <c r="BC290" s="111"/>
      <c r="BD290" s="112">
        <v>3100</v>
      </c>
      <c r="BE290" s="109">
        <v>44856.613194444442</v>
      </c>
      <c r="BF290" s="106">
        <v>36300</v>
      </c>
      <c r="BG290" s="109"/>
      <c r="BH290" s="106"/>
      <c r="BI290" s="106"/>
      <c r="BJ290" s="111"/>
      <c r="BK290" s="111"/>
      <c r="BL290" s="112"/>
      <c r="BM290" s="109"/>
      <c r="BN290" s="106"/>
      <c r="BO290" s="97"/>
      <c r="BP290" s="106"/>
      <c r="BQ290" s="106"/>
      <c r="BR290" s="111"/>
      <c r="BS290" s="111"/>
      <c r="BT290" s="112"/>
      <c r="BU290" s="113"/>
      <c r="BV290" s="106"/>
    </row>
    <row r="291" spans="1:74">
      <c r="A291" s="92" t="s">
        <v>450</v>
      </c>
      <c r="B291" s="91" t="s">
        <v>140</v>
      </c>
      <c r="C291" s="105">
        <v>44856</v>
      </c>
      <c r="D291" s="106" t="s">
        <v>173</v>
      </c>
      <c r="E291" s="107" t="s">
        <v>1322</v>
      </c>
      <c r="F291" s="106" t="s">
        <v>143</v>
      </c>
      <c r="G291" s="106" t="s">
        <v>144</v>
      </c>
      <c r="H291" s="91" t="s">
        <v>145</v>
      </c>
      <c r="I291" s="106" t="s">
        <v>146</v>
      </c>
      <c r="J291" s="107" t="s">
        <v>153</v>
      </c>
      <c r="K291" s="106">
        <v>4</v>
      </c>
      <c r="L291" s="108" t="s">
        <v>154</v>
      </c>
      <c r="M291" s="109">
        <v>44856.256944444445</v>
      </c>
      <c r="N291" s="90">
        <v>43771</v>
      </c>
      <c r="O291" s="106">
        <v>43771</v>
      </c>
      <c r="P291" s="109">
        <v>44856.631944444445</v>
      </c>
      <c r="Q291" s="106">
        <v>43871</v>
      </c>
      <c r="R291" s="106">
        <v>43871</v>
      </c>
      <c r="S291" s="109">
        <v>44856.29791666667</v>
      </c>
      <c r="T291" s="106">
        <v>43779</v>
      </c>
      <c r="U291" s="106" t="s">
        <v>181</v>
      </c>
      <c r="V291" s="109">
        <v>44856.458333333336</v>
      </c>
      <c r="W291" s="106">
        <v>43810</v>
      </c>
      <c r="X291" s="106" t="s">
        <v>238</v>
      </c>
      <c r="Y291" s="109">
        <v>44856.5</v>
      </c>
      <c r="Z291" s="106">
        <v>43836</v>
      </c>
      <c r="AA291" s="106" t="s">
        <v>451</v>
      </c>
      <c r="AB291" s="109">
        <v>44856.590277777781</v>
      </c>
      <c r="AC291" s="106">
        <v>43853</v>
      </c>
      <c r="AD291" s="106" t="s">
        <v>452</v>
      </c>
      <c r="AE291" s="109"/>
      <c r="AF291" s="106"/>
      <c r="AG291" s="106"/>
      <c r="AH291" s="109"/>
      <c r="AI291" s="106"/>
      <c r="AJ291" s="110"/>
      <c r="AK291" s="97"/>
      <c r="AL291" s="106"/>
      <c r="AM291" s="110"/>
      <c r="AN291" s="97"/>
      <c r="AO291" s="106"/>
      <c r="AP291" s="110"/>
      <c r="AQ291" s="109">
        <v>44856.472222222219</v>
      </c>
      <c r="AR291" s="106">
        <v>43823</v>
      </c>
      <c r="AS291" s="106">
        <v>2784</v>
      </c>
      <c r="AT291" s="111">
        <v>20240</v>
      </c>
      <c r="AU291" s="111">
        <v>11910</v>
      </c>
      <c r="AV291" s="112">
        <v>8330</v>
      </c>
      <c r="AW291" s="109">
        <v>44856.482638888891</v>
      </c>
      <c r="AX291" s="106">
        <v>43823</v>
      </c>
      <c r="AY291" s="109">
        <v>44856.618055555555</v>
      </c>
      <c r="AZ291" s="106">
        <v>43871</v>
      </c>
      <c r="BA291" s="106">
        <v>2785</v>
      </c>
      <c r="BB291" s="111">
        <v>16610</v>
      </c>
      <c r="BC291" s="111">
        <v>11890</v>
      </c>
      <c r="BD291" s="112">
        <v>4720</v>
      </c>
      <c r="BE291" s="109">
        <v>44856.622916666667</v>
      </c>
      <c r="BF291" s="106">
        <v>43871</v>
      </c>
      <c r="BG291" s="109"/>
      <c r="BH291" s="106"/>
      <c r="BI291" s="106"/>
      <c r="BJ291" s="111"/>
      <c r="BK291" s="111"/>
      <c r="BL291" s="112"/>
      <c r="BM291" s="109"/>
      <c r="BN291" s="106"/>
      <c r="BO291" s="97"/>
      <c r="BP291" s="106"/>
      <c r="BQ291" s="106"/>
      <c r="BR291" s="111"/>
      <c r="BS291" s="111"/>
      <c r="BT291" s="112"/>
      <c r="BU291" s="113"/>
      <c r="BV291" s="106"/>
    </row>
    <row r="292" spans="1:74">
      <c r="A292" s="92" t="s">
        <v>453</v>
      </c>
      <c r="B292" s="91" t="s">
        <v>140</v>
      </c>
      <c r="C292" s="105">
        <v>44856</v>
      </c>
      <c r="D292" s="106" t="s">
        <v>173</v>
      </c>
      <c r="E292" s="107" t="s">
        <v>1324</v>
      </c>
      <c r="F292" s="106" t="s">
        <v>143</v>
      </c>
      <c r="G292" s="106" t="s">
        <v>156</v>
      </c>
      <c r="H292" s="91" t="s">
        <v>145</v>
      </c>
      <c r="I292" s="106" t="s">
        <v>146</v>
      </c>
      <c r="J292" s="107" t="s">
        <v>150</v>
      </c>
      <c r="K292" s="106">
        <v>3</v>
      </c>
      <c r="L292" s="108" t="s">
        <v>158</v>
      </c>
      <c r="M292" s="109">
        <v>44856.583333333336</v>
      </c>
      <c r="N292" s="90">
        <v>42992</v>
      </c>
      <c r="O292" s="106">
        <v>42992</v>
      </c>
      <c r="P292" s="109">
        <v>44856.854166666664</v>
      </c>
      <c r="Q292" s="106">
        <v>43043</v>
      </c>
      <c r="R292" s="106">
        <v>43043</v>
      </c>
      <c r="S292" s="109">
        <v>44856.588888888888</v>
      </c>
      <c r="T292" s="106">
        <v>42996</v>
      </c>
      <c r="U292" s="106" t="s">
        <v>183</v>
      </c>
      <c r="V292" s="109">
        <v>44856.826388888891</v>
      </c>
      <c r="W292" s="106">
        <v>43031</v>
      </c>
      <c r="X292" s="106" t="s">
        <v>169</v>
      </c>
      <c r="Y292" s="109"/>
      <c r="Z292" s="106"/>
      <c r="AA292" s="106"/>
      <c r="AB292" s="109"/>
      <c r="AC292" s="106"/>
      <c r="AD292" s="106"/>
      <c r="AE292" s="109"/>
      <c r="AF292" s="106"/>
      <c r="AG292" s="106"/>
      <c r="AH292" s="109"/>
      <c r="AI292" s="106"/>
      <c r="AJ292" s="110"/>
      <c r="AK292" s="97"/>
      <c r="AL292" s="106"/>
      <c r="AM292" s="110"/>
      <c r="AN292" s="97"/>
      <c r="AO292" s="106"/>
      <c r="AP292" s="110"/>
      <c r="AQ292" s="109">
        <v>44856.847222222219</v>
      </c>
      <c r="AR292" s="106">
        <v>43043</v>
      </c>
      <c r="AS292" s="106"/>
      <c r="AT292" s="111"/>
      <c r="AU292" s="111"/>
      <c r="AV292" s="114">
        <v>7860</v>
      </c>
      <c r="AW292" s="109">
        <v>44856.851388888892</v>
      </c>
      <c r="AX292" s="106">
        <v>43043</v>
      </c>
      <c r="AY292" s="109"/>
      <c r="AZ292" s="106"/>
      <c r="BA292" s="106"/>
      <c r="BB292" s="111"/>
      <c r="BC292" s="111"/>
      <c r="BD292" s="112"/>
      <c r="BE292" s="109"/>
      <c r="BF292" s="106"/>
      <c r="BG292" s="109"/>
      <c r="BH292" s="106"/>
      <c r="BI292" s="106"/>
      <c r="BJ292" s="111"/>
      <c r="BK292" s="111"/>
      <c r="BL292" s="112"/>
      <c r="BM292" s="109"/>
      <c r="BN292" s="106"/>
      <c r="BO292" s="97"/>
      <c r="BP292" s="106"/>
      <c r="BQ292" s="106"/>
      <c r="BR292" s="111"/>
      <c r="BS292" s="111"/>
      <c r="BT292" s="112"/>
      <c r="BU292" s="113"/>
      <c r="BV292" s="106"/>
    </row>
    <row r="293" spans="1:74">
      <c r="A293" s="92" t="s">
        <v>455</v>
      </c>
      <c r="B293" s="91" t="s">
        <v>140</v>
      </c>
      <c r="C293" s="105">
        <v>44857</v>
      </c>
      <c r="D293" s="106" t="s">
        <v>175</v>
      </c>
      <c r="E293" s="107" t="s">
        <v>1330</v>
      </c>
      <c r="F293" s="106" t="s">
        <v>171</v>
      </c>
      <c r="G293" s="106" t="s">
        <v>144</v>
      </c>
      <c r="H293" s="91" t="s">
        <v>145</v>
      </c>
      <c r="I293" s="106" t="s">
        <v>146</v>
      </c>
      <c r="J293" s="107" t="s">
        <v>147</v>
      </c>
      <c r="K293" s="106">
        <v>2</v>
      </c>
      <c r="L293" s="108" t="s">
        <v>148</v>
      </c>
      <c r="M293" s="109">
        <v>44857.399305555555</v>
      </c>
      <c r="N293" s="90">
        <v>36300</v>
      </c>
      <c r="O293" s="106">
        <v>0</v>
      </c>
      <c r="P293" s="109">
        <v>44857.583333333336</v>
      </c>
      <c r="Q293" s="106">
        <v>36335</v>
      </c>
      <c r="R293" s="106">
        <v>0</v>
      </c>
      <c r="S293" s="109">
        <v>44857.409722222219</v>
      </c>
      <c r="T293" s="106">
        <v>36304</v>
      </c>
      <c r="U293" s="106" t="s">
        <v>222</v>
      </c>
      <c r="V293" s="109">
        <v>44857.559027777781</v>
      </c>
      <c r="W293" s="106">
        <v>36330</v>
      </c>
      <c r="X293" s="106" t="s">
        <v>254</v>
      </c>
      <c r="Y293" s="109"/>
      <c r="Z293" s="106"/>
      <c r="AA293" s="106"/>
      <c r="AB293" s="109"/>
      <c r="AC293" s="106"/>
      <c r="AD293" s="106"/>
      <c r="AE293" s="109"/>
      <c r="AF293" s="106"/>
      <c r="AG293" s="106"/>
      <c r="AH293" s="109"/>
      <c r="AI293" s="106"/>
      <c r="AJ293" s="110"/>
      <c r="AK293" s="97"/>
      <c r="AL293" s="106"/>
      <c r="AM293" s="110"/>
      <c r="AN293" s="97"/>
      <c r="AO293" s="106"/>
      <c r="AP293" s="110"/>
      <c r="AQ293" s="109">
        <v>44857.572916666664</v>
      </c>
      <c r="AR293" s="106">
        <v>36335</v>
      </c>
      <c r="AS293" s="106"/>
      <c r="AT293" s="111">
        <v>15910</v>
      </c>
      <c r="AU293" s="111">
        <v>12040</v>
      </c>
      <c r="AV293" s="112">
        <v>3870</v>
      </c>
      <c r="AW293" s="109">
        <v>44857.580555555556</v>
      </c>
      <c r="AX293" s="106">
        <v>36335</v>
      </c>
      <c r="AY293" s="109"/>
      <c r="AZ293" s="106"/>
      <c r="BA293" s="106"/>
      <c r="BB293" s="111"/>
      <c r="BC293" s="111"/>
      <c r="BD293" s="112"/>
      <c r="BE293" s="109"/>
      <c r="BF293" s="106"/>
      <c r="BG293" s="109"/>
      <c r="BH293" s="106"/>
      <c r="BI293" s="106"/>
      <c r="BJ293" s="111"/>
      <c r="BK293" s="111"/>
      <c r="BL293" s="112"/>
      <c r="BM293" s="109"/>
      <c r="BN293" s="106"/>
      <c r="BO293" s="97"/>
      <c r="BP293" s="106"/>
      <c r="BQ293" s="106"/>
      <c r="BR293" s="111"/>
      <c r="BS293" s="111"/>
      <c r="BT293" s="112"/>
      <c r="BU293" s="113"/>
      <c r="BV293" s="106"/>
    </row>
    <row r="294" spans="1:74">
      <c r="A294" s="92" t="s">
        <v>457</v>
      </c>
      <c r="B294" s="91" t="s">
        <v>140</v>
      </c>
      <c r="C294" s="105">
        <v>44858</v>
      </c>
      <c r="D294" s="106" t="s">
        <v>176</v>
      </c>
      <c r="E294" s="107" t="s">
        <v>1317</v>
      </c>
      <c r="F294" s="106" t="s">
        <v>165</v>
      </c>
      <c r="G294" s="106" t="s">
        <v>144</v>
      </c>
      <c r="H294" s="91" t="s">
        <v>145</v>
      </c>
      <c r="I294" s="106" t="s">
        <v>146</v>
      </c>
      <c r="J294" s="107" t="s">
        <v>147</v>
      </c>
      <c r="K294" s="106">
        <v>4</v>
      </c>
      <c r="L294" s="108" t="s">
        <v>148</v>
      </c>
      <c r="M294" s="109">
        <v>44858.260416666664</v>
      </c>
      <c r="N294" s="90">
        <v>36335</v>
      </c>
      <c r="O294" s="106">
        <v>0</v>
      </c>
      <c r="P294" s="109">
        <v>44858.628472222219</v>
      </c>
      <c r="Q294" s="106">
        <v>36400</v>
      </c>
      <c r="R294" s="106">
        <v>0</v>
      </c>
      <c r="S294" s="109">
        <v>44858.3</v>
      </c>
      <c r="T294" s="106">
        <v>36341</v>
      </c>
      <c r="U294" s="106" t="s">
        <v>288</v>
      </c>
      <c r="V294" s="109">
        <v>44858.440972222219</v>
      </c>
      <c r="W294" s="106">
        <v>36363</v>
      </c>
      <c r="X294" s="106" t="s">
        <v>325</v>
      </c>
      <c r="Y294" s="109">
        <v>44858.482638888891</v>
      </c>
      <c r="Z294" s="106">
        <v>36375</v>
      </c>
      <c r="AA294" s="106" t="s">
        <v>458</v>
      </c>
      <c r="AB294" s="109">
        <v>44858.583333333336</v>
      </c>
      <c r="AC294" s="106">
        <v>36985</v>
      </c>
      <c r="AD294" s="106" t="s">
        <v>227</v>
      </c>
      <c r="AE294" s="109"/>
      <c r="AF294" s="106"/>
      <c r="AG294" s="106"/>
      <c r="AH294" s="109"/>
      <c r="AI294" s="106"/>
      <c r="AJ294" s="110"/>
      <c r="AK294" s="97"/>
      <c r="AL294" s="106"/>
      <c r="AM294" s="110"/>
      <c r="AN294" s="97"/>
      <c r="AO294" s="106"/>
      <c r="AP294" s="110"/>
      <c r="AQ294" s="109">
        <v>44858.459722222222</v>
      </c>
      <c r="AR294" s="106">
        <v>36369</v>
      </c>
      <c r="AS294" s="106">
        <v>2798</v>
      </c>
      <c r="AT294" s="111">
        <v>20040</v>
      </c>
      <c r="AU294" s="111">
        <v>12040</v>
      </c>
      <c r="AV294" s="112">
        <v>8000</v>
      </c>
      <c r="AW294" s="109">
        <v>44858.467361111114</v>
      </c>
      <c r="AX294" s="106">
        <v>36389</v>
      </c>
      <c r="AY294" s="109">
        <v>44858.622916666667</v>
      </c>
      <c r="AZ294" s="106">
        <v>36400</v>
      </c>
      <c r="BA294" s="106">
        <v>2801</v>
      </c>
      <c r="BB294" s="111">
        <v>18620</v>
      </c>
      <c r="BC294" s="111">
        <v>12010</v>
      </c>
      <c r="BD294" s="112">
        <v>6610</v>
      </c>
      <c r="BE294" s="109">
        <v>44858.62777777778</v>
      </c>
      <c r="BF294" s="106">
        <v>36400</v>
      </c>
      <c r="BG294" s="109"/>
      <c r="BH294" s="106"/>
      <c r="BI294" s="106"/>
      <c r="BJ294" s="111"/>
      <c r="BK294" s="111"/>
      <c r="BL294" s="112"/>
      <c r="BM294" s="109"/>
      <c r="BN294" s="106"/>
      <c r="BO294" s="97"/>
      <c r="BP294" s="106"/>
      <c r="BQ294" s="106"/>
      <c r="BR294" s="111"/>
      <c r="BS294" s="111"/>
      <c r="BT294" s="112"/>
      <c r="BU294" s="113"/>
      <c r="BV294" s="106"/>
    </row>
    <row r="295" spans="1:74">
      <c r="A295" s="92" t="s">
        <v>466</v>
      </c>
      <c r="B295" s="91" t="s">
        <v>140</v>
      </c>
      <c r="C295" s="105">
        <v>44858</v>
      </c>
      <c r="D295" s="106" t="s">
        <v>176</v>
      </c>
      <c r="E295" s="107" t="s">
        <v>1331</v>
      </c>
      <c r="F295" s="106" t="s">
        <v>176</v>
      </c>
      <c r="G295" s="106" t="s">
        <v>144</v>
      </c>
      <c r="H295" s="91" t="s">
        <v>160</v>
      </c>
      <c r="I295" s="106" t="s">
        <v>146</v>
      </c>
      <c r="J295" s="107" t="s">
        <v>161</v>
      </c>
      <c r="K295" s="106">
        <v>3</v>
      </c>
      <c r="L295" s="108" t="s">
        <v>162</v>
      </c>
      <c r="M295" s="109">
        <v>44858.263888888891</v>
      </c>
      <c r="N295" s="90">
        <v>26811</v>
      </c>
      <c r="O295" s="106">
        <v>2350</v>
      </c>
      <c r="P295" s="109">
        <v>44858.665277777778</v>
      </c>
      <c r="Q295" s="106">
        <v>26883</v>
      </c>
      <c r="R295" s="106">
        <v>2359</v>
      </c>
      <c r="S295" s="109">
        <v>44858.296527777777</v>
      </c>
      <c r="T295" s="106">
        <v>26816</v>
      </c>
      <c r="U295" s="106" t="s">
        <v>296</v>
      </c>
      <c r="V295" s="109">
        <v>44858.46597222222</v>
      </c>
      <c r="W295" s="106">
        <v>26843</v>
      </c>
      <c r="X295" s="106" t="s">
        <v>246</v>
      </c>
      <c r="Y295" s="109">
        <v>44858.524305555555</v>
      </c>
      <c r="Z295" s="106">
        <v>26856</v>
      </c>
      <c r="AA295" s="106" t="s">
        <v>278</v>
      </c>
      <c r="AB295" s="109">
        <v>44858.60833333333</v>
      </c>
      <c r="AC295" s="106">
        <v>26866</v>
      </c>
      <c r="AD295" s="106" t="s">
        <v>467</v>
      </c>
      <c r="AE295" s="109"/>
      <c r="AF295" s="106"/>
      <c r="AG295" s="106"/>
      <c r="AH295" s="109"/>
      <c r="AI295" s="106"/>
      <c r="AJ295" s="110"/>
      <c r="AK295" s="97"/>
      <c r="AL295" s="106"/>
      <c r="AM295" s="110"/>
      <c r="AN295" s="97"/>
      <c r="AO295" s="106"/>
      <c r="AP295" s="110"/>
      <c r="AQ295" s="109">
        <v>44858.484722222223</v>
      </c>
      <c r="AR295" s="106">
        <v>26849</v>
      </c>
      <c r="AS295" s="106">
        <v>2797</v>
      </c>
      <c r="AT295" s="111">
        <v>6520</v>
      </c>
      <c r="AU295" s="111">
        <v>4430</v>
      </c>
      <c r="AV295" s="112">
        <v>2090</v>
      </c>
      <c r="AW295" s="109">
        <v>44858.513888888891</v>
      </c>
      <c r="AX295" s="106">
        <v>26849</v>
      </c>
      <c r="AY295" s="109">
        <v>44858.625</v>
      </c>
      <c r="AZ295" s="106">
        <v>26872</v>
      </c>
      <c r="BA295" s="106">
        <v>26872</v>
      </c>
      <c r="BB295" s="111">
        <v>6190</v>
      </c>
      <c r="BC295" s="111">
        <v>4430</v>
      </c>
      <c r="BD295" s="112">
        <v>1760</v>
      </c>
      <c r="BE295" s="109">
        <v>44858.646527777775</v>
      </c>
      <c r="BF295" s="106">
        <v>26783</v>
      </c>
      <c r="BG295" s="109"/>
      <c r="BH295" s="106"/>
      <c r="BI295" s="106"/>
      <c r="BJ295" s="111"/>
      <c r="BK295" s="111"/>
      <c r="BL295" s="112"/>
      <c r="BM295" s="109"/>
      <c r="BN295" s="106"/>
      <c r="BO295" s="97"/>
      <c r="BP295" s="106"/>
      <c r="BQ295" s="106"/>
      <c r="BR295" s="111"/>
      <c r="BS295" s="111"/>
      <c r="BT295" s="112"/>
      <c r="BU295" s="113"/>
      <c r="BV295" s="106"/>
    </row>
    <row r="296" spans="1:74">
      <c r="A296" s="92" t="s">
        <v>456</v>
      </c>
      <c r="B296" s="91" t="s">
        <v>140</v>
      </c>
      <c r="C296" s="105">
        <v>44858</v>
      </c>
      <c r="D296" s="106" t="s">
        <v>176</v>
      </c>
      <c r="E296" s="107" t="s">
        <v>1323</v>
      </c>
      <c r="F296" s="106" t="s">
        <v>196</v>
      </c>
      <c r="G296" s="106" t="s">
        <v>144</v>
      </c>
      <c r="H296" s="91" t="s">
        <v>319</v>
      </c>
      <c r="I296" s="106" t="s">
        <v>146</v>
      </c>
      <c r="J296" s="107" t="s">
        <v>147</v>
      </c>
      <c r="K296" s="106">
        <v>0</v>
      </c>
      <c r="L296" s="108" t="s">
        <v>148</v>
      </c>
      <c r="M296" s="109">
        <v>44858.629861111112</v>
      </c>
      <c r="N296" s="90">
        <v>36400</v>
      </c>
      <c r="O296" s="106">
        <v>0</v>
      </c>
      <c r="P296" s="109">
        <v>44858.666666666664</v>
      </c>
      <c r="Q296" s="106">
        <v>36402</v>
      </c>
      <c r="R296" s="106">
        <v>0</v>
      </c>
      <c r="S296" s="109">
        <v>44858.631944444445</v>
      </c>
      <c r="T296" s="106">
        <v>36401</v>
      </c>
      <c r="U296" s="106" t="s">
        <v>209</v>
      </c>
      <c r="V296" s="109">
        <v>44858.652777777781</v>
      </c>
      <c r="W296" s="106">
        <v>36401</v>
      </c>
      <c r="X296" s="106" t="s">
        <v>209</v>
      </c>
      <c r="Y296" s="109"/>
      <c r="Z296" s="106"/>
      <c r="AA296" s="106"/>
      <c r="AB296" s="109"/>
      <c r="AC296" s="106"/>
      <c r="AD296" s="106"/>
      <c r="AE296" s="109"/>
      <c r="AF296" s="106"/>
      <c r="AG296" s="106"/>
      <c r="AH296" s="109"/>
      <c r="AI296" s="106"/>
      <c r="AJ296" s="110"/>
      <c r="AK296" s="97"/>
      <c r="AL296" s="106"/>
      <c r="AM296" s="110"/>
      <c r="AN296" s="97"/>
      <c r="AO296" s="106"/>
      <c r="AP296" s="110"/>
      <c r="AQ296" s="109">
        <v>44858.655555555553</v>
      </c>
      <c r="AR296" s="106">
        <v>36402</v>
      </c>
      <c r="AS296" s="106">
        <v>2804</v>
      </c>
      <c r="AT296" s="111">
        <v>14100</v>
      </c>
      <c r="AU296" s="111">
        <v>11990</v>
      </c>
      <c r="AV296" s="112">
        <v>2110</v>
      </c>
      <c r="AW296" s="109">
        <v>44858.65902777778</v>
      </c>
      <c r="AX296" s="106">
        <v>36402</v>
      </c>
      <c r="AY296" s="109"/>
      <c r="AZ296" s="106"/>
      <c r="BA296" s="106"/>
      <c r="BB296" s="111"/>
      <c r="BC296" s="111"/>
      <c r="BD296" s="112"/>
      <c r="BE296" s="109"/>
      <c r="BF296" s="106"/>
      <c r="BG296" s="109"/>
      <c r="BH296" s="106"/>
      <c r="BI296" s="106"/>
      <c r="BJ296" s="111"/>
      <c r="BK296" s="111"/>
      <c r="BL296" s="112"/>
      <c r="BM296" s="109"/>
      <c r="BN296" s="106"/>
      <c r="BO296" s="97"/>
      <c r="BP296" s="106"/>
      <c r="BQ296" s="106"/>
      <c r="BR296" s="111"/>
      <c r="BS296" s="111"/>
      <c r="BT296" s="112"/>
      <c r="BU296" s="113"/>
      <c r="BV296" s="106"/>
    </row>
    <row r="297" spans="1:74">
      <c r="A297" s="92" t="s">
        <v>462</v>
      </c>
      <c r="B297" s="91" t="s">
        <v>140</v>
      </c>
      <c r="C297" s="105">
        <v>44858</v>
      </c>
      <c r="D297" s="106" t="s">
        <v>176</v>
      </c>
      <c r="E297" s="107" t="s">
        <v>1326</v>
      </c>
      <c r="F297" s="106" t="s">
        <v>165</v>
      </c>
      <c r="G297" s="106" t="s">
        <v>144</v>
      </c>
      <c r="H297" s="91" t="s">
        <v>145</v>
      </c>
      <c r="I297" s="106" t="s">
        <v>146</v>
      </c>
      <c r="J297" s="107" t="s">
        <v>153</v>
      </c>
      <c r="K297" s="106">
        <v>3</v>
      </c>
      <c r="L297" s="108" t="s">
        <v>154</v>
      </c>
      <c r="M297" s="109">
        <v>44858.258333333331</v>
      </c>
      <c r="N297" s="90">
        <v>43871</v>
      </c>
      <c r="O297" s="106">
        <v>43871</v>
      </c>
      <c r="P297" s="109">
        <v>44858.6875</v>
      </c>
      <c r="Q297" s="106">
        <v>43948</v>
      </c>
      <c r="R297" s="106">
        <v>43948</v>
      </c>
      <c r="S297" s="109">
        <v>44858.304166666669</v>
      </c>
      <c r="T297" s="106">
        <v>43878</v>
      </c>
      <c r="U297" s="106" t="s">
        <v>181</v>
      </c>
      <c r="V297" s="109">
        <v>44858.487500000003</v>
      </c>
      <c r="W297" s="106">
        <v>43904</v>
      </c>
      <c r="X297" s="106" t="s">
        <v>223</v>
      </c>
      <c r="Y297" s="109">
        <v>44858.513888888891</v>
      </c>
      <c r="Z297" s="106">
        <v>43914</v>
      </c>
      <c r="AA297" s="106" t="s">
        <v>328</v>
      </c>
      <c r="AB297" s="109">
        <v>44858.649305555555</v>
      </c>
      <c r="AC297" s="106">
        <v>43931</v>
      </c>
      <c r="AD297" s="106" t="s">
        <v>199</v>
      </c>
      <c r="AE297" s="109"/>
      <c r="AF297" s="106"/>
      <c r="AG297" s="106"/>
      <c r="AH297" s="109"/>
      <c r="AI297" s="106"/>
      <c r="AJ297" s="110"/>
      <c r="AK297" s="97"/>
      <c r="AL297" s="106"/>
      <c r="AM297" s="110"/>
      <c r="AN297" s="97"/>
      <c r="AO297" s="106"/>
      <c r="AP297" s="110"/>
      <c r="AQ297" s="109">
        <v>44858.503472222219</v>
      </c>
      <c r="AR297" s="106">
        <v>43909</v>
      </c>
      <c r="AS297" s="106">
        <v>2800</v>
      </c>
      <c r="AT297" s="111">
        <v>21200</v>
      </c>
      <c r="AU297" s="111">
        <v>12020</v>
      </c>
      <c r="AV297" s="112">
        <v>9180</v>
      </c>
      <c r="AW297" s="109">
        <v>44858.508333333331</v>
      </c>
      <c r="AX297" s="106">
        <v>43909</v>
      </c>
      <c r="AY297" s="109">
        <v>44858.677777777775</v>
      </c>
      <c r="AZ297" s="106">
        <v>43948</v>
      </c>
      <c r="BA297" s="106">
        <v>2806</v>
      </c>
      <c r="BB297" s="111">
        <v>19690</v>
      </c>
      <c r="BC297" s="111">
        <v>11900</v>
      </c>
      <c r="BD297" s="112">
        <v>7790</v>
      </c>
      <c r="BE297" s="109">
        <v>44858.6875</v>
      </c>
      <c r="BF297" s="106">
        <v>43948</v>
      </c>
      <c r="BG297" s="109"/>
      <c r="BH297" s="106"/>
      <c r="BI297" s="106"/>
      <c r="BJ297" s="111"/>
      <c r="BK297" s="111"/>
      <c r="BL297" s="112"/>
      <c r="BM297" s="109"/>
      <c r="BN297" s="106"/>
      <c r="BO297" s="97"/>
      <c r="BP297" s="106"/>
      <c r="BQ297" s="106"/>
      <c r="BR297" s="111"/>
      <c r="BS297" s="111"/>
      <c r="BT297" s="112"/>
      <c r="BU297" s="113"/>
      <c r="BV297" s="106"/>
    </row>
    <row r="298" spans="1:74">
      <c r="A298" s="92" t="s">
        <v>459</v>
      </c>
      <c r="B298" s="91" t="s">
        <v>140</v>
      </c>
      <c r="C298" s="105">
        <v>44858</v>
      </c>
      <c r="D298" s="106" t="s">
        <v>176</v>
      </c>
      <c r="E298" s="107" t="s">
        <v>1327</v>
      </c>
      <c r="F298" s="106" t="s">
        <v>165</v>
      </c>
      <c r="G298" s="106" t="s">
        <v>144</v>
      </c>
      <c r="H298" s="91" t="s">
        <v>145</v>
      </c>
      <c r="I298" s="106" t="s">
        <v>146</v>
      </c>
      <c r="J298" s="107" t="s">
        <v>150</v>
      </c>
      <c r="K298" s="106">
        <v>3</v>
      </c>
      <c r="L298" s="108" t="s">
        <v>151</v>
      </c>
      <c r="M298" s="109">
        <v>44858.256944444445</v>
      </c>
      <c r="N298" s="90">
        <v>43043</v>
      </c>
      <c r="O298" s="106">
        <v>0</v>
      </c>
      <c r="P298" s="109">
        <v>44858.694444444445</v>
      </c>
      <c r="Q298" s="106">
        <v>43128</v>
      </c>
      <c r="R298" s="106">
        <v>0</v>
      </c>
      <c r="S298" s="109">
        <v>44858.291666666664</v>
      </c>
      <c r="T298" s="106">
        <v>43049</v>
      </c>
      <c r="U298" s="106" t="s">
        <v>285</v>
      </c>
      <c r="V298" s="109">
        <v>44858.46875</v>
      </c>
      <c r="W298" s="106">
        <v>43075</v>
      </c>
      <c r="X298" s="106" t="s">
        <v>460</v>
      </c>
      <c r="Y298" s="109">
        <v>44858.504166666666</v>
      </c>
      <c r="Z298" s="106">
        <v>43093</v>
      </c>
      <c r="AA298" s="106" t="s">
        <v>461</v>
      </c>
      <c r="AB298" s="109">
        <v>44858.659722222219</v>
      </c>
      <c r="AC298" s="106">
        <v>43118</v>
      </c>
      <c r="AD298" s="106" t="s">
        <v>342</v>
      </c>
      <c r="AE298" s="109"/>
      <c r="AF298" s="106"/>
      <c r="AG298" s="106"/>
      <c r="AH298" s="109"/>
      <c r="AI298" s="106"/>
      <c r="AJ298" s="110"/>
      <c r="AK298" s="97"/>
      <c r="AL298" s="106"/>
      <c r="AM298" s="110"/>
      <c r="AN298" s="97"/>
      <c r="AO298" s="106"/>
      <c r="AP298" s="110"/>
      <c r="AQ298" s="109">
        <v>44858.490277777775</v>
      </c>
      <c r="AR298" s="106">
        <v>43084</v>
      </c>
      <c r="AS298" s="106">
        <v>2799</v>
      </c>
      <c r="AT298" s="111">
        <v>20350</v>
      </c>
      <c r="AU298" s="111">
        <v>12330</v>
      </c>
      <c r="AV298" s="112">
        <v>8020</v>
      </c>
      <c r="AW298" s="109">
        <v>44858.495138888888</v>
      </c>
      <c r="AX298" s="106">
        <v>43084</v>
      </c>
      <c r="AY298" s="109">
        <v>44858.688888888886</v>
      </c>
      <c r="AZ298" s="106">
        <v>43127</v>
      </c>
      <c r="BA298" s="106">
        <v>2807</v>
      </c>
      <c r="BB298" s="111">
        <v>19610</v>
      </c>
      <c r="BC298" s="111">
        <v>12180</v>
      </c>
      <c r="BD298" s="112">
        <v>7430</v>
      </c>
      <c r="BE298" s="109">
        <v>44858.694444444445</v>
      </c>
      <c r="BF298" s="106">
        <v>43128</v>
      </c>
      <c r="BG298" s="109"/>
      <c r="BH298" s="106"/>
      <c r="BI298" s="106"/>
      <c r="BJ298" s="111"/>
      <c r="BK298" s="111"/>
      <c r="BL298" s="112"/>
      <c r="BM298" s="109"/>
      <c r="BN298" s="106"/>
      <c r="BO298" s="97"/>
      <c r="BP298" s="106"/>
      <c r="BQ298" s="106"/>
      <c r="BR298" s="111"/>
      <c r="BS298" s="111"/>
      <c r="BT298" s="112"/>
      <c r="BU298" s="113"/>
      <c r="BV298" s="106"/>
    </row>
    <row r="299" spans="1:74">
      <c r="A299" s="92" t="s">
        <v>463</v>
      </c>
      <c r="B299" s="91" t="s">
        <v>140</v>
      </c>
      <c r="C299" s="105">
        <v>44858</v>
      </c>
      <c r="D299" s="106" t="s">
        <v>176</v>
      </c>
      <c r="E299" s="107" t="s">
        <v>1318</v>
      </c>
      <c r="F299" s="106" t="s">
        <v>165</v>
      </c>
      <c r="G299" s="106" t="s">
        <v>156</v>
      </c>
      <c r="H299" s="91" t="s">
        <v>145</v>
      </c>
      <c r="I299" s="106" t="s">
        <v>146</v>
      </c>
      <c r="J299" s="107" t="s">
        <v>147</v>
      </c>
      <c r="K299" s="106">
        <v>3</v>
      </c>
      <c r="L299" s="108" t="s">
        <v>158</v>
      </c>
      <c r="M299" s="109">
        <v>44858.991666666669</v>
      </c>
      <c r="N299" s="90">
        <v>36402</v>
      </c>
      <c r="O299" s="106">
        <v>36402</v>
      </c>
      <c r="P299" s="109">
        <v>44858.984722222223</v>
      </c>
      <c r="Q299" s="106">
        <v>36452</v>
      </c>
      <c r="R299" s="106">
        <v>36452</v>
      </c>
      <c r="S299" s="109">
        <v>44858.664583333331</v>
      </c>
      <c r="T299" s="106">
        <v>36406</v>
      </c>
      <c r="U299" s="106" t="s">
        <v>183</v>
      </c>
      <c r="V299" s="109">
        <v>44858.845138888886</v>
      </c>
      <c r="W299" s="106">
        <v>36423</v>
      </c>
      <c r="X299" s="106" t="s">
        <v>311</v>
      </c>
      <c r="Y299" s="109">
        <v>44858.875</v>
      </c>
      <c r="Z299" s="106">
        <v>36435</v>
      </c>
      <c r="AA299" s="106" t="s">
        <v>464</v>
      </c>
      <c r="AB299" s="109">
        <v>44858.965277777781</v>
      </c>
      <c r="AC299" s="106">
        <v>36442</v>
      </c>
      <c r="AD299" s="106" t="s">
        <v>465</v>
      </c>
      <c r="AE299" s="109"/>
      <c r="AF299" s="106"/>
      <c r="AG299" s="106"/>
      <c r="AH299" s="109"/>
      <c r="AI299" s="106"/>
      <c r="AJ299" s="110"/>
      <c r="AK299" s="97"/>
      <c r="AL299" s="106"/>
      <c r="AM299" s="110"/>
      <c r="AN299" s="97"/>
      <c r="AO299" s="106"/>
      <c r="AP299" s="110"/>
      <c r="AQ299" s="109">
        <v>44858.859027777777</v>
      </c>
      <c r="AR299" s="106">
        <v>36430</v>
      </c>
      <c r="AS299" s="106"/>
      <c r="AT299" s="111"/>
      <c r="AU299" s="111"/>
      <c r="AV299" s="114">
        <v>8570</v>
      </c>
      <c r="AW299" s="109">
        <v>44858.869444444441</v>
      </c>
      <c r="AX299" s="106">
        <v>36431</v>
      </c>
      <c r="AY299" s="109">
        <v>44858.974999999999</v>
      </c>
      <c r="AZ299" s="106">
        <v>36452</v>
      </c>
      <c r="BA299" s="106"/>
      <c r="BB299" s="111"/>
      <c r="BC299" s="111"/>
      <c r="BD299" s="114">
        <v>6660</v>
      </c>
      <c r="BE299" s="109">
        <v>44858.981944444444</v>
      </c>
      <c r="BF299" s="106">
        <v>36452</v>
      </c>
      <c r="BG299" s="109"/>
      <c r="BH299" s="106"/>
      <c r="BI299" s="106"/>
      <c r="BJ299" s="111"/>
      <c r="BK299" s="111"/>
      <c r="BL299" s="112"/>
      <c r="BM299" s="109"/>
      <c r="BN299" s="106"/>
      <c r="BO299" s="97"/>
      <c r="BP299" s="106"/>
      <c r="BQ299" s="106"/>
      <c r="BR299" s="111"/>
      <c r="BS299" s="111"/>
      <c r="BT299" s="112"/>
      <c r="BU299" s="113"/>
      <c r="BV299" s="106"/>
    </row>
    <row r="300" spans="1:74">
      <c r="A300" s="92" t="s">
        <v>479</v>
      </c>
      <c r="B300" s="91" t="s">
        <v>140</v>
      </c>
      <c r="C300" s="105">
        <v>44859</v>
      </c>
      <c r="D300" s="106" t="s">
        <v>178</v>
      </c>
      <c r="E300" s="107" t="s">
        <v>1332</v>
      </c>
      <c r="F300" s="106" t="s">
        <v>178</v>
      </c>
      <c r="G300" s="106" t="s">
        <v>144</v>
      </c>
      <c r="H300" s="91" t="s">
        <v>160</v>
      </c>
      <c r="I300" s="106" t="s">
        <v>146</v>
      </c>
      <c r="J300" s="107" t="s">
        <v>161</v>
      </c>
      <c r="K300" s="106">
        <v>3</v>
      </c>
      <c r="L300" s="108" t="s">
        <v>162</v>
      </c>
      <c r="M300" s="109">
        <v>44859.26666666667</v>
      </c>
      <c r="N300" s="90">
        <v>26883</v>
      </c>
      <c r="O300" s="106">
        <v>2359</v>
      </c>
      <c r="P300" s="109">
        <v>44859.631944444445</v>
      </c>
      <c r="Q300" s="106">
        <v>26955</v>
      </c>
      <c r="R300" s="106">
        <v>2368</v>
      </c>
      <c r="S300" s="109">
        <v>44859.295138888891</v>
      </c>
      <c r="T300" s="106">
        <v>26891</v>
      </c>
      <c r="U300" s="106" t="s">
        <v>269</v>
      </c>
      <c r="V300" s="109">
        <v>44859.435416666667</v>
      </c>
      <c r="W300" s="106">
        <v>26913</v>
      </c>
      <c r="X300" s="106" t="s">
        <v>248</v>
      </c>
      <c r="Y300" s="109">
        <v>44859.498611111114</v>
      </c>
      <c r="Z300" s="106">
        <v>26928</v>
      </c>
      <c r="AA300" s="106" t="s">
        <v>281</v>
      </c>
      <c r="AB300" s="109">
        <v>44859.589583333334</v>
      </c>
      <c r="AC300" s="106">
        <v>26948</v>
      </c>
      <c r="AD300" s="106" t="s">
        <v>225</v>
      </c>
      <c r="AE300" s="109"/>
      <c r="AF300" s="106"/>
      <c r="AG300" s="106"/>
      <c r="AH300" s="109"/>
      <c r="AI300" s="106"/>
      <c r="AJ300" s="110"/>
      <c r="AK300" s="97"/>
      <c r="AL300" s="106"/>
      <c r="AM300" s="110"/>
      <c r="AN300" s="97"/>
      <c r="AO300" s="106"/>
      <c r="AP300" s="110"/>
      <c r="AQ300" s="109">
        <v>44859.456250000003</v>
      </c>
      <c r="AR300" s="106">
        <v>26919</v>
      </c>
      <c r="AS300" s="106">
        <v>2811</v>
      </c>
      <c r="AT300" s="111">
        <v>6360</v>
      </c>
      <c r="AU300" s="111">
        <v>4430</v>
      </c>
      <c r="AV300" s="112">
        <v>1930</v>
      </c>
      <c r="AW300" s="109">
        <v>44859.484027777777</v>
      </c>
      <c r="AX300" s="106">
        <v>26920</v>
      </c>
      <c r="AY300" s="109">
        <v>44859.605555555558</v>
      </c>
      <c r="AZ300" s="106">
        <v>26953</v>
      </c>
      <c r="BA300" s="106">
        <v>2816</v>
      </c>
      <c r="BB300" s="111">
        <v>5750</v>
      </c>
      <c r="BC300" s="111">
        <v>4430</v>
      </c>
      <c r="BD300" s="112">
        <v>1320</v>
      </c>
      <c r="BE300" s="109">
        <v>44859.629166666666</v>
      </c>
      <c r="BF300" s="106">
        <v>26954</v>
      </c>
      <c r="BG300" s="109"/>
      <c r="BH300" s="106"/>
      <c r="BI300" s="106"/>
      <c r="BJ300" s="111"/>
      <c r="BK300" s="111"/>
      <c r="BL300" s="112"/>
      <c r="BM300" s="109"/>
      <c r="BN300" s="106"/>
      <c r="BO300" s="97"/>
      <c r="BP300" s="106"/>
      <c r="BQ300" s="106"/>
      <c r="BR300" s="111"/>
      <c r="BS300" s="111"/>
      <c r="BT300" s="112"/>
      <c r="BU300" s="113"/>
      <c r="BV300" s="106"/>
    </row>
    <row r="301" spans="1:74">
      <c r="A301" s="92" t="s">
        <v>469</v>
      </c>
      <c r="B301" s="91" t="s">
        <v>140</v>
      </c>
      <c r="C301" s="105">
        <v>44859</v>
      </c>
      <c r="D301" s="106" t="s">
        <v>178</v>
      </c>
      <c r="E301" s="107" t="s">
        <v>1320</v>
      </c>
      <c r="F301" s="106" t="s">
        <v>143</v>
      </c>
      <c r="G301" s="106" t="s">
        <v>144</v>
      </c>
      <c r="H301" s="91" t="s">
        <v>145</v>
      </c>
      <c r="I301" s="106" t="s">
        <v>146</v>
      </c>
      <c r="J301" s="107" t="s">
        <v>147</v>
      </c>
      <c r="K301" s="106">
        <v>3</v>
      </c>
      <c r="L301" s="108" t="s">
        <v>148</v>
      </c>
      <c r="M301" s="109">
        <v>44859.260416666664</v>
      </c>
      <c r="N301" s="90">
        <v>36452</v>
      </c>
      <c r="O301" s="106">
        <v>0</v>
      </c>
      <c r="P301" s="109">
        <v>44859.670138888891</v>
      </c>
      <c r="Q301" s="106">
        <v>36527</v>
      </c>
      <c r="R301" s="106">
        <v>0</v>
      </c>
      <c r="S301" s="109">
        <v>44859.284722222219</v>
      </c>
      <c r="T301" s="106">
        <v>36460</v>
      </c>
      <c r="U301" s="106" t="s">
        <v>210</v>
      </c>
      <c r="V301" s="109">
        <v>44859.420138888891</v>
      </c>
      <c r="W301" s="106">
        <v>36475</v>
      </c>
      <c r="X301" s="106" t="s">
        <v>279</v>
      </c>
      <c r="Y301" s="109">
        <v>44859.45</v>
      </c>
      <c r="Z301" s="106">
        <v>36495</v>
      </c>
      <c r="AA301" s="106" t="s">
        <v>470</v>
      </c>
      <c r="AB301" s="109">
        <v>44859.635416666664</v>
      </c>
      <c r="AC301" s="106">
        <v>36520</v>
      </c>
      <c r="AD301" s="106" t="s">
        <v>266</v>
      </c>
      <c r="AE301" s="109"/>
      <c r="AF301" s="106"/>
      <c r="AG301" s="106"/>
      <c r="AH301" s="109"/>
      <c r="AI301" s="106"/>
      <c r="AJ301" s="110"/>
      <c r="AK301" s="97"/>
      <c r="AL301" s="106"/>
      <c r="AM301" s="110"/>
      <c r="AN301" s="97"/>
      <c r="AO301" s="106"/>
      <c r="AP301" s="110"/>
      <c r="AQ301" s="109">
        <v>44859.430555555555</v>
      </c>
      <c r="AR301" s="106">
        <v>36485</v>
      </c>
      <c r="AS301" s="106">
        <v>2810</v>
      </c>
      <c r="AT301" s="111">
        <v>18950</v>
      </c>
      <c r="AU301" s="111">
        <v>12000</v>
      </c>
      <c r="AV301" s="112">
        <v>6950</v>
      </c>
      <c r="AW301" s="109">
        <v>44859.440972222219</v>
      </c>
      <c r="AX301" s="106">
        <v>36485</v>
      </c>
      <c r="AY301" s="109">
        <v>44859.657638888886</v>
      </c>
      <c r="AZ301" s="106">
        <v>36527</v>
      </c>
      <c r="BA301" s="106">
        <v>2817</v>
      </c>
      <c r="BB301" s="111">
        <v>19770</v>
      </c>
      <c r="BC301" s="111">
        <v>11970</v>
      </c>
      <c r="BD301" s="112">
        <v>7800</v>
      </c>
      <c r="BE301" s="109">
        <v>44859.662499999999</v>
      </c>
      <c r="BF301" s="106">
        <v>36527</v>
      </c>
      <c r="BG301" s="109"/>
      <c r="BH301" s="106"/>
      <c r="BI301" s="106"/>
      <c r="BJ301" s="111"/>
      <c r="BK301" s="111"/>
      <c r="BL301" s="112"/>
      <c r="BM301" s="109"/>
      <c r="BN301" s="106"/>
      <c r="BO301" s="97"/>
      <c r="BP301" s="106"/>
      <c r="BQ301" s="106"/>
      <c r="BR301" s="111"/>
      <c r="BS301" s="111"/>
      <c r="BT301" s="112"/>
      <c r="BU301" s="113"/>
      <c r="BV301" s="106"/>
    </row>
    <row r="302" spans="1:74">
      <c r="A302" s="92" t="s">
        <v>471</v>
      </c>
      <c r="B302" s="91" t="s">
        <v>140</v>
      </c>
      <c r="C302" s="105">
        <v>44859</v>
      </c>
      <c r="D302" s="106" t="s">
        <v>178</v>
      </c>
      <c r="E302" s="107" t="s">
        <v>1321</v>
      </c>
      <c r="F302" s="106" t="s">
        <v>143</v>
      </c>
      <c r="G302" s="106" t="s">
        <v>144</v>
      </c>
      <c r="H302" s="91" t="s">
        <v>145</v>
      </c>
      <c r="I302" s="106" t="s">
        <v>146</v>
      </c>
      <c r="J302" s="107" t="s">
        <v>150</v>
      </c>
      <c r="K302" s="106">
        <v>3</v>
      </c>
      <c r="L302" s="108" t="s">
        <v>151</v>
      </c>
      <c r="M302" s="109">
        <v>44859.256944444445</v>
      </c>
      <c r="N302" s="90">
        <v>43128</v>
      </c>
      <c r="O302" s="106">
        <v>0</v>
      </c>
      <c r="P302" s="109">
        <v>44859.688888888886</v>
      </c>
      <c r="Q302" s="106">
        <v>43224</v>
      </c>
      <c r="R302" s="106">
        <v>0</v>
      </c>
      <c r="S302" s="109">
        <v>44859.291666666664</v>
      </c>
      <c r="T302" s="106">
        <v>43133</v>
      </c>
      <c r="U302" s="106" t="s">
        <v>285</v>
      </c>
      <c r="V302" s="109">
        <v>44859.475694444445</v>
      </c>
      <c r="W302" s="106">
        <v>43171</v>
      </c>
      <c r="X302" s="106" t="s">
        <v>472</v>
      </c>
      <c r="Y302" s="109">
        <v>44859.509722222225</v>
      </c>
      <c r="Z302" s="106">
        <v>43191</v>
      </c>
      <c r="AA302" s="106" t="s">
        <v>473</v>
      </c>
      <c r="AB302" s="109">
        <v>44859.65625</v>
      </c>
      <c r="AC302" s="106">
        <v>43217</v>
      </c>
      <c r="AD302" s="106" t="s">
        <v>474</v>
      </c>
      <c r="AE302" s="109"/>
      <c r="AF302" s="106"/>
      <c r="AG302" s="106"/>
      <c r="AH302" s="109"/>
      <c r="AI302" s="106"/>
      <c r="AJ302" s="110"/>
      <c r="AK302" s="97"/>
      <c r="AL302" s="106"/>
      <c r="AM302" s="110"/>
      <c r="AN302" s="97"/>
      <c r="AO302" s="106"/>
      <c r="AP302" s="110"/>
      <c r="AQ302" s="109">
        <v>44859.492361111108</v>
      </c>
      <c r="AR302" s="106">
        <v>43180</v>
      </c>
      <c r="AS302" s="106">
        <v>2812</v>
      </c>
      <c r="AT302" s="111">
        <v>19250</v>
      </c>
      <c r="AU302" s="111">
        <v>12170</v>
      </c>
      <c r="AV302" s="112">
        <v>7080</v>
      </c>
      <c r="AW302" s="109">
        <v>44859.497916666667</v>
      </c>
      <c r="AX302" s="106">
        <v>43181</v>
      </c>
      <c r="AY302" s="109">
        <v>44859.682638888888</v>
      </c>
      <c r="AZ302" s="106">
        <v>43224</v>
      </c>
      <c r="BA302" s="106">
        <v>2818</v>
      </c>
      <c r="BB302" s="111">
        <v>19110</v>
      </c>
      <c r="BC302" s="111">
        <v>12140</v>
      </c>
      <c r="BD302" s="112">
        <v>6970</v>
      </c>
      <c r="BE302" s="109">
        <v>44859.688888888886</v>
      </c>
      <c r="BF302" s="106">
        <v>43224</v>
      </c>
      <c r="BG302" s="109"/>
      <c r="BH302" s="106"/>
      <c r="BI302" s="106"/>
      <c r="BJ302" s="111"/>
      <c r="BK302" s="111"/>
      <c r="BL302" s="112"/>
      <c r="BM302" s="109"/>
      <c r="BN302" s="106"/>
      <c r="BO302" s="97"/>
      <c r="BP302" s="106"/>
      <c r="BQ302" s="106"/>
      <c r="BR302" s="111"/>
      <c r="BS302" s="111"/>
      <c r="BT302" s="112"/>
      <c r="BU302" s="113"/>
      <c r="BV302" s="106"/>
    </row>
    <row r="303" spans="1:74">
      <c r="A303" s="92" t="s">
        <v>475</v>
      </c>
      <c r="B303" s="91" t="s">
        <v>140</v>
      </c>
      <c r="C303" s="105">
        <v>44859</v>
      </c>
      <c r="D303" s="106" t="s">
        <v>178</v>
      </c>
      <c r="E303" s="107" t="s">
        <v>1322</v>
      </c>
      <c r="F303" s="106" t="s">
        <v>143</v>
      </c>
      <c r="G303" s="106" t="s">
        <v>144</v>
      </c>
      <c r="H303" s="91" t="s">
        <v>145</v>
      </c>
      <c r="I303" s="106" t="s">
        <v>146</v>
      </c>
      <c r="J303" s="107" t="s">
        <v>153</v>
      </c>
      <c r="K303" s="106">
        <v>3</v>
      </c>
      <c r="L303" s="108" t="s">
        <v>154</v>
      </c>
      <c r="M303" s="109">
        <v>44859.256944444445</v>
      </c>
      <c r="N303" s="90">
        <v>43948</v>
      </c>
      <c r="O303" s="106">
        <v>43948</v>
      </c>
      <c r="P303" s="109">
        <v>44859.708333333336</v>
      </c>
      <c r="Q303" s="106">
        <v>44056</v>
      </c>
      <c r="R303" s="106">
        <v>44056</v>
      </c>
      <c r="S303" s="109">
        <v>44859.290277777778</v>
      </c>
      <c r="T303" s="106">
        <v>43956</v>
      </c>
      <c r="U303" s="106" t="s">
        <v>181</v>
      </c>
      <c r="V303" s="109">
        <v>44859.504166666666</v>
      </c>
      <c r="W303" s="106">
        <v>44005</v>
      </c>
      <c r="X303" s="106" t="s">
        <v>267</v>
      </c>
      <c r="Y303" s="109">
        <v>44859.540277777778</v>
      </c>
      <c r="Z303" s="106">
        <v>44020</v>
      </c>
      <c r="AA303" s="106" t="s">
        <v>476</v>
      </c>
      <c r="AB303" s="109">
        <v>44859.659722222219</v>
      </c>
      <c r="AC303" s="106">
        <v>44039</v>
      </c>
      <c r="AD303" s="106" t="s">
        <v>235</v>
      </c>
      <c r="AE303" s="109"/>
      <c r="AF303" s="106"/>
      <c r="AG303" s="106"/>
      <c r="AH303" s="109"/>
      <c r="AI303" s="106"/>
      <c r="AJ303" s="110"/>
      <c r="AK303" s="97"/>
      <c r="AL303" s="106"/>
      <c r="AM303" s="110"/>
      <c r="AN303" s="97"/>
      <c r="AO303" s="106"/>
      <c r="AP303" s="110"/>
      <c r="AQ303" s="109">
        <v>44859.522916666669</v>
      </c>
      <c r="AR303" s="106">
        <v>44012</v>
      </c>
      <c r="AS303" s="106">
        <v>2815</v>
      </c>
      <c r="AT303" s="111">
        <v>19940</v>
      </c>
      <c r="AU303" s="111">
        <v>11950</v>
      </c>
      <c r="AV303" s="112">
        <v>7990</v>
      </c>
      <c r="AW303" s="109">
        <v>44859.530555555553</v>
      </c>
      <c r="AX303" s="106">
        <v>44012</v>
      </c>
      <c r="AY303" s="109">
        <v>44859.688888888886</v>
      </c>
      <c r="AZ303" s="106">
        <v>44056</v>
      </c>
      <c r="BA303" s="106">
        <v>2819</v>
      </c>
      <c r="BB303" s="111">
        <v>17160</v>
      </c>
      <c r="BC303" s="111">
        <v>11850</v>
      </c>
      <c r="BD303" s="112">
        <v>5310</v>
      </c>
      <c r="BE303" s="109">
        <v>44859.697222222225</v>
      </c>
      <c r="BF303" s="106">
        <v>44056</v>
      </c>
      <c r="BG303" s="109"/>
      <c r="BH303" s="106"/>
      <c r="BI303" s="106"/>
      <c r="BJ303" s="111"/>
      <c r="BK303" s="111"/>
      <c r="BL303" s="112"/>
      <c r="BM303" s="109"/>
      <c r="BN303" s="106"/>
      <c r="BO303" s="97"/>
      <c r="BP303" s="106"/>
      <c r="BQ303" s="106"/>
      <c r="BR303" s="111"/>
      <c r="BS303" s="111"/>
      <c r="BT303" s="112"/>
      <c r="BU303" s="113"/>
      <c r="BV303" s="106"/>
    </row>
    <row r="304" spans="1:74">
      <c r="A304" s="92" t="s">
        <v>468</v>
      </c>
      <c r="B304" s="91" t="s">
        <v>140</v>
      </c>
      <c r="C304" s="105">
        <v>44859</v>
      </c>
      <c r="D304" s="106" t="s">
        <v>178</v>
      </c>
      <c r="E304" s="107" t="s">
        <v>1323</v>
      </c>
      <c r="F304" s="106" t="s">
        <v>196</v>
      </c>
      <c r="G304" s="106" t="s">
        <v>144</v>
      </c>
      <c r="H304" s="91" t="s">
        <v>319</v>
      </c>
      <c r="I304" s="106" t="s">
        <v>146</v>
      </c>
      <c r="J304" s="107" t="s">
        <v>150</v>
      </c>
      <c r="K304" s="106">
        <v>0</v>
      </c>
      <c r="L304" s="108" t="s">
        <v>151</v>
      </c>
      <c r="M304" s="109">
        <v>44859.688888888886</v>
      </c>
      <c r="N304" s="90">
        <v>43224</v>
      </c>
      <c r="O304" s="106">
        <v>0</v>
      </c>
      <c r="P304" s="109">
        <v>44859.720833333333</v>
      </c>
      <c r="Q304" s="106">
        <v>43227</v>
      </c>
      <c r="R304" s="106">
        <v>0</v>
      </c>
      <c r="S304" s="109">
        <v>44859.691666666666</v>
      </c>
      <c r="T304" s="106">
        <v>43225</v>
      </c>
      <c r="U304" s="106" t="s">
        <v>270</v>
      </c>
      <c r="V304" s="109">
        <v>44859.720833333333</v>
      </c>
      <c r="W304" s="106">
        <v>43227</v>
      </c>
      <c r="X304" s="106" t="s">
        <v>310</v>
      </c>
      <c r="Y304" s="109"/>
      <c r="Z304" s="106"/>
      <c r="AA304" s="106"/>
      <c r="AB304" s="109"/>
      <c r="AC304" s="106"/>
      <c r="AD304" s="106"/>
      <c r="AE304" s="109"/>
      <c r="AF304" s="106"/>
      <c r="AG304" s="106"/>
      <c r="AH304" s="109"/>
      <c r="AI304" s="106"/>
      <c r="AJ304" s="110"/>
      <c r="AK304" s="97"/>
      <c r="AL304" s="106"/>
      <c r="AM304" s="110"/>
      <c r="AN304" s="97"/>
      <c r="AO304" s="106"/>
      <c r="AP304" s="110"/>
      <c r="AQ304" s="109">
        <v>44859.716666666667</v>
      </c>
      <c r="AR304" s="106">
        <v>43226</v>
      </c>
      <c r="AS304" s="106">
        <v>2820</v>
      </c>
      <c r="AT304" s="111">
        <v>14830</v>
      </c>
      <c r="AU304" s="111">
        <v>12140</v>
      </c>
      <c r="AV304" s="112">
        <v>2690</v>
      </c>
      <c r="AW304" s="109">
        <v>44859.720833333333</v>
      </c>
      <c r="AX304" s="106">
        <v>43227</v>
      </c>
      <c r="AY304" s="109"/>
      <c r="AZ304" s="106"/>
      <c r="BA304" s="106"/>
      <c r="BB304" s="111"/>
      <c r="BC304" s="111"/>
      <c r="BD304" s="112"/>
      <c r="BE304" s="109"/>
      <c r="BF304" s="106"/>
      <c r="BG304" s="109"/>
      <c r="BH304" s="106"/>
      <c r="BI304" s="106"/>
      <c r="BJ304" s="111"/>
      <c r="BK304" s="111"/>
      <c r="BL304" s="112"/>
      <c r="BM304" s="109"/>
      <c r="BN304" s="106"/>
      <c r="BO304" s="97"/>
      <c r="BP304" s="106"/>
      <c r="BQ304" s="106"/>
      <c r="BR304" s="111"/>
      <c r="BS304" s="111"/>
      <c r="BT304" s="112"/>
      <c r="BU304" s="113"/>
      <c r="BV304" s="106"/>
    </row>
    <row r="305" spans="1:74">
      <c r="A305" s="92" t="s">
        <v>477</v>
      </c>
      <c r="B305" s="91" t="s">
        <v>140</v>
      </c>
      <c r="C305" s="105">
        <v>44859</v>
      </c>
      <c r="D305" s="106" t="s">
        <v>178</v>
      </c>
      <c r="E305" s="107" t="s">
        <v>1324</v>
      </c>
      <c r="F305" s="106" t="s">
        <v>143</v>
      </c>
      <c r="G305" s="106" t="s">
        <v>156</v>
      </c>
      <c r="H305" s="91" t="s">
        <v>145</v>
      </c>
      <c r="I305" s="106" t="s">
        <v>146</v>
      </c>
      <c r="J305" s="107" t="s">
        <v>147</v>
      </c>
      <c r="K305" s="106">
        <v>3</v>
      </c>
      <c r="L305" s="108" t="s">
        <v>158</v>
      </c>
      <c r="M305" s="109">
        <v>44859.666666666664</v>
      </c>
      <c r="N305" s="90">
        <v>36527</v>
      </c>
      <c r="O305" s="106">
        <v>36527</v>
      </c>
      <c r="P305" s="109">
        <v>44859.96875</v>
      </c>
      <c r="Q305" s="106">
        <v>36594</v>
      </c>
      <c r="R305" s="106">
        <v>36594</v>
      </c>
      <c r="S305" s="109">
        <v>44859.673611111109</v>
      </c>
      <c r="T305" s="106">
        <v>36530</v>
      </c>
      <c r="U305" s="106" t="s">
        <v>344</v>
      </c>
      <c r="V305" s="109">
        <v>44859.847916666666</v>
      </c>
      <c r="W305" s="106">
        <v>36556</v>
      </c>
      <c r="X305" s="106" t="s">
        <v>169</v>
      </c>
      <c r="Y305" s="109">
        <v>44859.881249999999</v>
      </c>
      <c r="Z305" s="106">
        <v>36578</v>
      </c>
      <c r="AA305" s="106" t="s">
        <v>478</v>
      </c>
      <c r="AB305" s="109">
        <v>44859.945138888892</v>
      </c>
      <c r="AC305" s="106">
        <v>36587</v>
      </c>
      <c r="AD305" s="106" t="s">
        <v>224</v>
      </c>
      <c r="AE305" s="109"/>
      <c r="AF305" s="106"/>
      <c r="AG305" s="106"/>
      <c r="AH305" s="109"/>
      <c r="AI305" s="106"/>
      <c r="AJ305" s="110"/>
      <c r="AK305" s="97"/>
      <c r="AL305" s="106"/>
      <c r="AM305" s="110"/>
      <c r="AN305" s="97"/>
      <c r="AO305" s="106"/>
      <c r="AP305" s="110"/>
      <c r="AQ305" s="109">
        <v>44859.859722222223</v>
      </c>
      <c r="AR305" s="106">
        <v>36568</v>
      </c>
      <c r="AS305" s="106"/>
      <c r="AT305" s="111"/>
      <c r="AU305" s="111"/>
      <c r="AV305" s="114">
        <v>7940</v>
      </c>
      <c r="AW305" s="109">
        <v>44859.869444444441</v>
      </c>
      <c r="AX305" s="106">
        <v>36569</v>
      </c>
      <c r="AY305" s="109">
        <v>44859.958333333336</v>
      </c>
      <c r="AZ305" s="106">
        <v>36594</v>
      </c>
      <c r="BA305" s="106"/>
      <c r="BB305" s="111"/>
      <c r="BC305" s="111"/>
      <c r="BD305" s="114">
        <v>4650</v>
      </c>
      <c r="BE305" s="109">
        <v>44859.965277777781</v>
      </c>
      <c r="BF305" s="106">
        <v>36594</v>
      </c>
      <c r="BG305" s="109"/>
      <c r="BH305" s="106"/>
      <c r="BI305" s="106"/>
      <c r="BJ305" s="111"/>
      <c r="BK305" s="111"/>
      <c r="BL305" s="112"/>
      <c r="BM305" s="109"/>
      <c r="BN305" s="106"/>
      <c r="BO305" s="97"/>
      <c r="BP305" s="106"/>
      <c r="BQ305" s="106"/>
      <c r="BR305" s="111"/>
      <c r="BS305" s="111"/>
      <c r="BT305" s="112"/>
      <c r="BU305" s="113"/>
      <c r="BV305" s="106"/>
    </row>
    <row r="306" spans="1:74">
      <c r="A306" s="92" t="s">
        <v>483</v>
      </c>
      <c r="B306" s="91" t="s">
        <v>140</v>
      </c>
      <c r="C306" s="105">
        <v>44860</v>
      </c>
      <c r="D306" s="106" t="s">
        <v>180</v>
      </c>
      <c r="E306" s="107" t="s">
        <v>1327</v>
      </c>
      <c r="F306" s="106" t="s">
        <v>165</v>
      </c>
      <c r="G306" s="106" t="s">
        <v>144</v>
      </c>
      <c r="H306" s="91" t="s">
        <v>145</v>
      </c>
      <c r="I306" s="106" t="s">
        <v>146</v>
      </c>
      <c r="J306" s="107" t="s">
        <v>150</v>
      </c>
      <c r="K306" s="106">
        <v>3</v>
      </c>
      <c r="L306" s="108" t="s">
        <v>151</v>
      </c>
      <c r="M306" s="109">
        <v>44860.256944444445</v>
      </c>
      <c r="N306" s="90">
        <v>43227</v>
      </c>
      <c r="O306" s="106">
        <v>0</v>
      </c>
      <c r="P306" s="109">
        <v>44860.59375</v>
      </c>
      <c r="Q306" s="106">
        <v>43294</v>
      </c>
      <c r="R306" s="106">
        <v>0</v>
      </c>
      <c r="S306" s="109">
        <v>44860.291666666664</v>
      </c>
      <c r="T306" s="106">
        <v>43232</v>
      </c>
      <c r="U306" s="106" t="s">
        <v>484</v>
      </c>
      <c r="V306" s="109">
        <v>44860.465277777781</v>
      </c>
      <c r="W306" s="106">
        <v>43267</v>
      </c>
      <c r="X306" s="106" t="s">
        <v>327</v>
      </c>
      <c r="Y306" s="109">
        <v>44860.488194444442</v>
      </c>
      <c r="Z306" s="106">
        <v>43274</v>
      </c>
      <c r="AA306" s="106" t="s">
        <v>485</v>
      </c>
      <c r="AB306" s="109">
        <v>44860.569444444445</v>
      </c>
      <c r="AC306" s="106">
        <v>43286</v>
      </c>
      <c r="AD306" s="106" t="s">
        <v>316</v>
      </c>
      <c r="AE306" s="109"/>
      <c r="AF306" s="106"/>
      <c r="AG306" s="106"/>
      <c r="AH306" s="109"/>
      <c r="AI306" s="106"/>
      <c r="AJ306" s="110"/>
      <c r="AK306" s="97"/>
      <c r="AL306" s="106"/>
      <c r="AM306" s="110"/>
      <c r="AN306" s="97"/>
      <c r="AO306" s="106"/>
      <c r="AP306" s="110"/>
      <c r="AQ306" s="109">
        <v>44860.479861111111</v>
      </c>
      <c r="AR306" s="106">
        <v>43270</v>
      </c>
      <c r="AS306" s="106">
        <v>2829</v>
      </c>
      <c r="AT306" s="111">
        <v>19210</v>
      </c>
      <c r="AU306" s="111">
        <v>12260</v>
      </c>
      <c r="AV306" s="112">
        <v>6950</v>
      </c>
      <c r="AW306" s="109">
        <v>44860.48541666667</v>
      </c>
      <c r="AX306" s="106">
        <v>43271</v>
      </c>
      <c r="AY306" s="109">
        <v>44860.589583333334</v>
      </c>
      <c r="AZ306" s="106">
        <v>43294</v>
      </c>
      <c r="BA306" s="106">
        <v>0</v>
      </c>
      <c r="BB306" s="111">
        <v>15150</v>
      </c>
      <c r="BC306" s="111">
        <v>12250</v>
      </c>
      <c r="BD306" s="112">
        <v>2900</v>
      </c>
      <c r="BE306" s="109">
        <v>44860.59375</v>
      </c>
      <c r="BF306" s="106">
        <v>43294</v>
      </c>
      <c r="BG306" s="109"/>
      <c r="BH306" s="106"/>
      <c r="BI306" s="106"/>
      <c r="BJ306" s="111"/>
      <c r="BK306" s="111"/>
      <c r="BL306" s="112"/>
      <c r="BM306" s="109"/>
      <c r="BN306" s="106"/>
      <c r="BO306" s="97"/>
      <c r="BP306" s="106"/>
      <c r="BQ306" s="106"/>
      <c r="BR306" s="111"/>
      <c r="BS306" s="111"/>
      <c r="BT306" s="112"/>
      <c r="BU306" s="113"/>
      <c r="BV306" s="106"/>
    </row>
    <row r="307" spans="1:74">
      <c r="A307" s="92" t="s">
        <v>488</v>
      </c>
      <c r="B307" s="91" t="s">
        <v>140</v>
      </c>
      <c r="C307" s="105">
        <v>44860</v>
      </c>
      <c r="D307" s="106" t="s">
        <v>180</v>
      </c>
      <c r="E307" s="107" t="s">
        <v>1316</v>
      </c>
      <c r="F307" s="106" t="s">
        <v>180</v>
      </c>
      <c r="G307" s="106" t="s">
        <v>144</v>
      </c>
      <c r="H307" s="91" t="s">
        <v>160</v>
      </c>
      <c r="I307" s="106" t="s">
        <v>146</v>
      </c>
      <c r="J307" s="107" t="s">
        <v>161</v>
      </c>
      <c r="K307" s="106">
        <v>3</v>
      </c>
      <c r="L307" s="108" t="s">
        <v>162</v>
      </c>
      <c r="M307" s="109">
        <v>44860.263194444444</v>
      </c>
      <c r="N307" s="90">
        <v>26955</v>
      </c>
      <c r="O307" s="106">
        <v>2368</v>
      </c>
      <c r="P307" s="109">
        <v>44860.634722222225</v>
      </c>
      <c r="Q307" s="106">
        <v>27023</v>
      </c>
      <c r="R307" s="106">
        <v>2377</v>
      </c>
      <c r="S307" s="109">
        <v>44860.290972222225</v>
      </c>
      <c r="T307" s="106">
        <v>26963</v>
      </c>
      <c r="U307" s="106" t="s">
        <v>185</v>
      </c>
      <c r="V307" s="109">
        <v>44860.447916666664</v>
      </c>
      <c r="W307" s="106">
        <v>26896</v>
      </c>
      <c r="X307" s="106" t="s">
        <v>186</v>
      </c>
      <c r="Y307" s="109">
        <v>44860.511805555558</v>
      </c>
      <c r="Z307" s="106">
        <v>27000</v>
      </c>
      <c r="AA307" s="106" t="s">
        <v>489</v>
      </c>
      <c r="AB307" s="109">
        <v>44860.597222222219</v>
      </c>
      <c r="AC307" s="106">
        <v>27018</v>
      </c>
      <c r="AD307" s="106" t="s">
        <v>188</v>
      </c>
      <c r="AE307" s="109"/>
      <c r="AF307" s="106"/>
      <c r="AG307" s="106"/>
      <c r="AH307" s="109"/>
      <c r="AI307" s="106"/>
      <c r="AJ307" s="110"/>
      <c r="AK307" s="97"/>
      <c r="AL307" s="106"/>
      <c r="AM307" s="110"/>
      <c r="AN307" s="97"/>
      <c r="AO307" s="106"/>
      <c r="AP307" s="110"/>
      <c r="AQ307" s="109">
        <v>44860.46597222222</v>
      </c>
      <c r="AR307" s="106">
        <v>26992</v>
      </c>
      <c r="AS307" s="106">
        <v>2828</v>
      </c>
      <c r="AT307" s="111">
        <v>6640</v>
      </c>
      <c r="AU307" s="111">
        <v>4430</v>
      </c>
      <c r="AV307" s="112">
        <v>2210</v>
      </c>
      <c r="AW307" s="109">
        <v>44860.495138888888</v>
      </c>
      <c r="AX307" s="106">
        <v>26993</v>
      </c>
      <c r="AY307" s="109">
        <v>44860.604861111111</v>
      </c>
      <c r="AZ307" s="106">
        <v>27021</v>
      </c>
      <c r="BA307" s="106">
        <v>0</v>
      </c>
      <c r="BB307" s="111">
        <v>6070</v>
      </c>
      <c r="BC307" s="111">
        <v>4430</v>
      </c>
      <c r="BD307" s="112">
        <v>1640</v>
      </c>
      <c r="BE307" s="109">
        <v>44860.631249999999</v>
      </c>
      <c r="BF307" s="106">
        <v>27022</v>
      </c>
      <c r="BG307" s="109"/>
      <c r="BH307" s="106"/>
      <c r="BI307" s="106"/>
      <c r="BJ307" s="111"/>
      <c r="BK307" s="111"/>
      <c r="BL307" s="112"/>
      <c r="BM307" s="109"/>
      <c r="BN307" s="106"/>
      <c r="BO307" s="97"/>
      <c r="BP307" s="106"/>
      <c r="BQ307" s="106"/>
      <c r="BR307" s="111"/>
      <c r="BS307" s="111"/>
      <c r="BT307" s="112"/>
      <c r="BU307" s="113"/>
      <c r="BV307" s="106"/>
    </row>
    <row r="308" spans="1:74">
      <c r="A308" s="92" t="s">
        <v>481</v>
      </c>
      <c r="B308" s="91" t="s">
        <v>140</v>
      </c>
      <c r="C308" s="105">
        <v>44860</v>
      </c>
      <c r="D308" s="106" t="s">
        <v>180</v>
      </c>
      <c r="E308" s="107" t="s">
        <v>1317</v>
      </c>
      <c r="F308" s="106" t="s">
        <v>165</v>
      </c>
      <c r="G308" s="106" t="s">
        <v>144</v>
      </c>
      <c r="H308" s="91" t="s">
        <v>145</v>
      </c>
      <c r="I308" s="106" t="s">
        <v>146</v>
      </c>
      <c r="J308" s="107" t="s">
        <v>147</v>
      </c>
      <c r="K308" s="106">
        <v>3</v>
      </c>
      <c r="L308" s="108" t="s">
        <v>148</v>
      </c>
      <c r="M308" s="109">
        <v>44860.260416666664</v>
      </c>
      <c r="N308" s="90">
        <v>36594</v>
      </c>
      <c r="O308" s="106">
        <v>0</v>
      </c>
      <c r="P308" s="109">
        <v>44860.638888888891</v>
      </c>
      <c r="Q308" s="106">
        <v>36696</v>
      </c>
      <c r="R308" s="106">
        <v>0</v>
      </c>
      <c r="S308" s="109">
        <v>44860.288194444445</v>
      </c>
      <c r="T308" s="106">
        <v>36600</v>
      </c>
      <c r="U308" s="106" t="s">
        <v>299</v>
      </c>
      <c r="V308" s="109">
        <v>44860.445833333331</v>
      </c>
      <c r="W308" s="106">
        <v>36618</v>
      </c>
      <c r="X308" s="106" t="s">
        <v>482</v>
      </c>
      <c r="Y308" s="109">
        <v>44860.474305555559</v>
      </c>
      <c r="Z308" s="106">
        <v>36635</v>
      </c>
      <c r="AA308" s="106" t="s">
        <v>236</v>
      </c>
      <c r="AB308" s="109">
        <v>44860.611111111109</v>
      </c>
      <c r="AC308" s="106">
        <v>36681</v>
      </c>
      <c r="AD308" s="106" t="s">
        <v>258</v>
      </c>
      <c r="AE308" s="109"/>
      <c r="AF308" s="106"/>
      <c r="AG308" s="106"/>
      <c r="AH308" s="109"/>
      <c r="AI308" s="106"/>
      <c r="AJ308" s="110"/>
      <c r="AK308" s="97"/>
      <c r="AL308" s="106"/>
      <c r="AM308" s="110"/>
      <c r="AN308" s="97"/>
      <c r="AO308" s="106"/>
      <c r="AP308" s="110"/>
      <c r="AQ308" s="109">
        <v>44860.461805555555</v>
      </c>
      <c r="AR308" s="106">
        <v>36627</v>
      </c>
      <c r="AS308" s="106">
        <v>2825</v>
      </c>
      <c r="AT308" s="111">
        <v>18690</v>
      </c>
      <c r="AU308" s="111">
        <v>12130</v>
      </c>
      <c r="AV308" s="112">
        <v>6560</v>
      </c>
      <c r="AW308" s="109">
        <v>44860.468055555553</v>
      </c>
      <c r="AX308" s="106">
        <v>36627</v>
      </c>
      <c r="AY308" s="109">
        <v>44860.631944444445</v>
      </c>
      <c r="AZ308" s="106">
        <v>36696</v>
      </c>
      <c r="BA308" s="106">
        <v>2830</v>
      </c>
      <c r="BB308" s="111">
        <v>15820</v>
      </c>
      <c r="BC308" s="111">
        <v>12090</v>
      </c>
      <c r="BD308" s="112">
        <v>3730</v>
      </c>
      <c r="BE308" s="109">
        <v>44860.637499999997</v>
      </c>
      <c r="BF308" s="106">
        <v>36696</v>
      </c>
      <c r="BG308" s="109"/>
      <c r="BH308" s="106"/>
      <c r="BI308" s="106"/>
      <c r="BJ308" s="111"/>
      <c r="BK308" s="111"/>
      <c r="BL308" s="112"/>
      <c r="BM308" s="109"/>
      <c r="BN308" s="106"/>
      <c r="BO308" s="97"/>
      <c r="BP308" s="106"/>
      <c r="BQ308" s="106"/>
      <c r="BR308" s="111"/>
      <c r="BS308" s="111"/>
      <c r="BT308" s="112"/>
      <c r="BU308" s="113"/>
      <c r="BV308" s="106"/>
    </row>
    <row r="309" spans="1:74">
      <c r="A309" s="92" t="s">
        <v>480</v>
      </c>
      <c r="B309" s="91" t="s">
        <v>140</v>
      </c>
      <c r="C309" s="105">
        <v>44860</v>
      </c>
      <c r="D309" s="106" t="s">
        <v>180</v>
      </c>
      <c r="E309" s="107" t="s">
        <v>1323</v>
      </c>
      <c r="F309" s="106" t="s">
        <v>196</v>
      </c>
      <c r="G309" s="106" t="s">
        <v>144</v>
      </c>
      <c r="H309" s="91" t="s">
        <v>319</v>
      </c>
      <c r="I309" s="106" t="s">
        <v>146</v>
      </c>
      <c r="J309" s="107" t="s">
        <v>150</v>
      </c>
      <c r="K309" s="106">
        <v>0</v>
      </c>
      <c r="L309" s="108" t="s">
        <v>151</v>
      </c>
      <c r="M309" s="109">
        <v>44860.59375</v>
      </c>
      <c r="N309" s="90">
        <v>43294</v>
      </c>
      <c r="O309" s="106">
        <v>0</v>
      </c>
      <c r="P309" s="109">
        <v>44860.640972222223</v>
      </c>
      <c r="Q309" s="106">
        <v>43296</v>
      </c>
      <c r="R309" s="106">
        <v>0</v>
      </c>
      <c r="S309" s="109">
        <v>44860.59652777778</v>
      </c>
      <c r="T309" s="106">
        <v>43295</v>
      </c>
      <c r="U309" s="106" t="s">
        <v>270</v>
      </c>
      <c r="V309" s="109">
        <v>44860.640972222223</v>
      </c>
      <c r="W309" s="106">
        <v>43296</v>
      </c>
      <c r="X309" s="106" t="s">
        <v>310</v>
      </c>
      <c r="Y309" s="109"/>
      <c r="Z309" s="106"/>
      <c r="AA309" s="106"/>
      <c r="AB309" s="109"/>
      <c r="AC309" s="106"/>
      <c r="AD309" s="106"/>
      <c r="AE309" s="109"/>
      <c r="AF309" s="106"/>
      <c r="AG309" s="106"/>
      <c r="AH309" s="109"/>
      <c r="AI309" s="106"/>
      <c r="AJ309" s="110"/>
      <c r="AK309" s="97"/>
      <c r="AL309" s="106"/>
      <c r="AM309" s="110"/>
      <c r="AN309" s="97"/>
      <c r="AO309" s="106"/>
      <c r="AP309" s="110"/>
      <c r="AQ309" s="109">
        <v>44860.634027777778</v>
      </c>
      <c r="AR309" s="106">
        <v>43296</v>
      </c>
      <c r="AS309" s="106">
        <v>2833</v>
      </c>
      <c r="AT309" s="111">
        <v>14720</v>
      </c>
      <c r="AU309" s="111">
        <v>12020</v>
      </c>
      <c r="AV309" s="112">
        <v>2700</v>
      </c>
      <c r="AW309" s="109">
        <v>44860.640972222223</v>
      </c>
      <c r="AX309" s="106">
        <v>43296</v>
      </c>
      <c r="AY309" s="109"/>
      <c r="AZ309" s="106"/>
      <c r="BA309" s="106"/>
      <c r="BB309" s="111"/>
      <c r="BC309" s="111"/>
      <c r="BD309" s="112"/>
      <c r="BE309" s="109"/>
      <c r="BF309" s="106"/>
      <c r="BG309" s="109"/>
      <c r="BH309" s="106"/>
      <c r="BI309" s="106"/>
      <c r="BJ309" s="111"/>
      <c r="BK309" s="111"/>
      <c r="BL309" s="112"/>
      <c r="BM309" s="109"/>
      <c r="BN309" s="106"/>
      <c r="BO309" s="97"/>
      <c r="BP309" s="106"/>
      <c r="BQ309" s="106"/>
      <c r="BR309" s="111"/>
      <c r="BS309" s="111"/>
      <c r="BT309" s="112"/>
      <c r="BU309" s="113"/>
      <c r="BV309" s="106"/>
    </row>
    <row r="310" spans="1:74">
      <c r="A310" s="92" t="s">
        <v>486</v>
      </c>
      <c r="B310" s="91" t="s">
        <v>140</v>
      </c>
      <c r="C310" s="105">
        <v>44860</v>
      </c>
      <c r="D310" s="106" t="s">
        <v>180</v>
      </c>
      <c r="E310" s="107" t="s">
        <v>1326</v>
      </c>
      <c r="F310" s="106" t="s">
        <v>165</v>
      </c>
      <c r="G310" s="106" t="s">
        <v>144</v>
      </c>
      <c r="H310" s="91" t="s">
        <v>145</v>
      </c>
      <c r="I310" s="106" t="s">
        <v>146</v>
      </c>
      <c r="J310" s="107" t="s">
        <v>153</v>
      </c>
      <c r="K310" s="106">
        <v>4</v>
      </c>
      <c r="L310" s="108" t="s">
        <v>154</v>
      </c>
      <c r="M310" s="109">
        <v>44860.256944444445</v>
      </c>
      <c r="N310" s="90">
        <v>44056</v>
      </c>
      <c r="O310" s="106">
        <v>44056</v>
      </c>
      <c r="P310" s="109">
        <v>44860.666666666664</v>
      </c>
      <c r="Q310" s="106">
        <v>44130</v>
      </c>
      <c r="R310" s="106">
        <v>44130</v>
      </c>
      <c r="S310" s="109">
        <v>44860.290277777778</v>
      </c>
      <c r="T310" s="106">
        <v>44065</v>
      </c>
      <c r="U310" s="106" t="s">
        <v>181</v>
      </c>
      <c r="V310" s="109">
        <v>44860.451388888891</v>
      </c>
      <c r="W310" s="106">
        <v>44092</v>
      </c>
      <c r="X310" s="106" t="s">
        <v>272</v>
      </c>
      <c r="Y310" s="109">
        <v>44860.477083333331</v>
      </c>
      <c r="Z310" s="106">
        <v>44102</v>
      </c>
      <c r="AA310" s="106" t="s">
        <v>273</v>
      </c>
      <c r="AB310" s="109">
        <v>44860.5625</v>
      </c>
      <c r="AC310" s="106">
        <v>44115</v>
      </c>
      <c r="AD310" s="106" t="s">
        <v>199</v>
      </c>
      <c r="AE310" s="109"/>
      <c r="AF310" s="106"/>
      <c r="AG310" s="106"/>
      <c r="AH310" s="109"/>
      <c r="AI310" s="106"/>
      <c r="AJ310" s="110"/>
      <c r="AK310" s="97"/>
      <c r="AL310" s="106"/>
      <c r="AM310" s="110"/>
      <c r="AN310" s="97"/>
      <c r="AO310" s="106"/>
      <c r="AP310" s="110"/>
      <c r="AQ310" s="109">
        <v>44860.465277777781</v>
      </c>
      <c r="AR310" s="106">
        <v>44097</v>
      </c>
      <c r="AS310" s="106">
        <v>2826</v>
      </c>
      <c r="AT310" s="111">
        <v>18750</v>
      </c>
      <c r="AU310" s="111">
        <v>11840</v>
      </c>
      <c r="AV310" s="112">
        <v>6910</v>
      </c>
      <c r="AW310" s="109">
        <v>44860.470833333333</v>
      </c>
      <c r="AX310" s="106">
        <v>44097</v>
      </c>
      <c r="AY310" s="109">
        <v>44860.633333333331</v>
      </c>
      <c r="AZ310" s="106">
        <v>44130</v>
      </c>
      <c r="BA310" s="106">
        <v>2832</v>
      </c>
      <c r="BB310" s="111">
        <v>15960</v>
      </c>
      <c r="BC310" s="111">
        <v>11880</v>
      </c>
      <c r="BD310" s="112">
        <v>4080</v>
      </c>
      <c r="BE310" s="109">
        <v>44860.635416666664</v>
      </c>
      <c r="BF310" s="106">
        <v>44130</v>
      </c>
      <c r="BG310" s="109"/>
      <c r="BH310" s="106"/>
      <c r="BI310" s="106"/>
      <c r="BJ310" s="111"/>
      <c r="BK310" s="111"/>
      <c r="BL310" s="112"/>
      <c r="BM310" s="109"/>
      <c r="BN310" s="106"/>
      <c r="BO310" s="97"/>
      <c r="BP310" s="106"/>
      <c r="BQ310" s="106"/>
      <c r="BR310" s="111"/>
      <c r="BS310" s="111"/>
      <c r="BT310" s="112"/>
      <c r="BU310" s="113"/>
      <c r="BV310" s="106"/>
    </row>
    <row r="311" spans="1:74">
      <c r="A311" s="92" t="s">
        <v>487</v>
      </c>
      <c r="B311" s="91" t="s">
        <v>140</v>
      </c>
      <c r="C311" s="105">
        <v>44860</v>
      </c>
      <c r="D311" s="106" t="s">
        <v>180</v>
      </c>
      <c r="E311" s="107" t="s">
        <v>1324</v>
      </c>
      <c r="F311" s="106" t="s">
        <v>143</v>
      </c>
      <c r="G311" s="106" t="s">
        <v>156</v>
      </c>
      <c r="H311" s="91" t="s">
        <v>145</v>
      </c>
      <c r="I311" s="106" t="s">
        <v>146</v>
      </c>
      <c r="J311" s="107" t="s">
        <v>150</v>
      </c>
      <c r="K311" s="106">
        <v>3</v>
      </c>
      <c r="L311" s="108" t="s">
        <v>158</v>
      </c>
      <c r="M311" s="109">
        <v>44860.652777777781</v>
      </c>
      <c r="N311" s="90">
        <v>43296</v>
      </c>
      <c r="O311" s="106">
        <v>43296</v>
      </c>
      <c r="P311" s="109">
        <v>44860.953472222223</v>
      </c>
      <c r="Q311" s="106">
        <v>43355</v>
      </c>
      <c r="R311" s="106">
        <v>43355</v>
      </c>
      <c r="S311" s="109">
        <v>44860.658333333333</v>
      </c>
      <c r="T311" s="106">
        <v>43300</v>
      </c>
      <c r="U311" s="106" t="s">
        <v>344</v>
      </c>
      <c r="V311" s="109">
        <v>44860.92291666667</v>
      </c>
      <c r="W311" s="106">
        <v>43340</v>
      </c>
      <c r="X311" s="106" t="s">
        <v>169</v>
      </c>
      <c r="Y311" s="109"/>
      <c r="Z311" s="106"/>
      <c r="AA311" s="106"/>
      <c r="AB311" s="109"/>
      <c r="AC311" s="106"/>
      <c r="AD311" s="106"/>
      <c r="AE311" s="109"/>
      <c r="AF311" s="106"/>
      <c r="AG311" s="106"/>
      <c r="AH311" s="109"/>
      <c r="AI311" s="106"/>
      <c r="AJ311" s="110"/>
      <c r="AK311" s="97"/>
      <c r="AL311" s="106"/>
      <c r="AM311" s="110"/>
      <c r="AN311" s="97"/>
      <c r="AO311" s="106"/>
      <c r="AP311" s="110"/>
      <c r="AQ311" s="109">
        <v>44860.940972222219</v>
      </c>
      <c r="AR311" s="106">
        <v>43354</v>
      </c>
      <c r="AS311" s="106"/>
      <c r="AT311" s="111"/>
      <c r="AU311" s="111"/>
      <c r="AV311" s="114">
        <v>9210</v>
      </c>
      <c r="AW311" s="109">
        <v>44860.950694444444</v>
      </c>
      <c r="AX311" s="106">
        <v>43355</v>
      </c>
      <c r="AY311" s="109"/>
      <c r="AZ311" s="106"/>
      <c r="BA311" s="106"/>
      <c r="BB311" s="111"/>
      <c r="BC311" s="111"/>
      <c r="BD311" s="112"/>
      <c r="BE311" s="109"/>
      <c r="BF311" s="106"/>
      <c r="BG311" s="109"/>
      <c r="BH311" s="106"/>
      <c r="BI311" s="106"/>
      <c r="BJ311" s="111"/>
      <c r="BK311" s="111"/>
      <c r="BL311" s="112"/>
      <c r="BM311" s="109"/>
      <c r="BN311" s="106"/>
      <c r="BO311" s="97"/>
      <c r="BP311" s="106"/>
      <c r="BQ311" s="106"/>
      <c r="BR311" s="111"/>
      <c r="BS311" s="111"/>
      <c r="BT311" s="112"/>
      <c r="BU311" s="113"/>
      <c r="BV311" s="106"/>
    </row>
    <row r="312" spans="1:74">
      <c r="A312" s="92" t="s">
        <v>499</v>
      </c>
      <c r="B312" s="91" t="s">
        <v>140</v>
      </c>
      <c r="C312" s="105">
        <v>44861</v>
      </c>
      <c r="D312" s="106" t="s">
        <v>141</v>
      </c>
      <c r="E312" s="107" t="s">
        <v>1319</v>
      </c>
      <c r="F312" s="106" t="s">
        <v>141</v>
      </c>
      <c r="G312" s="106" t="s">
        <v>144</v>
      </c>
      <c r="H312" s="91" t="s">
        <v>160</v>
      </c>
      <c r="I312" s="106" t="s">
        <v>146</v>
      </c>
      <c r="J312" s="107" t="s">
        <v>161</v>
      </c>
      <c r="K312" s="106">
        <v>3</v>
      </c>
      <c r="L312" s="108" t="s">
        <v>162</v>
      </c>
      <c r="M312" s="109">
        <v>44861.26666666667</v>
      </c>
      <c r="N312" s="90">
        <v>27023</v>
      </c>
      <c r="O312" s="106">
        <v>2377</v>
      </c>
      <c r="P312" s="109">
        <v>44861.568055555559</v>
      </c>
      <c r="Q312" s="106">
        <v>27072</v>
      </c>
      <c r="R312" s="106">
        <v>2384</v>
      </c>
      <c r="S312" s="109">
        <v>44861.292361111111</v>
      </c>
      <c r="T312" s="106">
        <v>27031</v>
      </c>
      <c r="U312" s="106" t="s">
        <v>263</v>
      </c>
      <c r="V312" s="109">
        <v>44861.418749999997</v>
      </c>
      <c r="W312" s="106">
        <v>27047</v>
      </c>
      <c r="X312" s="106" t="s">
        <v>212</v>
      </c>
      <c r="Y312" s="109">
        <v>44861.479166666664</v>
      </c>
      <c r="Z312" s="106">
        <v>27058</v>
      </c>
      <c r="AA312" s="106" t="s">
        <v>213</v>
      </c>
      <c r="AB312" s="109">
        <v>44861.525694444441</v>
      </c>
      <c r="AC312" s="106">
        <v>27065</v>
      </c>
      <c r="AD312" s="106" t="s">
        <v>500</v>
      </c>
      <c r="AE312" s="109"/>
      <c r="AF312" s="106"/>
      <c r="AG312" s="106"/>
      <c r="AH312" s="109"/>
      <c r="AI312" s="106"/>
      <c r="AJ312" s="110"/>
      <c r="AK312" s="97"/>
      <c r="AL312" s="106"/>
      <c r="AM312" s="110"/>
      <c r="AN312" s="97"/>
      <c r="AO312" s="106"/>
      <c r="AP312" s="110"/>
      <c r="AQ312" s="109">
        <v>44861.43472222222</v>
      </c>
      <c r="AR312" s="106">
        <v>27052</v>
      </c>
      <c r="AS312" s="106">
        <v>2840</v>
      </c>
      <c r="AT312" s="111">
        <v>6390</v>
      </c>
      <c r="AU312" s="111">
        <v>4430</v>
      </c>
      <c r="AV312" s="112">
        <v>1960</v>
      </c>
      <c r="AW312" s="109">
        <v>44861.466666666667</v>
      </c>
      <c r="AX312" s="106">
        <v>27053</v>
      </c>
      <c r="AY312" s="109">
        <v>44861.542361111111</v>
      </c>
      <c r="AZ312" s="106">
        <v>27070</v>
      </c>
      <c r="BA312" s="106">
        <v>2842</v>
      </c>
      <c r="BB312" s="111">
        <v>5620</v>
      </c>
      <c r="BC312" s="111">
        <v>4430</v>
      </c>
      <c r="BD312" s="112">
        <v>1190</v>
      </c>
      <c r="BE312" s="109">
        <v>44861.563888888886</v>
      </c>
      <c r="BF312" s="106">
        <v>27071</v>
      </c>
      <c r="BG312" s="109"/>
      <c r="BH312" s="106"/>
      <c r="BI312" s="106"/>
      <c r="BJ312" s="111"/>
      <c r="BK312" s="111"/>
      <c r="BL312" s="112"/>
      <c r="BM312" s="109"/>
      <c r="BN312" s="106"/>
      <c r="BO312" s="97"/>
      <c r="BP312" s="106"/>
      <c r="BQ312" s="106"/>
      <c r="BR312" s="111"/>
      <c r="BS312" s="111"/>
      <c r="BT312" s="112"/>
      <c r="BU312" s="113"/>
      <c r="BV312" s="106"/>
    </row>
    <row r="313" spans="1:74">
      <c r="A313" s="92" t="s">
        <v>492</v>
      </c>
      <c r="B313" s="91" t="s">
        <v>140</v>
      </c>
      <c r="C313" s="105">
        <v>44861</v>
      </c>
      <c r="D313" s="106" t="s">
        <v>141</v>
      </c>
      <c r="E313" s="107" t="s">
        <v>1320</v>
      </c>
      <c r="F313" s="106" t="s">
        <v>143</v>
      </c>
      <c r="G313" s="106" t="s">
        <v>144</v>
      </c>
      <c r="H313" s="91" t="s">
        <v>145</v>
      </c>
      <c r="I313" s="106" t="s">
        <v>146</v>
      </c>
      <c r="J313" s="107" t="s">
        <v>147</v>
      </c>
      <c r="K313" s="106">
        <v>3</v>
      </c>
      <c r="L313" s="108" t="s">
        <v>148</v>
      </c>
      <c r="M313" s="109">
        <v>44861.260416666664</v>
      </c>
      <c r="N313" s="90">
        <v>36697</v>
      </c>
      <c r="O313" s="106">
        <v>0</v>
      </c>
      <c r="P313" s="109">
        <v>44861.583333333336</v>
      </c>
      <c r="Q313" s="106">
        <v>36739</v>
      </c>
      <c r="R313" s="106">
        <v>0</v>
      </c>
      <c r="S313" s="109">
        <v>44861.289583333331</v>
      </c>
      <c r="T313" s="106">
        <v>36704</v>
      </c>
      <c r="U313" s="106" t="s">
        <v>210</v>
      </c>
      <c r="V313" s="109">
        <v>44861.55</v>
      </c>
      <c r="W313" s="106">
        <v>36735</v>
      </c>
      <c r="X313" s="106" t="s">
        <v>266</v>
      </c>
      <c r="Y313" s="109"/>
      <c r="Z313" s="106"/>
      <c r="AA313" s="106"/>
      <c r="AB313" s="109"/>
      <c r="AC313" s="106"/>
      <c r="AD313" s="106"/>
      <c r="AE313" s="109"/>
      <c r="AF313" s="106"/>
      <c r="AG313" s="106"/>
      <c r="AH313" s="109"/>
      <c r="AI313" s="106"/>
      <c r="AJ313" s="110"/>
      <c r="AK313" s="97"/>
      <c r="AL313" s="106"/>
      <c r="AM313" s="110"/>
      <c r="AN313" s="97"/>
      <c r="AO313" s="106"/>
      <c r="AP313" s="110"/>
      <c r="AQ313" s="109">
        <v>44861.561805555553</v>
      </c>
      <c r="AR313" s="106">
        <v>36739</v>
      </c>
      <c r="AS313" s="106">
        <v>2843</v>
      </c>
      <c r="AT313" s="111">
        <v>20670</v>
      </c>
      <c r="AU313" s="111">
        <v>12060</v>
      </c>
      <c r="AV313" s="112">
        <v>8610</v>
      </c>
      <c r="AW313" s="109">
        <v>44861.568055555559</v>
      </c>
      <c r="AX313" s="106">
        <v>36739</v>
      </c>
      <c r="AY313" s="109"/>
      <c r="AZ313" s="106"/>
      <c r="BA313" s="106"/>
      <c r="BB313" s="111"/>
      <c r="BC313" s="111"/>
      <c r="BD313" s="112"/>
      <c r="BE313" s="109"/>
      <c r="BF313" s="106"/>
      <c r="BG313" s="109"/>
      <c r="BH313" s="106"/>
      <c r="BI313" s="106"/>
      <c r="BJ313" s="111"/>
      <c r="BK313" s="111"/>
      <c r="BL313" s="112"/>
      <c r="BM313" s="109"/>
      <c r="BN313" s="106"/>
      <c r="BO313" s="97"/>
      <c r="BP313" s="106"/>
      <c r="BQ313" s="106"/>
      <c r="BR313" s="111"/>
      <c r="BS313" s="111"/>
      <c r="BT313" s="112"/>
      <c r="BU313" s="113"/>
      <c r="BV313" s="106"/>
    </row>
    <row r="314" spans="1:74">
      <c r="A314" s="92" t="s">
        <v>493</v>
      </c>
      <c r="B314" s="91" t="s">
        <v>140</v>
      </c>
      <c r="C314" s="105">
        <v>44861</v>
      </c>
      <c r="D314" s="106" t="s">
        <v>141</v>
      </c>
      <c r="E314" s="107" t="s">
        <v>1321</v>
      </c>
      <c r="F314" s="106" t="s">
        <v>143</v>
      </c>
      <c r="G314" s="106" t="s">
        <v>144</v>
      </c>
      <c r="H314" s="91" t="s">
        <v>145</v>
      </c>
      <c r="I314" s="106" t="s">
        <v>146</v>
      </c>
      <c r="J314" s="107" t="s">
        <v>150</v>
      </c>
      <c r="K314" s="106">
        <v>3</v>
      </c>
      <c r="L314" s="108" t="s">
        <v>151</v>
      </c>
      <c r="M314" s="109">
        <v>44861.256944444445</v>
      </c>
      <c r="N314" s="90">
        <v>43355</v>
      </c>
      <c r="O314" s="106">
        <v>0</v>
      </c>
      <c r="P314" s="109">
        <v>44861.638194444444</v>
      </c>
      <c r="Q314" s="106">
        <v>43460</v>
      </c>
      <c r="R314" s="106">
        <v>0</v>
      </c>
      <c r="S314" s="109">
        <v>44861.291666666664</v>
      </c>
      <c r="T314" s="106">
        <v>43360</v>
      </c>
      <c r="U314" s="106" t="s">
        <v>285</v>
      </c>
      <c r="V314" s="109">
        <v>44861.458333333336</v>
      </c>
      <c r="W314" s="106">
        <v>43409</v>
      </c>
      <c r="X314" s="106" t="s">
        <v>494</v>
      </c>
      <c r="Y314" s="109">
        <v>44861.5</v>
      </c>
      <c r="Z314" s="106">
        <v>43429</v>
      </c>
      <c r="AA314" s="106" t="s">
        <v>495</v>
      </c>
      <c r="AB314" s="109">
        <v>44861.604166666664</v>
      </c>
      <c r="AC314" s="106">
        <v>43452</v>
      </c>
      <c r="AD314" s="106"/>
      <c r="AE314" s="109"/>
      <c r="AF314" s="106"/>
      <c r="AG314" s="106"/>
      <c r="AH314" s="109"/>
      <c r="AI314" s="106"/>
      <c r="AJ314" s="110"/>
      <c r="AK314" s="97"/>
      <c r="AL314" s="106"/>
      <c r="AM314" s="110"/>
      <c r="AN314" s="97"/>
      <c r="AO314" s="106"/>
      <c r="AP314" s="110"/>
      <c r="AQ314" s="109">
        <v>44861.481944444444</v>
      </c>
      <c r="AR314" s="106">
        <v>43419</v>
      </c>
      <c r="AS314" s="106">
        <v>2841</v>
      </c>
      <c r="AT314" s="111">
        <v>18170</v>
      </c>
      <c r="AU314" s="111">
        <v>12350</v>
      </c>
      <c r="AV314" s="112">
        <v>5820</v>
      </c>
      <c r="AW314" s="109">
        <v>44861.488194444442</v>
      </c>
      <c r="AX314" s="106">
        <v>43420</v>
      </c>
      <c r="AY314" s="109">
        <v>44861.631944444445</v>
      </c>
      <c r="AZ314" s="106">
        <v>43459</v>
      </c>
      <c r="BA314" s="106">
        <v>2845</v>
      </c>
      <c r="BB314" s="111">
        <v>17100</v>
      </c>
      <c r="BC314" s="111">
        <v>12260</v>
      </c>
      <c r="BD314" s="112">
        <v>4840</v>
      </c>
      <c r="BE314" s="109">
        <v>44861.638194444444</v>
      </c>
      <c r="BF314" s="106">
        <v>43460</v>
      </c>
      <c r="BG314" s="109"/>
      <c r="BH314" s="106"/>
      <c r="BI314" s="106"/>
      <c r="BJ314" s="111"/>
      <c r="BK314" s="111"/>
      <c r="BL314" s="112"/>
      <c r="BM314" s="109"/>
      <c r="BN314" s="106"/>
      <c r="BO314" s="97"/>
      <c r="BP314" s="106"/>
      <c r="BQ314" s="106"/>
      <c r="BR314" s="111"/>
      <c r="BS314" s="111"/>
      <c r="BT314" s="112"/>
      <c r="BU314" s="113"/>
      <c r="BV314" s="106"/>
    </row>
    <row r="315" spans="1:74">
      <c r="A315" s="92" t="s">
        <v>496</v>
      </c>
      <c r="B315" s="91" t="s">
        <v>140</v>
      </c>
      <c r="C315" s="105">
        <v>44861</v>
      </c>
      <c r="D315" s="106" t="s">
        <v>141</v>
      </c>
      <c r="E315" s="107" t="s">
        <v>1322</v>
      </c>
      <c r="F315" s="106" t="s">
        <v>143</v>
      </c>
      <c r="G315" s="106" t="s">
        <v>144</v>
      </c>
      <c r="H315" s="91" t="s">
        <v>145</v>
      </c>
      <c r="I315" s="106" t="s">
        <v>146</v>
      </c>
      <c r="J315" s="107" t="s">
        <v>153</v>
      </c>
      <c r="K315" s="106">
        <v>3</v>
      </c>
      <c r="L315" s="108" t="s">
        <v>154</v>
      </c>
      <c r="M315" s="109">
        <v>44861.256944444445</v>
      </c>
      <c r="N315" s="90">
        <v>44130</v>
      </c>
      <c r="O315" s="106">
        <v>44130</v>
      </c>
      <c r="P315" s="109">
        <v>44861.652777777781</v>
      </c>
      <c r="Q315" s="106">
        <v>44294</v>
      </c>
      <c r="R315" s="106">
        <v>44294</v>
      </c>
      <c r="S315" s="109">
        <v>44861.289583333331</v>
      </c>
      <c r="T315" s="106">
        <v>44159</v>
      </c>
      <c r="U315" s="106" t="s">
        <v>181</v>
      </c>
      <c r="V315" s="109">
        <v>44861.607638888891</v>
      </c>
      <c r="W315" s="106">
        <v>44282</v>
      </c>
      <c r="X315" s="106" t="s">
        <v>497</v>
      </c>
      <c r="Y315" s="109"/>
      <c r="Z315" s="106"/>
      <c r="AA315" s="106"/>
      <c r="AB315" s="109"/>
      <c r="AC315" s="106"/>
      <c r="AD315" s="106"/>
      <c r="AE315" s="109"/>
      <c r="AF315" s="106"/>
      <c r="AG315" s="106"/>
      <c r="AH315" s="109"/>
      <c r="AI315" s="106"/>
      <c r="AJ315" s="110"/>
      <c r="AK315" s="97"/>
      <c r="AL315" s="106"/>
      <c r="AM315" s="110"/>
      <c r="AN315" s="97"/>
      <c r="AO315" s="106"/>
      <c r="AP315" s="110"/>
      <c r="AQ315" s="109">
        <v>44861.64166666667</v>
      </c>
      <c r="AR315" s="106">
        <v>44294</v>
      </c>
      <c r="AS315" s="106">
        <v>2846</v>
      </c>
      <c r="AT315" s="111">
        <v>19930</v>
      </c>
      <c r="AU315" s="111">
        <v>12030</v>
      </c>
      <c r="AV315" s="112">
        <v>7900</v>
      </c>
      <c r="AW315" s="109">
        <v>44861.648611111108</v>
      </c>
      <c r="AX315" s="106">
        <v>44294</v>
      </c>
      <c r="AY315" s="109"/>
      <c r="AZ315" s="106"/>
      <c r="BA315" s="106"/>
      <c r="BB315" s="111"/>
      <c r="BC315" s="111"/>
      <c r="BD315" s="112"/>
      <c r="BE315" s="109"/>
      <c r="BF315" s="106"/>
      <c r="BG315" s="109"/>
      <c r="BH315" s="106"/>
      <c r="BI315" s="106"/>
      <c r="BJ315" s="111"/>
      <c r="BK315" s="111"/>
      <c r="BL315" s="112"/>
      <c r="BM315" s="109"/>
      <c r="BN315" s="106"/>
      <c r="BO315" s="97"/>
      <c r="BP315" s="106"/>
      <c r="BQ315" s="106"/>
      <c r="BR315" s="111"/>
      <c r="BS315" s="111"/>
      <c r="BT315" s="112"/>
      <c r="BU315" s="113"/>
      <c r="BV315" s="106"/>
    </row>
    <row r="316" spans="1:74">
      <c r="A316" s="92" t="s">
        <v>490</v>
      </c>
      <c r="B316" s="91" t="s">
        <v>140</v>
      </c>
      <c r="C316" s="105">
        <v>44861</v>
      </c>
      <c r="D316" s="106" t="s">
        <v>141</v>
      </c>
      <c r="E316" s="107" t="s">
        <v>1323</v>
      </c>
      <c r="F316" s="106" t="s">
        <v>196</v>
      </c>
      <c r="G316" s="106" t="s">
        <v>144</v>
      </c>
      <c r="H316" s="91" t="s">
        <v>319</v>
      </c>
      <c r="I316" s="106" t="s">
        <v>146</v>
      </c>
      <c r="J316" s="107" t="s">
        <v>153</v>
      </c>
      <c r="K316" s="106">
        <v>0</v>
      </c>
      <c r="L316" s="108" t="s">
        <v>154</v>
      </c>
      <c r="M316" s="109">
        <v>44861.652777777781</v>
      </c>
      <c r="N316" s="90">
        <v>44294</v>
      </c>
      <c r="O316" s="106">
        <v>44294</v>
      </c>
      <c r="P316" s="109">
        <v>44861.6875</v>
      </c>
      <c r="Q316" s="106">
        <v>44296</v>
      </c>
      <c r="R316" s="106">
        <v>44296</v>
      </c>
      <c r="S316" s="109">
        <v>44861.652777777781</v>
      </c>
      <c r="T316" s="106">
        <v>44294</v>
      </c>
      <c r="U316" s="106" t="s">
        <v>491</v>
      </c>
      <c r="V316" s="109">
        <v>44861.671527777777</v>
      </c>
      <c r="W316" s="106">
        <v>44294</v>
      </c>
      <c r="X316" s="106" t="s">
        <v>491</v>
      </c>
      <c r="Y316" s="109"/>
      <c r="Z316" s="106"/>
      <c r="AA316" s="106"/>
      <c r="AB316" s="109"/>
      <c r="AC316" s="106"/>
      <c r="AD316" s="106"/>
      <c r="AE316" s="109"/>
      <c r="AF316" s="106"/>
      <c r="AG316" s="106"/>
      <c r="AH316" s="109"/>
      <c r="AI316" s="106"/>
      <c r="AJ316" s="110"/>
      <c r="AK316" s="97"/>
      <c r="AL316" s="106"/>
      <c r="AM316" s="110"/>
      <c r="AN316" s="97"/>
      <c r="AO316" s="106"/>
      <c r="AP316" s="110"/>
      <c r="AQ316" s="109">
        <v>44861.678472222222</v>
      </c>
      <c r="AR316" s="106">
        <v>44296</v>
      </c>
      <c r="AS316" s="106">
        <v>2847</v>
      </c>
      <c r="AT316" s="111">
        <v>13910</v>
      </c>
      <c r="AU316" s="111">
        <v>11990</v>
      </c>
      <c r="AV316" s="112">
        <v>1920</v>
      </c>
      <c r="AW316" s="109">
        <v>44861.68472222222</v>
      </c>
      <c r="AX316" s="106">
        <v>44296</v>
      </c>
      <c r="AY316" s="109"/>
      <c r="AZ316" s="106"/>
      <c r="BA316" s="106"/>
      <c r="BB316" s="111"/>
      <c r="BC316" s="111"/>
      <c r="BD316" s="112"/>
      <c r="BE316" s="109"/>
      <c r="BF316" s="106"/>
      <c r="BG316" s="109"/>
      <c r="BH316" s="106"/>
      <c r="BI316" s="106"/>
      <c r="BJ316" s="111"/>
      <c r="BK316" s="111"/>
      <c r="BL316" s="112"/>
      <c r="BM316" s="109"/>
      <c r="BN316" s="106"/>
      <c r="BO316" s="97"/>
      <c r="BP316" s="106"/>
      <c r="BQ316" s="106"/>
      <c r="BR316" s="111"/>
      <c r="BS316" s="111"/>
      <c r="BT316" s="112"/>
      <c r="BU316" s="113"/>
      <c r="BV316" s="106"/>
    </row>
    <row r="317" spans="1:74">
      <c r="A317" s="92" t="s">
        <v>498</v>
      </c>
      <c r="B317" s="91" t="s">
        <v>140</v>
      </c>
      <c r="C317" s="105">
        <v>44861</v>
      </c>
      <c r="D317" s="106" t="s">
        <v>141</v>
      </c>
      <c r="E317" s="107" t="s">
        <v>1324</v>
      </c>
      <c r="F317" s="106" t="s">
        <v>143</v>
      </c>
      <c r="G317" s="106" t="s">
        <v>156</v>
      </c>
      <c r="H317" s="91" t="s">
        <v>145</v>
      </c>
      <c r="I317" s="106" t="s">
        <v>146</v>
      </c>
      <c r="J317" s="107" t="s">
        <v>150</v>
      </c>
      <c r="K317" s="106">
        <v>3</v>
      </c>
      <c r="L317" s="108" t="s">
        <v>158</v>
      </c>
      <c r="M317" s="109">
        <v>44861.643750000003</v>
      </c>
      <c r="N317" s="90">
        <v>43460</v>
      </c>
      <c r="O317" s="106">
        <v>43460</v>
      </c>
      <c r="P317" s="109">
        <v>44861.909722222219</v>
      </c>
      <c r="Q317" s="106">
        <v>43513</v>
      </c>
      <c r="R317" s="106">
        <v>43513</v>
      </c>
      <c r="S317" s="109">
        <v>44861.649305555555</v>
      </c>
      <c r="T317" s="106">
        <v>43464</v>
      </c>
      <c r="U317" s="106" t="s">
        <v>183</v>
      </c>
      <c r="V317" s="109">
        <v>44861.879861111112</v>
      </c>
      <c r="W317" s="106">
        <v>43497</v>
      </c>
      <c r="X317" s="106" t="s">
        <v>169</v>
      </c>
      <c r="Y317" s="109"/>
      <c r="Z317" s="106"/>
      <c r="AA317" s="106"/>
      <c r="AB317" s="109"/>
      <c r="AC317" s="106"/>
      <c r="AD317" s="106"/>
      <c r="AE317" s="109"/>
      <c r="AF317" s="106"/>
      <c r="AG317" s="106"/>
      <c r="AH317" s="109"/>
      <c r="AI317" s="106"/>
      <c r="AJ317" s="110"/>
      <c r="AK317" s="97"/>
      <c r="AL317" s="106"/>
      <c r="AM317" s="110"/>
      <c r="AN317" s="97"/>
      <c r="AO317" s="106"/>
      <c r="AP317" s="110"/>
      <c r="AQ317" s="109">
        <v>44861.898611111108</v>
      </c>
      <c r="AR317" s="106">
        <v>43512</v>
      </c>
      <c r="AS317" s="106"/>
      <c r="AT317" s="111"/>
      <c r="AU317" s="111"/>
      <c r="AV317" s="114">
        <v>8540</v>
      </c>
      <c r="AW317" s="109">
        <v>44861.90625</v>
      </c>
      <c r="AX317" s="106">
        <v>43513</v>
      </c>
      <c r="AY317" s="109"/>
      <c r="AZ317" s="106"/>
      <c r="BA317" s="106"/>
      <c r="BB317" s="111"/>
      <c r="BC317" s="111"/>
      <c r="BD317" s="112"/>
      <c r="BE317" s="109"/>
      <c r="BF317" s="106"/>
      <c r="BG317" s="109"/>
      <c r="BH317" s="106"/>
      <c r="BI317" s="106"/>
      <c r="BJ317" s="111"/>
      <c r="BK317" s="111"/>
      <c r="BL317" s="112"/>
      <c r="BM317" s="109"/>
      <c r="BN317" s="106"/>
      <c r="BO317" s="97"/>
      <c r="BP317" s="106"/>
      <c r="BQ317" s="106"/>
      <c r="BR317" s="111"/>
      <c r="BS317" s="111"/>
      <c r="BT317" s="112"/>
      <c r="BU317" s="113"/>
      <c r="BV317" s="106"/>
    </row>
    <row r="318" spans="1:74">
      <c r="A318" s="92" t="s">
        <v>501</v>
      </c>
      <c r="B318" s="91" t="s">
        <v>140</v>
      </c>
      <c r="C318" s="105">
        <v>44862</v>
      </c>
      <c r="D318" s="106" t="s">
        <v>163</v>
      </c>
      <c r="E318" s="107" t="s">
        <v>1317</v>
      </c>
      <c r="F318" s="106" t="s">
        <v>165</v>
      </c>
      <c r="G318" s="106" t="s">
        <v>144</v>
      </c>
      <c r="H318" s="91" t="s">
        <v>145</v>
      </c>
      <c r="I318" s="106" t="s">
        <v>146</v>
      </c>
      <c r="J318" s="107" t="s">
        <v>147</v>
      </c>
      <c r="K318" s="106">
        <v>4</v>
      </c>
      <c r="L318" s="108" t="s">
        <v>148</v>
      </c>
      <c r="M318" s="109">
        <v>44862.260416666664</v>
      </c>
      <c r="N318" s="90">
        <v>36739</v>
      </c>
      <c r="O318" s="106">
        <v>0</v>
      </c>
      <c r="P318" s="109">
        <v>44862.548611111109</v>
      </c>
      <c r="Q318" s="106">
        <v>36798</v>
      </c>
      <c r="R318" s="106">
        <v>0</v>
      </c>
      <c r="S318" s="109">
        <v>44862.267361111109</v>
      </c>
      <c r="T318" s="106">
        <v>36747</v>
      </c>
      <c r="U318" s="106" t="s">
        <v>241</v>
      </c>
      <c r="V318" s="109">
        <v>44862.427083333336</v>
      </c>
      <c r="W318" s="106">
        <v>36766</v>
      </c>
      <c r="X318" s="106" t="s">
        <v>214</v>
      </c>
      <c r="Y318" s="109">
        <v>44862.452777777777</v>
      </c>
      <c r="Z318" s="106">
        <v>36782</v>
      </c>
      <c r="AA318" s="106" t="s">
        <v>236</v>
      </c>
      <c r="AB318" s="109">
        <v>44862.520833333336</v>
      </c>
      <c r="AC318" s="106">
        <v>36790</v>
      </c>
      <c r="AD318" s="106" t="s">
        <v>295</v>
      </c>
      <c r="AE318" s="109"/>
      <c r="AF318" s="106"/>
      <c r="AG318" s="106"/>
      <c r="AH318" s="109"/>
      <c r="AI318" s="106"/>
      <c r="AJ318" s="110"/>
      <c r="AK318" s="97"/>
      <c r="AL318" s="106"/>
      <c r="AM318" s="110"/>
      <c r="AN318" s="97"/>
      <c r="AO318" s="106"/>
      <c r="AP318" s="110"/>
      <c r="AQ318" s="109">
        <v>44862.441666666666</v>
      </c>
      <c r="AR318" s="106">
        <v>36774</v>
      </c>
      <c r="AS318" s="106">
        <v>2850</v>
      </c>
      <c r="AT318" s="111">
        <v>19110</v>
      </c>
      <c r="AU318" s="111">
        <v>12050</v>
      </c>
      <c r="AV318" s="112">
        <v>7060</v>
      </c>
      <c r="AW318" s="109">
        <v>44862.446527777778</v>
      </c>
      <c r="AX318" s="106">
        <v>36774</v>
      </c>
      <c r="AY318" s="109">
        <v>44862.542361111111</v>
      </c>
      <c r="AZ318" s="106">
        <v>36798</v>
      </c>
      <c r="BA318" s="106">
        <v>2853</v>
      </c>
      <c r="BB318" s="111">
        <v>15570</v>
      </c>
      <c r="BC318" s="111">
        <v>11930</v>
      </c>
      <c r="BD318" s="112">
        <v>3640</v>
      </c>
      <c r="BE318" s="109">
        <v>44862.548611111109</v>
      </c>
      <c r="BF318" s="106">
        <v>36798</v>
      </c>
      <c r="BG318" s="109"/>
      <c r="BH318" s="106"/>
      <c r="BI318" s="106"/>
      <c r="BJ318" s="111"/>
      <c r="BK318" s="111"/>
      <c r="BL318" s="112"/>
      <c r="BM318" s="109"/>
      <c r="BN318" s="106"/>
      <c r="BO318" s="97"/>
      <c r="BP318" s="106"/>
      <c r="BQ318" s="106"/>
      <c r="BR318" s="111"/>
      <c r="BS318" s="111"/>
      <c r="BT318" s="112"/>
      <c r="BU318" s="113"/>
      <c r="BV318" s="106"/>
    </row>
    <row r="319" spans="1:74">
      <c r="A319" s="92" t="s">
        <v>506</v>
      </c>
      <c r="B319" s="91" t="s">
        <v>140</v>
      </c>
      <c r="C319" s="105">
        <v>44862</v>
      </c>
      <c r="D319" s="106" t="s">
        <v>163</v>
      </c>
      <c r="E319" s="107" t="s">
        <v>1325</v>
      </c>
      <c r="F319" s="106" t="s">
        <v>163</v>
      </c>
      <c r="G319" s="106" t="s">
        <v>144</v>
      </c>
      <c r="H319" s="91" t="s">
        <v>160</v>
      </c>
      <c r="I319" s="106" t="s">
        <v>146</v>
      </c>
      <c r="J319" s="107" t="s">
        <v>161</v>
      </c>
      <c r="K319" s="106">
        <v>3</v>
      </c>
      <c r="L319" s="108" t="s">
        <v>162</v>
      </c>
      <c r="M319" s="109">
        <v>44862.262499999997</v>
      </c>
      <c r="N319" s="90">
        <v>27072</v>
      </c>
      <c r="O319" s="106">
        <v>2384</v>
      </c>
      <c r="P319" s="109">
        <v>44862.586805555555</v>
      </c>
      <c r="Q319" s="106">
        <v>27130</v>
      </c>
      <c r="R319" s="106">
        <v>2392</v>
      </c>
      <c r="S319" s="109">
        <v>44862.288194444445</v>
      </c>
      <c r="T319" s="106">
        <v>27079</v>
      </c>
      <c r="U319" s="106" t="s">
        <v>200</v>
      </c>
      <c r="V319" s="109">
        <v>44862.422222222223</v>
      </c>
      <c r="W319" s="106">
        <v>27100</v>
      </c>
      <c r="X319" s="106" t="s">
        <v>216</v>
      </c>
      <c r="Y319" s="109">
        <v>44862.468055555553</v>
      </c>
      <c r="Z319" s="106">
        <v>27109</v>
      </c>
      <c r="AA319" s="106" t="s">
        <v>275</v>
      </c>
      <c r="AB319" s="109">
        <v>44862.543749999997</v>
      </c>
      <c r="AC319" s="106">
        <v>27126</v>
      </c>
      <c r="AD319" s="106" t="s">
        <v>201</v>
      </c>
      <c r="AE319" s="109"/>
      <c r="AF319" s="106"/>
      <c r="AG319" s="106"/>
      <c r="AH319" s="109"/>
      <c r="AI319" s="106"/>
      <c r="AJ319" s="110"/>
      <c r="AK319" s="97"/>
      <c r="AL319" s="106"/>
      <c r="AM319" s="110"/>
      <c r="AN319" s="97"/>
      <c r="AO319" s="106"/>
      <c r="AP319" s="110"/>
      <c r="AQ319" s="109">
        <v>44862.431250000001</v>
      </c>
      <c r="AR319" s="106">
        <v>27103</v>
      </c>
      <c r="AS319" s="106">
        <v>2849</v>
      </c>
      <c r="AT319" s="111">
        <v>6140</v>
      </c>
      <c r="AU319" s="111">
        <v>4430</v>
      </c>
      <c r="AV319" s="112">
        <v>1710</v>
      </c>
      <c r="AW319" s="109">
        <v>44862.457638888889</v>
      </c>
      <c r="AX319" s="106">
        <v>27104</v>
      </c>
      <c r="AY319" s="109">
        <v>44862.551388888889</v>
      </c>
      <c r="AZ319" s="106">
        <v>27129</v>
      </c>
      <c r="BA319" s="106">
        <v>2854</v>
      </c>
      <c r="BB319" s="111">
        <v>5750</v>
      </c>
      <c r="BC319" s="111">
        <v>4430</v>
      </c>
      <c r="BD319" s="112">
        <v>1320</v>
      </c>
      <c r="BE319" s="109">
        <v>44862.577777777777</v>
      </c>
      <c r="BF319" s="106">
        <v>27129</v>
      </c>
      <c r="BG319" s="109"/>
      <c r="BH319" s="106"/>
      <c r="BI319" s="106"/>
      <c r="BJ319" s="111"/>
      <c r="BK319" s="111"/>
      <c r="BL319" s="112"/>
      <c r="BM319" s="109"/>
      <c r="BN319" s="106"/>
      <c r="BO319" s="97"/>
      <c r="BP319" s="106"/>
      <c r="BQ319" s="106"/>
      <c r="BR319" s="111"/>
      <c r="BS319" s="111"/>
      <c r="BT319" s="112"/>
      <c r="BU319" s="113"/>
      <c r="BV319" s="106"/>
    </row>
    <row r="320" spans="1:74">
      <c r="A320" s="92" t="s">
        <v>502</v>
      </c>
      <c r="B320" s="91" t="s">
        <v>140</v>
      </c>
      <c r="C320" s="105">
        <v>44862</v>
      </c>
      <c r="D320" s="106" t="s">
        <v>163</v>
      </c>
      <c r="E320" s="107" t="s">
        <v>1327</v>
      </c>
      <c r="F320" s="106" t="s">
        <v>165</v>
      </c>
      <c r="G320" s="106" t="s">
        <v>144</v>
      </c>
      <c r="H320" s="91" t="s">
        <v>145</v>
      </c>
      <c r="I320" s="106" t="s">
        <v>146</v>
      </c>
      <c r="J320" s="107" t="s">
        <v>150</v>
      </c>
      <c r="K320" s="106">
        <v>3</v>
      </c>
      <c r="L320" s="108" t="s">
        <v>151</v>
      </c>
      <c r="M320" s="109">
        <v>44862.256944444445</v>
      </c>
      <c r="N320" s="90">
        <v>43513</v>
      </c>
      <c r="O320" s="106">
        <v>0</v>
      </c>
      <c r="P320" s="109">
        <v>44862.615972222222</v>
      </c>
      <c r="Q320" s="106">
        <v>43582</v>
      </c>
      <c r="R320" s="106">
        <v>0</v>
      </c>
      <c r="S320" s="109">
        <v>44862.291666666664</v>
      </c>
      <c r="T320" s="106">
        <v>43518</v>
      </c>
      <c r="U320" s="106" t="s">
        <v>285</v>
      </c>
      <c r="V320" s="109">
        <v>44862.451388888891</v>
      </c>
      <c r="W320" s="106">
        <v>43549</v>
      </c>
      <c r="X320" s="106" t="s">
        <v>503</v>
      </c>
      <c r="Y320" s="109">
        <v>44862.470138888886</v>
      </c>
      <c r="Z320" s="106">
        <v>43556</v>
      </c>
      <c r="AA320" s="106" t="s">
        <v>228</v>
      </c>
      <c r="AB320" s="109">
        <v>44862.583333333336</v>
      </c>
      <c r="AC320" s="106">
        <v>43574</v>
      </c>
      <c r="AD320" s="106" t="s">
        <v>342</v>
      </c>
      <c r="AE320" s="109"/>
      <c r="AF320" s="106"/>
      <c r="AG320" s="106"/>
      <c r="AH320" s="109"/>
      <c r="AI320" s="106"/>
      <c r="AJ320" s="110"/>
      <c r="AK320" s="97"/>
      <c r="AL320" s="106"/>
      <c r="AM320" s="110"/>
      <c r="AN320" s="97"/>
      <c r="AO320" s="106"/>
      <c r="AP320" s="110"/>
      <c r="AQ320" s="109">
        <v>44862.463888888888</v>
      </c>
      <c r="AR320" s="106">
        <v>43552</v>
      </c>
      <c r="AS320" s="106">
        <v>2882</v>
      </c>
      <c r="AT320" s="111">
        <v>19070</v>
      </c>
      <c r="AU320" s="111">
        <v>12340</v>
      </c>
      <c r="AV320" s="112">
        <v>6730</v>
      </c>
      <c r="AW320" s="109">
        <v>44862.46875</v>
      </c>
      <c r="AX320" s="106">
        <v>43553</v>
      </c>
      <c r="AY320" s="109">
        <v>44862.612500000003</v>
      </c>
      <c r="AZ320" s="106">
        <v>43581</v>
      </c>
      <c r="BA320" s="106">
        <v>2855</v>
      </c>
      <c r="BB320" s="111">
        <v>17270</v>
      </c>
      <c r="BC320" s="111">
        <v>12190</v>
      </c>
      <c r="BD320" s="112">
        <v>5080</v>
      </c>
      <c r="BE320" s="109">
        <v>44862.615972222222</v>
      </c>
      <c r="BF320" s="106">
        <v>43582</v>
      </c>
      <c r="BG320" s="109"/>
      <c r="BH320" s="106"/>
      <c r="BI320" s="106"/>
      <c r="BJ320" s="111"/>
      <c r="BK320" s="111"/>
      <c r="BL320" s="112"/>
      <c r="BM320" s="109"/>
      <c r="BN320" s="106"/>
      <c r="BO320" s="97"/>
      <c r="BP320" s="106"/>
      <c r="BQ320" s="106"/>
      <c r="BR320" s="111"/>
      <c r="BS320" s="111"/>
      <c r="BT320" s="112"/>
      <c r="BU320" s="113"/>
      <c r="BV320" s="106"/>
    </row>
    <row r="321" spans="1:74">
      <c r="A321" s="92" t="s">
        <v>504</v>
      </c>
      <c r="B321" s="91" t="s">
        <v>140</v>
      </c>
      <c r="C321" s="105">
        <v>44862</v>
      </c>
      <c r="D321" s="106" t="s">
        <v>163</v>
      </c>
      <c r="E321" s="107" t="s">
        <v>1326</v>
      </c>
      <c r="F321" s="106" t="s">
        <v>165</v>
      </c>
      <c r="G321" s="106" t="s">
        <v>144</v>
      </c>
      <c r="H321" s="91" t="s">
        <v>145</v>
      </c>
      <c r="I321" s="106" t="s">
        <v>146</v>
      </c>
      <c r="J321" s="107" t="s">
        <v>153</v>
      </c>
      <c r="K321" s="106">
        <v>3</v>
      </c>
      <c r="L321" s="108" t="s">
        <v>154</v>
      </c>
      <c r="M321" s="109">
        <v>44862.256944444445</v>
      </c>
      <c r="N321" s="90">
        <v>44296</v>
      </c>
      <c r="O321" s="106">
        <v>44296</v>
      </c>
      <c r="P321" s="109">
        <v>44862.652777777781</v>
      </c>
      <c r="Q321" s="106">
        <v>44372</v>
      </c>
      <c r="R321" s="106">
        <v>44372</v>
      </c>
      <c r="S321" s="109">
        <v>44862.289583333331</v>
      </c>
      <c r="T321" s="106">
        <v>44304</v>
      </c>
      <c r="U321" s="106" t="s">
        <v>181</v>
      </c>
      <c r="V321" s="109">
        <v>44862.443749999999</v>
      </c>
      <c r="W321" s="106">
        <v>44328</v>
      </c>
      <c r="X321" s="106" t="s">
        <v>223</v>
      </c>
      <c r="Y321" s="109">
        <v>44862.470138888886</v>
      </c>
      <c r="Z321" s="106">
        <v>44338</v>
      </c>
      <c r="AA321" s="106" t="s">
        <v>264</v>
      </c>
      <c r="AB321" s="109">
        <v>44862.59375</v>
      </c>
      <c r="AC321" s="106">
        <v>44355</v>
      </c>
      <c r="AD321" s="106" t="s">
        <v>199</v>
      </c>
      <c r="AE321" s="109"/>
      <c r="AF321" s="106"/>
      <c r="AG321" s="106"/>
      <c r="AH321" s="109"/>
      <c r="AI321" s="106"/>
      <c r="AJ321" s="110"/>
      <c r="AK321" s="97"/>
      <c r="AL321" s="106"/>
      <c r="AM321" s="110"/>
      <c r="AN321" s="97"/>
      <c r="AO321" s="106"/>
      <c r="AP321" s="110"/>
      <c r="AQ321" s="109">
        <v>44862.459027777775</v>
      </c>
      <c r="AR321" s="106">
        <v>44333</v>
      </c>
      <c r="AS321" s="106">
        <v>2851</v>
      </c>
      <c r="AT321" s="111">
        <v>19000</v>
      </c>
      <c r="AU321" s="111">
        <v>12070</v>
      </c>
      <c r="AV321" s="112">
        <v>6930</v>
      </c>
      <c r="AW321" s="109">
        <v>44862.465277777781</v>
      </c>
      <c r="AX321" s="106">
        <v>44333</v>
      </c>
      <c r="AY321" s="109">
        <v>44862.645833333336</v>
      </c>
      <c r="AZ321" s="106">
        <v>44372</v>
      </c>
      <c r="BA321" s="106">
        <v>2857</v>
      </c>
      <c r="BB321" s="111">
        <v>18400</v>
      </c>
      <c r="BC321" s="111">
        <v>11960</v>
      </c>
      <c r="BD321" s="112">
        <v>6440</v>
      </c>
      <c r="BE321" s="109">
        <v>44862.652083333334</v>
      </c>
      <c r="BF321" s="106">
        <v>44372</v>
      </c>
      <c r="BG321" s="109"/>
      <c r="BH321" s="106"/>
      <c r="BI321" s="106"/>
      <c r="BJ321" s="111"/>
      <c r="BK321" s="111"/>
      <c r="BL321" s="112"/>
      <c r="BM321" s="109"/>
      <c r="BN321" s="106"/>
      <c r="BO321" s="97"/>
      <c r="BP321" s="106"/>
      <c r="BQ321" s="106"/>
      <c r="BR321" s="111"/>
      <c r="BS321" s="111"/>
      <c r="BT321" s="112"/>
      <c r="BU321" s="113"/>
      <c r="BV321" s="106"/>
    </row>
    <row r="322" spans="1:74">
      <c r="A322" s="92" t="s">
        <v>505</v>
      </c>
      <c r="B322" s="91" t="s">
        <v>140</v>
      </c>
      <c r="C322" s="105">
        <v>44862</v>
      </c>
      <c r="D322" s="106" t="s">
        <v>163</v>
      </c>
      <c r="E322" s="107" t="s">
        <v>1318</v>
      </c>
      <c r="F322" s="106" t="s">
        <v>165</v>
      </c>
      <c r="G322" s="106" t="s">
        <v>156</v>
      </c>
      <c r="H322" s="91" t="s">
        <v>145</v>
      </c>
      <c r="I322" s="106" t="s">
        <v>146</v>
      </c>
      <c r="J322" s="107" t="s">
        <v>150</v>
      </c>
      <c r="K322" s="106">
        <v>3</v>
      </c>
      <c r="L322" s="108" t="s">
        <v>158</v>
      </c>
      <c r="M322" s="109">
        <v>44862.63958333333</v>
      </c>
      <c r="N322" s="90">
        <v>43582</v>
      </c>
      <c r="O322" s="106">
        <v>43582</v>
      </c>
      <c r="P322" s="109">
        <v>44862.961111111108</v>
      </c>
      <c r="Q322" s="106">
        <v>43647</v>
      </c>
      <c r="R322" s="106">
        <v>43647</v>
      </c>
      <c r="S322" s="109">
        <v>44862.645138888889</v>
      </c>
      <c r="T322" s="106">
        <v>43586</v>
      </c>
      <c r="U322" s="106" t="s">
        <v>183</v>
      </c>
      <c r="V322" s="109">
        <v>44862.798611111109</v>
      </c>
      <c r="W322" s="106">
        <v>43602</v>
      </c>
      <c r="X322" s="106" t="s">
        <v>311</v>
      </c>
      <c r="Y322" s="109">
        <v>44862.826388888891</v>
      </c>
      <c r="Z322" s="106">
        <v>43614</v>
      </c>
      <c r="AA322" s="106" t="s">
        <v>464</v>
      </c>
      <c r="AB322" s="109">
        <v>44862.94027777778</v>
      </c>
      <c r="AC322" s="106">
        <v>43634</v>
      </c>
      <c r="AD322" s="106" t="s">
        <v>169</v>
      </c>
      <c r="AE322" s="109"/>
      <c r="AF322" s="106"/>
      <c r="AG322" s="106"/>
      <c r="AH322" s="109"/>
      <c r="AI322" s="106"/>
      <c r="AJ322" s="110"/>
      <c r="AK322" s="97"/>
      <c r="AL322" s="106"/>
      <c r="AM322" s="110"/>
      <c r="AN322" s="97"/>
      <c r="AO322" s="106"/>
      <c r="AP322" s="110"/>
      <c r="AQ322" s="109">
        <v>44862.813194444447</v>
      </c>
      <c r="AR322" s="106">
        <v>43610</v>
      </c>
      <c r="AS322" s="106"/>
      <c r="AT322" s="111"/>
      <c r="AU322" s="111"/>
      <c r="AV322" s="114">
        <v>7290</v>
      </c>
      <c r="AW322" s="109">
        <v>44862.820138888892</v>
      </c>
      <c r="AX322" s="106">
        <v>43610</v>
      </c>
      <c r="AY322" s="109">
        <v>44862.952777777777</v>
      </c>
      <c r="AZ322" s="106">
        <v>43646</v>
      </c>
      <c r="BA322" s="106"/>
      <c r="BB322" s="111"/>
      <c r="BC322" s="111"/>
      <c r="BD322" s="114">
        <v>4860</v>
      </c>
      <c r="BE322" s="109">
        <v>44862.958333333336</v>
      </c>
      <c r="BF322" s="106">
        <v>43646</v>
      </c>
      <c r="BG322" s="109"/>
      <c r="BH322" s="106"/>
      <c r="BI322" s="106"/>
      <c r="BJ322" s="111"/>
      <c r="BK322" s="111"/>
      <c r="BL322" s="112"/>
      <c r="BM322" s="109"/>
      <c r="BN322" s="106"/>
      <c r="BO322" s="97"/>
      <c r="BP322" s="106"/>
      <c r="BQ322" s="106"/>
      <c r="BR322" s="111"/>
      <c r="BS322" s="111"/>
      <c r="BT322" s="112"/>
      <c r="BU322" s="113"/>
      <c r="BV322" s="106"/>
    </row>
    <row r="323" spans="1:74">
      <c r="A323" s="92" t="s">
        <v>515</v>
      </c>
      <c r="B323" s="91" t="s">
        <v>140</v>
      </c>
      <c r="C323" s="105">
        <v>44863</v>
      </c>
      <c r="D323" s="106" t="s">
        <v>173</v>
      </c>
      <c r="E323" s="107" t="s">
        <v>1329</v>
      </c>
      <c r="F323" s="106" t="s">
        <v>173</v>
      </c>
      <c r="G323" s="106" t="s">
        <v>144</v>
      </c>
      <c r="H323" s="91" t="s">
        <v>160</v>
      </c>
      <c r="I323" s="106" t="s">
        <v>146</v>
      </c>
      <c r="J323" s="107" t="s">
        <v>161</v>
      </c>
      <c r="K323" s="106">
        <v>3</v>
      </c>
      <c r="L323" s="108" t="s">
        <v>162</v>
      </c>
      <c r="M323" s="109">
        <v>44863.262499999997</v>
      </c>
      <c r="N323" s="90">
        <v>27130</v>
      </c>
      <c r="O323" s="106">
        <v>2392</v>
      </c>
      <c r="P323" s="109">
        <v>44863.591666666667</v>
      </c>
      <c r="Q323" s="106">
        <v>27196</v>
      </c>
      <c r="R323" s="106">
        <v>2400</v>
      </c>
      <c r="S323" s="109">
        <v>44863.279166666667</v>
      </c>
      <c r="T323" s="106">
        <v>27136</v>
      </c>
      <c r="U323" s="106" t="s">
        <v>516</v>
      </c>
      <c r="V323" s="109">
        <v>44863.436111111114</v>
      </c>
      <c r="W323" s="106">
        <v>27162</v>
      </c>
      <c r="X323" s="106" t="s">
        <v>517</v>
      </c>
      <c r="Y323" s="109">
        <v>44863.497916666667</v>
      </c>
      <c r="Z323" s="106">
        <v>27177</v>
      </c>
      <c r="AA323" s="106" t="s">
        <v>225</v>
      </c>
      <c r="AB323" s="109">
        <v>44863.552083333336</v>
      </c>
      <c r="AC323" s="106">
        <v>27189</v>
      </c>
      <c r="AD323" s="106" t="s">
        <v>287</v>
      </c>
      <c r="AE323" s="109"/>
      <c r="AF323" s="106"/>
      <c r="AG323" s="106"/>
      <c r="AH323" s="109"/>
      <c r="AI323" s="106"/>
      <c r="AJ323" s="110"/>
      <c r="AK323" s="97"/>
      <c r="AL323" s="106"/>
      <c r="AM323" s="110"/>
      <c r="AN323" s="97"/>
      <c r="AO323" s="106"/>
      <c r="AP323" s="110"/>
      <c r="AQ323" s="109">
        <v>44863.455555555556</v>
      </c>
      <c r="AR323" s="106">
        <v>27170</v>
      </c>
      <c r="AS323" s="106">
        <v>2867</v>
      </c>
      <c r="AT323" s="111">
        <v>6450</v>
      </c>
      <c r="AU323" s="111">
        <v>4430</v>
      </c>
      <c r="AV323" s="112">
        <v>2020</v>
      </c>
      <c r="AW323" s="109">
        <v>44863.48541666667</v>
      </c>
      <c r="AX323" s="106">
        <v>27170</v>
      </c>
      <c r="AY323" s="109">
        <v>44863.564583333333</v>
      </c>
      <c r="AZ323" s="106">
        <v>27195</v>
      </c>
      <c r="BA323" s="106">
        <v>2871</v>
      </c>
      <c r="BB323" s="111">
        <v>5510</v>
      </c>
      <c r="BC323" s="111">
        <v>4430</v>
      </c>
      <c r="BD323" s="112">
        <v>1080</v>
      </c>
      <c r="BE323" s="109">
        <v>44863.586805555555</v>
      </c>
      <c r="BF323" s="106">
        <v>27196</v>
      </c>
      <c r="BG323" s="109"/>
      <c r="BH323" s="106"/>
      <c r="BI323" s="106"/>
      <c r="BJ323" s="111"/>
      <c r="BK323" s="111"/>
      <c r="BL323" s="112"/>
      <c r="BM323" s="109"/>
      <c r="BN323" s="106"/>
      <c r="BO323" s="97"/>
      <c r="BP323" s="106"/>
      <c r="BQ323" s="106"/>
      <c r="BR323" s="111"/>
      <c r="BS323" s="111"/>
      <c r="BT323" s="112"/>
      <c r="BU323" s="113"/>
      <c r="BV323" s="106"/>
    </row>
    <row r="324" spans="1:74">
      <c r="A324" s="92" t="s">
        <v>508</v>
      </c>
      <c r="B324" s="91" t="s">
        <v>140</v>
      </c>
      <c r="C324" s="105">
        <v>44863</v>
      </c>
      <c r="D324" s="106" t="s">
        <v>173</v>
      </c>
      <c r="E324" s="107" t="s">
        <v>1320</v>
      </c>
      <c r="F324" s="106" t="s">
        <v>143</v>
      </c>
      <c r="G324" s="106" t="s">
        <v>144</v>
      </c>
      <c r="H324" s="91" t="s">
        <v>145</v>
      </c>
      <c r="I324" s="106" t="s">
        <v>146</v>
      </c>
      <c r="J324" s="107" t="s">
        <v>147</v>
      </c>
      <c r="K324" s="106">
        <v>4</v>
      </c>
      <c r="L324" s="108" t="s">
        <v>148</v>
      </c>
      <c r="M324" s="109">
        <v>44863.260416666664</v>
      </c>
      <c r="N324" s="90">
        <v>36841</v>
      </c>
      <c r="O324" s="106">
        <v>0</v>
      </c>
      <c r="P324" s="109">
        <v>44863.611111111109</v>
      </c>
      <c r="Q324" s="106">
        <v>36912</v>
      </c>
      <c r="R324" s="106">
        <v>0</v>
      </c>
      <c r="S324" s="109">
        <v>44863.284722222219</v>
      </c>
      <c r="T324" s="106">
        <v>36848</v>
      </c>
      <c r="U324" s="106" t="s">
        <v>210</v>
      </c>
      <c r="V324" s="109">
        <v>44863.446527777778</v>
      </c>
      <c r="W324" s="106">
        <v>36866</v>
      </c>
      <c r="X324" s="106" t="s">
        <v>305</v>
      </c>
      <c r="Y324" s="109">
        <v>44863.480555555558</v>
      </c>
      <c r="Z324" s="106">
        <v>36887</v>
      </c>
      <c r="AA324" s="106" t="s">
        <v>509</v>
      </c>
      <c r="AB324" s="109">
        <v>44863.576388888891</v>
      </c>
      <c r="AC324" s="106">
        <v>36902</v>
      </c>
      <c r="AD324" s="106" t="s">
        <v>266</v>
      </c>
      <c r="AE324" s="109"/>
      <c r="AF324" s="106"/>
      <c r="AG324" s="106"/>
      <c r="AH324" s="109"/>
      <c r="AI324" s="106"/>
      <c r="AJ324" s="110"/>
      <c r="AK324" s="97"/>
      <c r="AL324" s="106"/>
      <c r="AM324" s="110"/>
      <c r="AN324" s="97"/>
      <c r="AO324" s="106"/>
      <c r="AP324" s="110"/>
      <c r="AQ324" s="109">
        <v>44863.465277777781</v>
      </c>
      <c r="AR324" s="106">
        <v>36877</v>
      </c>
      <c r="AS324" s="106">
        <v>2868</v>
      </c>
      <c r="AT324" s="111">
        <v>20220</v>
      </c>
      <c r="AU324" s="111">
        <v>11990</v>
      </c>
      <c r="AV324" s="112">
        <v>8230</v>
      </c>
      <c r="AW324" s="109">
        <v>44863.470833333333</v>
      </c>
      <c r="AX324" s="106">
        <v>36877</v>
      </c>
      <c r="AY324" s="109">
        <v>44863.594444444447</v>
      </c>
      <c r="AZ324" s="106">
        <v>36912</v>
      </c>
      <c r="BA324" s="106">
        <v>2872</v>
      </c>
      <c r="BB324" s="111">
        <v>15780</v>
      </c>
      <c r="BC324" s="111">
        <v>11900</v>
      </c>
      <c r="BD324" s="112">
        <v>3880</v>
      </c>
      <c r="BE324" s="109">
        <v>44863.597916666666</v>
      </c>
      <c r="BF324" s="106">
        <v>36912</v>
      </c>
      <c r="BG324" s="109"/>
      <c r="BH324" s="106"/>
      <c r="BI324" s="106"/>
      <c r="BJ324" s="111"/>
      <c r="BK324" s="111"/>
      <c r="BL324" s="112"/>
      <c r="BM324" s="109"/>
      <c r="BN324" s="106"/>
      <c r="BO324" s="97"/>
      <c r="BP324" s="106"/>
      <c r="BQ324" s="106"/>
      <c r="BR324" s="111"/>
      <c r="BS324" s="111"/>
      <c r="BT324" s="112"/>
      <c r="BU324" s="113"/>
      <c r="BV324" s="106"/>
    </row>
    <row r="325" spans="1:74">
      <c r="A325" s="92" t="s">
        <v>513</v>
      </c>
      <c r="B325" s="91" t="s">
        <v>140</v>
      </c>
      <c r="C325" s="105">
        <v>44863</v>
      </c>
      <c r="D325" s="106" t="s">
        <v>173</v>
      </c>
      <c r="E325" s="107" t="s">
        <v>1322</v>
      </c>
      <c r="F325" s="106" t="s">
        <v>143</v>
      </c>
      <c r="G325" s="106" t="s">
        <v>144</v>
      </c>
      <c r="H325" s="91" t="s">
        <v>145</v>
      </c>
      <c r="I325" s="106" t="s">
        <v>146</v>
      </c>
      <c r="J325" s="107" t="s">
        <v>153</v>
      </c>
      <c r="K325" s="106">
        <v>3</v>
      </c>
      <c r="L325" s="108" t="s">
        <v>154</v>
      </c>
      <c r="M325" s="109">
        <v>44863.256944444445</v>
      </c>
      <c r="N325" s="90">
        <v>44372</v>
      </c>
      <c r="O325" s="106">
        <v>44372</v>
      </c>
      <c r="P325" s="109">
        <v>44863.635416666664</v>
      </c>
      <c r="Q325" s="106">
        <v>44476</v>
      </c>
      <c r="R325" s="106">
        <v>44476</v>
      </c>
      <c r="S325" s="109">
        <v>44863.290277777778</v>
      </c>
      <c r="T325" s="106">
        <v>44380</v>
      </c>
      <c r="U325" s="106" t="s">
        <v>181</v>
      </c>
      <c r="V325" s="109">
        <v>44863.484722222223</v>
      </c>
      <c r="W325" s="106">
        <v>44417</v>
      </c>
      <c r="X325" s="106" t="s">
        <v>238</v>
      </c>
      <c r="Y325" s="109">
        <v>44863.522222222222</v>
      </c>
      <c r="Z325" s="106">
        <v>44443</v>
      </c>
      <c r="AA325" s="106" t="s">
        <v>251</v>
      </c>
      <c r="AB325" s="109">
        <v>44863.59375</v>
      </c>
      <c r="AC325" s="106">
        <v>44459</v>
      </c>
      <c r="AD325" s="106" t="s">
        <v>268</v>
      </c>
      <c r="AE325" s="109"/>
      <c r="AF325" s="106"/>
      <c r="AG325" s="106"/>
      <c r="AH325" s="109"/>
      <c r="AI325" s="106"/>
      <c r="AJ325" s="110"/>
      <c r="AK325" s="97"/>
      <c r="AL325" s="106"/>
      <c r="AM325" s="110"/>
      <c r="AN325" s="97"/>
      <c r="AO325" s="106"/>
      <c r="AP325" s="110"/>
      <c r="AQ325" s="109">
        <v>44863.503472222219</v>
      </c>
      <c r="AR325" s="106">
        <v>44430</v>
      </c>
      <c r="AS325" s="106">
        <v>2870</v>
      </c>
      <c r="AT325" s="111">
        <v>19690</v>
      </c>
      <c r="AU325" s="111">
        <v>12000</v>
      </c>
      <c r="AV325" s="112">
        <v>7690</v>
      </c>
      <c r="AW325" s="109">
        <v>44863.509027777778</v>
      </c>
      <c r="AX325" s="106">
        <v>44430</v>
      </c>
      <c r="AY325" s="109">
        <v>44863.621527777781</v>
      </c>
      <c r="AZ325" s="106">
        <v>44476</v>
      </c>
      <c r="BA325" s="106">
        <v>2874</v>
      </c>
      <c r="BB325" s="111">
        <v>14130</v>
      </c>
      <c r="BC325" s="111">
        <v>11890</v>
      </c>
      <c r="BD325" s="112">
        <v>2240</v>
      </c>
      <c r="BE325" s="109">
        <v>44863.629166666666</v>
      </c>
      <c r="BF325" s="106">
        <v>44476</v>
      </c>
      <c r="BG325" s="109"/>
      <c r="BH325" s="106"/>
      <c r="BI325" s="106"/>
      <c r="BJ325" s="111"/>
      <c r="BK325" s="111"/>
      <c r="BL325" s="112"/>
      <c r="BM325" s="109"/>
      <c r="BN325" s="106"/>
      <c r="BO325" s="97"/>
      <c r="BP325" s="106"/>
      <c r="BQ325" s="106"/>
      <c r="BR325" s="111"/>
      <c r="BS325" s="111"/>
      <c r="BT325" s="112"/>
      <c r="BU325" s="113"/>
      <c r="BV325" s="106"/>
    </row>
    <row r="326" spans="1:74">
      <c r="A326" s="92" t="s">
        <v>510</v>
      </c>
      <c r="B326" s="91" t="s">
        <v>140</v>
      </c>
      <c r="C326" s="105">
        <v>44863</v>
      </c>
      <c r="D326" s="106" t="s">
        <v>173</v>
      </c>
      <c r="E326" s="107" t="s">
        <v>1321</v>
      </c>
      <c r="F326" s="106" t="s">
        <v>143</v>
      </c>
      <c r="G326" s="106" t="s">
        <v>144</v>
      </c>
      <c r="H326" s="91" t="s">
        <v>145</v>
      </c>
      <c r="I326" s="106" t="s">
        <v>146</v>
      </c>
      <c r="J326" s="107" t="s">
        <v>150</v>
      </c>
      <c r="K326" s="106">
        <v>3</v>
      </c>
      <c r="L326" s="108" t="s">
        <v>151</v>
      </c>
      <c r="M326" s="109">
        <v>44863.256944444445</v>
      </c>
      <c r="N326" s="90">
        <v>43647</v>
      </c>
      <c r="O326" s="106">
        <v>0</v>
      </c>
      <c r="P326" s="109">
        <v>44863.619444444441</v>
      </c>
      <c r="Q326" s="106">
        <v>43740</v>
      </c>
      <c r="R326" s="106">
        <v>0</v>
      </c>
      <c r="S326" s="109">
        <v>44863.291666666664</v>
      </c>
      <c r="T326" s="106">
        <v>43652</v>
      </c>
      <c r="U326" s="106" t="s">
        <v>511</v>
      </c>
      <c r="V326" s="109">
        <v>44863.472222222219</v>
      </c>
      <c r="W326" s="106">
        <v>43699</v>
      </c>
      <c r="X326" s="106" t="s">
        <v>512</v>
      </c>
      <c r="Y326" s="109">
        <v>44863.505555555559</v>
      </c>
      <c r="Z326" s="106">
        <v>43718</v>
      </c>
      <c r="AA326" s="106" t="s">
        <v>303</v>
      </c>
      <c r="AB326" s="109">
        <v>44863.590277777781</v>
      </c>
      <c r="AC326" s="106">
        <v>43732</v>
      </c>
      <c r="AD326" s="106" t="s">
        <v>234</v>
      </c>
      <c r="AE326" s="109"/>
      <c r="AF326" s="106"/>
      <c r="AG326" s="106"/>
      <c r="AH326" s="109"/>
      <c r="AI326" s="106"/>
      <c r="AJ326" s="110"/>
      <c r="AK326" s="97"/>
      <c r="AL326" s="106"/>
      <c r="AM326" s="110"/>
      <c r="AN326" s="97"/>
      <c r="AO326" s="106"/>
      <c r="AP326" s="110"/>
      <c r="AQ326" s="109">
        <v>44863.491666666669</v>
      </c>
      <c r="AR326" s="106">
        <v>43708</v>
      </c>
      <c r="AS326" s="106">
        <v>2869</v>
      </c>
      <c r="AT326" s="111">
        <v>19240</v>
      </c>
      <c r="AU326" s="111">
        <v>12200</v>
      </c>
      <c r="AV326" s="112">
        <v>7040</v>
      </c>
      <c r="AW326" s="109">
        <v>44863.496527777781</v>
      </c>
      <c r="AX326" s="106">
        <v>43709</v>
      </c>
      <c r="AY326" s="109">
        <v>44863.611805555556</v>
      </c>
      <c r="AZ326" s="106">
        <v>43739</v>
      </c>
      <c r="BA326" s="106">
        <v>2873</v>
      </c>
      <c r="BB326" s="111">
        <v>16380</v>
      </c>
      <c r="BC326" s="111">
        <v>12090</v>
      </c>
      <c r="BD326" s="112">
        <v>4290</v>
      </c>
      <c r="BE326" s="109">
        <v>44863.619444444441</v>
      </c>
      <c r="BF326" s="106">
        <v>43740</v>
      </c>
      <c r="BG326" s="109"/>
      <c r="BH326" s="106"/>
      <c r="BI326" s="106"/>
      <c r="BJ326" s="111"/>
      <c r="BK326" s="111"/>
      <c r="BL326" s="112"/>
      <c r="BM326" s="109"/>
      <c r="BN326" s="106"/>
      <c r="BO326" s="97"/>
      <c r="BP326" s="106"/>
      <c r="BQ326" s="106"/>
      <c r="BR326" s="111"/>
      <c r="BS326" s="111"/>
      <c r="BT326" s="112"/>
      <c r="BU326" s="113"/>
      <c r="BV326" s="106"/>
    </row>
    <row r="327" spans="1:74">
      <c r="A327" s="92" t="s">
        <v>507</v>
      </c>
      <c r="B327" s="91" t="s">
        <v>140</v>
      </c>
      <c r="C327" s="105">
        <v>44863</v>
      </c>
      <c r="D327" s="106" t="s">
        <v>173</v>
      </c>
      <c r="E327" s="107" t="s">
        <v>1323</v>
      </c>
      <c r="F327" s="106" t="s">
        <v>196</v>
      </c>
      <c r="G327" s="106" t="s">
        <v>144</v>
      </c>
      <c r="H327" s="91" t="s">
        <v>319</v>
      </c>
      <c r="I327" s="106" t="s">
        <v>146</v>
      </c>
      <c r="J327" s="107" t="s">
        <v>150</v>
      </c>
      <c r="K327" s="106">
        <v>0</v>
      </c>
      <c r="L327" s="108" t="s">
        <v>151</v>
      </c>
      <c r="M327" s="109">
        <v>44863.621527777781</v>
      </c>
      <c r="N327" s="90">
        <v>43740</v>
      </c>
      <c r="O327" s="106">
        <v>0</v>
      </c>
      <c r="P327" s="109">
        <v>44863.65</v>
      </c>
      <c r="Q327" s="106">
        <v>43742</v>
      </c>
      <c r="R327" s="106">
        <v>0</v>
      </c>
      <c r="S327" s="109">
        <v>44863.621527777781</v>
      </c>
      <c r="T327" s="106">
        <v>43740</v>
      </c>
      <c r="U327" s="106" t="s">
        <v>270</v>
      </c>
      <c r="V327" s="109">
        <v>44863.638194444444</v>
      </c>
      <c r="W327" s="106">
        <v>43741</v>
      </c>
      <c r="X327" s="106" t="s">
        <v>310</v>
      </c>
      <c r="Y327" s="109"/>
      <c r="Z327" s="106"/>
      <c r="AA327" s="106"/>
      <c r="AB327" s="109"/>
      <c r="AC327" s="106"/>
      <c r="AD327" s="106"/>
      <c r="AE327" s="109"/>
      <c r="AF327" s="106"/>
      <c r="AG327" s="106"/>
      <c r="AH327" s="109"/>
      <c r="AI327" s="106"/>
      <c r="AJ327" s="110"/>
      <c r="AK327" s="97"/>
      <c r="AL327" s="106"/>
      <c r="AM327" s="110"/>
      <c r="AN327" s="97"/>
      <c r="AO327" s="106"/>
      <c r="AP327" s="110"/>
      <c r="AQ327" s="109">
        <v>44863.646527777775</v>
      </c>
      <c r="AR327" s="106">
        <v>43741</v>
      </c>
      <c r="AS327" s="106">
        <v>2875</v>
      </c>
      <c r="AT327" s="111">
        <v>14510</v>
      </c>
      <c r="AU327" s="111">
        <v>12080</v>
      </c>
      <c r="AV327" s="112">
        <v>2430</v>
      </c>
      <c r="AW327" s="109">
        <v>44863.65</v>
      </c>
      <c r="AX327" s="106">
        <v>43742</v>
      </c>
      <c r="AY327" s="109"/>
      <c r="AZ327" s="106"/>
      <c r="BA327" s="106"/>
      <c r="BB327" s="111"/>
      <c r="BC327" s="111"/>
      <c r="BD327" s="112"/>
      <c r="BE327" s="109"/>
      <c r="BF327" s="106"/>
      <c r="BG327" s="109"/>
      <c r="BH327" s="106"/>
      <c r="BI327" s="106"/>
      <c r="BJ327" s="111"/>
      <c r="BK327" s="111"/>
      <c r="BL327" s="112"/>
      <c r="BM327" s="109"/>
      <c r="BN327" s="106"/>
      <c r="BO327" s="97"/>
      <c r="BP327" s="106"/>
      <c r="BQ327" s="106"/>
      <c r="BR327" s="111"/>
      <c r="BS327" s="111"/>
      <c r="BT327" s="112"/>
      <c r="BU327" s="113"/>
      <c r="BV327" s="106"/>
    </row>
    <row r="328" spans="1:74">
      <c r="A328" s="92" t="s">
        <v>514</v>
      </c>
      <c r="B328" s="91" t="s">
        <v>140</v>
      </c>
      <c r="C328" s="105">
        <v>44863</v>
      </c>
      <c r="D328" s="106" t="s">
        <v>173</v>
      </c>
      <c r="E328" s="107" t="s">
        <v>1324</v>
      </c>
      <c r="F328" s="106" t="s">
        <v>143</v>
      </c>
      <c r="G328" s="106" t="s">
        <v>156</v>
      </c>
      <c r="H328" s="91" t="s">
        <v>145</v>
      </c>
      <c r="I328" s="106" t="s">
        <v>146</v>
      </c>
      <c r="J328" s="107" t="s">
        <v>147</v>
      </c>
      <c r="K328" s="106">
        <v>3</v>
      </c>
      <c r="L328" s="108" t="s">
        <v>158</v>
      </c>
      <c r="M328" s="109">
        <v>44863.602777777778</v>
      </c>
      <c r="N328" s="90">
        <v>36912</v>
      </c>
      <c r="O328" s="106">
        <v>36912</v>
      </c>
      <c r="P328" s="109">
        <v>44863.881944444445</v>
      </c>
      <c r="Q328" s="106">
        <v>36965</v>
      </c>
      <c r="R328" s="106">
        <v>36965</v>
      </c>
      <c r="S328" s="109">
        <v>44863.607638888891</v>
      </c>
      <c r="T328" s="106">
        <v>36916</v>
      </c>
      <c r="U328" s="106" t="s">
        <v>344</v>
      </c>
      <c r="V328" s="109">
        <v>44863.855555555558</v>
      </c>
      <c r="W328" s="106">
        <v>36952</v>
      </c>
      <c r="X328" s="106" t="s">
        <v>169</v>
      </c>
      <c r="Y328" s="109"/>
      <c r="Z328" s="106"/>
      <c r="AA328" s="106"/>
      <c r="AB328" s="109"/>
      <c r="AC328" s="106"/>
      <c r="AD328" s="106"/>
      <c r="AE328" s="109"/>
      <c r="AF328" s="106"/>
      <c r="AG328" s="106"/>
      <c r="AH328" s="109"/>
      <c r="AI328" s="106"/>
      <c r="AJ328" s="110"/>
      <c r="AK328" s="97"/>
      <c r="AL328" s="106"/>
      <c r="AM328" s="110"/>
      <c r="AN328" s="97"/>
      <c r="AO328" s="106"/>
      <c r="AP328" s="110"/>
      <c r="AQ328" s="109">
        <v>44863.870833333334</v>
      </c>
      <c r="AR328" s="106">
        <v>36965</v>
      </c>
      <c r="AS328" s="106"/>
      <c r="AT328" s="111"/>
      <c r="AU328" s="111"/>
      <c r="AV328" s="114">
        <v>8760</v>
      </c>
      <c r="AW328" s="109">
        <v>44863.879166666666</v>
      </c>
      <c r="AX328" s="106">
        <v>36965</v>
      </c>
      <c r="AY328" s="109"/>
      <c r="AZ328" s="106"/>
      <c r="BA328" s="106"/>
      <c r="BB328" s="111"/>
      <c r="BC328" s="111"/>
      <c r="BD328" s="112"/>
      <c r="BE328" s="109"/>
      <c r="BF328" s="106"/>
      <c r="BG328" s="109"/>
      <c r="BH328" s="106"/>
      <c r="BI328" s="106"/>
      <c r="BJ328" s="111"/>
      <c r="BK328" s="111"/>
      <c r="BL328" s="112"/>
      <c r="BM328" s="109"/>
      <c r="BN328" s="106"/>
      <c r="BO328" s="97"/>
      <c r="BP328" s="106"/>
      <c r="BQ328" s="106"/>
      <c r="BR328" s="111"/>
      <c r="BS328" s="111"/>
      <c r="BT328" s="112"/>
      <c r="BU328" s="113"/>
      <c r="BV328" s="106"/>
    </row>
    <row r="329" spans="1:74">
      <c r="A329" s="92" t="s">
        <v>518</v>
      </c>
      <c r="B329" s="91" t="s">
        <v>140</v>
      </c>
      <c r="C329" s="105">
        <v>44864</v>
      </c>
      <c r="D329" s="106" t="s">
        <v>175</v>
      </c>
      <c r="E329" s="107" t="s">
        <v>1330</v>
      </c>
      <c r="F329" s="106" t="s">
        <v>171</v>
      </c>
      <c r="G329" s="106" t="s">
        <v>144</v>
      </c>
      <c r="H329" s="91" t="s">
        <v>145</v>
      </c>
      <c r="I329" s="106" t="s">
        <v>146</v>
      </c>
      <c r="J329" s="107" t="s">
        <v>147</v>
      </c>
      <c r="K329" s="106">
        <v>5</v>
      </c>
      <c r="L329" s="108" t="s">
        <v>158</v>
      </c>
      <c r="M329" s="109">
        <v>44864.395833333336</v>
      </c>
      <c r="N329" s="90">
        <v>36965</v>
      </c>
      <c r="O329" s="106">
        <v>36965</v>
      </c>
      <c r="P329" s="109">
        <v>44864.59375</v>
      </c>
      <c r="Q329" s="106">
        <v>37007</v>
      </c>
      <c r="R329" s="106">
        <v>37007</v>
      </c>
      <c r="S329" s="109">
        <v>44864.401388888888</v>
      </c>
      <c r="T329" s="106">
        <v>36970</v>
      </c>
      <c r="U329" s="106" t="s">
        <v>385</v>
      </c>
      <c r="V329" s="109">
        <v>44864.568749999999</v>
      </c>
      <c r="W329" s="106">
        <v>36996</v>
      </c>
      <c r="X329" s="106" t="s">
        <v>519</v>
      </c>
      <c r="Y329" s="109"/>
      <c r="Z329" s="106"/>
      <c r="AA329" s="106"/>
      <c r="AB329" s="109"/>
      <c r="AC329" s="106"/>
      <c r="AD329" s="106"/>
      <c r="AE329" s="109"/>
      <c r="AF329" s="106"/>
      <c r="AG329" s="106"/>
      <c r="AH329" s="109"/>
      <c r="AI329" s="106"/>
      <c r="AJ329" s="110"/>
      <c r="AK329" s="97"/>
      <c r="AL329" s="106"/>
      <c r="AM329" s="110"/>
      <c r="AN329" s="97"/>
      <c r="AO329" s="106"/>
      <c r="AP329" s="110"/>
      <c r="AQ329" s="109">
        <v>44864.588194444441</v>
      </c>
      <c r="AR329" s="106">
        <v>37006</v>
      </c>
      <c r="AS329" s="106"/>
      <c r="AT329" s="111"/>
      <c r="AU329" s="111"/>
      <c r="AV329" s="114">
        <v>2980</v>
      </c>
      <c r="AW329" s="109">
        <v>44864.591666666667</v>
      </c>
      <c r="AX329" s="106">
        <v>37007</v>
      </c>
      <c r="AY329" s="109"/>
      <c r="AZ329" s="106"/>
      <c r="BA329" s="106"/>
      <c r="BB329" s="111"/>
      <c r="BC329" s="111"/>
      <c r="BD329" s="112"/>
      <c r="BE329" s="109"/>
      <c r="BF329" s="106"/>
      <c r="BG329" s="109"/>
      <c r="BH329" s="106"/>
      <c r="BI329" s="106"/>
      <c r="BJ329" s="111"/>
      <c r="BK329" s="111"/>
      <c r="BL329" s="112"/>
      <c r="BM329" s="109"/>
      <c r="BN329" s="106"/>
      <c r="BO329" s="97"/>
      <c r="BP329" s="106"/>
      <c r="BQ329" s="106"/>
      <c r="BR329" s="111"/>
      <c r="BS329" s="111"/>
      <c r="BT329" s="112"/>
      <c r="BU329" s="113"/>
      <c r="BV329" s="106"/>
    </row>
    <row r="330" spans="1:74">
      <c r="A330" s="92" t="s">
        <v>521</v>
      </c>
      <c r="B330" s="91" t="s">
        <v>140</v>
      </c>
      <c r="C330" s="105">
        <v>44865</v>
      </c>
      <c r="D330" s="106" t="s">
        <v>176</v>
      </c>
      <c r="E330" s="107" t="s">
        <v>1317</v>
      </c>
      <c r="F330" s="106" t="s">
        <v>165</v>
      </c>
      <c r="G330" s="106" t="s">
        <v>144</v>
      </c>
      <c r="H330" s="91" t="s">
        <v>145</v>
      </c>
      <c r="I330" s="106" t="s">
        <v>146</v>
      </c>
      <c r="J330" s="107" t="s">
        <v>147</v>
      </c>
      <c r="K330" s="106">
        <v>4</v>
      </c>
      <c r="L330" s="108" t="s">
        <v>148</v>
      </c>
      <c r="M330" s="109">
        <v>44865.260416666664</v>
      </c>
      <c r="N330" s="90">
        <v>37007</v>
      </c>
      <c r="O330" s="106">
        <v>0</v>
      </c>
      <c r="P330" s="109">
        <v>44865.625</v>
      </c>
      <c r="Q330" s="106">
        <v>36068</v>
      </c>
      <c r="R330" s="106">
        <v>0</v>
      </c>
      <c r="S330" s="109">
        <v>44865.288194444445</v>
      </c>
      <c r="T330" s="106">
        <v>37012</v>
      </c>
      <c r="U330" s="106" t="s">
        <v>288</v>
      </c>
      <c r="V330" s="109">
        <v>44865.45</v>
      </c>
      <c r="W330" s="106">
        <v>37036</v>
      </c>
      <c r="X330" s="106" t="s">
        <v>389</v>
      </c>
      <c r="Y330" s="109">
        <v>44865.480555555558</v>
      </c>
      <c r="Z330" s="106">
        <v>37047</v>
      </c>
      <c r="AA330" s="106" t="s">
        <v>522</v>
      </c>
      <c r="AB330" s="109">
        <v>44865.59375</v>
      </c>
      <c r="AC330" s="106">
        <v>37059</v>
      </c>
      <c r="AD330" s="106" t="s">
        <v>227</v>
      </c>
      <c r="AE330" s="109"/>
      <c r="AF330" s="106"/>
      <c r="AG330" s="106"/>
      <c r="AH330" s="109"/>
      <c r="AI330" s="106"/>
      <c r="AJ330" s="110"/>
      <c r="AK330" s="97"/>
      <c r="AL330" s="106"/>
      <c r="AM330" s="110"/>
      <c r="AN330" s="97"/>
      <c r="AO330" s="106"/>
      <c r="AP330" s="110"/>
      <c r="AQ330" s="109">
        <v>44865.46597222222</v>
      </c>
      <c r="AR330" s="106">
        <v>37041</v>
      </c>
      <c r="AS330" s="106">
        <v>2879</v>
      </c>
      <c r="AT330" s="111">
        <v>20310</v>
      </c>
      <c r="AU330" s="111">
        <v>12060</v>
      </c>
      <c r="AV330" s="112">
        <v>8250</v>
      </c>
      <c r="AW330" s="109">
        <v>44865.472222222219</v>
      </c>
      <c r="AX330" s="106">
        <v>37041</v>
      </c>
      <c r="AY330" s="109">
        <v>44865.618055555555</v>
      </c>
      <c r="AZ330" s="106">
        <v>37068</v>
      </c>
      <c r="BA330" s="106">
        <v>2888</v>
      </c>
      <c r="BB330" s="111">
        <v>18770</v>
      </c>
      <c r="BC330" s="111">
        <v>12030</v>
      </c>
      <c r="BD330" s="112">
        <v>6740</v>
      </c>
      <c r="BE330" s="109">
        <v>44865.622916666667</v>
      </c>
      <c r="BF330" s="106">
        <v>37068</v>
      </c>
      <c r="BG330" s="109"/>
      <c r="BH330" s="106"/>
      <c r="BI330" s="106"/>
      <c r="BJ330" s="111"/>
      <c r="BK330" s="111"/>
      <c r="BL330" s="112"/>
      <c r="BM330" s="109"/>
      <c r="BN330" s="106"/>
      <c r="BO330" s="97"/>
      <c r="BP330" s="106"/>
      <c r="BQ330" s="106"/>
      <c r="BR330" s="111"/>
      <c r="BS330" s="111"/>
      <c r="BT330" s="112"/>
      <c r="BU330" s="113"/>
      <c r="BV330" s="106"/>
    </row>
    <row r="331" spans="1:74">
      <c r="A331" s="92" t="s">
        <v>528</v>
      </c>
      <c r="B331" s="91" t="s">
        <v>140</v>
      </c>
      <c r="C331" s="105">
        <v>44865</v>
      </c>
      <c r="D331" s="106" t="s">
        <v>176</v>
      </c>
      <c r="E331" s="107" t="s">
        <v>1331</v>
      </c>
      <c r="F331" s="106" t="s">
        <v>176</v>
      </c>
      <c r="G331" s="106" t="s">
        <v>144</v>
      </c>
      <c r="H331" s="91" t="s">
        <v>160</v>
      </c>
      <c r="I331" s="106" t="s">
        <v>146</v>
      </c>
      <c r="J331" s="107" t="s">
        <v>161</v>
      </c>
      <c r="K331" s="106">
        <v>3</v>
      </c>
      <c r="L331" s="108" t="s">
        <v>162</v>
      </c>
      <c r="M331" s="109">
        <v>44865.262499999997</v>
      </c>
      <c r="N331" s="90">
        <v>27196</v>
      </c>
      <c r="O331" s="106">
        <v>2400</v>
      </c>
      <c r="P331" s="109">
        <v>44865.644444444442</v>
      </c>
      <c r="Q331" s="106">
        <v>27259</v>
      </c>
      <c r="R331" s="106">
        <v>2409</v>
      </c>
      <c r="S331" s="109">
        <v>44865.286111111112</v>
      </c>
      <c r="T331" s="106">
        <v>27201</v>
      </c>
      <c r="U331" s="106" t="s">
        <v>296</v>
      </c>
      <c r="V331" s="109">
        <v>44865.46875</v>
      </c>
      <c r="W331" s="106">
        <v>27230</v>
      </c>
      <c r="X331" s="106" t="s">
        <v>529</v>
      </c>
      <c r="Y331" s="109">
        <v>44865.521527777775</v>
      </c>
      <c r="Z331" s="106">
        <v>27242</v>
      </c>
      <c r="AA331" s="106" t="s">
        <v>278</v>
      </c>
      <c r="AB331" s="109">
        <v>44865.581944444442</v>
      </c>
      <c r="AC331" s="106">
        <v>27252</v>
      </c>
      <c r="AD331" s="106" t="s">
        <v>530</v>
      </c>
      <c r="AE331" s="109"/>
      <c r="AF331" s="106"/>
      <c r="AG331" s="106"/>
      <c r="AH331" s="109"/>
      <c r="AI331" s="106"/>
      <c r="AJ331" s="110"/>
      <c r="AK331" s="97"/>
      <c r="AL331" s="106"/>
      <c r="AM331" s="110"/>
      <c r="AN331" s="97"/>
      <c r="AO331" s="106"/>
      <c r="AP331" s="110"/>
      <c r="AQ331" s="109">
        <v>44865.484722222223</v>
      </c>
      <c r="AR331" s="106">
        <v>27236</v>
      </c>
      <c r="AS331" s="106">
        <v>2883</v>
      </c>
      <c r="AT331" s="111">
        <v>6470</v>
      </c>
      <c r="AU331" s="111">
        <v>4430</v>
      </c>
      <c r="AV331" s="112">
        <v>2040</v>
      </c>
      <c r="AW331" s="109">
        <v>44865.509027777778</v>
      </c>
      <c r="AX331" s="106">
        <v>27236</v>
      </c>
      <c r="AY331" s="109">
        <v>44865.599999999999</v>
      </c>
      <c r="AZ331" s="106">
        <v>27258</v>
      </c>
      <c r="BA331" s="106">
        <v>2887</v>
      </c>
      <c r="BB331" s="111">
        <v>5980</v>
      </c>
      <c r="BC331" s="111">
        <v>4430</v>
      </c>
      <c r="BD331" s="112">
        <v>1550</v>
      </c>
      <c r="BE331" s="109">
        <v>44865.638888888891</v>
      </c>
      <c r="BF331" s="106">
        <v>27259</v>
      </c>
      <c r="BG331" s="109"/>
      <c r="BH331" s="106"/>
      <c r="BI331" s="106"/>
      <c r="BJ331" s="111"/>
      <c r="BK331" s="111"/>
      <c r="BL331" s="112"/>
      <c r="BM331" s="109"/>
      <c r="BN331" s="106"/>
      <c r="BO331" s="97"/>
      <c r="BP331" s="106"/>
      <c r="BQ331" s="106"/>
      <c r="BR331" s="111"/>
      <c r="BS331" s="111"/>
      <c r="BT331" s="112"/>
      <c r="BU331" s="113"/>
      <c r="BV331" s="106"/>
    </row>
    <row r="332" spans="1:74">
      <c r="A332" s="92" t="s">
        <v>523</v>
      </c>
      <c r="B332" s="91" t="s">
        <v>140</v>
      </c>
      <c r="C332" s="105">
        <v>44865</v>
      </c>
      <c r="D332" s="106" t="s">
        <v>176</v>
      </c>
      <c r="E332" s="107" t="s">
        <v>1327</v>
      </c>
      <c r="F332" s="106" t="s">
        <v>165</v>
      </c>
      <c r="G332" s="106" t="s">
        <v>144</v>
      </c>
      <c r="H332" s="91" t="s">
        <v>145</v>
      </c>
      <c r="I332" s="106" t="s">
        <v>146</v>
      </c>
      <c r="J332" s="107" t="s">
        <v>150</v>
      </c>
      <c r="K332" s="106">
        <v>3</v>
      </c>
      <c r="L332" s="108" t="s">
        <v>151</v>
      </c>
      <c r="M332" s="109">
        <v>44865.291666666664</v>
      </c>
      <c r="N332" s="90">
        <v>43742</v>
      </c>
      <c r="O332" s="106">
        <v>0</v>
      </c>
      <c r="P332" s="109">
        <v>44865.665277777778</v>
      </c>
      <c r="Q332" s="106">
        <v>53812</v>
      </c>
      <c r="R332" s="106">
        <v>0</v>
      </c>
      <c r="S332" s="109">
        <v>44865.291666666664</v>
      </c>
      <c r="T332" s="106">
        <v>43747</v>
      </c>
      <c r="U332" s="106" t="s">
        <v>285</v>
      </c>
      <c r="V332" s="109">
        <v>44865.506944444445</v>
      </c>
      <c r="W332" s="106">
        <v>43781</v>
      </c>
      <c r="X332" s="106" t="s">
        <v>228</v>
      </c>
      <c r="Y332" s="109">
        <v>44865.529166666667</v>
      </c>
      <c r="Z332" s="106">
        <v>43788</v>
      </c>
      <c r="AA332" s="106" t="s">
        <v>524</v>
      </c>
      <c r="AB332" s="109">
        <v>44865.638888888891</v>
      </c>
      <c r="AC332" s="106">
        <v>43805</v>
      </c>
      <c r="AD332" s="106" t="s">
        <v>525</v>
      </c>
      <c r="AE332" s="109"/>
      <c r="AF332" s="106"/>
      <c r="AG332" s="106"/>
      <c r="AH332" s="109"/>
      <c r="AI332" s="106"/>
      <c r="AJ332" s="110"/>
      <c r="AK332" s="97"/>
      <c r="AL332" s="106"/>
      <c r="AM332" s="110"/>
      <c r="AN332" s="97"/>
      <c r="AO332" s="106"/>
      <c r="AP332" s="110"/>
      <c r="AQ332" s="109">
        <v>44865.522222222222</v>
      </c>
      <c r="AR332" s="106">
        <v>43785</v>
      </c>
      <c r="AS332" s="106">
        <v>2885</v>
      </c>
      <c r="AT332" s="111">
        <v>22350</v>
      </c>
      <c r="AU332" s="111">
        <v>12430</v>
      </c>
      <c r="AV332" s="112">
        <v>9920</v>
      </c>
      <c r="AW332" s="109">
        <v>44865.524305555555</v>
      </c>
      <c r="AX332" s="106">
        <v>43785</v>
      </c>
      <c r="AY332" s="109">
        <v>44865.65902777778</v>
      </c>
      <c r="AZ332" s="106">
        <v>43812</v>
      </c>
      <c r="BA332" s="106">
        <v>2890</v>
      </c>
      <c r="BB332" s="111">
        <v>18120</v>
      </c>
      <c r="BC332" s="111">
        <v>12260</v>
      </c>
      <c r="BD332" s="112">
        <v>5860</v>
      </c>
      <c r="BE332" s="109">
        <v>44865.665277777778</v>
      </c>
      <c r="BF332" s="106">
        <v>43812</v>
      </c>
      <c r="BG332" s="109"/>
      <c r="BH332" s="106"/>
      <c r="BI332" s="106"/>
      <c r="BJ332" s="111"/>
      <c r="BK332" s="111"/>
      <c r="BL332" s="112"/>
      <c r="BM332" s="109"/>
      <c r="BN332" s="106"/>
      <c r="BO332" s="97"/>
      <c r="BP332" s="106"/>
      <c r="BQ332" s="106"/>
      <c r="BR332" s="111"/>
      <c r="BS332" s="111"/>
      <c r="BT332" s="112"/>
      <c r="BU332" s="113"/>
      <c r="BV332" s="106"/>
    </row>
    <row r="333" spans="1:74">
      <c r="A333" s="92" t="s">
        <v>526</v>
      </c>
      <c r="B333" s="91" t="s">
        <v>140</v>
      </c>
      <c r="C333" s="105">
        <v>44865</v>
      </c>
      <c r="D333" s="106" t="s">
        <v>176</v>
      </c>
      <c r="E333" s="107" t="s">
        <v>1326</v>
      </c>
      <c r="F333" s="106" t="s">
        <v>165</v>
      </c>
      <c r="G333" s="106" t="s">
        <v>144</v>
      </c>
      <c r="H333" s="91" t="s">
        <v>145</v>
      </c>
      <c r="I333" s="106" t="s">
        <v>146</v>
      </c>
      <c r="J333" s="107" t="s">
        <v>153</v>
      </c>
      <c r="K333" s="106">
        <v>3</v>
      </c>
      <c r="L333" s="108" t="s">
        <v>154</v>
      </c>
      <c r="M333" s="109">
        <v>44865.263888888891</v>
      </c>
      <c r="N333" s="90">
        <v>44476</v>
      </c>
      <c r="O333" s="106">
        <v>44476</v>
      </c>
      <c r="P333" s="109">
        <v>44865.6875</v>
      </c>
      <c r="Q333" s="106">
        <v>44555</v>
      </c>
      <c r="R333" s="106">
        <v>44555</v>
      </c>
      <c r="S333" s="109">
        <v>44865.29583333333</v>
      </c>
      <c r="T333" s="106">
        <v>44484</v>
      </c>
      <c r="U333" s="106" t="s">
        <v>181</v>
      </c>
      <c r="V333" s="109">
        <v>44865.482638888891</v>
      </c>
      <c r="W333" s="106">
        <v>44512</v>
      </c>
      <c r="X333" s="106" t="s">
        <v>223</v>
      </c>
      <c r="Y333" s="109">
        <v>44865.511111111111</v>
      </c>
      <c r="Z333" s="106">
        <v>44521</v>
      </c>
      <c r="AA333" s="106" t="s">
        <v>328</v>
      </c>
      <c r="AB333" s="109">
        <v>44865.649305555555</v>
      </c>
      <c r="AC333" s="106">
        <v>44539</v>
      </c>
      <c r="AD333" s="106" t="s">
        <v>199</v>
      </c>
      <c r="AE333" s="109"/>
      <c r="AF333" s="106"/>
      <c r="AG333" s="106"/>
      <c r="AH333" s="109"/>
      <c r="AI333" s="106"/>
      <c r="AJ333" s="110"/>
      <c r="AK333" s="97"/>
      <c r="AL333" s="106"/>
      <c r="AM333" s="110"/>
      <c r="AN333" s="97"/>
      <c r="AO333" s="106"/>
      <c r="AP333" s="110"/>
      <c r="AQ333" s="109">
        <v>44865.49722222222</v>
      </c>
      <c r="AR333" s="106">
        <v>44517</v>
      </c>
      <c r="AS333" s="106">
        <v>2884</v>
      </c>
      <c r="AT333" s="111">
        <v>21510</v>
      </c>
      <c r="AU333" s="111">
        <v>11960</v>
      </c>
      <c r="AV333" s="112">
        <v>9550</v>
      </c>
      <c r="AW333" s="109">
        <v>44865.505555555559</v>
      </c>
      <c r="AX333" s="106">
        <v>44517</v>
      </c>
      <c r="AY333" s="109">
        <v>44865.676388888889</v>
      </c>
      <c r="AZ333" s="106">
        <v>44555</v>
      </c>
      <c r="BA333" s="106">
        <v>2891</v>
      </c>
      <c r="BB333" s="111">
        <v>20590</v>
      </c>
      <c r="BC333" s="111">
        <v>11880</v>
      </c>
      <c r="BD333" s="112">
        <v>8710</v>
      </c>
      <c r="BE333" s="109">
        <v>44865.685416666667</v>
      </c>
      <c r="BF333" s="106">
        <v>44555</v>
      </c>
      <c r="BG333" s="109"/>
      <c r="BH333" s="106"/>
      <c r="BI333" s="106"/>
      <c r="BJ333" s="111"/>
      <c r="BK333" s="111"/>
      <c r="BL333" s="112"/>
      <c r="BM333" s="109"/>
      <c r="BN333" s="106"/>
      <c r="BO333" s="97"/>
      <c r="BP333" s="106"/>
      <c r="BQ333" s="106"/>
      <c r="BR333" s="111"/>
      <c r="BS333" s="111"/>
      <c r="BT333" s="112"/>
      <c r="BU333" s="113"/>
      <c r="BV333" s="106"/>
    </row>
    <row r="334" spans="1:74">
      <c r="A334" s="92" t="s">
        <v>520</v>
      </c>
      <c r="B334" s="91" t="s">
        <v>140</v>
      </c>
      <c r="C334" s="105">
        <v>44865</v>
      </c>
      <c r="D334" s="106" t="s">
        <v>176</v>
      </c>
      <c r="E334" s="107" t="s">
        <v>1323</v>
      </c>
      <c r="F334" s="106" t="s">
        <v>196</v>
      </c>
      <c r="G334" s="106" t="s">
        <v>144</v>
      </c>
      <c r="H334" s="91" t="s">
        <v>319</v>
      </c>
      <c r="I334" s="106" t="s">
        <v>146</v>
      </c>
      <c r="J334" s="107" t="s">
        <v>150</v>
      </c>
      <c r="K334" s="106">
        <v>0</v>
      </c>
      <c r="L334" s="108" t="s">
        <v>151</v>
      </c>
      <c r="M334" s="109">
        <v>44865.665277777778</v>
      </c>
      <c r="N334" s="90">
        <v>43812</v>
      </c>
      <c r="O334" s="106">
        <v>0</v>
      </c>
      <c r="P334" s="109">
        <v>44865.690972222219</v>
      </c>
      <c r="Q334" s="106">
        <v>43814</v>
      </c>
      <c r="R334" s="106">
        <v>0</v>
      </c>
      <c r="S334" s="109">
        <v>44865.666666666664</v>
      </c>
      <c r="T334" s="106">
        <v>43813</v>
      </c>
      <c r="U334" s="106" t="s">
        <v>270</v>
      </c>
      <c r="V334" s="109">
        <v>44865.690972222219</v>
      </c>
      <c r="W334" s="106">
        <v>43814</v>
      </c>
      <c r="X334" s="106" t="s">
        <v>310</v>
      </c>
      <c r="Y334" s="109"/>
      <c r="Z334" s="106"/>
      <c r="AA334" s="106"/>
      <c r="AB334" s="109"/>
      <c r="AC334" s="106"/>
      <c r="AD334" s="106"/>
      <c r="AE334" s="109"/>
      <c r="AF334" s="106"/>
      <c r="AG334" s="106"/>
      <c r="AH334" s="109"/>
      <c r="AI334" s="106"/>
      <c r="AJ334" s="110"/>
      <c r="AK334" s="97"/>
      <c r="AL334" s="106"/>
      <c r="AM334" s="110"/>
      <c r="AN334" s="97"/>
      <c r="AO334" s="106"/>
      <c r="AP334" s="110"/>
      <c r="AQ334" s="109">
        <v>44865.686805555553</v>
      </c>
      <c r="AR334" s="106">
        <v>43814</v>
      </c>
      <c r="AS334" s="106">
        <v>2892</v>
      </c>
      <c r="AT334" s="111">
        <v>13460</v>
      </c>
      <c r="AU334" s="111">
        <v>12240</v>
      </c>
      <c r="AV334" s="112">
        <v>1220</v>
      </c>
      <c r="AW334" s="109">
        <v>44865.690972222219</v>
      </c>
      <c r="AX334" s="106">
        <v>43814</v>
      </c>
      <c r="AY334" s="109"/>
      <c r="AZ334" s="106"/>
      <c r="BA334" s="106"/>
      <c r="BB334" s="111"/>
      <c r="BC334" s="111"/>
      <c r="BD334" s="112"/>
      <c r="BE334" s="109"/>
      <c r="BF334" s="106"/>
      <c r="BG334" s="109"/>
      <c r="BH334" s="106"/>
      <c r="BI334" s="106"/>
      <c r="BJ334" s="111"/>
      <c r="BK334" s="111"/>
      <c r="BL334" s="112"/>
      <c r="BM334" s="109"/>
      <c r="BN334" s="106"/>
      <c r="BO334" s="97"/>
      <c r="BP334" s="106"/>
      <c r="BQ334" s="106"/>
      <c r="BR334" s="111"/>
      <c r="BS334" s="111"/>
      <c r="BT334" s="112"/>
      <c r="BU334" s="113"/>
      <c r="BV334" s="106"/>
    </row>
    <row r="335" spans="1:74">
      <c r="A335" s="92" t="s">
        <v>527</v>
      </c>
      <c r="B335" s="91" t="s">
        <v>140</v>
      </c>
      <c r="C335" s="105">
        <v>44865</v>
      </c>
      <c r="D335" s="106" t="s">
        <v>176</v>
      </c>
      <c r="E335" s="107" t="s">
        <v>1318</v>
      </c>
      <c r="F335" s="106" t="s">
        <v>165</v>
      </c>
      <c r="G335" s="106" t="s">
        <v>156</v>
      </c>
      <c r="H335" s="91" t="s">
        <v>145</v>
      </c>
      <c r="I335" s="106" t="s">
        <v>146</v>
      </c>
      <c r="J335" s="107" t="s">
        <v>147</v>
      </c>
      <c r="K335" s="106">
        <v>3</v>
      </c>
      <c r="L335" s="108" t="s">
        <v>158</v>
      </c>
      <c r="M335" s="109">
        <v>44865.647222222222</v>
      </c>
      <c r="N335" s="90">
        <v>37068</v>
      </c>
      <c r="O335" s="106">
        <v>37068</v>
      </c>
      <c r="P335" s="109">
        <v>44865.96597222222</v>
      </c>
      <c r="Q335" s="106">
        <v>37123</v>
      </c>
      <c r="R335" s="106">
        <v>37123</v>
      </c>
      <c r="S335" s="109">
        <v>44865.652777777781</v>
      </c>
      <c r="T335" s="106">
        <v>37072</v>
      </c>
      <c r="U335" s="106" t="s">
        <v>292</v>
      </c>
      <c r="V335" s="109">
        <v>44865.808333333334</v>
      </c>
      <c r="W335" s="106">
        <v>37086</v>
      </c>
      <c r="X335" s="106" t="s">
        <v>446</v>
      </c>
      <c r="Y335" s="109">
        <v>44865.824305555558</v>
      </c>
      <c r="Z335" s="106">
        <v>37095</v>
      </c>
      <c r="AA335" s="106" t="s">
        <v>464</v>
      </c>
      <c r="AB335" s="109">
        <v>44865.936111111114</v>
      </c>
      <c r="AC335" s="106">
        <v>37109</v>
      </c>
      <c r="AD335" s="106" t="s">
        <v>245</v>
      </c>
      <c r="AE335" s="109"/>
      <c r="AF335" s="106"/>
      <c r="AG335" s="106"/>
      <c r="AH335" s="109"/>
      <c r="AI335" s="106"/>
      <c r="AJ335" s="110"/>
      <c r="AK335" s="97"/>
      <c r="AL335" s="106"/>
      <c r="AM335" s="110"/>
      <c r="AN335" s="97"/>
      <c r="AO335" s="106"/>
      <c r="AP335" s="110"/>
      <c r="AQ335" s="109">
        <v>44865.8125</v>
      </c>
      <c r="AR335" s="106">
        <v>37090</v>
      </c>
      <c r="AS335" s="106"/>
      <c r="AT335" s="111"/>
      <c r="AU335" s="111"/>
      <c r="AV335" s="114">
        <v>8310</v>
      </c>
      <c r="AW335" s="109">
        <v>44865.819444444445</v>
      </c>
      <c r="AX335" s="106">
        <v>37091</v>
      </c>
      <c r="AY335" s="109">
        <v>44865.955555555556</v>
      </c>
      <c r="AZ335" s="106">
        <v>37123</v>
      </c>
      <c r="BA335" s="106"/>
      <c r="BB335" s="111"/>
      <c r="BC335" s="111"/>
      <c r="BD335" s="114">
        <v>6490</v>
      </c>
      <c r="BE335" s="109">
        <v>44865.963194444441</v>
      </c>
      <c r="BF335" s="106">
        <v>37123</v>
      </c>
      <c r="BG335" s="109"/>
      <c r="BH335" s="106"/>
      <c r="BI335" s="106"/>
      <c r="BJ335" s="111"/>
      <c r="BK335" s="111"/>
      <c r="BL335" s="112"/>
      <c r="BM335" s="109"/>
      <c r="BN335" s="106"/>
      <c r="BO335" s="97"/>
      <c r="BP335" s="106"/>
      <c r="BQ335" s="106"/>
      <c r="BR335" s="111"/>
      <c r="BS335" s="111"/>
      <c r="BT335" s="112"/>
      <c r="BU335" s="113"/>
      <c r="BV335" s="106"/>
    </row>
    <row r="336" spans="1:74">
      <c r="A336" s="92" t="s">
        <v>542</v>
      </c>
      <c r="B336" s="91" t="s">
        <v>140</v>
      </c>
      <c r="C336" s="115">
        <v>44866</v>
      </c>
      <c r="D336" s="106" t="s">
        <v>178</v>
      </c>
      <c r="E336" s="107" t="s">
        <v>1332</v>
      </c>
      <c r="F336" s="106" t="s">
        <v>178</v>
      </c>
      <c r="G336" s="106" t="s">
        <v>144</v>
      </c>
      <c r="H336" s="91" t="s">
        <v>160</v>
      </c>
      <c r="I336" s="106" t="s">
        <v>146</v>
      </c>
      <c r="J336" s="107" t="s">
        <v>161</v>
      </c>
      <c r="K336" s="106">
        <v>3</v>
      </c>
      <c r="L336" s="108" t="s">
        <v>162</v>
      </c>
      <c r="M336" s="97">
        <v>44866.261805555558</v>
      </c>
      <c r="N336" s="90">
        <v>27259</v>
      </c>
      <c r="O336" s="106">
        <v>2409</v>
      </c>
      <c r="P336" s="97">
        <v>44866.616666666669</v>
      </c>
      <c r="Q336" s="106">
        <v>27332</v>
      </c>
      <c r="R336" s="106">
        <v>2417</v>
      </c>
      <c r="S336" s="97">
        <v>44866.29583333333</v>
      </c>
      <c r="T336" s="106">
        <v>27267</v>
      </c>
      <c r="U336" s="106" t="s">
        <v>269</v>
      </c>
      <c r="V336" s="97">
        <v>44866.434027777781</v>
      </c>
      <c r="W336" s="106">
        <v>27292</v>
      </c>
      <c r="X336" s="106" t="s">
        <v>248</v>
      </c>
      <c r="Y336" s="97">
        <v>44866.490972222222</v>
      </c>
      <c r="Z336" s="106">
        <v>27307</v>
      </c>
      <c r="AA336" s="106" t="s">
        <v>281</v>
      </c>
      <c r="AB336" s="97">
        <v>44866.572222222225</v>
      </c>
      <c r="AC336" s="106">
        <v>27324</v>
      </c>
      <c r="AD336" s="106" t="s">
        <v>225</v>
      </c>
      <c r="AE336" s="109"/>
      <c r="AF336" s="106"/>
      <c r="AG336" s="106"/>
      <c r="AH336" s="109"/>
      <c r="AI336" s="106"/>
      <c r="AJ336" s="110"/>
      <c r="AK336" s="97"/>
      <c r="AL336" s="106"/>
      <c r="AM336" s="110"/>
      <c r="AN336" s="97"/>
      <c r="AO336" s="106"/>
      <c r="AP336" s="110"/>
      <c r="AQ336" s="97">
        <v>44866.454861111109</v>
      </c>
      <c r="AR336" s="106">
        <v>27299</v>
      </c>
      <c r="AS336" s="106">
        <v>2896</v>
      </c>
      <c r="AT336" s="111">
        <v>6150</v>
      </c>
      <c r="AU336" s="111">
        <v>4430</v>
      </c>
      <c r="AV336" s="112">
        <v>1720</v>
      </c>
      <c r="AW336" s="97">
        <v>44866.477777777778</v>
      </c>
      <c r="AX336" s="106">
        <v>27300</v>
      </c>
      <c r="AY336" s="97">
        <v>44866.587500000001</v>
      </c>
      <c r="AZ336" s="106">
        <v>27330</v>
      </c>
      <c r="BA336" s="106">
        <v>2901</v>
      </c>
      <c r="BB336" s="111">
        <v>5360</v>
      </c>
      <c r="BC336" s="111">
        <v>4430</v>
      </c>
      <c r="BD336" s="112">
        <v>930</v>
      </c>
      <c r="BE336" s="97">
        <v>44866.611111111109</v>
      </c>
      <c r="BF336" s="106">
        <v>27331</v>
      </c>
      <c r="BG336" s="109"/>
      <c r="BH336" s="106"/>
      <c r="BI336" s="106"/>
      <c r="BJ336" s="111"/>
      <c r="BK336" s="111"/>
      <c r="BL336" s="112"/>
      <c r="BM336" s="109"/>
      <c r="BN336" s="106"/>
      <c r="BO336" s="97"/>
      <c r="BP336" s="106"/>
      <c r="BQ336" s="106"/>
      <c r="BR336" s="111"/>
      <c r="BS336" s="111"/>
      <c r="BT336" s="112"/>
      <c r="BU336" s="113"/>
      <c r="BV336" s="106"/>
    </row>
    <row r="337" spans="1:74">
      <c r="A337" s="92" t="s">
        <v>532</v>
      </c>
      <c r="B337" s="91" t="s">
        <v>140</v>
      </c>
      <c r="C337" s="115">
        <v>44866</v>
      </c>
      <c r="D337" s="106" t="s">
        <v>178</v>
      </c>
      <c r="E337" s="107" t="s">
        <v>1320</v>
      </c>
      <c r="F337" s="106" t="s">
        <v>143</v>
      </c>
      <c r="G337" s="106" t="s">
        <v>144</v>
      </c>
      <c r="H337" s="91" t="s">
        <v>145</v>
      </c>
      <c r="I337" s="106" t="s">
        <v>146</v>
      </c>
      <c r="J337" s="107" t="s">
        <v>147</v>
      </c>
      <c r="K337" s="106">
        <v>4</v>
      </c>
      <c r="L337" s="108" t="s">
        <v>148</v>
      </c>
      <c r="M337" s="97">
        <v>44866.260416666664</v>
      </c>
      <c r="N337" s="90">
        <v>37123</v>
      </c>
      <c r="O337" s="106">
        <v>0</v>
      </c>
      <c r="P337" s="97">
        <v>44866.645833333336</v>
      </c>
      <c r="Q337" s="106">
        <v>37198</v>
      </c>
      <c r="R337" s="106">
        <v>0</v>
      </c>
      <c r="S337" s="97">
        <v>44866.289583333331</v>
      </c>
      <c r="T337" s="106">
        <v>37131</v>
      </c>
      <c r="U337" s="106" t="s">
        <v>210</v>
      </c>
      <c r="V337" s="97">
        <v>44866.402777777781</v>
      </c>
      <c r="W337" s="106">
        <v>37143</v>
      </c>
      <c r="X337" s="106" t="s">
        <v>293</v>
      </c>
      <c r="Y337" s="97">
        <v>44866.43472222222</v>
      </c>
      <c r="Z337" s="106">
        <v>37164</v>
      </c>
      <c r="AA337" s="106" t="s">
        <v>312</v>
      </c>
      <c r="AB337" s="97">
        <v>44866.622916666667</v>
      </c>
      <c r="AC337" s="106">
        <v>37192</v>
      </c>
      <c r="AD337" s="106" t="s">
        <v>262</v>
      </c>
      <c r="AE337" s="109"/>
      <c r="AF337" s="106"/>
      <c r="AG337" s="106"/>
      <c r="AH337" s="109"/>
      <c r="AI337" s="106"/>
      <c r="AJ337" s="110"/>
      <c r="AK337" s="97"/>
      <c r="AL337" s="106"/>
      <c r="AM337" s="110"/>
      <c r="AN337" s="97"/>
      <c r="AO337" s="106"/>
      <c r="AP337" s="110"/>
      <c r="AQ337" s="97">
        <v>44866.420138888891</v>
      </c>
      <c r="AR337" s="106">
        <v>37154</v>
      </c>
      <c r="AS337" s="106">
        <v>2895</v>
      </c>
      <c r="AT337" s="111">
        <v>18970</v>
      </c>
      <c r="AU337" s="111">
        <v>12010</v>
      </c>
      <c r="AV337" s="112">
        <v>6960</v>
      </c>
      <c r="AW337" s="97">
        <v>44866.425694444442</v>
      </c>
      <c r="AX337" s="106">
        <v>37154</v>
      </c>
      <c r="AY337" s="97">
        <v>44866.636805555558</v>
      </c>
      <c r="AZ337" s="106">
        <v>37198</v>
      </c>
      <c r="BA337" s="106">
        <v>2905</v>
      </c>
      <c r="BB337" s="111">
        <v>20250</v>
      </c>
      <c r="BC337" s="111">
        <v>11980</v>
      </c>
      <c r="BD337" s="112">
        <v>8270</v>
      </c>
      <c r="BE337" s="97">
        <v>44866.64166666667</v>
      </c>
      <c r="BF337" s="106">
        <v>37198</v>
      </c>
      <c r="BG337" s="109"/>
      <c r="BH337" s="106"/>
      <c r="BI337" s="106"/>
      <c r="BJ337" s="111"/>
      <c r="BK337" s="111"/>
      <c r="BL337" s="112"/>
      <c r="BM337" s="109"/>
      <c r="BN337" s="106"/>
      <c r="BO337" s="97"/>
      <c r="BP337" s="106"/>
      <c r="BQ337" s="106"/>
      <c r="BR337" s="111"/>
      <c r="BS337" s="111"/>
      <c r="BT337" s="112"/>
      <c r="BU337" s="113"/>
      <c r="BV337" s="106"/>
    </row>
    <row r="338" spans="1:74">
      <c r="A338" s="92" t="s">
        <v>533</v>
      </c>
      <c r="B338" s="91" t="s">
        <v>140</v>
      </c>
      <c r="C338" s="115">
        <v>44866</v>
      </c>
      <c r="D338" s="106" t="s">
        <v>178</v>
      </c>
      <c r="E338" s="107" t="s">
        <v>1321</v>
      </c>
      <c r="F338" s="106" t="s">
        <v>143</v>
      </c>
      <c r="G338" s="106" t="s">
        <v>144</v>
      </c>
      <c r="H338" s="91" t="s">
        <v>145</v>
      </c>
      <c r="I338" s="106" t="s">
        <v>146</v>
      </c>
      <c r="J338" s="107" t="s">
        <v>150</v>
      </c>
      <c r="K338" s="106">
        <v>3</v>
      </c>
      <c r="L338" s="108" t="s">
        <v>151</v>
      </c>
      <c r="M338" s="97">
        <v>44866.256944444445</v>
      </c>
      <c r="N338" s="90">
        <v>43814</v>
      </c>
      <c r="O338" s="106">
        <v>0</v>
      </c>
      <c r="P338" s="97">
        <v>44866.681944444441</v>
      </c>
      <c r="Q338" s="106">
        <v>43914</v>
      </c>
      <c r="R338" s="106">
        <v>0</v>
      </c>
      <c r="S338" s="97">
        <v>44866.291666666664</v>
      </c>
      <c r="T338" s="106">
        <v>43819</v>
      </c>
      <c r="U338" s="106" t="s">
        <v>285</v>
      </c>
      <c r="V338" s="97">
        <v>44866.463888888888</v>
      </c>
      <c r="W338" s="106">
        <v>43861</v>
      </c>
      <c r="X338" s="106" t="s">
        <v>534</v>
      </c>
      <c r="Y338" s="97">
        <v>44866.502083333333</v>
      </c>
      <c r="Z338" s="106">
        <v>43883</v>
      </c>
      <c r="AA338" s="106" t="s">
        <v>535</v>
      </c>
      <c r="AB338" s="97">
        <v>44866.652777777781</v>
      </c>
      <c r="AC338" s="106">
        <v>43906</v>
      </c>
      <c r="AD338" s="106" t="s">
        <v>234</v>
      </c>
      <c r="AE338" s="109"/>
      <c r="AF338" s="106"/>
      <c r="AG338" s="106"/>
      <c r="AH338" s="109"/>
      <c r="AI338" s="106"/>
      <c r="AJ338" s="110"/>
      <c r="AK338" s="97"/>
      <c r="AL338" s="106"/>
      <c r="AM338" s="110"/>
      <c r="AN338" s="97"/>
      <c r="AO338" s="106"/>
      <c r="AP338" s="110"/>
      <c r="AQ338" s="97">
        <v>44866.48541666667</v>
      </c>
      <c r="AR338" s="106">
        <v>43872</v>
      </c>
      <c r="AS338" s="106">
        <v>2897</v>
      </c>
      <c r="AT338" s="111">
        <v>19170</v>
      </c>
      <c r="AU338" s="111">
        <v>12300</v>
      </c>
      <c r="AV338" s="112">
        <v>6870</v>
      </c>
      <c r="AW338" s="97">
        <v>44866.490277777775</v>
      </c>
      <c r="AX338" s="106">
        <v>43872</v>
      </c>
      <c r="AY338" s="97">
        <v>44866.675694444442</v>
      </c>
      <c r="AZ338" s="106">
        <v>43913</v>
      </c>
      <c r="BA338" s="106">
        <v>2906</v>
      </c>
      <c r="BB338" s="111">
        <v>19680</v>
      </c>
      <c r="BC338" s="111">
        <v>12200</v>
      </c>
      <c r="BD338" s="112">
        <v>7480</v>
      </c>
      <c r="BE338" s="97">
        <v>44866.681944444441</v>
      </c>
      <c r="BF338" s="106">
        <v>43914</v>
      </c>
      <c r="BG338" s="109"/>
      <c r="BH338" s="106"/>
      <c r="BI338" s="106"/>
      <c r="BJ338" s="111"/>
      <c r="BK338" s="111"/>
      <c r="BL338" s="112"/>
      <c r="BM338" s="109"/>
      <c r="BN338" s="106"/>
      <c r="BO338" s="97"/>
      <c r="BP338" s="106"/>
      <c r="BQ338" s="106"/>
      <c r="BR338" s="111"/>
      <c r="BS338" s="111"/>
      <c r="BT338" s="112"/>
      <c r="BU338" s="113"/>
      <c r="BV338" s="106"/>
    </row>
    <row r="339" spans="1:74">
      <c r="A339" s="92" t="s">
        <v>536</v>
      </c>
      <c r="B339" s="91" t="s">
        <v>140</v>
      </c>
      <c r="C339" s="115">
        <v>44866</v>
      </c>
      <c r="D339" s="106" t="s">
        <v>178</v>
      </c>
      <c r="E339" s="107" t="s">
        <v>1322</v>
      </c>
      <c r="F339" s="106" t="s">
        <v>143</v>
      </c>
      <c r="G339" s="106" t="s">
        <v>144</v>
      </c>
      <c r="H339" s="91" t="s">
        <v>145</v>
      </c>
      <c r="I339" s="106" t="s">
        <v>146</v>
      </c>
      <c r="J339" s="107" t="s">
        <v>153</v>
      </c>
      <c r="K339" s="106">
        <v>3</v>
      </c>
      <c r="L339" s="108" t="s">
        <v>154</v>
      </c>
      <c r="M339" s="97">
        <v>44866.256944444445</v>
      </c>
      <c r="N339" s="90">
        <v>44555</v>
      </c>
      <c r="O339" s="106">
        <v>44555</v>
      </c>
      <c r="P339" s="97">
        <v>44866.708333333336</v>
      </c>
      <c r="Q339" s="106">
        <v>44672</v>
      </c>
      <c r="R339" s="106">
        <v>44672</v>
      </c>
      <c r="S339" s="97">
        <v>44866.294444444444</v>
      </c>
      <c r="T339" s="106">
        <v>44563</v>
      </c>
      <c r="U339" s="106" t="s">
        <v>181</v>
      </c>
      <c r="V339" s="97">
        <v>44866.509027777778</v>
      </c>
      <c r="W339" s="106">
        <v>44612</v>
      </c>
      <c r="X339" s="106" t="s">
        <v>537</v>
      </c>
      <c r="Y339" s="97">
        <v>44866.55</v>
      </c>
      <c r="Z339" s="106">
        <v>44638</v>
      </c>
      <c r="AA339" s="106" t="s">
        <v>538</v>
      </c>
      <c r="AB339" s="97">
        <v>44866.652777777781</v>
      </c>
      <c r="AC339" s="106">
        <v>44660</v>
      </c>
      <c r="AD339" s="106" t="s">
        <v>539</v>
      </c>
      <c r="AE339" s="109"/>
      <c r="AF339" s="106"/>
      <c r="AG339" s="106"/>
      <c r="AH339" s="109"/>
      <c r="AI339" s="106"/>
      <c r="AJ339" s="110"/>
      <c r="AK339" s="97"/>
      <c r="AL339" s="106"/>
      <c r="AM339" s="110"/>
      <c r="AN339" s="97"/>
      <c r="AO339" s="106"/>
      <c r="AP339" s="110"/>
      <c r="AQ339" s="97">
        <v>44866.529166666667</v>
      </c>
      <c r="AR339" s="106">
        <v>44625</v>
      </c>
      <c r="AS339" s="106">
        <v>2899</v>
      </c>
      <c r="AT339" s="111">
        <v>20270</v>
      </c>
      <c r="AU339" s="111">
        <v>11910</v>
      </c>
      <c r="AV339" s="112">
        <v>8360</v>
      </c>
      <c r="AW339" s="97">
        <v>44866.537499999999</v>
      </c>
      <c r="AX339" s="106">
        <v>44625</v>
      </c>
      <c r="AY339" s="97">
        <v>44866.684027777781</v>
      </c>
      <c r="AZ339" s="106">
        <v>44672</v>
      </c>
      <c r="BA339" s="106">
        <v>2907</v>
      </c>
      <c r="BB339" s="111">
        <v>16660</v>
      </c>
      <c r="BC339" s="111">
        <v>11800</v>
      </c>
      <c r="BD339" s="112">
        <v>4860</v>
      </c>
      <c r="BE339" s="97"/>
      <c r="BF339" s="106"/>
      <c r="BG339" s="109"/>
      <c r="BH339" s="106"/>
      <c r="BI339" s="106"/>
      <c r="BJ339" s="111"/>
      <c r="BK339" s="111"/>
      <c r="BL339" s="112"/>
      <c r="BM339" s="109"/>
      <c r="BN339" s="106"/>
      <c r="BO339" s="97"/>
      <c r="BP339" s="106"/>
      <c r="BQ339" s="106"/>
      <c r="BR339" s="111"/>
      <c r="BS339" s="111"/>
      <c r="BT339" s="112"/>
      <c r="BU339" s="113"/>
      <c r="BV339" s="106"/>
    </row>
    <row r="340" spans="1:74">
      <c r="A340" s="92" t="s">
        <v>531</v>
      </c>
      <c r="B340" s="91" t="s">
        <v>140</v>
      </c>
      <c r="C340" s="115">
        <v>44866</v>
      </c>
      <c r="D340" s="106" t="s">
        <v>178</v>
      </c>
      <c r="E340" s="107" t="s">
        <v>1323</v>
      </c>
      <c r="F340" s="106" t="s">
        <v>196</v>
      </c>
      <c r="G340" s="106" t="s">
        <v>144</v>
      </c>
      <c r="H340" s="91" t="s">
        <v>319</v>
      </c>
      <c r="I340" s="106" t="s">
        <v>146</v>
      </c>
      <c r="J340" s="107" t="s">
        <v>150</v>
      </c>
      <c r="K340" s="106">
        <v>0</v>
      </c>
      <c r="L340" s="108" t="s">
        <v>151</v>
      </c>
      <c r="M340" s="97">
        <v>44866.681944444441</v>
      </c>
      <c r="N340" s="90">
        <v>43914</v>
      </c>
      <c r="O340" s="106">
        <v>0</v>
      </c>
      <c r="P340" s="97">
        <v>44866.713194444441</v>
      </c>
      <c r="Q340" s="106">
        <v>43916</v>
      </c>
      <c r="R340" s="106">
        <v>0</v>
      </c>
      <c r="S340" s="97">
        <v>44866.684027777781</v>
      </c>
      <c r="T340" s="106">
        <v>43915</v>
      </c>
      <c r="U340" s="106" t="s">
        <v>270</v>
      </c>
      <c r="V340" s="97">
        <v>44866.701388888891</v>
      </c>
      <c r="W340" s="106">
        <v>43915</v>
      </c>
      <c r="X340" s="106" t="s">
        <v>310</v>
      </c>
      <c r="Y340" s="97"/>
      <c r="Z340" s="106"/>
      <c r="AA340" s="106"/>
      <c r="AB340" s="97"/>
      <c r="AC340" s="106"/>
      <c r="AD340" s="106"/>
      <c r="AE340" s="109"/>
      <c r="AF340" s="106"/>
      <c r="AG340" s="106"/>
      <c r="AH340" s="109"/>
      <c r="AI340" s="106"/>
      <c r="AJ340" s="110"/>
      <c r="AK340" s="97"/>
      <c r="AL340" s="106"/>
      <c r="AM340" s="110"/>
      <c r="AN340" s="97"/>
      <c r="AO340" s="106"/>
      <c r="AP340" s="110"/>
      <c r="AQ340" s="97">
        <v>44866.709027777775</v>
      </c>
      <c r="AR340" s="106">
        <v>43915</v>
      </c>
      <c r="AS340" s="106">
        <v>2908</v>
      </c>
      <c r="AT340" s="111">
        <v>13510</v>
      </c>
      <c r="AU340" s="111">
        <v>12200</v>
      </c>
      <c r="AV340" s="112">
        <v>1310</v>
      </c>
      <c r="AW340" s="97">
        <v>44866.713194444441</v>
      </c>
      <c r="AX340" s="106">
        <v>43916</v>
      </c>
      <c r="AY340" s="97"/>
      <c r="AZ340" s="106"/>
      <c r="BA340" s="106"/>
      <c r="BB340" s="111"/>
      <c r="BC340" s="111"/>
      <c r="BD340" s="112"/>
      <c r="BE340" s="97"/>
      <c r="BF340" s="106"/>
      <c r="BG340" s="109"/>
      <c r="BH340" s="106"/>
      <c r="BI340" s="106"/>
      <c r="BJ340" s="111"/>
      <c r="BK340" s="111"/>
      <c r="BL340" s="112"/>
      <c r="BM340" s="109"/>
      <c r="BN340" s="106"/>
      <c r="BO340" s="97"/>
      <c r="BP340" s="106"/>
      <c r="BQ340" s="106"/>
      <c r="BR340" s="111"/>
      <c r="BS340" s="111"/>
      <c r="BT340" s="112"/>
      <c r="BU340" s="113"/>
      <c r="BV340" s="106"/>
    </row>
    <row r="341" spans="1:74">
      <c r="A341" s="92" t="s">
        <v>540</v>
      </c>
      <c r="B341" s="91" t="s">
        <v>140</v>
      </c>
      <c r="C341" s="115">
        <v>44866</v>
      </c>
      <c r="D341" s="106" t="s">
        <v>178</v>
      </c>
      <c r="E341" s="107" t="s">
        <v>1324</v>
      </c>
      <c r="F341" s="106" t="s">
        <v>143</v>
      </c>
      <c r="G341" s="106" t="s">
        <v>156</v>
      </c>
      <c r="H341" s="91" t="s">
        <v>145</v>
      </c>
      <c r="I341" s="106" t="s">
        <v>146</v>
      </c>
      <c r="J341" s="107" t="s">
        <v>147</v>
      </c>
      <c r="K341" s="106">
        <v>3</v>
      </c>
      <c r="L341" s="108" t="s">
        <v>158</v>
      </c>
      <c r="M341" s="97">
        <v>44866.642361111109</v>
      </c>
      <c r="N341" s="90">
        <v>37198</v>
      </c>
      <c r="O341" s="106">
        <v>37198</v>
      </c>
      <c r="P341" s="97">
        <v>44866.948611111111</v>
      </c>
      <c r="Q341" s="106">
        <v>37266</v>
      </c>
      <c r="R341" s="106">
        <v>37266</v>
      </c>
      <c r="S341" s="97">
        <v>44866.646527777775</v>
      </c>
      <c r="T341" s="106">
        <v>37202</v>
      </c>
      <c r="U341" s="106" t="s">
        <v>344</v>
      </c>
      <c r="V341" s="97">
        <v>44866.800694444442</v>
      </c>
      <c r="W341" s="106">
        <v>37220</v>
      </c>
      <c r="X341" s="106" t="s">
        <v>408</v>
      </c>
      <c r="Y341" s="97">
        <v>44866.826388888891</v>
      </c>
      <c r="Z341" s="106">
        <v>37239</v>
      </c>
      <c r="AA341" s="106" t="s">
        <v>298</v>
      </c>
      <c r="AB341" s="97">
        <v>44866.926388888889</v>
      </c>
      <c r="AC341" s="106">
        <v>37259</v>
      </c>
      <c r="AD341" s="106" t="s">
        <v>541</v>
      </c>
      <c r="AE341" s="109"/>
      <c r="AF341" s="106"/>
      <c r="AG341" s="106"/>
      <c r="AH341" s="109"/>
      <c r="AI341" s="106"/>
      <c r="AJ341" s="110"/>
      <c r="AK341" s="97"/>
      <c r="AL341" s="106"/>
      <c r="AM341" s="110"/>
      <c r="AN341" s="97"/>
      <c r="AO341" s="106"/>
      <c r="AP341" s="110"/>
      <c r="AQ341" s="97">
        <v>44866.808333333334</v>
      </c>
      <c r="AR341" s="106">
        <v>37229</v>
      </c>
      <c r="AS341" s="106"/>
      <c r="AT341" s="111"/>
      <c r="AU341" s="111"/>
      <c r="AV341" s="114">
        <v>7650</v>
      </c>
      <c r="AW341" s="97">
        <v>44866.815972222219</v>
      </c>
      <c r="AX341" s="106">
        <v>37230</v>
      </c>
      <c r="AY341" s="97">
        <v>44866.9375</v>
      </c>
      <c r="AZ341" s="106">
        <v>37265</v>
      </c>
      <c r="BA341" s="106"/>
      <c r="BB341" s="111"/>
      <c r="BC341" s="111"/>
      <c r="BD341" s="114">
        <v>4720</v>
      </c>
      <c r="BE341" s="97">
        <v>44866.943749999999</v>
      </c>
      <c r="BF341" s="106">
        <v>37266</v>
      </c>
      <c r="BG341" s="109"/>
      <c r="BH341" s="106"/>
      <c r="BI341" s="106"/>
      <c r="BJ341" s="111"/>
      <c r="BK341" s="111"/>
      <c r="BL341" s="112"/>
      <c r="BM341" s="109"/>
      <c r="BN341" s="106"/>
      <c r="BO341" s="97"/>
      <c r="BP341" s="106"/>
      <c r="BQ341" s="106"/>
      <c r="BR341" s="111"/>
      <c r="BS341" s="111"/>
      <c r="BT341" s="112"/>
      <c r="BU341" s="113"/>
      <c r="BV341" s="106"/>
    </row>
    <row r="342" spans="1:74">
      <c r="A342" s="92" t="s">
        <v>544</v>
      </c>
      <c r="B342" s="91" t="s">
        <v>140</v>
      </c>
      <c r="C342" s="115">
        <v>44867</v>
      </c>
      <c r="D342" s="106" t="s">
        <v>180</v>
      </c>
      <c r="E342" s="107" t="s">
        <v>1327</v>
      </c>
      <c r="F342" s="106" t="s">
        <v>165</v>
      </c>
      <c r="G342" s="106" t="s">
        <v>144</v>
      </c>
      <c r="H342" s="91" t="s">
        <v>145</v>
      </c>
      <c r="I342" s="106" t="s">
        <v>146</v>
      </c>
      <c r="J342" s="107" t="s">
        <v>150</v>
      </c>
      <c r="K342" s="106">
        <v>3</v>
      </c>
      <c r="L342" s="108" t="s">
        <v>151</v>
      </c>
      <c r="M342" s="97">
        <v>44867.256944444445</v>
      </c>
      <c r="N342" s="90">
        <v>43916</v>
      </c>
      <c r="O342" s="106">
        <v>0</v>
      </c>
      <c r="P342" s="97">
        <v>44867.520138888889</v>
      </c>
      <c r="Q342" s="106">
        <v>43974</v>
      </c>
      <c r="R342" s="106">
        <v>0</v>
      </c>
      <c r="S342" s="97">
        <v>44867.291666666664</v>
      </c>
      <c r="T342" s="106">
        <v>43921</v>
      </c>
      <c r="U342" s="106" t="s">
        <v>285</v>
      </c>
      <c r="V342" s="97">
        <v>44867.489583333336</v>
      </c>
      <c r="W342" s="106">
        <v>43967</v>
      </c>
      <c r="X342" s="106" t="s">
        <v>300</v>
      </c>
      <c r="Y342" s="97"/>
      <c r="Z342" s="106"/>
      <c r="AA342" s="106"/>
      <c r="AB342" s="97"/>
      <c r="AC342" s="106"/>
      <c r="AD342" s="106"/>
      <c r="AE342" s="109"/>
      <c r="AF342" s="106"/>
      <c r="AG342" s="106"/>
      <c r="AH342" s="109"/>
      <c r="AI342" s="106"/>
      <c r="AJ342" s="110"/>
      <c r="AK342" s="97"/>
      <c r="AL342" s="106"/>
      <c r="AM342" s="110"/>
      <c r="AN342" s="97"/>
      <c r="AO342" s="106"/>
      <c r="AP342" s="110"/>
      <c r="AQ342" s="97">
        <v>44867.511805555558</v>
      </c>
      <c r="AR342" s="106">
        <v>43973</v>
      </c>
      <c r="AS342" s="106">
        <v>2913</v>
      </c>
      <c r="AT342" s="111">
        <v>18780</v>
      </c>
      <c r="AU342" s="111">
        <v>12170</v>
      </c>
      <c r="AV342" s="112">
        <v>6610</v>
      </c>
      <c r="AW342" s="97">
        <v>44867.520138888889</v>
      </c>
      <c r="AX342" s="106">
        <v>43974</v>
      </c>
      <c r="AY342" s="97"/>
      <c r="AZ342" s="106"/>
      <c r="BA342" s="106"/>
      <c r="BB342" s="111"/>
      <c r="BC342" s="111"/>
      <c r="BD342" s="114"/>
      <c r="BE342" s="97"/>
      <c r="BF342" s="106"/>
      <c r="BG342" s="109"/>
      <c r="BH342" s="106"/>
      <c r="BI342" s="106"/>
      <c r="BJ342" s="111"/>
      <c r="BK342" s="111"/>
      <c r="BL342" s="112"/>
      <c r="BM342" s="109"/>
      <c r="BN342" s="106"/>
      <c r="BO342" s="97"/>
      <c r="BP342" s="106"/>
      <c r="BQ342" s="106"/>
      <c r="BR342" s="111"/>
      <c r="BS342" s="111"/>
      <c r="BT342" s="112"/>
      <c r="BU342" s="113"/>
      <c r="BV342" s="106"/>
    </row>
    <row r="343" spans="1:74">
      <c r="A343" s="92" t="s">
        <v>545</v>
      </c>
      <c r="B343" s="91" t="s">
        <v>140</v>
      </c>
      <c r="C343" s="115">
        <v>44867</v>
      </c>
      <c r="D343" s="106" t="s">
        <v>180</v>
      </c>
      <c r="E343" s="107" t="s">
        <v>1326</v>
      </c>
      <c r="F343" s="106" t="s">
        <v>165</v>
      </c>
      <c r="G343" s="106" t="s">
        <v>144</v>
      </c>
      <c r="H343" s="91" t="s">
        <v>145</v>
      </c>
      <c r="I343" s="106" t="s">
        <v>146</v>
      </c>
      <c r="J343" s="107" t="s">
        <v>153</v>
      </c>
      <c r="K343" s="106">
        <v>3</v>
      </c>
      <c r="L343" s="108" t="s">
        <v>154</v>
      </c>
      <c r="M343" s="97">
        <v>44867.260416666664</v>
      </c>
      <c r="N343" s="90">
        <v>44672</v>
      </c>
      <c r="O343" s="106">
        <v>44672</v>
      </c>
      <c r="P343" s="97">
        <v>44867.527777777781</v>
      </c>
      <c r="Q343" s="106">
        <v>44740</v>
      </c>
      <c r="R343" s="106">
        <v>44740</v>
      </c>
      <c r="S343" s="97">
        <v>44867.290277777778</v>
      </c>
      <c r="T343" s="106">
        <v>44680</v>
      </c>
      <c r="U343" s="106" t="s">
        <v>181</v>
      </c>
      <c r="V343" s="97">
        <v>44867.489583333336</v>
      </c>
      <c r="W343" s="106">
        <v>44730</v>
      </c>
      <c r="X343" s="106" t="s">
        <v>199</v>
      </c>
      <c r="Y343" s="97"/>
      <c r="Z343" s="106"/>
      <c r="AA343" s="106"/>
      <c r="AB343" s="97"/>
      <c r="AC343" s="106"/>
      <c r="AD343" s="106"/>
      <c r="AE343" s="109"/>
      <c r="AF343" s="106"/>
      <c r="AG343" s="106"/>
      <c r="AH343" s="109"/>
      <c r="AI343" s="106"/>
      <c r="AJ343" s="110"/>
      <c r="AK343" s="97"/>
      <c r="AL343" s="106"/>
      <c r="AM343" s="110"/>
      <c r="AN343" s="97"/>
      <c r="AO343" s="106"/>
      <c r="AP343" s="110"/>
      <c r="AQ343" s="97">
        <v>44867.518055555556</v>
      </c>
      <c r="AR343" s="106">
        <v>44740</v>
      </c>
      <c r="AS343" s="106">
        <v>2915</v>
      </c>
      <c r="AT343" s="111">
        <v>18880</v>
      </c>
      <c r="AU343" s="111">
        <v>11990</v>
      </c>
      <c r="AV343" s="112">
        <v>6890</v>
      </c>
      <c r="AW343" s="97">
        <v>44867.523611111108</v>
      </c>
      <c r="AX343" s="106">
        <v>44740</v>
      </c>
      <c r="AY343" s="97"/>
      <c r="AZ343" s="106"/>
      <c r="BA343" s="106"/>
      <c r="BB343" s="111"/>
      <c r="BC343" s="111"/>
      <c r="BD343" s="114"/>
      <c r="BE343" s="97"/>
      <c r="BF343" s="106"/>
      <c r="BG343" s="109"/>
      <c r="BH343" s="106"/>
      <c r="BI343" s="106"/>
      <c r="BJ343" s="111"/>
      <c r="BK343" s="111"/>
      <c r="BL343" s="112"/>
      <c r="BM343" s="109"/>
      <c r="BN343" s="106"/>
      <c r="BO343" s="97"/>
      <c r="BP343" s="106"/>
      <c r="BQ343" s="106"/>
      <c r="BR343" s="111"/>
      <c r="BS343" s="111"/>
      <c r="BT343" s="112"/>
      <c r="BU343" s="113"/>
      <c r="BV343" s="106"/>
    </row>
    <row r="344" spans="1:74">
      <c r="A344" s="92" t="s">
        <v>547</v>
      </c>
      <c r="B344" s="91" t="s">
        <v>140</v>
      </c>
      <c r="C344" s="115">
        <v>44867</v>
      </c>
      <c r="D344" s="106" t="s">
        <v>180</v>
      </c>
      <c r="E344" s="107" t="s">
        <v>1316</v>
      </c>
      <c r="F344" s="106" t="s">
        <v>180</v>
      </c>
      <c r="G344" s="106" t="s">
        <v>144</v>
      </c>
      <c r="H344" s="91" t="s">
        <v>160</v>
      </c>
      <c r="I344" s="106" t="s">
        <v>146</v>
      </c>
      <c r="J344" s="107" t="s">
        <v>161</v>
      </c>
      <c r="K344" s="106">
        <v>3</v>
      </c>
      <c r="L344" s="108" t="s">
        <v>162</v>
      </c>
      <c r="M344" s="97">
        <v>44867.270138888889</v>
      </c>
      <c r="N344" s="90">
        <v>27332</v>
      </c>
      <c r="O344" s="106">
        <v>2417</v>
      </c>
      <c r="P344" s="97">
        <v>44867.554166666669</v>
      </c>
      <c r="Q344" s="106">
        <v>27391</v>
      </c>
      <c r="R344" s="106">
        <v>2423</v>
      </c>
      <c r="S344" s="97">
        <v>44867.294444444444</v>
      </c>
      <c r="T344" s="106">
        <v>27339</v>
      </c>
      <c r="U344" s="106" t="s">
        <v>185</v>
      </c>
      <c r="V344" s="97">
        <v>44867.464583333334</v>
      </c>
      <c r="W344" s="106">
        <v>27373</v>
      </c>
      <c r="X344" s="106" t="s">
        <v>348</v>
      </c>
      <c r="Y344" s="97">
        <v>44867.506249999999</v>
      </c>
      <c r="Z344" s="106">
        <v>27380</v>
      </c>
      <c r="AA344" s="106" t="s">
        <v>261</v>
      </c>
      <c r="AB344" s="97">
        <v>44867.532638888886</v>
      </c>
      <c r="AC344" s="106">
        <v>27386</v>
      </c>
      <c r="AD344" s="106" t="s">
        <v>188</v>
      </c>
      <c r="AE344" s="109"/>
      <c r="AF344" s="106"/>
      <c r="AG344" s="106"/>
      <c r="AH344" s="109"/>
      <c r="AI344" s="106"/>
      <c r="AJ344" s="110"/>
      <c r="AK344" s="97"/>
      <c r="AL344" s="106"/>
      <c r="AM344" s="110"/>
      <c r="AN344" s="97"/>
      <c r="AO344" s="106"/>
      <c r="AP344" s="110"/>
      <c r="AQ344" s="97">
        <v>44867.474305555559</v>
      </c>
      <c r="AR344" s="106">
        <v>27376</v>
      </c>
      <c r="AS344" s="106">
        <v>2912</v>
      </c>
      <c r="AT344" s="111">
        <v>6280</v>
      </c>
      <c r="AU344" s="111">
        <v>4430</v>
      </c>
      <c r="AV344" s="112">
        <v>1850</v>
      </c>
      <c r="AW344" s="97">
        <v>44867.498611111114</v>
      </c>
      <c r="AX344" s="106">
        <v>27376</v>
      </c>
      <c r="AY344" s="97">
        <v>44867.540972222225</v>
      </c>
      <c r="AZ344" s="106">
        <v>27390</v>
      </c>
      <c r="BA344" s="106">
        <v>2916</v>
      </c>
      <c r="BB344" s="111">
        <v>4960</v>
      </c>
      <c r="BC344" s="111">
        <v>4430</v>
      </c>
      <c r="BD344" s="112">
        <v>530</v>
      </c>
      <c r="BE344" s="97">
        <v>44867.55</v>
      </c>
      <c r="BF344" s="106">
        <v>27391</v>
      </c>
      <c r="BG344" s="109"/>
      <c r="BH344" s="106"/>
      <c r="BI344" s="106"/>
      <c r="BJ344" s="111"/>
      <c r="BK344" s="111"/>
      <c r="BL344" s="112"/>
      <c r="BM344" s="109"/>
      <c r="BN344" s="106"/>
      <c r="BO344" s="97"/>
      <c r="BP344" s="106"/>
      <c r="BQ344" s="106"/>
      <c r="BR344" s="111"/>
      <c r="BS344" s="111"/>
      <c r="BT344" s="112"/>
      <c r="BU344" s="113"/>
      <c r="BV344" s="106"/>
    </row>
    <row r="345" spans="1:74">
      <c r="A345" s="92" t="s">
        <v>543</v>
      </c>
      <c r="B345" s="91" t="s">
        <v>140</v>
      </c>
      <c r="C345" s="115">
        <v>44867</v>
      </c>
      <c r="D345" s="106" t="s">
        <v>180</v>
      </c>
      <c r="E345" s="107" t="s">
        <v>1317</v>
      </c>
      <c r="F345" s="106" t="s">
        <v>165</v>
      </c>
      <c r="G345" s="106" t="s">
        <v>144</v>
      </c>
      <c r="H345" s="91" t="s">
        <v>145</v>
      </c>
      <c r="I345" s="106" t="s">
        <v>146</v>
      </c>
      <c r="J345" s="107" t="s">
        <v>147</v>
      </c>
      <c r="K345" s="106">
        <v>4</v>
      </c>
      <c r="L345" s="108" t="s">
        <v>148</v>
      </c>
      <c r="M345" s="97">
        <v>44867.260416666664</v>
      </c>
      <c r="N345" s="90">
        <v>37266</v>
      </c>
      <c r="O345" s="106">
        <v>0</v>
      </c>
      <c r="P345" s="97">
        <v>44867.541666666664</v>
      </c>
      <c r="Q345" s="106">
        <v>37346</v>
      </c>
      <c r="R345" s="106">
        <v>0</v>
      </c>
      <c r="S345" s="97">
        <v>44867.288194444445</v>
      </c>
      <c r="T345" s="106">
        <v>37272</v>
      </c>
      <c r="U345" s="106" t="s">
        <v>288</v>
      </c>
      <c r="V345" s="97">
        <v>44867.5</v>
      </c>
      <c r="W345" s="106">
        <v>37330</v>
      </c>
      <c r="X345" s="106" t="s">
        <v>258</v>
      </c>
      <c r="Y345" s="97"/>
      <c r="Z345" s="106"/>
      <c r="AA345" s="106"/>
      <c r="AB345" s="97"/>
      <c r="AC345" s="106"/>
      <c r="AD345" s="106"/>
      <c r="AE345" s="109"/>
      <c r="AF345" s="106"/>
      <c r="AG345" s="106"/>
      <c r="AH345" s="109"/>
      <c r="AI345" s="106"/>
      <c r="AJ345" s="110"/>
      <c r="AK345" s="97"/>
      <c r="AL345" s="106"/>
      <c r="AM345" s="110"/>
      <c r="AN345" s="97"/>
      <c r="AO345" s="106"/>
      <c r="AP345" s="110"/>
      <c r="AQ345" s="97">
        <v>44867.517361111109</v>
      </c>
      <c r="AR345" s="106">
        <v>37346</v>
      </c>
      <c r="AS345" s="106">
        <v>2914</v>
      </c>
      <c r="AT345" s="111">
        <v>19670</v>
      </c>
      <c r="AU345" s="111">
        <v>11920</v>
      </c>
      <c r="AV345" s="112">
        <v>7750</v>
      </c>
      <c r="AW345" s="97">
        <v>44867.522222222222</v>
      </c>
      <c r="AX345" s="106">
        <v>37346</v>
      </c>
      <c r="AY345" s="97"/>
      <c r="AZ345" s="106"/>
      <c r="BA345" s="106"/>
      <c r="BB345" s="111"/>
      <c r="BC345" s="111"/>
      <c r="BD345" s="112"/>
      <c r="BE345" s="97"/>
      <c r="BF345" s="106"/>
      <c r="BG345" s="109"/>
      <c r="BH345" s="106"/>
      <c r="BI345" s="106"/>
      <c r="BJ345" s="111"/>
      <c r="BK345" s="111"/>
      <c r="BL345" s="112"/>
      <c r="BM345" s="109"/>
      <c r="BN345" s="106"/>
      <c r="BO345" s="97"/>
      <c r="BP345" s="106"/>
      <c r="BQ345" s="106"/>
      <c r="BR345" s="111"/>
      <c r="BS345" s="111"/>
      <c r="BT345" s="112"/>
      <c r="BU345" s="113"/>
      <c r="BV345" s="106"/>
    </row>
    <row r="346" spans="1:74">
      <c r="A346" s="92" t="s">
        <v>546</v>
      </c>
      <c r="B346" s="91" t="s">
        <v>140</v>
      </c>
      <c r="C346" s="115">
        <v>44867</v>
      </c>
      <c r="D346" s="106" t="s">
        <v>180</v>
      </c>
      <c r="E346" s="107" t="s">
        <v>1324</v>
      </c>
      <c r="F346" s="106" t="s">
        <v>143</v>
      </c>
      <c r="G346" s="106" t="s">
        <v>156</v>
      </c>
      <c r="H346" s="91" t="s">
        <v>145</v>
      </c>
      <c r="I346" s="106" t="s">
        <v>146</v>
      </c>
      <c r="J346" s="107" t="s">
        <v>153</v>
      </c>
      <c r="K346" s="106">
        <v>3</v>
      </c>
      <c r="L346" s="108" t="s">
        <v>158</v>
      </c>
      <c r="M346" s="97">
        <v>44867.5625</v>
      </c>
      <c r="N346" s="90">
        <v>44740</v>
      </c>
      <c r="O346" s="106">
        <v>44740</v>
      </c>
      <c r="P346" s="97">
        <v>44867.776388888888</v>
      </c>
      <c r="Q346" s="106">
        <v>44794</v>
      </c>
      <c r="R346" s="106">
        <v>44794</v>
      </c>
      <c r="S346" s="97">
        <v>44867.568055555559</v>
      </c>
      <c r="T346" s="106">
        <v>44744</v>
      </c>
      <c r="U346" s="106" t="s">
        <v>183</v>
      </c>
      <c r="V346" s="97">
        <v>44867.754166666666</v>
      </c>
      <c r="W346" s="106">
        <v>44780</v>
      </c>
      <c r="X346" s="106" t="s">
        <v>169</v>
      </c>
      <c r="Y346" s="97"/>
      <c r="Z346" s="106"/>
      <c r="AA346" s="106"/>
      <c r="AB346" s="97"/>
      <c r="AC346" s="106"/>
      <c r="AD346" s="106"/>
      <c r="AE346" s="109"/>
      <c r="AF346" s="106"/>
      <c r="AG346" s="106"/>
      <c r="AH346" s="109"/>
      <c r="AI346" s="106"/>
      <c r="AJ346" s="110"/>
      <c r="AK346" s="97"/>
      <c r="AL346" s="106"/>
      <c r="AM346" s="110"/>
      <c r="AN346" s="97"/>
      <c r="AO346" s="106"/>
      <c r="AP346" s="110"/>
      <c r="AQ346" s="97">
        <v>44867.765277777777</v>
      </c>
      <c r="AR346" s="106">
        <v>44793</v>
      </c>
      <c r="AS346" s="106"/>
      <c r="AT346" s="111"/>
      <c r="AU346" s="111"/>
      <c r="AV346" s="114">
        <v>6730</v>
      </c>
      <c r="AW346" s="97">
        <v>44867.773611111108</v>
      </c>
      <c r="AX346" s="106">
        <v>44793</v>
      </c>
      <c r="AY346" s="97"/>
      <c r="AZ346" s="106"/>
      <c r="BA346" s="106"/>
      <c r="BB346" s="111"/>
      <c r="BC346" s="111"/>
      <c r="BD346" s="112"/>
      <c r="BE346" s="97"/>
      <c r="BF346" s="106"/>
      <c r="BG346" s="109"/>
      <c r="BH346" s="106"/>
      <c r="BI346" s="106"/>
      <c r="BJ346" s="111"/>
      <c r="BK346" s="111"/>
      <c r="BL346" s="112"/>
      <c r="BM346" s="109"/>
      <c r="BN346" s="106"/>
      <c r="BO346" s="97"/>
      <c r="BP346" s="106"/>
      <c r="BQ346" s="106"/>
      <c r="BR346" s="111"/>
      <c r="BS346" s="111"/>
      <c r="BT346" s="112"/>
      <c r="BU346" s="113"/>
      <c r="BV346" s="106"/>
    </row>
    <row r="347" spans="1:74">
      <c r="A347" s="92" t="s">
        <v>558</v>
      </c>
      <c r="B347" s="91" t="s">
        <v>140</v>
      </c>
      <c r="C347" s="115">
        <v>44868</v>
      </c>
      <c r="D347" s="106" t="s">
        <v>141</v>
      </c>
      <c r="E347" s="107" t="s">
        <v>1319</v>
      </c>
      <c r="F347" s="106" t="s">
        <v>141</v>
      </c>
      <c r="G347" s="106" t="s">
        <v>144</v>
      </c>
      <c r="H347" s="91" t="s">
        <v>160</v>
      </c>
      <c r="I347" s="106" t="s">
        <v>146</v>
      </c>
      <c r="J347" s="107" t="s">
        <v>161</v>
      </c>
      <c r="K347" s="106">
        <v>3</v>
      </c>
      <c r="L347" s="108" t="s">
        <v>162</v>
      </c>
      <c r="M347" s="97">
        <v>44868.26666666667</v>
      </c>
      <c r="N347" s="90">
        <v>27391</v>
      </c>
      <c r="O347" s="106">
        <v>0</v>
      </c>
      <c r="P347" s="97">
        <v>44868.62777777778</v>
      </c>
      <c r="Q347" s="106">
        <v>27441</v>
      </c>
      <c r="R347" s="106">
        <v>2431</v>
      </c>
      <c r="S347" s="97">
        <v>44868.344444444447</v>
      </c>
      <c r="T347" s="106">
        <v>27399</v>
      </c>
      <c r="U347" s="106" t="s">
        <v>263</v>
      </c>
      <c r="V347" s="97">
        <v>44868.460416666669</v>
      </c>
      <c r="W347" s="106">
        <v>27416</v>
      </c>
      <c r="X347" s="106"/>
      <c r="Y347" s="97">
        <v>44868.508333333331</v>
      </c>
      <c r="Z347" s="106">
        <v>27426</v>
      </c>
      <c r="AA347" s="106" t="s">
        <v>213</v>
      </c>
      <c r="AB347" s="97">
        <v>44868.574305555558</v>
      </c>
      <c r="AC347" s="106">
        <v>27434</v>
      </c>
      <c r="AD347" s="106" t="s">
        <v>559</v>
      </c>
      <c r="AE347" s="109"/>
      <c r="AF347" s="106"/>
      <c r="AG347" s="106"/>
      <c r="AH347" s="109"/>
      <c r="AI347" s="106"/>
      <c r="AJ347" s="110"/>
      <c r="AK347" s="97"/>
      <c r="AL347" s="106"/>
      <c r="AM347" s="110"/>
      <c r="AN347" s="97"/>
      <c r="AO347" s="106"/>
      <c r="AP347" s="110"/>
      <c r="AQ347" s="97">
        <v>44868.472222222219</v>
      </c>
      <c r="AR347" s="106">
        <v>27420</v>
      </c>
      <c r="AS347" s="106">
        <v>2922</v>
      </c>
      <c r="AT347" s="111">
        <v>6250</v>
      </c>
      <c r="AU347" s="111">
        <v>4430</v>
      </c>
      <c r="AV347" s="112">
        <v>1820</v>
      </c>
      <c r="AW347" s="97">
        <v>44868.500694444447</v>
      </c>
      <c r="AX347" s="106">
        <v>27421</v>
      </c>
      <c r="AY347" s="97">
        <v>44868.593055555553</v>
      </c>
      <c r="AZ347" s="106">
        <v>27439</v>
      </c>
      <c r="BA347" s="106">
        <v>2925</v>
      </c>
      <c r="BB347" s="111">
        <v>5720</v>
      </c>
      <c r="BC347" s="111">
        <v>4430</v>
      </c>
      <c r="BD347" s="112">
        <v>1290</v>
      </c>
      <c r="BE347" s="97">
        <v>44868.623611111114</v>
      </c>
      <c r="BF347" s="106">
        <v>27440</v>
      </c>
      <c r="BG347" s="109"/>
      <c r="BH347" s="106"/>
      <c r="BI347" s="106"/>
      <c r="BJ347" s="111"/>
      <c r="BK347" s="111"/>
      <c r="BL347" s="112"/>
      <c r="BM347" s="109"/>
      <c r="BN347" s="106"/>
      <c r="BO347" s="97"/>
      <c r="BP347" s="106"/>
      <c r="BQ347" s="106"/>
      <c r="BR347" s="111"/>
      <c r="BS347" s="111"/>
      <c r="BT347" s="112"/>
      <c r="BU347" s="113"/>
      <c r="BV347" s="106"/>
    </row>
    <row r="348" spans="1:74">
      <c r="A348" s="92" t="s">
        <v>551</v>
      </c>
      <c r="B348" s="91" t="s">
        <v>140</v>
      </c>
      <c r="C348" s="115">
        <v>44868</v>
      </c>
      <c r="D348" s="106" t="s">
        <v>141</v>
      </c>
      <c r="E348" s="107" t="s">
        <v>1321</v>
      </c>
      <c r="F348" s="106" t="s">
        <v>143</v>
      </c>
      <c r="G348" s="106" t="s">
        <v>144</v>
      </c>
      <c r="H348" s="91" t="s">
        <v>145</v>
      </c>
      <c r="I348" s="106" t="s">
        <v>146</v>
      </c>
      <c r="J348" s="107" t="s">
        <v>150</v>
      </c>
      <c r="K348" s="106">
        <v>3</v>
      </c>
      <c r="L348" s="108" t="s">
        <v>151</v>
      </c>
      <c r="M348" s="97">
        <v>44868.256944444445</v>
      </c>
      <c r="N348" s="90">
        <v>43974</v>
      </c>
      <c r="O348" s="106">
        <v>0</v>
      </c>
      <c r="P348" s="97">
        <v>44868.645833333336</v>
      </c>
      <c r="Q348" s="106">
        <v>44065</v>
      </c>
      <c r="R348" s="106">
        <v>0</v>
      </c>
      <c r="S348" s="97">
        <v>44868.291666666664</v>
      </c>
      <c r="T348" s="106">
        <v>43979</v>
      </c>
      <c r="U348" s="106" t="s">
        <v>285</v>
      </c>
      <c r="V348" s="97">
        <v>44868.541666666664</v>
      </c>
      <c r="W348" s="106">
        <v>44029</v>
      </c>
      <c r="X348" s="106" t="s">
        <v>552</v>
      </c>
      <c r="Y348" s="97">
        <v>44868.576388888891</v>
      </c>
      <c r="Z348" s="106">
        <v>44048</v>
      </c>
      <c r="AA348" s="106" t="s">
        <v>553</v>
      </c>
      <c r="AB348" s="97">
        <v>44868.618055555555</v>
      </c>
      <c r="AC348" s="106">
        <v>44056</v>
      </c>
      <c r="AD348" s="106" t="s">
        <v>554</v>
      </c>
      <c r="AE348" s="109"/>
      <c r="AF348" s="106"/>
      <c r="AG348" s="106"/>
      <c r="AH348" s="109"/>
      <c r="AI348" s="106"/>
      <c r="AJ348" s="110"/>
      <c r="AK348" s="97"/>
      <c r="AL348" s="106"/>
      <c r="AM348" s="110"/>
      <c r="AN348" s="97"/>
      <c r="AO348" s="106"/>
      <c r="AP348" s="110"/>
      <c r="AQ348" s="97">
        <v>44868.561805555553</v>
      </c>
      <c r="AR348" s="106">
        <v>44038</v>
      </c>
      <c r="AS348" s="106">
        <v>2924</v>
      </c>
      <c r="AT348" s="111">
        <v>19240</v>
      </c>
      <c r="AU348" s="111">
        <v>12280</v>
      </c>
      <c r="AV348" s="112">
        <v>6960</v>
      </c>
      <c r="AW348" s="97">
        <v>44868.568055555559</v>
      </c>
      <c r="AX348" s="106">
        <v>44039</v>
      </c>
      <c r="AY348" s="97">
        <v>44868.644444444442</v>
      </c>
      <c r="AZ348" s="106">
        <v>44065</v>
      </c>
      <c r="BA348" s="106">
        <v>2927</v>
      </c>
      <c r="BB348" s="111">
        <v>14420</v>
      </c>
      <c r="BC348" s="111">
        <v>12130</v>
      </c>
      <c r="BD348" s="112">
        <v>2290</v>
      </c>
      <c r="BE348" s="97">
        <v>44868.645833333336</v>
      </c>
      <c r="BF348" s="106">
        <v>44065</v>
      </c>
      <c r="BG348" s="109"/>
      <c r="BH348" s="106"/>
      <c r="BI348" s="106"/>
      <c r="BJ348" s="111"/>
      <c r="BK348" s="111"/>
      <c r="BL348" s="112"/>
      <c r="BM348" s="109"/>
      <c r="BN348" s="106"/>
      <c r="BO348" s="97"/>
      <c r="BP348" s="106"/>
      <c r="BQ348" s="106"/>
      <c r="BR348" s="111"/>
      <c r="BS348" s="111"/>
      <c r="BT348" s="112"/>
      <c r="BU348" s="113"/>
      <c r="BV348" s="106"/>
    </row>
    <row r="349" spans="1:74">
      <c r="A349" s="92" t="s">
        <v>549</v>
      </c>
      <c r="B349" s="91" t="s">
        <v>140</v>
      </c>
      <c r="C349" s="115">
        <v>44868</v>
      </c>
      <c r="D349" s="106" t="s">
        <v>141</v>
      </c>
      <c r="E349" s="107" t="s">
        <v>1320</v>
      </c>
      <c r="F349" s="106" t="s">
        <v>143</v>
      </c>
      <c r="G349" s="106" t="s">
        <v>144</v>
      </c>
      <c r="H349" s="91" t="s">
        <v>145</v>
      </c>
      <c r="I349" s="106" t="s">
        <v>146</v>
      </c>
      <c r="J349" s="107" t="s">
        <v>147</v>
      </c>
      <c r="K349" s="106">
        <v>4</v>
      </c>
      <c r="L349" s="108" t="s">
        <v>148</v>
      </c>
      <c r="M349" s="97">
        <v>44868.253472222219</v>
      </c>
      <c r="N349" s="90">
        <v>37346</v>
      </c>
      <c r="O349" s="106">
        <v>0</v>
      </c>
      <c r="P349" s="97">
        <v>44868.673611111109</v>
      </c>
      <c r="Q349" s="106">
        <v>37409</v>
      </c>
      <c r="R349" s="106">
        <v>0</v>
      </c>
      <c r="S349" s="97">
        <v>44868.341666666667</v>
      </c>
      <c r="T349" s="106">
        <v>37354</v>
      </c>
      <c r="U349" s="106" t="s">
        <v>210</v>
      </c>
      <c r="V349" s="97">
        <v>44868.511805555558</v>
      </c>
      <c r="W349" s="106">
        <v>37374</v>
      </c>
      <c r="X349" s="106" t="s">
        <v>217</v>
      </c>
      <c r="Y349" s="97">
        <v>44868.548611111109</v>
      </c>
      <c r="Z349" s="106">
        <v>37387</v>
      </c>
      <c r="AA349" s="106" t="s">
        <v>266</v>
      </c>
      <c r="AB349" s="97">
        <v>44868.645833333336</v>
      </c>
      <c r="AC349" s="106">
        <v>37402</v>
      </c>
      <c r="AD349" s="106" t="s">
        <v>550</v>
      </c>
      <c r="AE349" s="109"/>
      <c r="AF349" s="106"/>
      <c r="AG349" s="106"/>
      <c r="AH349" s="109"/>
      <c r="AI349" s="106"/>
      <c r="AJ349" s="110"/>
      <c r="AK349" s="97"/>
      <c r="AL349" s="106"/>
      <c r="AM349" s="110"/>
      <c r="AN349" s="97"/>
      <c r="AO349" s="106"/>
      <c r="AP349" s="110"/>
      <c r="AQ349" s="97">
        <v>44868.539583333331</v>
      </c>
      <c r="AR349" s="106">
        <v>37384</v>
      </c>
      <c r="AS349" s="106">
        <v>2923</v>
      </c>
      <c r="AT349" s="111">
        <v>20250</v>
      </c>
      <c r="AU349" s="111">
        <v>12100</v>
      </c>
      <c r="AV349" s="112">
        <v>8150</v>
      </c>
      <c r="AW349" s="97">
        <v>44868.545138888891</v>
      </c>
      <c r="AX349" s="106">
        <v>37384</v>
      </c>
      <c r="AY349" s="97">
        <v>44868.665972222225</v>
      </c>
      <c r="AZ349" s="106">
        <v>37409</v>
      </c>
      <c r="BA349" s="106">
        <v>2928</v>
      </c>
      <c r="BB349" s="111">
        <v>16730</v>
      </c>
      <c r="BC349" s="111">
        <v>12060</v>
      </c>
      <c r="BD349" s="112">
        <v>4670</v>
      </c>
      <c r="BE349" s="97">
        <v>44868.669444444444</v>
      </c>
      <c r="BF349" s="106">
        <v>37409</v>
      </c>
      <c r="BG349" s="109"/>
      <c r="BH349" s="106"/>
      <c r="BI349" s="106"/>
      <c r="BJ349" s="111"/>
      <c r="BK349" s="111"/>
      <c r="BL349" s="112"/>
      <c r="BM349" s="109"/>
      <c r="BN349" s="106"/>
      <c r="BO349" s="97"/>
      <c r="BP349" s="106"/>
      <c r="BQ349" s="106"/>
      <c r="BR349" s="111"/>
      <c r="BS349" s="111"/>
      <c r="BT349" s="112"/>
      <c r="BU349" s="113"/>
      <c r="BV349" s="106"/>
    </row>
    <row r="350" spans="1:74">
      <c r="A350" s="92" t="s">
        <v>555</v>
      </c>
      <c r="B350" s="91" t="s">
        <v>140</v>
      </c>
      <c r="C350" s="115">
        <v>44868</v>
      </c>
      <c r="D350" s="106" t="s">
        <v>141</v>
      </c>
      <c r="E350" s="107" t="s">
        <v>1322</v>
      </c>
      <c r="F350" s="106" t="s">
        <v>143</v>
      </c>
      <c r="G350" s="106" t="s">
        <v>144</v>
      </c>
      <c r="H350" s="91" t="s">
        <v>145</v>
      </c>
      <c r="I350" s="106" t="s">
        <v>146</v>
      </c>
      <c r="J350" s="107" t="s">
        <v>153</v>
      </c>
      <c r="K350" s="106">
        <v>3</v>
      </c>
      <c r="L350" s="108" t="s">
        <v>154</v>
      </c>
      <c r="M350" s="97">
        <v>44868.256944444445</v>
      </c>
      <c r="N350" s="90">
        <v>44794</v>
      </c>
      <c r="O350" s="106">
        <v>44794</v>
      </c>
      <c r="P350" s="97">
        <v>44868.6875</v>
      </c>
      <c r="Q350" s="106">
        <v>44929</v>
      </c>
      <c r="R350" s="106">
        <v>44929</v>
      </c>
      <c r="S350" s="97">
        <v>44868.343055555553</v>
      </c>
      <c r="T350" s="106">
        <v>44801</v>
      </c>
      <c r="U350" s="106" t="s">
        <v>181</v>
      </c>
      <c r="V350" s="97">
        <v>44868.645833333336</v>
      </c>
      <c r="W350" s="106">
        <v>44911</v>
      </c>
      <c r="X350" s="106" t="s">
        <v>323</v>
      </c>
      <c r="Y350" s="97"/>
      <c r="Z350" s="106"/>
      <c r="AA350" s="106"/>
      <c r="AB350" s="97"/>
      <c r="AC350" s="106"/>
      <c r="AD350" s="106"/>
      <c r="AE350" s="109"/>
      <c r="AF350" s="106"/>
      <c r="AG350" s="106"/>
      <c r="AH350" s="109"/>
      <c r="AI350" s="106"/>
      <c r="AJ350" s="110"/>
      <c r="AK350" s="97"/>
      <c r="AL350" s="106"/>
      <c r="AM350" s="110"/>
      <c r="AN350" s="97"/>
      <c r="AO350" s="106"/>
      <c r="AP350" s="110"/>
      <c r="AQ350" s="97">
        <v>44868.676388888889</v>
      </c>
      <c r="AR350" s="106">
        <v>44929</v>
      </c>
      <c r="AS350" s="106">
        <v>2929</v>
      </c>
      <c r="AT350" s="111">
        <v>20820</v>
      </c>
      <c r="AU350" s="111">
        <v>11930</v>
      </c>
      <c r="AV350" s="112">
        <v>8890</v>
      </c>
      <c r="AW350" s="97">
        <v>44868.68472222222</v>
      </c>
      <c r="AX350" s="106">
        <v>44929</v>
      </c>
      <c r="AY350" s="97"/>
      <c r="AZ350" s="106"/>
      <c r="BA350" s="106"/>
      <c r="BB350" s="111"/>
      <c r="BC350" s="111"/>
      <c r="BD350" s="112"/>
      <c r="BE350" s="97"/>
      <c r="BF350" s="106"/>
      <c r="BG350" s="109"/>
      <c r="BH350" s="106"/>
      <c r="BI350" s="106"/>
      <c r="BJ350" s="111"/>
      <c r="BK350" s="111"/>
      <c r="BL350" s="112"/>
      <c r="BM350" s="109"/>
      <c r="BN350" s="106"/>
      <c r="BO350" s="97"/>
      <c r="BP350" s="106"/>
      <c r="BQ350" s="106"/>
      <c r="BR350" s="111"/>
      <c r="BS350" s="111"/>
      <c r="BT350" s="112"/>
      <c r="BU350" s="113"/>
      <c r="BV350" s="106"/>
    </row>
    <row r="351" spans="1:74">
      <c r="A351" s="92" t="s">
        <v>548</v>
      </c>
      <c r="B351" s="91" t="s">
        <v>140</v>
      </c>
      <c r="C351" s="115">
        <v>44868</v>
      </c>
      <c r="D351" s="106" t="s">
        <v>141</v>
      </c>
      <c r="E351" s="107" t="s">
        <v>1323</v>
      </c>
      <c r="F351" s="106" t="s">
        <v>196</v>
      </c>
      <c r="G351" s="106" t="s">
        <v>144</v>
      </c>
      <c r="H351" s="91" t="s">
        <v>319</v>
      </c>
      <c r="I351" s="106" t="s">
        <v>146</v>
      </c>
      <c r="J351" s="107" t="s">
        <v>153</v>
      </c>
      <c r="K351" s="106">
        <v>0</v>
      </c>
      <c r="L351" s="108" t="s">
        <v>154</v>
      </c>
      <c r="M351" s="97">
        <v>44868.6875</v>
      </c>
      <c r="N351" s="90">
        <v>44929</v>
      </c>
      <c r="O351" s="106">
        <v>44929</v>
      </c>
      <c r="P351" s="97">
        <v>44868.71875</v>
      </c>
      <c r="Q351" s="106">
        <v>44931</v>
      </c>
      <c r="R351" s="106">
        <v>44931</v>
      </c>
      <c r="S351" s="97">
        <v>44868.688888888886</v>
      </c>
      <c r="T351" s="106">
        <v>44930</v>
      </c>
      <c r="U351" s="106" t="s">
        <v>270</v>
      </c>
      <c r="V351" s="97">
        <v>44868.70208333333</v>
      </c>
      <c r="W351" s="106">
        <v>44930</v>
      </c>
      <c r="X351" s="106" t="s">
        <v>270</v>
      </c>
      <c r="Y351" s="97"/>
      <c r="Z351" s="106"/>
      <c r="AA351" s="106"/>
      <c r="AB351" s="97"/>
      <c r="AC351" s="106"/>
      <c r="AD351" s="106"/>
      <c r="AE351" s="109"/>
      <c r="AF351" s="106"/>
      <c r="AG351" s="106"/>
      <c r="AH351" s="109"/>
      <c r="AI351" s="106"/>
      <c r="AJ351" s="110"/>
      <c r="AK351" s="97"/>
      <c r="AL351" s="106"/>
      <c r="AM351" s="110"/>
      <c r="AN351" s="97"/>
      <c r="AO351" s="106"/>
      <c r="AP351" s="110"/>
      <c r="AQ351" s="97">
        <v>44868.710416666669</v>
      </c>
      <c r="AR351" s="106">
        <v>44931</v>
      </c>
      <c r="AS351" s="106">
        <v>2930</v>
      </c>
      <c r="AT351" s="111">
        <v>13950</v>
      </c>
      <c r="AU351" s="111">
        <v>11930</v>
      </c>
      <c r="AV351" s="112">
        <v>2020</v>
      </c>
      <c r="AW351" s="97">
        <v>44868.71597222222</v>
      </c>
      <c r="AX351" s="106">
        <v>44931</v>
      </c>
      <c r="AY351" s="97"/>
      <c r="AZ351" s="106"/>
      <c r="BA351" s="106"/>
      <c r="BB351" s="111"/>
      <c r="BC351" s="111"/>
      <c r="BD351" s="112"/>
      <c r="BE351" s="97"/>
      <c r="BF351" s="106"/>
      <c r="BG351" s="109"/>
      <c r="BH351" s="106"/>
      <c r="BI351" s="106"/>
      <c r="BJ351" s="111"/>
      <c r="BK351" s="111"/>
      <c r="BL351" s="112"/>
      <c r="BM351" s="109"/>
      <c r="BN351" s="106"/>
      <c r="BO351" s="97"/>
      <c r="BP351" s="106"/>
      <c r="BQ351" s="106"/>
      <c r="BR351" s="111"/>
      <c r="BS351" s="111"/>
      <c r="BT351" s="112"/>
      <c r="BU351" s="113"/>
      <c r="BV351" s="106"/>
    </row>
    <row r="352" spans="1:74">
      <c r="A352" s="92" t="s">
        <v>556</v>
      </c>
      <c r="B352" s="91" t="s">
        <v>140</v>
      </c>
      <c r="C352" s="115">
        <v>44868</v>
      </c>
      <c r="D352" s="106" t="s">
        <v>141</v>
      </c>
      <c r="E352" s="107" t="s">
        <v>1324</v>
      </c>
      <c r="F352" s="106" t="s">
        <v>143</v>
      </c>
      <c r="G352" s="106" t="s">
        <v>156</v>
      </c>
      <c r="H352" s="91" t="s">
        <v>557</v>
      </c>
      <c r="I352" s="106" t="s">
        <v>146</v>
      </c>
      <c r="J352" s="107" t="s">
        <v>150</v>
      </c>
      <c r="K352" s="106">
        <v>3</v>
      </c>
      <c r="L352" s="108" t="s">
        <v>158</v>
      </c>
      <c r="M352" s="97">
        <v>44868.647222222222</v>
      </c>
      <c r="N352" s="90">
        <v>44065</v>
      </c>
      <c r="O352" s="106">
        <v>44065</v>
      </c>
      <c r="P352" s="97">
        <v>44868.925000000003</v>
      </c>
      <c r="Q352" s="106">
        <v>44117</v>
      </c>
      <c r="R352" s="106">
        <v>44117</v>
      </c>
      <c r="S352" s="97">
        <v>44868.652083333334</v>
      </c>
      <c r="T352" s="106">
        <v>44069</v>
      </c>
      <c r="U352" s="106" t="s">
        <v>344</v>
      </c>
      <c r="V352" s="97">
        <v>44868.893055555556</v>
      </c>
      <c r="W352" s="106">
        <v>44101</v>
      </c>
      <c r="X352" s="106" t="s">
        <v>169</v>
      </c>
      <c r="Y352" s="97"/>
      <c r="Z352" s="106"/>
      <c r="AA352" s="106"/>
      <c r="AB352" s="97"/>
      <c r="AC352" s="106"/>
      <c r="AD352" s="106"/>
      <c r="AE352" s="109"/>
      <c r="AF352" s="106"/>
      <c r="AG352" s="106"/>
      <c r="AH352" s="109"/>
      <c r="AI352" s="106"/>
      <c r="AJ352" s="110"/>
      <c r="AK352" s="97"/>
      <c r="AL352" s="106"/>
      <c r="AM352" s="110"/>
      <c r="AN352" s="97"/>
      <c r="AO352" s="106"/>
      <c r="AP352" s="110"/>
      <c r="AQ352" s="97">
        <v>44868.913194444445</v>
      </c>
      <c r="AR352" s="106">
        <v>44116</v>
      </c>
      <c r="AS352" s="106"/>
      <c r="AT352" s="111"/>
      <c r="AU352" s="111"/>
      <c r="AV352" s="114">
        <v>8890</v>
      </c>
      <c r="AW352" s="97">
        <v>44868.921527777777</v>
      </c>
      <c r="AX352" s="106">
        <v>44116</v>
      </c>
      <c r="AY352" s="97"/>
      <c r="AZ352" s="106"/>
      <c r="BA352" s="106"/>
      <c r="BB352" s="111"/>
      <c r="BC352" s="111"/>
      <c r="BD352" s="112"/>
      <c r="BE352" s="97"/>
      <c r="BF352" s="106"/>
      <c r="BG352" s="109"/>
      <c r="BH352" s="106"/>
      <c r="BI352" s="106"/>
      <c r="BJ352" s="111"/>
      <c r="BK352" s="111"/>
      <c r="BL352" s="112"/>
      <c r="BM352" s="109"/>
      <c r="BN352" s="106"/>
      <c r="BO352" s="97"/>
      <c r="BP352" s="106"/>
      <c r="BQ352" s="106"/>
      <c r="BR352" s="111"/>
      <c r="BS352" s="111"/>
      <c r="BT352" s="112"/>
      <c r="BU352" s="113"/>
      <c r="BV352" s="106"/>
    </row>
    <row r="353" spans="1:74">
      <c r="A353" s="92" t="s">
        <v>571</v>
      </c>
      <c r="B353" s="91" t="s">
        <v>140</v>
      </c>
      <c r="C353" s="115">
        <v>44869</v>
      </c>
      <c r="D353" s="106" t="s">
        <v>163</v>
      </c>
      <c r="E353" s="107" t="s">
        <v>1325</v>
      </c>
      <c r="F353" s="106" t="s">
        <v>163</v>
      </c>
      <c r="G353" s="106" t="s">
        <v>144</v>
      </c>
      <c r="H353" s="91" t="s">
        <v>160</v>
      </c>
      <c r="I353" s="106" t="s">
        <v>146</v>
      </c>
      <c r="J353" s="107" t="s">
        <v>161</v>
      </c>
      <c r="K353" s="106">
        <v>3</v>
      </c>
      <c r="L353" s="108" t="s">
        <v>162</v>
      </c>
      <c r="M353" s="97">
        <v>44869.26458333333</v>
      </c>
      <c r="N353" s="90">
        <v>27441</v>
      </c>
      <c r="O353" s="106">
        <v>2431</v>
      </c>
      <c r="P353" s="97">
        <v>44869.59097222222</v>
      </c>
      <c r="Q353" s="106">
        <v>27499</v>
      </c>
      <c r="R353" s="106">
        <v>2438</v>
      </c>
      <c r="S353" s="97">
        <v>44869.288888888892</v>
      </c>
      <c r="T353" s="106">
        <v>27448</v>
      </c>
      <c r="U353" s="106" t="s">
        <v>200</v>
      </c>
      <c r="V353" s="97">
        <v>44869.431250000001</v>
      </c>
      <c r="W353" s="106">
        <v>27469</v>
      </c>
      <c r="X353" s="106" t="s">
        <v>216</v>
      </c>
      <c r="Y353" s="97">
        <v>44869.469444444447</v>
      </c>
      <c r="Z353" s="106">
        <v>27477</v>
      </c>
      <c r="AA353" s="106" t="s">
        <v>572</v>
      </c>
      <c r="AB353" s="97">
        <v>44869.552777777775</v>
      </c>
      <c r="AC353" s="106">
        <v>27495</v>
      </c>
      <c r="AD353" s="106" t="s">
        <v>201</v>
      </c>
      <c r="AE353" s="109"/>
      <c r="AF353" s="106"/>
      <c r="AG353" s="106"/>
      <c r="AH353" s="109"/>
      <c r="AI353" s="106"/>
      <c r="AJ353" s="110"/>
      <c r="AK353" s="97"/>
      <c r="AL353" s="106"/>
      <c r="AM353" s="110"/>
      <c r="AN353" s="97"/>
      <c r="AO353" s="106"/>
      <c r="AP353" s="110"/>
      <c r="AQ353" s="97">
        <v>44869.440972222219</v>
      </c>
      <c r="AR353" s="106">
        <v>27472</v>
      </c>
      <c r="AS353" s="106">
        <v>2936</v>
      </c>
      <c r="AT353" s="111">
        <v>6130</v>
      </c>
      <c r="AU353" s="111">
        <v>4430</v>
      </c>
      <c r="AV353" s="112">
        <v>1700</v>
      </c>
      <c r="AW353" s="97">
        <v>44869.464583333334</v>
      </c>
      <c r="AX353" s="106">
        <v>27473</v>
      </c>
      <c r="AY353" s="97">
        <v>44869.561111111114</v>
      </c>
      <c r="AZ353" s="106">
        <v>27498</v>
      </c>
      <c r="BA353" s="106">
        <v>2940</v>
      </c>
      <c r="BB353" s="111">
        <v>5620</v>
      </c>
      <c r="BC353" s="111">
        <v>4430</v>
      </c>
      <c r="BD353" s="112">
        <v>1190</v>
      </c>
      <c r="BE353" s="97">
        <v>44869.57916666667</v>
      </c>
      <c r="BF353" s="106">
        <v>27498</v>
      </c>
      <c r="BG353" s="109"/>
      <c r="BH353" s="106"/>
      <c r="BI353" s="106"/>
      <c r="BJ353" s="111"/>
      <c r="BK353" s="111"/>
      <c r="BL353" s="112"/>
      <c r="BM353" s="109"/>
      <c r="BN353" s="106"/>
      <c r="BO353" s="97"/>
      <c r="BP353" s="106"/>
      <c r="BQ353" s="106"/>
      <c r="BR353" s="111"/>
      <c r="BS353" s="111"/>
      <c r="BT353" s="112"/>
      <c r="BU353" s="113"/>
      <c r="BV353" s="106"/>
    </row>
    <row r="354" spans="1:74">
      <c r="A354" s="92" t="s">
        <v>567</v>
      </c>
      <c r="B354" s="91" t="s">
        <v>140</v>
      </c>
      <c r="C354" s="115">
        <v>44869</v>
      </c>
      <c r="D354" s="106" t="s">
        <v>163</v>
      </c>
      <c r="E354" s="107" t="s">
        <v>1326</v>
      </c>
      <c r="F354" s="106" t="s">
        <v>165</v>
      </c>
      <c r="G354" s="106" t="s">
        <v>144</v>
      </c>
      <c r="H354" s="91" t="s">
        <v>145</v>
      </c>
      <c r="I354" s="106" t="s">
        <v>146</v>
      </c>
      <c r="J354" s="107" t="s">
        <v>153</v>
      </c>
      <c r="K354" s="106">
        <v>3</v>
      </c>
      <c r="L354" s="108" t="s">
        <v>154</v>
      </c>
      <c r="M354" s="97">
        <v>44869.256944444445</v>
      </c>
      <c r="N354" s="90">
        <v>44931</v>
      </c>
      <c r="O354" s="106">
        <v>44931</v>
      </c>
      <c r="P354" s="97">
        <v>44869.635416666664</v>
      </c>
      <c r="Q354" s="106">
        <v>45002</v>
      </c>
      <c r="R354" s="106">
        <v>45002</v>
      </c>
      <c r="S354" s="97">
        <v>44869.293055555558</v>
      </c>
      <c r="T354" s="106">
        <v>44939</v>
      </c>
      <c r="U354" s="106" t="s">
        <v>181</v>
      </c>
      <c r="V354" s="97">
        <v>44869.455555555556</v>
      </c>
      <c r="W354" s="106">
        <v>44962</v>
      </c>
      <c r="X354" s="106" t="s">
        <v>223</v>
      </c>
      <c r="Y354" s="97">
        <v>44869.48541666667</v>
      </c>
      <c r="Z354" s="106">
        <v>44972</v>
      </c>
      <c r="AA354" s="106" t="s">
        <v>232</v>
      </c>
      <c r="AB354" s="97">
        <v>44869.597222222219</v>
      </c>
      <c r="AC354" s="106">
        <v>44987</v>
      </c>
      <c r="AD354" s="106" t="s">
        <v>199</v>
      </c>
      <c r="AE354" s="109"/>
      <c r="AF354" s="106"/>
      <c r="AG354" s="106"/>
      <c r="AH354" s="109"/>
      <c r="AI354" s="106"/>
      <c r="AJ354" s="110"/>
      <c r="AK354" s="97"/>
      <c r="AL354" s="106"/>
      <c r="AM354" s="110"/>
      <c r="AN354" s="97"/>
      <c r="AO354" s="106"/>
      <c r="AP354" s="110"/>
      <c r="AQ354" s="97">
        <v>44869.47152777778</v>
      </c>
      <c r="AR354" s="106">
        <v>44967</v>
      </c>
      <c r="AS354" s="106">
        <v>2938</v>
      </c>
      <c r="AT354" s="111">
        <v>19900</v>
      </c>
      <c r="AU354" s="111">
        <v>12010</v>
      </c>
      <c r="AV354" s="112">
        <v>7890</v>
      </c>
      <c r="AW354" s="97">
        <v>44869.479166666664</v>
      </c>
      <c r="AX354" s="106">
        <v>44967</v>
      </c>
      <c r="AY354" s="97">
        <v>44869.62222222222</v>
      </c>
      <c r="AZ354" s="106">
        <v>45002</v>
      </c>
      <c r="BA354" s="106">
        <v>2942</v>
      </c>
      <c r="BB354" s="111">
        <v>17590</v>
      </c>
      <c r="BC354" s="111">
        <v>11930</v>
      </c>
      <c r="BD354" s="112">
        <v>5660</v>
      </c>
      <c r="BE354" s="97">
        <v>44869.629166666666</v>
      </c>
      <c r="BF354" s="106">
        <v>45002</v>
      </c>
      <c r="BG354" s="109"/>
      <c r="BH354" s="106"/>
      <c r="BI354" s="106"/>
      <c r="BJ354" s="111"/>
      <c r="BK354" s="111"/>
      <c r="BL354" s="112"/>
      <c r="BM354" s="109"/>
      <c r="BN354" s="106"/>
      <c r="BO354" s="97"/>
      <c r="BP354" s="106"/>
      <c r="BQ354" s="106"/>
      <c r="BR354" s="111"/>
      <c r="BS354" s="111"/>
      <c r="BT354" s="112"/>
      <c r="BU354" s="113"/>
      <c r="BV354" s="106"/>
    </row>
    <row r="355" spans="1:74">
      <c r="A355" s="92" t="s">
        <v>561</v>
      </c>
      <c r="B355" s="91" t="s">
        <v>140</v>
      </c>
      <c r="C355" s="115">
        <v>44869</v>
      </c>
      <c r="D355" s="106" t="s">
        <v>163</v>
      </c>
      <c r="E355" s="107" t="s">
        <v>1317</v>
      </c>
      <c r="F355" s="106" t="s">
        <v>165</v>
      </c>
      <c r="G355" s="106" t="s">
        <v>144</v>
      </c>
      <c r="H355" s="91" t="s">
        <v>145</v>
      </c>
      <c r="I355" s="106" t="s">
        <v>146</v>
      </c>
      <c r="J355" s="107" t="s">
        <v>147</v>
      </c>
      <c r="K355" s="106">
        <v>4</v>
      </c>
      <c r="L355" s="108" t="s">
        <v>148</v>
      </c>
      <c r="M355" s="97">
        <v>44869.260416666664</v>
      </c>
      <c r="N355" s="90">
        <v>37409</v>
      </c>
      <c r="O355" s="106">
        <v>0</v>
      </c>
      <c r="P355" s="97">
        <v>44869.625</v>
      </c>
      <c r="Q355" s="106">
        <v>37467</v>
      </c>
      <c r="R355" s="106">
        <v>0</v>
      </c>
      <c r="S355" s="97">
        <v>44869.270833333336</v>
      </c>
      <c r="T355" s="106">
        <v>37414</v>
      </c>
      <c r="U355" s="106" t="s">
        <v>284</v>
      </c>
      <c r="V355" s="97">
        <v>44869.416666666664</v>
      </c>
      <c r="W355" s="106">
        <v>37429</v>
      </c>
      <c r="X355" s="106" t="s">
        <v>562</v>
      </c>
      <c r="Y355" s="97">
        <v>44869.445138888892</v>
      </c>
      <c r="Z355" s="106">
        <v>37440</v>
      </c>
      <c r="AA355" s="106" t="s">
        <v>563</v>
      </c>
      <c r="AB355" s="97">
        <v>44869.597222222219</v>
      </c>
      <c r="AC355" s="106">
        <v>37459</v>
      </c>
      <c r="AD355" s="106" t="s">
        <v>564</v>
      </c>
      <c r="AE355" s="109"/>
      <c r="AF355" s="106"/>
      <c r="AG355" s="106"/>
      <c r="AH355" s="109"/>
      <c r="AI355" s="106"/>
      <c r="AJ355" s="110"/>
      <c r="AK355" s="97"/>
      <c r="AL355" s="106"/>
      <c r="AM355" s="110"/>
      <c r="AN355" s="97"/>
      <c r="AO355" s="106"/>
      <c r="AP355" s="110"/>
      <c r="AQ355" s="97">
        <v>44869.431250000001</v>
      </c>
      <c r="AR355" s="106">
        <v>37435</v>
      </c>
      <c r="AS355" s="106">
        <v>2934</v>
      </c>
      <c r="AT355" s="111">
        <v>19990</v>
      </c>
      <c r="AU355" s="111">
        <v>12090</v>
      </c>
      <c r="AV355" s="112">
        <v>7900</v>
      </c>
      <c r="AW355" s="97">
        <v>44869.4375</v>
      </c>
      <c r="AX355" s="106">
        <v>37435</v>
      </c>
      <c r="AY355" s="97">
        <v>44869.618055555555</v>
      </c>
      <c r="AZ355" s="106">
        <v>37467</v>
      </c>
      <c r="BA355" s="106">
        <v>2941</v>
      </c>
      <c r="BB355" s="111">
        <v>20530</v>
      </c>
      <c r="BC355" s="111">
        <v>12070</v>
      </c>
      <c r="BD355" s="112">
        <v>8460</v>
      </c>
      <c r="BE355" s="97">
        <v>44869.622916666667</v>
      </c>
      <c r="BF355" s="106">
        <v>37467</v>
      </c>
      <c r="BG355" s="109"/>
      <c r="BH355" s="106"/>
      <c r="BI355" s="106"/>
      <c r="BJ355" s="111"/>
      <c r="BK355" s="111"/>
      <c r="BL355" s="112"/>
      <c r="BM355" s="109"/>
      <c r="BN355" s="106"/>
      <c r="BO355" s="97"/>
      <c r="BP355" s="106"/>
      <c r="BQ355" s="106"/>
      <c r="BR355" s="111"/>
      <c r="BS355" s="111"/>
      <c r="BT355" s="112"/>
      <c r="BU355" s="113"/>
      <c r="BV355" s="106"/>
    </row>
    <row r="356" spans="1:74">
      <c r="A356" s="92" t="s">
        <v>560</v>
      </c>
      <c r="B356" s="91" t="s">
        <v>140</v>
      </c>
      <c r="C356" s="115">
        <v>44869</v>
      </c>
      <c r="D356" s="106" t="s">
        <v>163</v>
      </c>
      <c r="E356" s="107" t="s">
        <v>1323</v>
      </c>
      <c r="F356" s="106" t="s">
        <v>196</v>
      </c>
      <c r="G356" s="106" t="s">
        <v>144</v>
      </c>
      <c r="H356" s="91" t="s">
        <v>319</v>
      </c>
      <c r="I356" s="106" t="s">
        <v>146</v>
      </c>
      <c r="J356" s="107" t="s">
        <v>147</v>
      </c>
      <c r="K356" s="106">
        <v>0</v>
      </c>
      <c r="L356" s="108" t="s">
        <v>148</v>
      </c>
      <c r="M356" s="97">
        <v>44869.625</v>
      </c>
      <c r="N356" s="90">
        <v>37467</v>
      </c>
      <c r="O356" s="106">
        <v>0</v>
      </c>
      <c r="P356" s="97">
        <v>44869.645833333336</v>
      </c>
      <c r="Q356" s="106">
        <v>37469</v>
      </c>
      <c r="R356" s="106">
        <v>0</v>
      </c>
      <c r="S356" s="97">
        <v>44869.62777777778</v>
      </c>
      <c r="T356" s="106">
        <v>37468</v>
      </c>
      <c r="U356" s="106" t="s">
        <v>209</v>
      </c>
      <c r="V356" s="97">
        <v>44869.634027777778</v>
      </c>
      <c r="W356" s="106">
        <v>37468</v>
      </c>
      <c r="X356" s="106" t="s">
        <v>209</v>
      </c>
      <c r="Y356" s="97"/>
      <c r="Z356" s="106"/>
      <c r="AA356" s="106"/>
      <c r="AB356" s="97"/>
      <c r="AC356" s="106"/>
      <c r="AD356" s="106"/>
      <c r="AE356" s="109"/>
      <c r="AF356" s="106"/>
      <c r="AG356" s="106"/>
      <c r="AH356" s="109"/>
      <c r="AI356" s="106"/>
      <c r="AJ356" s="110"/>
      <c r="AK356" s="97"/>
      <c r="AL356" s="106"/>
      <c r="AM356" s="110"/>
      <c r="AN356" s="97"/>
      <c r="AO356" s="106"/>
      <c r="AP356" s="110"/>
      <c r="AQ356" s="97">
        <v>44869.636111111111</v>
      </c>
      <c r="AR356" s="106">
        <v>37469</v>
      </c>
      <c r="AS356" s="106">
        <v>2943</v>
      </c>
      <c r="AT356" s="111">
        <v>12910</v>
      </c>
      <c r="AU356" s="111">
        <v>12060</v>
      </c>
      <c r="AV356" s="112">
        <v>850</v>
      </c>
      <c r="AW356" s="97">
        <v>44869.63958333333</v>
      </c>
      <c r="AX356" s="106">
        <v>37469</v>
      </c>
      <c r="AY356" s="97"/>
      <c r="AZ356" s="106"/>
      <c r="BA356" s="106"/>
      <c r="BB356" s="111"/>
      <c r="BC356" s="111"/>
      <c r="BD356" s="112"/>
      <c r="BE356" s="97"/>
      <c r="BF356" s="106"/>
      <c r="BG356" s="109"/>
      <c r="BH356" s="106"/>
      <c r="BI356" s="106"/>
      <c r="BJ356" s="111"/>
      <c r="BK356" s="111"/>
      <c r="BL356" s="112"/>
      <c r="BM356" s="109"/>
      <c r="BN356" s="106"/>
      <c r="BO356" s="97"/>
      <c r="BP356" s="106"/>
      <c r="BQ356" s="106"/>
      <c r="BR356" s="111"/>
      <c r="BS356" s="111"/>
      <c r="BT356" s="112"/>
      <c r="BU356" s="113"/>
      <c r="BV356" s="106"/>
    </row>
    <row r="357" spans="1:74">
      <c r="A357" s="92" t="s">
        <v>565</v>
      </c>
      <c r="B357" s="91" t="s">
        <v>140</v>
      </c>
      <c r="C357" s="115">
        <v>44869</v>
      </c>
      <c r="D357" s="106" t="s">
        <v>163</v>
      </c>
      <c r="E357" s="107" t="s">
        <v>1327</v>
      </c>
      <c r="F357" s="106" t="s">
        <v>165</v>
      </c>
      <c r="G357" s="106" t="s">
        <v>144</v>
      </c>
      <c r="H357" s="91" t="s">
        <v>145</v>
      </c>
      <c r="I357" s="106" t="s">
        <v>146</v>
      </c>
      <c r="J357" s="107" t="s">
        <v>150</v>
      </c>
      <c r="K357" s="106">
        <v>3</v>
      </c>
      <c r="L357" s="108" t="s">
        <v>151</v>
      </c>
      <c r="M357" s="97">
        <v>44869.256944444445</v>
      </c>
      <c r="N357" s="90">
        <v>44117</v>
      </c>
      <c r="O357" s="106">
        <v>0</v>
      </c>
      <c r="P357" s="97">
        <v>44869.677083333336</v>
      </c>
      <c r="Q357" s="106">
        <v>44186</v>
      </c>
      <c r="R357" s="106">
        <v>0</v>
      </c>
      <c r="S357" s="97">
        <v>44869.291666666664</v>
      </c>
      <c r="T357" s="106">
        <v>41122</v>
      </c>
      <c r="U357" s="106" t="s">
        <v>285</v>
      </c>
      <c r="V357" s="97">
        <v>44869.479166666664</v>
      </c>
      <c r="W357" s="106">
        <v>44151</v>
      </c>
      <c r="X357" s="106" t="s">
        <v>291</v>
      </c>
      <c r="Y357" s="97">
        <v>44869.506944444445</v>
      </c>
      <c r="Z357" s="106">
        <v>44160</v>
      </c>
      <c r="AA357" s="106" t="s">
        <v>566</v>
      </c>
      <c r="AB357" s="97">
        <v>44869.631944444445</v>
      </c>
      <c r="AC357" s="106">
        <v>44177</v>
      </c>
      <c r="AD357" s="106" t="s">
        <v>316</v>
      </c>
      <c r="AE357" s="109"/>
      <c r="AF357" s="106"/>
      <c r="AG357" s="106"/>
      <c r="AH357" s="109"/>
      <c r="AI357" s="106"/>
      <c r="AJ357" s="110"/>
      <c r="AK357" s="97"/>
      <c r="AL357" s="106"/>
      <c r="AM357" s="110"/>
      <c r="AN357" s="97"/>
      <c r="AO357" s="106"/>
      <c r="AP357" s="110"/>
      <c r="AQ357" s="97">
        <v>44869.495138888888</v>
      </c>
      <c r="AR357" s="106">
        <v>44155</v>
      </c>
      <c r="AS357" s="106">
        <v>2939</v>
      </c>
      <c r="AT357" s="111">
        <v>21120</v>
      </c>
      <c r="AU357" s="111">
        <v>12210</v>
      </c>
      <c r="AV357" s="112">
        <v>8910</v>
      </c>
      <c r="AW357" s="97">
        <v>44869.502083333333</v>
      </c>
      <c r="AX357" s="106">
        <v>44156</v>
      </c>
      <c r="AY357" s="97">
        <v>44869.658333333333</v>
      </c>
      <c r="AZ357" s="106">
        <v>44186</v>
      </c>
      <c r="BA357" s="106">
        <v>2944</v>
      </c>
      <c r="BB357" s="111">
        <v>18180</v>
      </c>
      <c r="BC357" s="111">
        <v>12070</v>
      </c>
      <c r="BD357" s="112">
        <v>6110</v>
      </c>
      <c r="BE357" s="97">
        <v>44869.665277777778</v>
      </c>
      <c r="BF357" s="106">
        <v>44186</v>
      </c>
      <c r="BG357" s="109"/>
      <c r="BH357" s="106"/>
      <c r="BI357" s="106"/>
      <c r="BJ357" s="111"/>
      <c r="BK357" s="111"/>
      <c r="BL357" s="112"/>
      <c r="BM357" s="109"/>
      <c r="BN357" s="106"/>
      <c r="BO357" s="97"/>
      <c r="BP357" s="106"/>
      <c r="BQ357" s="106"/>
      <c r="BR357" s="111"/>
      <c r="BS357" s="111"/>
      <c r="BT357" s="112"/>
      <c r="BU357" s="113"/>
      <c r="BV357" s="106"/>
    </row>
    <row r="358" spans="1:74">
      <c r="A358" s="92" t="s">
        <v>568</v>
      </c>
      <c r="B358" s="91" t="s">
        <v>140</v>
      </c>
      <c r="C358" s="115">
        <v>44869</v>
      </c>
      <c r="D358" s="106" t="s">
        <v>163</v>
      </c>
      <c r="E358" s="107" t="s">
        <v>1324</v>
      </c>
      <c r="F358" s="106" t="s">
        <v>143</v>
      </c>
      <c r="G358" s="106" t="s">
        <v>156</v>
      </c>
      <c r="H358" s="91" t="s">
        <v>145</v>
      </c>
      <c r="I358" s="106" t="s">
        <v>146</v>
      </c>
      <c r="J358" s="107" t="s">
        <v>147</v>
      </c>
      <c r="K358" s="106">
        <v>3</v>
      </c>
      <c r="L358" s="108" t="s">
        <v>158</v>
      </c>
      <c r="M358" s="97">
        <v>44869.640277777777</v>
      </c>
      <c r="N358" s="90">
        <v>37469</v>
      </c>
      <c r="O358" s="106">
        <v>37469</v>
      </c>
      <c r="P358" s="97">
        <v>44869.953472222223</v>
      </c>
      <c r="Q358" s="106">
        <v>37529</v>
      </c>
      <c r="R358" s="106">
        <v>37529</v>
      </c>
      <c r="S358" s="97">
        <v>44869.646527777775</v>
      </c>
      <c r="T358" s="106">
        <v>37473</v>
      </c>
      <c r="U358" s="106" t="s">
        <v>344</v>
      </c>
      <c r="V358" s="97">
        <v>44869.793749999997</v>
      </c>
      <c r="W358" s="106">
        <v>37488</v>
      </c>
      <c r="X358" s="106" t="s">
        <v>569</v>
      </c>
      <c r="Y358" s="97">
        <v>44869.813194444447</v>
      </c>
      <c r="Z358" s="106">
        <v>37496</v>
      </c>
      <c r="AA358" s="106" t="s">
        <v>570</v>
      </c>
      <c r="AB358" s="97">
        <v>44869.925694444442</v>
      </c>
      <c r="AC358" s="106">
        <v>37517</v>
      </c>
      <c r="AD358" s="106" t="s">
        <v>169</v>
      </c>
      <c r="AE358" s="109"/>
      <c r="AF358" s="106"/>
      <c r="AG358" s="106"/>
      <c r="AH358" s="109"/>
      <c r="AI358" s="106"/>
      <c r="AJ358" s="110"/>
      <c r="AK358" s="97"/>
      <c r="AL358" s="106"/>
      <c r="AM358" s="110"/>
      <c r="AN358" s="97"/>
      <c r="AO358" s="106"/>
      <c r="AP358" s="110"/>
      <c r="AQ358" s="97">
        <v>44869.798611111109</v>
      </c>
      <c r="AR358" s="106">
        <v>37491</v>
      </c>
      <c r="AS358" s="106"/>
      <c r="AT358" s="111"/>
      <c r="AU358" s="111"/>
      <c r="AV358" s="114">
        <v>8260</v>
      </c>
      <c r="AW358" s="97">
        <v>44869.806944444441</v>
      </c>
      <c r="AX358" s="106">
        <v>37492</v>
      </c>
      <c r="AY358" s="97">
        <v>44869.941666666666</v>
      </c>
      <c r="AZ358" s="106">
        <v>37528</v>
      </c>
      <c r="BA358" s="106"/>
      <c r="BB358" s="111"/>
      <c r="BC358" s="111"/>
      <c r="BD358" s="114">
        <v>6330</v>
      </c>
      <c r="BE358" s="97">
        <v>44869.949305555558</v>
      </c>
      <c r="BF358" s="106">
        <v>37528</v>
      </c>
      <c r="BG358" s="109"/>
      <c r="BH358" s="106"/>
      <c r="BI358" s="106"/>
      <c r="BJ358" s="111"/>
      <c r="BK358" s="111"/>
      <c r="BL358" s="112"/>
      <c r="BM358" s="109"/>
      <c r="BN358" s="106"/>
      <c r="BO358" s="97"/>
      <c r="BP358" s="106"/>
      <c r="BQ358" s="106"/>
      <c r="BR358" s="111"/>
      <c r="BS358" s="111"/>
      <c r="BT358" s="112"/>
      <c r="BU358" s="113"/>
      <c r="BV358" s="106"/>
    </row>
    <row r="359" spans="1:74">
      <c r="A359" s="92" t="s">
        <v>575</v>
      </c>
      <c r="B359" s="91" t="s">
        <v>140</v>
      </c>
      <c r="C359" s="115">
        <v>44870</v>
      </c>
      <c r="D359" s="106" t="s">
        <v>173</v>
      </c>
      <c r="E359" s="107" t="s">
        <v>1321</v>
      </c>
      <c r="F359" s="106" t="s">
        <v>143</v>
      </c>
      <c r="G359" s="106" t="s">
        <v>144</v>
      </c>
      <c r="H359" s="91" t="s">
        <v>145</v>
      </c>
      <c r="I359" s="106" t="s">
        <v>146</v>
      </c>
      <c r="J359" s="107" t="s">
        <v>150</v>
      </c>
      <c r="K359" s="106">
        <v>3</v>
      </c>
      <c r="L359" s="108" t="s">
        <v>151</v>
      </c>
      <c r="M359" s="97">
        <v>44870.256944444445</v>
      </c>
      <c r="N359" s="90">
        <v>44186</v>
      </c>
      <c r="O359" s="106">
        <v>0</v>
      </c>
      <c r="P359" s="97">
        <v>44870.574999999997</v>
      </c>
      <c r="Q359" s="106">
        <v>44270</v>
      </c>
      <c r="R359" s="106">
        <v>0</v>
      </c>
      <c r="S359" s="97">
        <v>44870.291666666664</v>
      </c>
      <c r="T359" s="106">
        <v>44192</v>
      </c>
      <c r="U359" s="106" t="s">
        <v>285</v>
      </c>
      <c r="V359" s="97">
        <v>44870.486111111109</v>
      </c>
      <c r="W359" s="106">
        <v>44239</v>
      </c>
      <c r="X359" s="106" t="s">
        <v>576</v>
      </c>
      <c r="Y359" s="97">
        <v>44870.520833333336</v>
      </c>
      <c r="Z359" s="106">
        <v>44258</v>
      </c>
      <c r="AA359" s="106" t="s">
        <v>303</v>
      </c>
      <c r="AB359" s="97">
        <v>44870.541666666664</v>
      </c>
      <c r="AC359" s="106">
        <v>44262</v>
      </c>
      <c r="AD359" s="106" t="s">
        <v>577</v>
      </c>
      <c r="AE359" s="109"/>
      <c r="AF359" s="106"/>
      <c r="AG359" s="106"/>
      <c r="AH359" s="109"/>
      <c r="AI359" s="106"/>
      <c r="AJ359" s="110"/>
      <c r="AK359" s="97"/>
      <c r="AL359" s="106"/>
      <c r="AM359" s="110"/>
      <c r="AN359" s="97"/>
      <c r="AO359" s="106"/>
      <c r="AP359" s="110"/>
      <c r="AQ359" s="97">
        <v>44870.507638888892</v>
      </c>
      <c r="AR359" s="106">
        <v>44248</v>
      </c>
      <c r="AS359" s="106">
        <v>2956</v>
      </c>
      <c r="AT359" s="111">
        <v>19890</v>
      </c>
      <c r="AU359" s="111">
        <v>12260</v>
      </c>
      <c r="AV359" s="112">
        <v>7630</v>
      </c>
      <c r="AW359" s="97">
        <v>44870.512499999997</v>
      </c>
      <c r="AX359" s="106">
        <v>44249</v>
      </c>
      <c r="AY359" s="97">
        <v>44870.568055555559</v>
      </c>
      <c r="AZ359" s="106">
        <v>44270</v>
      </c>
      <c r="BA359" s="106">
        <v>2957</v>
      </c>
      <c r="BB359" s="111">
        <v>13330</v>
      </c>
      <c r="BC359" s="111">
        <v>12230</v>
      </c>
      <c r="BD359" s="112">
        <v>1100</v>
      </c>
      <c r="BE359" s="97">
        <v>44870.574999999997</v>
      </c>
      <c r="BF359" s="106">
        <v>44270</v>
      </c>
      <c r="BG359" s="109"/>
      <c r="BH359" s="106"/>
      <c r="BI359" s="106"/>
      <c r="BJ359" s="111"/>
      <c r="BK359" s="111"/>
      <c r="BL359" s="112"/>
      <c r="BM359" s="109"/>
      <c r="BN359" s="106"/>
      <c r="BO359" s="97"/>
      <c r="BP359" s="106"/>
      <c r="BQ359" s="106"/>
      <c r="BR359" s="111"/>
      <c r="BS359" s="111"/>
      <c r="BT359" s="112"/>
      <c r="BU359" s="113"/>
      <c r="BV359" s="106"/>
    </row>
    <row r="360" spans="1:74">
      <c r="A360" s="92" t="s">
        <v>580</v>
      </c>
      <c r="B360" s="91" t="s">
        <v>140</v>
      </c>
      <c r="C360" s="115">
        <v>44870</v>
      </c>
      <c r="D360" s="106" t="s">
        <v>173</v>
      </c>
      <c r="E360" s="107" t="s">
        <v>1329</v>
      </c>
      <c r="F360" s="106" t="s">
        <v>173</v>
      </c>
      <c r="G360" s="106" t="s">
        <v>144</v>
      </c>
      <c r="H360" s="91" t="s">
        <v>160</v>
      </c>
      <c r="I360" s="106" t="s">
        <v>146</v>
      </c>
      <c r="J360" s="107" t="s">
        <v>161</v>
      </c>
      <c r="K360" s="106">
        <v>3</v>
      </c>
      <c r="L360" s="108" t="s">
        <v>162</v>
      </c>
      <c r="M360" s="97">
        <v>44870.257638888892</v>
      </c>
      <c r="N360" s="90">
        <v>27499</v>
      </c>
      <c r="O360" s="106">
        <v>0</v>
      </c>
      <c r="P360" s="97">
        <v>44870.584027777775</v>
      </c>
      <c r="Q360" s="106">
        <v>27565</v>
      </c>
      <c r="R360" s="106">
        <v>2446</v>
      </c>
      <c r="S360" s="97">
        <v>44870.280555555553</v>
      </c>
      <c r="T360" s="106">
        <v>27505</v>
      </c>
      <c r="U360" s="106" t="s">
        <v>581</v>
      </c>
      <c r="V360" s="97">
        <v>44870.45</v>
      </c>
      <c r="W360" s="106">
        <v>27533</v>
      </c>
      <c r="X360" s="106" t="s">
        <v>221</v>
      </c>
      <c r="Y360" s="97">
        <v>44870.505555555559</v>
      </c>
      <c r="Z360" s="106">
        <v>27547</v>
      </c>
      <c r="AA360" s="106" t="s">
        <v>225</v>
      </c>
      <c r="AB360" s="97">
        <v>44870.553472222222</v>
      </c>
      <c r="AC360" s="106">
        <v>27558</v>
      </c>
      <c r="AD360" s="106" t="s">
        <v>231</v>
      </c>
      <c r="AE360" s="109"/>
      <c r="AF360" s="106"/>
      <c r="AG360" s="106"/>
      <c r="AH360" s="109"/>
      <c r="AI360" s="106"/>
      <c r="AJ360" s="110"/>
      <c r="AK360" s="97"/>
      <c r="AL360" s="106"/>
      <c r="AM360" s="110"/>
      <c r="AN360" s="97"/>
      <c r="AO360" s="106"/>
      <c r="AP360" s="110"/>
      <c r="AQ360" s="97">
        <v>44870.470138888886</v>
      </c>
      <c r="AR360" s="106">
        <v>27540</v>
      </c>
      <c r="AS360" s="106">
        <v>2953</v>
      </c>
      <c r="AT360" s="111">
        <v>6320</v>
      </c>
      <c r="AU360" s="111">
        <v>4430</v>
      </c>
      <c r="AV360" s="112">
        <v>1890</v>
      </c>
      <c r="AW360" s="97">
        <v>44870.495833333334</v>
      </c>
      <c r="AX360" s="106">
        <v>27541</v>
      </c>
      <c r="AY360" s="97">
        <v>44870.567361111112</v>
      </c>
      <c r="AZ360" s="106">
        <v>27564</v>
      </c>
      <c r="BA360" s="106">
        <v>2958</v>
      </c>
      <c r="BB360" s="111">
        <v>5530</v>
      </c>
      <c r="BC360" s="111">
        <v>4430</v>
      </c>
      <c r="BD360" s="112">
        <v>1100</v>
      </c>
      <c r="BE360" s="97">
        <v>44870.580555555556</v>
      </c>
      <c r="BF360" s="106">
        <v>27565</v>
      </c>
      <c r="BG360" s="109"/>
      <c r="BH360" s="106"/>
      <c r="BI360" s="106"/>
      <c r="BJ360" s="111"/>
      <c r="BK360" s="111"/>
      <c r="BL360" s="112"/>
      <c r="BM360" s="109"/>
      <c r="BN360" s="106"/>
      <c r="BO360" s="97"/>
      <c r="BP360" s="106"/>
      <c r="BQ360" s="106"/>
      <c r="BR360" s="111"/>
      <c r="BS360" s="111"/>
      <c r="BT360" s="112"/>
      <c r="BU360" s="113"/>
      <c r="BV360" s="106"/>
    </row>
    <row r="361" spans="1:74">
      <c r="A361" s="92" t="s">
        <v>573</v>
      </c>
      <c r="B361" s="91" t="s">
        <v>140</v>
      </c>
      <c r="C361" s="115">
        <v>44870</v>
      </c>
      <c r="D361" s="106" t="s">
        <v>173</v>
      </c>
      <c r="E361" s="107" t="s">
        <v>1320</v>
      </c>
      <c r="F361" s="106" t="s">
        <v>143</v>
      </c>
      <c r="G361" s="106" t="s">
        <v>144</v>
      </c>
      <c r="H361" s="91" t="s">
        <v>145</v>
      </c>
      <c r="I361" s="106" t="s">
        <v>146</v>
      </c>
      <c r="J361" s="107" t="s">
        <v>147</v>
      </c>
      <c r="K361" s="106">
        <v>4</v>
      </c>
      <c r="L361" s="108" t="s">
        <v>148</v>
      </c>
      <c r="M361" s="97">
        <v>44870.260416666664</v>
      </c>
      <c r="N361" s="90">
        <v>37529</v>
      </c>
      <c r="O361" s="106">
        <v>0</v>
      </c>
      <c r="P361" s="97">
        <v>44870.590277777781</v>
      </c>
      <c r="Q361" s="106">
        <v>37590</v>
      </c>
      <c r="R361" s="106">
        <v>0</v>
      </c>
      <c r="S361" s="97">
        <v>44870.284722222219</v>
      </c>
      <c r="T361" s="106">
        <v>37536</v>
      </c>
      <c r="U361" s="106" t="s">
        <v>210</v>
      </c>
      <c r="V361" s="97">
        <v>44870.45</v>
      </c>
      <c r="W361" s="106">
        <v>37556</v>
      </c>
      <c r="X361" s="106" t="s">
        <v>217</v>
      </c>
      <c r="Y361" s="97">
        <v>44870.489583333336</v>
      </c>
      <c r="Z361" s="106">
        <v>37569</v>
      </c>
      <c r="AA361" s="106" t="s">
        <v>266</v>
      </c>
      <c r="AB361" s="97">
        <v>44870.565972222219</v>
      </c>
      <c r="AC361" s="106">
        <v>37584</v>
      </c>
      <c r="AD361" s="106" t="s">
        <v>574</v>
      </c>
      <c r="AE361" s="109"/>
      <c r="AF361" s="106"/>
      <c r="AG361" s="106"/>
      <c r="AH361" s="109"/>
      <c r="AI361" s="106"/>
      <c r="AJ361" s="110"/>
      <c r="AK361" s="97"/>
      <c r="AL361" s="106"/>
      <c r="AM361" s="110"/>
      <c r="AN361" s="97"/>
      <c r="AO361" s="106"/>
      <c r="AP361" s="110"/>
      <c r="AQ361" s="97">
        <v>44870.477083333331</v>
      </c>
      <c r="AR361" s="106">
        <v>37566</v>
      </c>
      <c r="AS361" s="106">
        <v>2955</v>
      </c>
      <c r="AT361" s="111">
        <v>20510</v>
      </c>
      <c r="AU361" s="111">
        <v>12060</v>
      </c>
      <c r="AV361" s="112">
        <v>8450</v>
      </c>
      <c r="AW361" s="97">
        <v>44870.484027777777</v>
      </c>
      <c r="AX361" s="106">
        <v>37566</v>
      </c>
      <c r="AY361" s="97">
        <v>44870.583333333336</v>
      </c>
      <c r="AZ361" s="106">
        <v>37590</v>
      </c>
      <c r="BA361" s="106">
        <v>2959</v>
      </c>
      <c r="BB361" s="111">
        <v>14920</v>
      </c>
      <c r="BC361" s="111">
        <v>12000</v>
      </c>
      <c r="BD361" s="112">
        <v>2920</v>
      </c>
      <c r="BE361" s="97">
        <v>44870.589583333334</v>
      </c>
      <c r="BF361" s="106">
        <v>37590</v>
      </c>
      <c r="BG361" s="109"/>
      <c r="BH361" s="106"/>
      <c r="BI361" s="106"/>
      <c r="BJ361" s="111"/>
      <c r="BK361" s="111"/>
      <c r="BL361" s="112"/>
      <c r="BM361" s="109"/>
      <c r="BN361" s="106"/>
      <c r="BO361" s="97"/>
      <c r="BP361" s="106"/>
      <c r="BQ361" s="106"/>
      <c r="BR361" s="111"/>
      <c r="BS361" s="111"/>
      <c r="BT361" s="112"/>
      <c r="BU361" s="113"/>
      <c r="BV361" s="106"/>
    </row>
    <row r="362" spans="1:74">
      <c r="A362" s="92" t="s">
        <v>578</v>
      </c>
      <c r="B362" s="91" t="s">
        <v>140</v>
      </c>
      <c r="C362" s="115">
        <v>44870</v>
      </c>
      <c r="D362" s="106" t="s">
        <v>173</v>
      </c>
      <c r="E362" s="107" t="s">
        <v>1322</v>
      </c>
      <c r="F362" s="106" t="s">
        <v>143</v>
      </c>
      <c r="G362" s="106" t="s">
        <v>144</v>
      </c>
      <c r="H362" s="91" t="s">
        <v>145</v>
      </c>
      <c r="I362" s="106" t="s">
        <v>146</v>
      </c>
      <c r="J362" s="107" t="s">
        <v>153</v>
      </c>
      <c r="K362" s="106">
        <v>3</v>
      </c>
      <c r="L362" s="108" t="s">
        <v>154</v>
      </c>
      <c r="M362" s="97">
        <v>44870.256944444445</v>
      </c>
      <c r="N362" s="90">
        <v>45003</v>
      </c>
      <c r="O362" s="106">
        <v>45003</v>
      </c>
      <c r="P362" s="97">
        <v>44870.604166666664</v>
      </c>
      <c r="Q362" s="106">
        <v>45105</v>
      </c>
      <c r="R362" s="106">
        <v>45105</v>
      </c>
      <c r="S362" s="97">
        <v>44870.283333333333</v>
      </c>
      <c r="T362" s="106">
        <v>45010</v>
      </c>
      <c r="U362" s="106" t="s">
        <v>181</v>
      </c>
      <c r="V362" s="97">
        <v>44870.447916666664</v>
      </c>
      <c r="W362" s="106">
        <v>45044</v>
      </c>
      <c r="X362" s="106" t="s">
        <v>238</v>
      </c>
      <c r="Y362" s="97">
        <v>44870.482638888891</v>
      </c>
      <c r="Z362" s="106">
        <v>45070</v>
      </c>
      <c r="AA362" s="106" t="s">
        <v>244</v>
      </c>
      <c r="AB362" s="97">
        <v>44870.569444444445</v>
      </c>
      <c r="AC362" s="106">
        <v>45087</v>
      </c>
      <c r="AD362" s="106" t="s">
        <v>304</v>
      </c>
      <c r="AE362" s="109"/>
      <c r="AF362" s="106"/>
      <c r="AG362" s="106"/>
      <c r="AH362" s="109"/>
      <c r="AI362" s="106"/>
      <c r="AJ362" s="110"/>
      <c r="AK362" s="97"/>
      <c r="AL362" s="106"/>
      <c r="AM362" s="110"/>
      <c r="AN362" s="97"/>
      <c r="AO362" s="106"/>
      <c r="AP362" s="110"/>
      <c r="AQ362" s="97">
        <v>44870.46597222222</v>
      </c>
      <c r="AR362" s="106">
        <v>45057</v>
      </c>
      <c r="AS362" s="106">
        <v>2952</v>
      </c>
      <c r="AT362" s="111">
        <v>18420</v>
      </c>
      <c r="AU362" s="111">
        <v>11880</v>
      </c>
      <c r="AV362" s="112">
        <v>6540</v>
      </c>
      <c r="AW362" s="97">
        <v>44870.472916666666</v>
      </c>
      <c r="AX362" s="106">
        <v>45057</v>
      </c>
      <c r="AY362" s="97">
        <v>44870.594444444447</v>
      </c>
      <c r="AZ362" s="106">
        <v>45105</v>
      </c>
      <c r="BA362" s="106">
        <v>2960</v>
      </c>
      <c r="BB362" s="111">
        <v>14820</v>
      </c>
      <c r="BC362" s="111">
        <v>11850</v>
      </c>
      <c r="BD362" s="112">
        <v>2970</v>
      </c>
      <c r="BE362" s="97">
        <v>44870.601388888892</v>
      </c>
      <c r="BF362" s="106">
        <v>45105</v>
      </c>
      <c r="BG362" s="109"/>
      <c r="BH362" s="106"/>
      <c r="BI362" s="106"/>
      <c r="BJ362" s="111"/>
      <c r="BK362" s="111"/>
      <c r="BL362" s="112"/>
      <c r="BM362" s="109"/>
      <c r="BN362" s="106"/>
      <c r="BO362" s="97"/>
      <c r="BP362" s="106"/>
      <c r="BQ362" s="106"/>
      <c r="BR362" s="111"/>
      <c r="BS362" s="111"/>
      <c r="BT362" s="112"/>
      <c r="BU362" s="113"/>
      <c r="BV362" s="106"/>
    </row>
    <row r="363" spans="1:74">
      <c r="A363" s="92" t="s">
        <v>579</v>
      </c>
      <c r="B363" s="91" t="s">
        <v>140</v>
      </c>
      <c r="C363" s="115">
        <v>44870</v>
      </c>
      <c r="D363" s="106" t="s">
        <v>173</v>
      </c>
      <c r="E363" s="107" t="s">
        <v>1324</v>
      </c>
      <c r="F363" s="106" t="s">
        <v>143</v>
      </c>
      <c r="G363" s="106" t="s">
        <v>156</v>
      </c>
      <c r="H363" s="91" t="s">
        <v>145</v>
      </c>
      <c r="I363" s="106" t="s">
        <v>146</v>
      </c>
      <c r="J363" s="107" t="s">
        <v>150</v>
      </c>
      <c r="K363" s="106">
        <v>3</v>
      </c>
      <c r="L363" s="108" t="s">
        <v>158</v>
      </c>
      <c r="M363" s="97">
        <v>44870.573611111111</v>
      </c>
      <c r="N363" s="90">
        <v>44270</v>
      </c>
      <c r="O363" s="106">
        <v>44270</v>
      </c>
      <c r="P363" s="97">
        <v>44870.813888888886</v>
      </c>
      <c r="Q363" s="106">
        <v>44319</v>
      </c>
      <c r="R363" s="106">
        <v>44319</v>
      </c>
      <c r="S363" s="97">
        <v>44870.578472222223</v>
      </c>
      <c r="T363" s="106">
        <v>44274</v>
      </c>
      <c r="U363" s="106" t="s">
        <v>344</v>
      </c>
      <c r="V363" s="97">
        <v>44870.78125</v>
      </c>
      <c r="W363" s="106">
        <v>44304</v>
      </c>
      <c r="X363" s="106" t="s">
        <v>169</v>
      </c>
      <c r="Y363" s="97"/>
      <c r="Z363" s="106"/>
      <c r="AA363" s="106"/>
      <c r="AB363" s="97"/>
      <c r="AC363" s="106"/>
      <c r="AD363" s="106"/>
      <c r="AE363" s="109"/>
      <c r="AF363" s="106"/>
      <c r="AG363" s="106"/>
      <c r="AH363" s="109"/>
      <c r="AI363" s="106"/>
      <c r="AJ363" s="110"/>
      <c r="AK363" s="97"/>
      <c r="AL363" s="106"/>
      <c r="AM363" s="110"/>
      <c r="AN363" s="97"/>
      <c r="AO363" s="106"/>
      <c r="AP363" s="110"/>
      <c r="AQ363" s="97">
        <v>44870.803472222222</v>
      </c>
      <c r="AR363" s="106">
        <v>44318</v>
      </c>
      <c r="AS363" s="106"/>
      <c r="AT363" s="111"/>
      <c r="AU363" s="111"/>
      <c r="AV363" s="114">
        <v>8810</v>
      </c>
      <c r="AW363" s="97">
        <v>44870.810416666667</v>
      </c>
      <c r="AX363" s="106">
        <v>44319</v>
      </c>
      <c r="AY363" s="97"/>
      <c r="AZ363" s="106"/>
      <c r="BA363" s="106"/>
      <c r="BB363" s="111"/>
      <c r="BC363" s="111"/>
      <c r="BD363" s="112"/>
      <c r="BE363" s="97"/>
      <c r="BF363" s="106"/>
      <c r="BG363" s="109"/>
      <c r="BH363" s="106"/>
      <c r="BI363" s="106"/>
      <c r="BJ363" s="111"/>
      <c r="BK363" s="111"/>
      <c r="BL363" s="112"/>
      <c r="BM363" s="109"/>
      <c r="BN363" s="106"/>
      <c r="BO363" s="97"/>
      <c r="BP363" s="106"/>
      <c r="BQ363" s="106"/>
      <c r="BR363" s="111"/>
      <c r="BS363" s="111"/>
      <c r="BT363" s="112"/>
      <c r="BU363" s="113"/>
      <c r="BV363" s="106"/>
    </row>
    <row r="364" spans="1:74">
      <c r="A364" s="92" t="s">
        <v>582</v>
      </c>
      <c r="B364" s="91" t="s">
        <v>140</v>
      </c>
      <c r="C364" s="115">
        <v>44871</v>
      </c>
      <c r="D364" s="106" t="s">
        <v>175</v>
      </c>
      <c r="E364" s="107" t="s">
        <v>1330</v>
      </c>
      <c r="F364" s="106" t="s">
        <v>171</v>
      </c>
      <c r="G364" s="106" t="s">
        <v>144</v>
      </c>
      <c r="H364" s="91" t="s">
        <v>145</v>
      </c>
      <c r="I364" s="106" t="s">
        <v>146</v>
      </c>
      <c r="J364" s="107" t="s">
        <v>150</v>
      </c>
      <c r="K364" s="106">
        <v>2</v>
      </c>
      <c r="L364" s="108" t="s">
        <v>151</v>
      </c>
      <c r="M364" s="97">
        <v>44871.416666666664</v>
      </c>
      <c r="N364" s="90">
        <v>44319</v>
      </c>
      <c r="O364" s="106">
        <v>0</v>
      </c>
      <c r="P364" s="97">
        <v>44871.583333333336</v>
      </c>
      <c r="Q364" s="106">
        <v>44355</v>
      </c>
      <c r="R364" s="106">
        <v>0</v>
      </c>
      <c r="S364" s="97">
        <v>44871.416666666664</v>
      </c>
      <c r="T364" s="106">
        <v>44323</v>
      </c>
      <c r="U364" s="106" t="s">
        <v>583</v>
      </c>
      <c r="V364" s="97">
        <v>44871.583333333336</v>
      </c>
      <c r="W364" s="106">
        <v>44345</v>
      </c>
      <c r="X364" s="106"/>
      <c r="Y364" s="97"/>
      <c r="Z364" s="106"/>
      <c r="AA364" s="106"/>
      <c r="AB364" s="97"/>
      <c r="AC364" s="106"/>
      <c r="AD364" s="106"/>
      <c r="AE364" s="109"/>
      <c r="AF364" s="106"/>
      <c r="AG364" s="106"/>
      <c r="AH364" s="109"/>
      <c r="AI364" s="106"/>
      <c r="AJ364" s="110"/>
      <c r="AK364" s="97"/>
      <c r="AL364" s="106"/>
      <c r="AM364" s="110"/>
      <c r="AN364" s="97"/>
      <c r="AO364" s="106"/>
      <c r="AP364" s="110"/>
      <c r="AQ364" s="97">
        <v>44871.583333333336</v>
      </c>
      <c r="AR364" s="106">
        <v>44354</v>
      </c>
      <c r="AS364" s="106">
        <v>0</v>
      </c>
      <c r="AT364" s="111">
        <v>15080</v>
      </c>
      <c r="AU364" s="111">
        <v>12110</v>
      </c>
      <c r="AV364" s="112">
        <v>2970</v>
      </c>
      <c r="AW364" s="97">
        <v>44871.583333333336</v>
      </c>
      <c r="AX364" s="106">
        <v>44355</v>
      </c>
      <c r="AY364" s="97"/>
      <c r="AZ364" s="106"/>
      <c r="BA364" s="106"/>
      <c r="BB364" s="111"/>
      <c r="BC364" s="111"/>
      <c r="BD364" s="112"/>
      <c r="BE364" s="97"/>
      <c r="BF364" s="106"/>
      <c r="BG364" s="109"/>
      <c r="BH364" s="106"/>
      <c r="BI364" s="106"/>
      <c r="BJ364" s="111"/>
      <c r="BK364" s="111"/>
      <c r="BL364" s="112"/>
      <c r="BM364" s="109"/>
      <c r="BN364" s="106"/>
      <c r="BO364" s="97"/>
      <c r="BP364" s="106"/>
      <c r="BQ364" s="106"/>
      <c r="BR364" s="111"/>
      <c r="BS364" s="111"/>
      <c r="BT364" s="112"/>
      <c r="BU364" s="113"/>
      <c r="BV364" s="106"/>
    </row>
    <row r="365" spans="1:74">
      <c r="A365" s="92" t="s">
        <v>595</v>
      </c>
      <c r="B365" s="91" t="s">
        <v>140</v>
      </c>
      <c r="C365" s="115">
        <v>44872</v>
      </c>
      <c r="D365" s="106" t="s">
        <v>176</v>
      </c>
      <c r="E365" s="107" t="s">
        <v>1331</v>
      </c>
      <c r="F365" s="106" t="s">
        <v>176</v>
      </c>
      <c r="G365" s="106" t="s">
        <v>144</v>
      </c>
      <c r="H365" s="91" t="s">
        <v>160</v>
      </c>
      <c r="I365" s="106" t="s">
        <v>146</v>
      </c>
      <c r="J365" s="107" t="s">
        <v>161</v>
      </c>
      <c r="K365" s="106">
        <v>3</v>
      </c>
      <c r="L365" s="108" t="s">
        <v>162</v>
      </c>
      <c r="M365" s="97">
        <v>44872.262499999997</v>
      </c>
      <c r="N365" s="90">
        <v>27565</v>
      </c>
      <c r="O365" s="106">
        <v>2446</v>
      </c>
      <c r="P365" s="97">
        <v>44872.624305555553</v>
      </c>
      <c r="Q365" s="106">
        <v>27627</v>
      </c>
      <c r="R365" s="106">
        <v>2455</v>
      </c>
      <c r="S365" s="97">
        <v>44872.286111111112</v>
      </c>
      <c r="T365" s="106">
        <v>27570</v>
      </c>
      <c r="U365" s="106" t="s">
        <v>296</v>
      </c>
      <c r="V365" s="97">
        <v>44872.447222222225</v>
      </c>
      <c r="W365" s="106">
        <v>27597</v>
      </c>
      <c r="X365" s="106" t="s">
        <v>394</v>
      </c>
      <c r="Y365" s="97">
        <v>44872.5</v>
      </c>
      <c r="Z365" s="106">
        <v>27609</v>
      </c>
      <c r="AA365" s="106" t="s">
        <v>278</v>
      </c>
      <c r="AB365" s="97">
        <v>44872.581944444442</v>
      </c>
      <c r="AC365" s="106">
        <v>27620</v>
      </c>
      <c r="AD365" s="106" t="s">
        <v>596</v>
      </c>
      <c r="AE365" s="109"/>
      <c r="AF365" s="106"/>
      <c r="AG365" s="106"/>
      <c r="AH365" s="109"/>
      <c r="AI365" s="106"/>
      <c r="AJ365" s="110"/>
      <c r="AK365" s="97"/>
      <c r="AL365" s="106"/>
      <c r="AM365" s="110"/>
      <c r="AN365" s="97"/>
      <c r="AO365" s="106"/>
      <c r="AP365" s="110"/>
      <c r="AQ365" s="97">
        <v>44872.460416666669</v>
      </c>
      <c r="AR365" s="106">
        <v>27602</v>
      </c>
      <c r="AS365" s="106">
        <v>2968</v>
      </c>
      <c r="AT365" s="111">
        <v>6210</v>
      </c>
      <c r="AU365" s="111">
        <v>4430</v>
      </c>
      <c r="AV365" s="112">
        <v>1780</v>
      </c>
      <c r="AW365" s="97">
        <v>44872.488194444442</v>
      </c>
      <c r="AX365" s="106">
        <v>27603</v>
      </c>
      <c r="AY365" s="97">
        <v>44872.598611111112</v>
      </c>
      <c r="AZ365" s="106">
        <v>27626</v>
      </c>
      <c r="BA365" s="106">
        <v>2972</v>
      </c>
      <c r="BB365" s="111">
        <v>6130</v>
      </c>
      <c r="BC365" s="111">
        <v>4430</v>
      </c>
      <c r="BD365" s="112">
        <v>1700</v>
      </c>
      <c r="BE365" s="97">
        <v>44872.621527777781</v>
      </c>
      <c r="BF365" s="106">
        <v>27627</v>
      </c>
      <c r="BG365" s="109"/>
      <c r="BH365" s="106"/>
      <c r="BI365" s="106"/>
      <c r="BJ365" s="111"/>
      <c r="BK365" s="111"/>
      <c r="BL365" s="112"/>
      <c r="BM365" s="109"/>
      <c r="BN365" s="106"/>
      <c r="BO365" s="97"/>
      <c r="BP365" s="106"/>
      <c r="BQ365" s="106"/>
      <c r="BR365" s="111"/>
      <c r="BS365" s="111"/>
      <c r="BT365" s="112"/>
      <c r="BU365" s="113"/>
      <c r="BV365" s="106"/>
    </row>
    <row r="366" spans="1:74">
      <c r="A366" s="92" t="s">
        <v>589</v>
      </c>
      <c r="B366" s="91" t="s">
        <v>140</v>
      </c>
      <c r="C366" s="115">
        <v>44872</v>
      </c>
      <c r="D366" s="106" t="s">
        <v>176</v>
      </c>
      <c r="E366" s="107" t="s">
        <v>1327</v>
      </c>
      <c r="F366" s="106" t="s">
        <v>165</v>
      </c>
      <c r="G366" s="106" t="s">
        <v>144</v>
      </c>
      <c r="H366" s="91" t="s">
        <v>145</v>
      </c>
      <c r="I366" s="106" t="s">
        <v>146</v>
      </c>
      <c r="J366" s="107" t="s">
        <v>150</v>
      </c>
      <c r="K366" s="106">
        <v>3</v>
      </c>
      <c r="L366" s="108" t="s">
        <v>151</v>
      </c>
      <c r="M366" s="97">
        <v>44872.256944444445</v>
      </c>
      <c r="N366" s="90">
        <v>44355</v>
      </c>
      <c r="O366" s="106">
        <v>0</v>
      </c>
      <c r="P366" s="97">
        <v>44872.649305555555</v>
      </c>
      <c r="Q366" s="106">
        <v>44428</v>
      </c>
      <c r="R366" s="106">
        <v>0</v>
      </c>
      <c r="S366" s="97">
        <v>44872.291666666664</v>
      </c>
      <c r="T366" s="106">
        <v>44360</v>
      </c>
      <c r="U366" s="106" t="s">
        <v>285</v>
      </c>
      <c r="V366" s="97">
        <v>44872.479166666664</v>
      </c>
      <c r="W366" s="106">
        <v>44392</v>
      </c>
      <c r="X366" s="106" t="s">
        <v>590</v>
      </c>
      <c r="Y366" s="97">
        <v>44872.498611111114</v>
      </c>
      <c r="Z366" s="106">
        <v>44399</v>
      </c>
      <c r="AA366" s="106" t="s">
        <v>333</v>
      </c>
      <c r="AB366" s="97">
        <v>44872.618055555555</v>
      </c>
      <c r="AC366" s="106">
        <v>44419</v>
      </c>
      <c r="AD366" s="106" t="s">
        <v>316</v>
      </c>
      <c r="AE366" s="109"/>
      <c r="AF366" s="106"/>
      <c r="AG366" s="106"/>
      <c r="AH366" s="109"/>
      <c r="AI366" s="106"/>
      <c r="AJ366" s="110"/>
      <c r="AK366" s="97"/>
      <c r="AL366" s="106"/>
      <c r="AM366" s="110"/>
      <c r="AN366" s="97"/>
      <c r="AO366" s="106"/>
      <c r="AP366" s="110"/>
      <c r="AQ366" s="97">
        <v>44872.493055555555</v>
      </c>
      <c r="AR366" s="106">
        <v>44397</v>
      </c>
      <c r="AS366" s="106">
        <v>2970</v>
      </c>
      <c r="AT366" s="111">
        <v>21050</v>
      </c>
      <c r="AU366" s="111">
        <v>12340</v>
      </c>
      <c r="AV366" s="112">
        <v>8710</v>
      </c>
      <c r="AW366" s="97">
        <v>44872.497916666667</v>
      </c>
      <c r="AX366" s="106">
        <v>44397</v>
      </c>
      <c r="AY366" s="97">
        <v>44872.643055555556</v>
      </c>
      <c r="AZ366" s="106">
        <v>44428</v>
      </c>
      <c r="BA366" s="106">
        <v>2974</v>
      </c>
      <c r="BB366" s="111">
        <v>18170</v>
      </c>
      <c r="BC366" s="111">
        <v>12170</v>
      </c>
      <c r="BD366" s="112">
        <v>6000</v>
      </c>
      <c r="BE366" s="97">
        <v>44872.649305555555</v>
      </c>
      <c r="BF366" s="106">
        <v>44428</v>
      </c>
      <c r="BG366" s="109"/>
      <c r="BH366" s="106"/>
      <c r="BI366" s="106"/>
      <c r="BJ366" s="111"/>
      <c r="BK366" s="111"/>
      <c r="BL366" s="112"/>
      <c r="BM366" s="109"/>
      <c r="BN366" s="106"/>
      <c r="BO366" s="97"/>
      <c r="BP366" s="106"/>
      <c r="BQ366" s="106"/>
      <c r="BR366" s="111"/>
      <c r="BS366" s="111"/>
      <c r="BT366" s="112"/>
      <c r="BU366" s="113"/>
      <c r="BV366" s="106"/>
    </row>
    <row r="367" spans="1:74">
      <c r="A367" s="92" t="s">
        <v>585</v>
      </c>
      <c r="B367" s="91" t="s">
        <v>140</v>
      </c>
      <c r="C367" s="115">
        <v>44872</v>
      </c>
      <c r="D367" s="106" t="s">
        <v>176</v>
      </c>
      <c r="E367" s="107" t="s">
        <v>1317</v>
      </c>
      <c r="F367" s="106" t="s">
        <v>165</v>
      </c>
      <c r="G367" s="106" t="s">
        <v>144</v>
      </c>
      <c r="H367" s="91" t="s">
        <v>145</v>
      </c>
      <c r="I367" s="106" t="s">
        <v>146</v>
      </c>
      <c r="J367" s="107" t="s">
        <v>147</v>
      </c>
      <c r="K367" s="106">
        <v>4</v>
      </c>
      <c r="L367" s="108" t="s">
        <v>148</v>
      </c>
      <c r="M367" s="97">
        <v>44872.260416666664</v>
      </c>
      <c r="N367" s="90">
        <v>37590</v>
      </c>
      <c r="O367" s="106">
        <v>0</v>
      </c>
      <c r="P367" s="97">
        <v>44872.652777777781</v>
      </c>
      <c r="Q367" s="106">
        <v>37669</v>
      </c>
      <c r="R367" s="106">
        <v>0</v>
      </c>
      <c r="S367" s="97">
        <v>44872.282638888886</v>
      </c>
      <c r="T367" s="106">
        <v>37596</v>
      </c>
      <c r="U367" s="106" t="s">
        <v>288</v>
      </c>
      <c r="V367" s="97">
        <v>44872.440972222219</v>
      </c>
      <c r="W367" s="106">
        <v>37618</v>
      </c>
      <c r="X367" s="106" t="s">
        <v>586</v>
      </c>
      <c r="Y367" s="97">
        <v>44872.46875</v>
      </c>
      <c r="Z367" s="106">
        <v>37630</v>
      </c>
      <c r="AA367" s="106" t="s">
        <v>587</v>
      </c>
      <c r="AB367" s="97">
        <v>44872.618055555555</v>
      </c>
      <c r="AC367" s="106">
        <v>37652</v>
      </c>
      <c r="AD367" s="106" t="s">
        <v>588</v>
      </c>
      <c r="AE367" s="109"/>
      <c r="AF367" s="106"/>
      <c r="AG367" s="106"/>
      <c r="AH367" s="109"/>
      <c r="AI367" s="106"/>
      <c r="AJ367" s="110"/>
      <c r="AK367" s="97"/>
      <c r="AL367" s="106"/>
      <c r="AM367" s="110"/>
      <c r="AN367" s="97"/>
      <c r="AO367" s="106"/>
      <c r="AP367" s="110"/>
      <c r="AQ367" s="97">
        <v>44872.457638888889</v>
      </c>
      <c r="AR367" s="106">
        <v>37624</v>
      </c>
      <c r="AS367" s="106">
        <v>2966</v>
      </c>
      <c r="AT367" s="111">
        <v>19730</v>
      </c>
      <c r="AU367" s="111">
        <v>12010</v>
      </c>
      <c r="AV367" s="112">
        <v>7720</v>
      </c>
      <c r="AW367" s="97">
        <v>44872.463194444441</v>
      </c>
      <c r="AX367" s="106">
        <v>37624</v>
      </c>
      <c r="AY367" s="97">
        <v>44872.64166666667</v>
      </c>
      <c r="AZ367" s="106">
        <v>37669</v>
      </c>
      <c r="BA367" s="106">
        <v>2973</v>
      </c>
      <c r="BB367" s="111">
        <v>18690</v>
      </c>
      <c r="BC367" s="111">
        <v>11970</v>
      </c>
      <c r="BD367" s="112">
        <v>6720</v>
      </c>
      <c r="BE367" s="97">
        <v>44872.645833333336</v>
      </c>
      <c r="BF367" s="106">
        <v>37669</v>
      </c>
      <c r="BG367" s="109"/>
      <c r="BH367" s="106"/>
      <c r="BI367" s="106"/>
      <c r="BJ367" s="111"/>
      <c r="BK367" s="111"/>
      <c r="BL367" s="112"/>
      <c r="BM367" s="109"/>
      <c r="BN367" s="106"/>
      <c r="BO367" s="97"/>
      <c r="BP367" s="106"/>
      <c r="BQ367" s="106"/>
      <c r="BR367" s="111"/>
      <c r="BS367" s="111"/>
      <c r="BT367" s="112"/>
      <c r="BU367" s="113"/>
      <c r="BV367" s="106"/>
    </row>
    <row r="368" spans="1:74">
      <c r="A368" s="92" t="s">
        <v>584</v>
      </c>
      <c r="B368" s="91" t="s">
        <v>140</v>
      </c>
      <c r="C368" s="115">
        <v>44872</v>
      </c>
      <c r="D368" s="106" t="s">
        <v>176</v>
      </c>
      <c r="E368" s="107" t="s">
        <v>1323</v>
      </c>
      <c r="F368" s="106" t="s">
        <v>196</v>
      </c>
      <c r="G368" s="106" t="s">
        <v>144</v>
      </c>
      <c r="H368" s="91" t="s">
        <v>319</v>
      </c>
      <c r="I368" s="106" t="s">
        <v>146</v>
      </c>
      <c r="J368" s="107" t="s">
        <v>150</v>
      </c>
      <c r="K368" s="106">
        <v>0</v>
      </c>
      <c r="L368" s="108" t="s">
        <v>151</v>
      </c>
      <c r="M368" s="97">
        <v>44872.649305555555</v>
      </c>
      <c r="N368" s="90">
        <v>44428</v>
      </c>
      <c r="O368" s="106">
        <v>0</v>
      </c>
      <c r="P368" s="97">
        <v>44872.677083333336</v>
      </c>
      <c r="Q368" s="106">
        <v>44430</v>
      </c>
      <c r="R368" s="106">
        <v>0</v>
      </c>
      <c r="S368" s="97">
        <v>44872.651388888888</v>
      </c>
      <c r="T368" s="106">
        <v>44429</v>
      </c>
      <c r="U368" s="106" t="s">
        <v>270</v>
      </c>
      <c r="V368" s="97">
        <v>44872.666666666664</v>
      </c>
      <c r="W368" s="106">
        <v>44429</v>
      </c>
      <c r="X368" s="106" t="s">
        <v>310</v>
      </c>
      <c r="Y368" s="97"/>
      <c r="Z368" s="106"/>
      <c r="AA368" s="106"/>
      <c r="AB368" s="97"/>
      <c r="AC368" s="106"/>
      <c r="AD368" s="106"/>
      <c r="AE368" s="109"/>
      <c r="AF368" s="106"/>
      <c r="AG368" s="106"/>
      <c r="AH368" s="109"/>
      <c r="AI368" s="106"/>
      <c r="AJ368" s="110"/>
      <c r="AK368" s="97"/>
      <c r="AL368" s="106"/>
      <c r="AM368" s="110"/>
      <c r="AN368" s="97"/>
      <c r="AO368" s="106"/>
      <c r="AP368" s="110"/>
      <c r="AQ368" s="97">
        <v>44872.673611111109</v>
      </c>
      <c r="AR368" s="106">
        <v>44430</v>
      </c>
      <c r="AS368" s="106">
        <v>2975</v>
      </c>
      <c r="AT368" s="111">
        <v>13120</v>
      </c>
      <c r="AU368" s="111">
        <v>12170</v>
      </c>
      <c r="AV368" s="112">
        <v>950</v>
      </c>
      <c r="AW368" s="97">
        <v>44872.677083333336</v>
      </c>
      <c r="AX368" s="106">
        <v>44430</v>
      </c>
      <c r="AY368" s="97"/>
      <c r="AZ368" s="106"/>
      <c r="BA368" s="106"/>
      <c r="BB368" s="111"/>
      <c r="BC368" s="111"/>
      <c r="BD368" s="112"/>
      <c r="BE368" s="97"/>
      <c r="BF368" s="106"/>
      <c r="BG368" s="109"/>
      <c r="BH368" s="106"/>
      <c r="BI368" s="106"/>
      <c r="BJ368" s="111"/>
      <c r="BK368" s="111"/>
      <c r="BL368" s="112"/>
      <c r="BM368" s="109"/>
      <c r="BN368" s="106"/>
      <c r="BO368" s="97"/>
      <c r="BP368" s="106"/>
      <c r="BQ368" s="106"/>
      <c r="BR368" s="111"/>
      <c r="BS368" s="111"/>
      <c r="BT368" s="112"/>
      <c r="BU368" s="113"/>
      <c r="BV368" s="106"/>
    </row>
    <row r="369" spans="1:74">
      <c r="A369" s="92" t="s">
        <v>591</v>
      </c>
      <c r="B369" s="91" t="s">
        <v>140</v>
      </c>
      <c r="C369" s="115">
        <v>44872</v>
      </c>
      <c r="D369" s="106" t="s">
        <v>176</v>
      </c>
      <c r="E369" s="107" t="s">
        <v>1326</v>
      </c>
      <c r="F369" s="106" t="s">
        <v>165</v>
      </c>
      <c r="G369" s="106" t="s">
        <v>144</v>
      </c>
      <c r="H369" s="91" t="s">
        <v>145</v>
      </c>
      <c r="I369" s="106" t="s">
        <v>146</v>
      </c>
      <c r="J369" s="107" t="s">
        <v>153</v>
      </c>
      <c r="K369" s="106">
        <v>3</v>
      </c>
      <c r="L369" s="108" t="s">
        <v>154</v>
      </c>
      <c r="M369" s="97">
        <v>44872.256944444445</v>
      </c>
      <c r="N369" s="90">
        <v>45105</v>
      </c>
      <c r="O369" s="106">
        <v>45105</v>
      </c>
      <c r="P369" s="97">
        <v>44872.694444444445</v>
      </c>
      <c r="Q369" s="106">
        <v>45179</v>
      </c>
      <c r="R369" s="106">
        <v>45179</v>
      </c>
      <c r="S369" s="97">
        <v>44872.293055555558</v>
      </c>
      <c r="T369" s="106">
        <v>45113</v>
      </c>
      <c r="U369" s="106" t="s">
        <v>181</v>
      </c>
      <c r="V369" s="97">
        <v>44872.477083333331</v>
      </c>
      <c r="W369" s="106">
        <v>45136</v>
      </c>
      <c r="X369" s="106" t="s">
        <v>223</v>
      </c>
      <c r="Y369" s="97">
        <v>44872.50277777778</v>
      </c>
      <c r="Z369" s="106">
        <v>45146</v>
      </c>
      <c r="AA369" s="106" t="s">
        <v>328</v>
      </c>
      <c r="AB369" s="97">
        <v>44872.652777777781</v>
      </c>
      <c r="AC369" s="106">
        <v>45164</v>
      </c>
      <c r="AD369" s="106" t="s">
        <v>199</v>
      </c>
      <c r="AE369" s="109"/>
      <c r="AF369" s="106"/>
      <c r="AG369" s="106"/>
      <c r="AH369" s="109"/>
      <c r="AI369" s="106"/>
      <c r="AJ369" s="110"/>
      <c r="AK369" s="97"/>
      <c r="AL369" s="106"/>
      <c r="AM369" s="110"/>
      <c r="AN369" s="97"/>
      <c r="AO369" s="106"/>
      <c r="AP369" s="110"/>
      <c r="AQ369" s="97">
        <v>44872.493055555555</v>
      </c>
      <c r="AR369" s="106">
        <v>45141</v>
      </c>
      <c r="AS369" s="106">
        <v>2969</v>
      </c>
      <c r="AT369" s="111">
        <v>20670</v>
      </c>
      <c r="AU369" s="111">
        <v>11850</v>
      </c>
      <c r="AV369" s="112">
        <v>8820</v>
      </c>
      <c r="AW369" s="97">
        <v>44872.499305555553</v>
      </c>
      <c r="AX369" s="106">
        <v>45141</v>
      </c>
      <c r="AY369" s="97">
        <v>44872.676388888889</v>
      </c>
      <c r="AZ369" s="106">
        <v>45179</v>
      </c>
      <c r="BA369" s="106">
        <v>2976</v>
      </c>
      <c r="BB369" s="111">
        <v>19200</v>
      </c>
      <c r="BC369" s="111">
        <v>11800</v>
      </c>
      <c r="BD369" s="112">
        <v>7400</v>
      </c>
      <c r="BE369" s="97">
        <v>44872.682638888888</v>
      </c>
      <c r="BF369" s="106">
        <v>45179</v>
      </c>
      <c r="BG369" s="109"/>
      <c r="BH369" s="106"/>
      <c r="BI369" s="106"/>
      <c r="BJ369" s="111"/>
      <c r="BK369" s="111"/>
      <c r="BL369" s="112"/>
      <c r="BM369" s="109"/>
      <c r="BN369" s="106"/>
      <c r="BO369" s="97"/>
      <c r="BP369" s="106"/>
      <c r="BQ369" s="106"/>
      <c r="BR369" s="111"/>
      <c r="BS369" s="111"/>
      <c r="BT369" s="112"/>
      <c r="BU369" s="113"/>
      <c r="BV369" s="106"/>
    </row>
    <row r="370" spans="1:74">
      <c r="A370" s="92" t="s">
        <v>592</v>
      </c>
      <c r="B370" s="91" t="s">
        <v>140</v>
      </c>
      <c r="C370" s="115">
        <v>44872</v>
      </c>
      <c r="D370" s="106" t="s">
        <v>176</v>
      </c>
      <c r="E370" s="107" t="s">
        <v>1318</v>
      </c>
      <c r="F370" s="106" t="s">
        <v>165</v>
      </c>
      <c r="G370" s="106" t="s">
        <v>156</v>
      </c>
      <c r="H370" s="91" t="s">
        <v>145</v>
      </c>
      <c r="I370" s="106" t="s">
        <v>146</v>
      </c>
      <c r="J370" s="107" t="s">
        <v>147</v>
      </c>
      <c r="K370" s="106">
        <v>3</v>
      </c>
      <c r="L370" s="108" t="s">
        <v>158</v>
      </c>
      <c r="M370" s="97">
        <v>44872.649305555555</v>
      </c>
      <c r="N370" s="90">
        <v>37669</v>
      </c>
      <c r="O370" s="106">
        <v>37669</v>
      </c>
      <c r="P370" s="97">
        <v>44872.95416666667</v>
      </c>
      <c r="Q370" s="106">
        <v>37725</v>
      </c>
      <c r="R370" s="106">
        <v>37725</v>
      </c>
      <c r="S370" s="97">
        <v>44872.65347222222</v>
      </c>
      <c r="T370" s="106">
        <v>37676</v>
      </c>
      <c r="U370" s="106" t="s">
        <v>344</v>
      </c>
      <c r="V370" s="97">
        <v>44872.816666666666</v>
      </c>
      <c r="W370" s="106">
        <v>37682</v>
      </c>
      <c r="X370" s="106" t="s">
        <v>593</v>
      </c>
      <c r="Y370" s="97">
        <v>44872.834722222222</v>
      </c>
      <c r="Z370" s="106">
        <v>37697</v>
      </c>
      <c r="AA370" s="106" t="s">
        <v>594</v>
      </c>
      <c r="AB370" s="97">
        <v>44872.923611111109</v>
      </c>
      <c r="AC370" s="106">
        <v>37709</v>
      </c>
      <c r="AD370" s="106" t="s">
        <v>245</v>
      </c>
      <c r="AE370" s="109"/>
      <c r="AF370" s="106"/>
      <c r="AG370" s="106"/>
      <c r="AH370" s="109"/>
      <c r="AI370" s="106"/>
      <c r="AJ370" s="110"/>
      <c r="AK370" s="97"/>
      <c r="AL370" s="106"/>
      <c r="AM370" s="110"/>
      <c r="AN370" s="97"/>
      <c r="AO370" s="106"/>
      <c r="AP370" s="110"/>
      <c r="AQ370" s="97">
        <v>44872.820833333331</v>
      </c>
      <c r="AR370" s="106">
        <v>37692</v>
      </c>
      <c r="AS370" s="106"/>
      <c r="AT370" s="111"/>
      <c r="AU370" s="111"/>
      <c r="AV370" s="114">
        <v>8330</v>
      </c>
      <c r="AW370" s="97">
        <v>44872.82916666667</v>
      </c>
      <c r="AX370" s="106">
        <v>37693</v>
      </c>
      <c r="AY370" s="97">
        <v>44872.943749999999</v>
      </c>
      <c r="AZ370" s="106">
        <v>37725</v>
      </c>
      <c r="BA370" s="106"/>
      <c r="BB370" s="111"/>
      <c r="BC370" s="111"/>
      <c r="BD370" s="114">
        <v>5860</v>
      </c>
      <c r="BE370" s="97">
        <v>44872.950694444444</v>
      </c>
      <c r="BF370" s="106">
        <v>37725</v>
      </c>
      <c r="BG370" s="109"/>
      <c r="BH370" s="106"/>
      <c r="BI370" s="106"/>
      <c r="BJ370" s="111"/>
      <c r="BK370" s="111"/>
      <c r="BL370" s="112"/>
      <c r="BM370" s="109"/>
      <c r="BN370" s="106"/>
      <c r="BO370" s="97"/>
      <c r="BP370" s="106"/>
      <c r="BQ370" s="106"/>
      <c r="BR370" s="111"/>
      <c r="BS370" s="111"/>
      <c r="BT370" s="112"/>
      <c r="BU370" s="113"/>
      <c r="BV370" s="106"/>
    </row>
    <row r="371" spans="1:74">
      <c r="A371" s="92" t="s">
        <v>597</v>
      </c>
      <c r="B371" s="91" t="s">
        <v>140</v>
      </c>
      <c r="C371" s="115">
        <v>44873</v>
      </c>
      <c r="D371" s="106" t="s">
        <v>178</v>
      </c>
      <c r="E371" s="107" t="s">
        <v>1320</v>
      </c>
      <c r="F371" s="106" t="s">
        <v>143</v>
      </c>
      <c r="G371" s="106" t="s">
        <v>144</v>
      </c>
      <c r="H371" s="91" t="s">
        <v>145</v>
      </c>
      <c r="I371" s="106" t="s">
        <v>146</v>
      </c>
      <c r="J371" s="107" t="s">
        <v>147</v>
      </c>
      <c r="K371" s="106">
        <v>4</v>
      </c>
      <c r="L371" s="108" t="s">
        <v>148</v>
      </c>
      <c r="M371" s="97">
        <v>44873.260416666664</v>
      </c>
      <c r="N371" s="90">
        <v>37725</v>
      </c>
      <c r="O371" s="106">
        <v>0</v>
      </c>
      <c r="P371" s="97">
        <v>44873.65625</v>
      </c>
      <c r="Q371" s="106">
        <v>37794</v>
      </c>
      <c r="R371" s="106">
        <v>0</v>
      </c>
      <c r="S371" s="97">
        <v>44873.298611111109</v>
      </c>
      <c r="T371" s="106">
        <v>37753</v>
      </c>
      <c r="U371" s="106" t="s">
        <v>210</v>
      </c>
      <c r="V371" s="97">
        <v>44873.429166666669</v>
      </c>
      <c r="W371" s="106">
        <v>37745</v>
      </c>
      <c r="X371" s="106" t="s">
        <v>598</v>
      </c>
      <c r="Y371" s="97">
        <v>44873.459027777775</v>
      </c>
      <c r="Z371" s="106">
        <v>37766</v>
      </c>
      <c r="AA371" s="106" t="s">
        <v>599</v>
      </c>
      <c r="AB371" s="97">
        <v>44873.635416666664</v>
      </c>
      <c r="AC371" s="106">
        <v>37790</v>
      </c>
      <c r="AD371" s="106" t="s">
        <v>600</v>
      </c>
      <c r="AE371" s="109"/>
      <c r="AF371" s="106"/>
      <c r="AG371" s="106"/>
      <c r="AH371" s="109"/>
      <c r="AI371" s="106"/>
      <c r="AJ371" s="110"/>
      <c r="AK371" s="97"/>
      <c r="AL371" s="106"/>
      <c r="AM371" s="110"/>
      <c r="AN371" s="97"/>
      <c r="AO371" s="106"/>
      <c r="AP371" s="110"/>
      <c r="AQ371" s="97">
        <v>44873.446527777778</v>
      </c>
      <c r="AR371" s="106">
        <v>37756</v>
      </c>
      <c r="AS371" s="106">
        <v>2981</v>
      </c>
      <c r="AT371" s="111">
        <v>19030</v>
      </c>
      <c r="AU371" s="111">
        <v>12120</v>
      </c>
      <c r="AV371" s="112">
        <v>6910</v>
      </c>
      <c r="AW371" s="97">
        <v>44873.451388888891</v>
      </c>
      <c r="AX371" s="106">
        <v>37756</v>
      </c>
      <c r="AY371" s="97">
        <v>44873.645138888889</v>
      </c>
      <c r="AZ371" s="106">
        <v>37794</v>
      </c>
      <c r="BA371" s="106">
        <v>2990</v>
      </c>
      <c r="BB371" s="111">
        <v>19340</v>
      </c>
      <c r="BC371" s="111">
        <v>12080</v>
      </c>
      <c r="BD371" s="112">
        <v>7260</v>
      </c>
      <c r="BE371" s="97">
        <v>44873.649305555555</v>
      </c>
      <c r="BF371" s="106">
        <v>37794</v>
      </c>
      <c r="BG371" s="109"/>
      <c r="BH371" s="106"/>
      <c r="BI371" s="106"/>
      <c r="BJ371" s="111"/>
      <c r="BK371" s="111"/>
      <c r="BL371" s="112"/>
      <c r="BM371" s="109"/>
      <c r="BN371" s="106"/>
      <c r="BO371" s="97"/>
      <c r="BP371" s="106"/>
      <c r="BQ371" s="106"/>
      <c r="BR371" s="111"/>
      <c r="BS371" s="111"/>
      <c r="BT371" s="112"/>
      <c r="BU371" s="113"/>
      <c r="BV371" s="106"/>
    </row>
    <row r="372" spans="1:74">
      <c r="A372" s="92" t="s">
        <v>607</v>
      </c>
      <c r="B372" s="91" t="s">
        <v>140</v>
      </c>
      <c r="C372" s="115">
        <v>44873</v>
      </c>
      <c r="D372" s="106" t="s">
        <v>178</v>
      </c>
      <c r="E372" s="107" t="s">
        <v>1332</v>
      </c>
      <c r="F372" s="106" t="s">
        <v>178</v>
      </c>
      <c r="G372" s="106" t="s">
        <v>144</v>
      </c>
      <c r="H372" s="91" t="s">
        <v>160</v>
      </c>
      <c r="I372" s="106" t="s">
        <v>146</v>
      </c>
      <c r="J372" s="107" t="s">
        <v>161</v>
      </c>
      <c r="K372" s="106">
        <v>3</v>
      </c>
      <c r="L372" s="108" t="s">
        <v>162</v>
      </c>
      <c r="M372" s="97">
        <v>44873.259027777778</v>
      </c>
      <c r="N372" s="90">
        <v>27627</v>
      </c>
      <c r="O372" s="106">
        <v>0</v>
      </c>
      <c r="P372" s="97">
        <v>44873.698611111111</v>
      </c>
      <c r="Q372" s="106">
        <v>27698</v>
      </c>
      <c r="R372" s="106">
        <v>2465</v>
      </c>
      <c r="S372" s="97">
        <v>44873.293749999997</v>
      </c>
      <c r="T372" s="106">
        <v>27635</v>
      </c>
      <c r="U372" s="106" t="s">
        <v>269</v>
      </c>
      <c r="V372" s="97">
        <v>44873.445833333331</v>
      </c>
      <c r="W372" s="106">
        <v>27656</v>
      </c>
      <c r="X372" s="106" t="s">
        <v>608</v>
      </c>
      <c r="Y372" s="97">
        <v>44873.515277777777</v>
      </c>
      <c r="Z372" s="106">
        <v>27673</v>
      </c>
      <c r="AA372" s="106" t="s">
        <v>257</v>
      </c>
      <c r="AB372" s="97">
        <v>44873.630555555559</v>
      </c>
      <c r="AC372" s="106">
        <v>27690</v>
      </c>
      <c r="AD372" s="106" t="s">
        <v>609</v>
      </c>
      <c r="AE372" s="109"/>
      <c r="AF372" s="106"/>
      <c r="AG372" s="106"/>
      <c r="AH372" s="109"/>
      <c r="AI372" s="106"/>
      <c r="AJ372" s="110"/>
      <c r="AK372" s="97"/>
      <c r="AL372" s="106"/>
      <c r="AM372" s="110"/>
      <c r="AN372" s="97"/>
      <c r="AO372" s="106"/>
      <c r="AP372" s="110"/>
      <c r="AQ372" s="97">
        <v>44873.465277777781</v>
      </c>
      <c r="AR372" s="106">
        <v>27664</v>
      </c>
      <c r="AS372" s="106">
        <v>2982</v>
      </c>
      <c r="AT372" s="111">
        <v>6170</v>
      </c>
      <c r="AU372" s="111">
        <v>4430</v>
      </c>
      <c r="AV372" s="112">
        <v>1740</v>
      </c>
      <c r="AW372" s="97">
        <v>44873.495138888888</v>
      </c>
      <c r="AX372" s="106">
        <v>27665</v>
      </c>
      <c r="AY372" s="97">
        <v>44873.652777777781</v>
      </c>
      <c r="AZ372" s="106">
        <v>27697</v>
      </c>
      <c r="BA372" s="106">
        <v>2991</v>
      </c>
      <c r="BB372" s="111">
        <v>6070</v>
      </c>
      <c r="BC372" s="111">
        <v>4430</v>
      </c>
      <c r="BD372" s="112">
        <v>1640</v>
      </c>
      <c r="BE372" s="97">
        <v>44873.696527777778</v>
      </c>
      <c r="BF372" s="106">
        <v>27698</v>
      </c>
      <c r="BG372" s="109"/>
      <c r="BH372" s="106"/>
      <c r="BI372" s="106"/>
      <c r="BJ372" s="111"/>
      <c r="BK372" s="111"/>
      <c r="BL372" s="112"/>
      <c r="BM372" s="109"/>
      <c r="BN372" s="106"/>
      <c r="BO372" s="97"/>
      <c r="BP372" s="106"/>
      <c r="BQ372" s="106"/>
      <c r="BR372" s="111"/>
      <c r="BS372" s="111"/>
      <c r="BT372" s="112"/>
      <c r="BU372" s="113"/>
      <c r="BV372" s="106"/>
    </row>
    <row r="373" spans="1:74">
      <c r="A373" s="92" t="s">
        <v>601</v>
      </c>
      <c r="B373" s="91" t="s">
        <v>140</v>
      </c>
      <c r="C373" s="115">
        <v>44873</v>
      </c>
      <c r="D373" s="106" t="s">
        <v>178</v>
      </c>
      <c r="E373" s="107" t="s">
        <v>1321</v>
      </c>
      <c r="F373" s="106" t="s">
        <v>143</v>
      </c>
      <c r="G373" s="106" t="s">
        <v>144</v>
      </c>
      <c r="H373" s="91" t="s">
        <v>145</v>
      </c>
      <c r="I373" s="106" t="s">
        <v>146</v>
      </c>
      <c r="J373" s="107" t="s">
        <v>150</v>
      </c>
      <c r="K373" s="106">
        <v>3</v>
      </c>
      <c r="L373" s="108" t="s">
        <v>151</v>
      </c>
      <c r="M373" s="97">
        <v>44873.256944444445</v>
      </c>
      <c r="N373" s="90">
        <v>44430</v>
      </c>
      <c r="O373" s="106">
        <v>0</v>
      </c>
      <c r="P373" s="97">
        <v>44873.70416666667</v>
      </c>
      <c r="Q373" s="106">
        <v>44530</v>
      </c>
      <c r="R373" s="106">
        <v>0</v>
      </c>
      <c r="S373" s="97">
        <v>44873.291666666664</v>
      </c>
      <c r="T373" s="106">
        <v>44435</v>
      </c>
      <c r="U373" s="106" t="s">
        <v>285</v>
      </c>
      <c r="V373" s="97">
        <v>44873.482638888891</v>
      </c>
      <c r="W373" s="106">
        <v>44478</v>
      </c>
      <c r="X373" s="106" t="s">
        <v>255</v>
      </c>
      <c r="Y373" s="97">
        <v>44873.517361111109</v>
      </c>
      <c r="Z373" s="106">
        <v>44499</v>
      </c>
      <c r="AA373" s="106" t="s">
        <v>602</v>
      </c>
      <c r="AB373" s="97">
        <v>44873.673611111109</v>
      </c>
      <c r="AC373" s="106">
        <v>44523</v>
      </c>
      <c r="AD373" s="106" t="s">
        <v>603</v>
      </c>
      <c r="AE373" s="109"/>
      <c r="AF373" s="106"/>
      <c r="AG373" s="106"/>
      <c r="AH373" s="109"/>
      <c r="AI373" s="106"/>
      <c r="AJ373" s="110"/>
      <c r="AK373" s="97"/>
      <c r="AL373" s="106"/>
      <c r="AM373" s="110"/>
      <c r="AN373" s="97"/>
      <c r="AO373" s="106"/>
      <c r="AP373" s="110"/>
      <c r="AQ373" s="97">
        <v>44873.50277777778</v>
      </c>
      <c r="AR373" s="106">
        <v>44488</v>
      </c>
      <c r="AS373" s="106">
        <v>2984</v>
      </c>
      <c r="AT373" s="111">
        <v>19360</v>
      </c>
      <c r="AU373" s="111">
        <v>12260</v>
      </c>
      <c r="AV373" s="112">
        <v>7100</v>
      </c>
      <c r="AW373" s="97">
        <v>44873.509027777778</v>
      </c>
      <c r="AX373" s="106">
        <v>44489</v>
      </c>
      <c r="AY373" s="97">
        <v>44873.697222222225</v>
      </c>
      <c r="AZ373" s="106">
        <v>44529</v>
      </c>
      <c r="BA373" s="106">
        <v>2992</v>
      </c>
      <c r="BB373" s="111">
        <v>19060</v>
      </c>
      <c r="BC373" s="111">
        <v>12130</v>
      </c>
      <c r="BD373" s="112">
        <v>6930</v>
      </c>
      <c r="BE373" s="97">
        <v>44873.70416666667</v>
      </c>
      <c r="BF373" s="106">
        <v>44530</v>
      </c>
      <c r="BG373" s="109"/>
      <c r="BH373" s="106"/>
      <c r="BI373" s="106"/>
      <c r="BJ373" s="111"/>
      <c r="BK373" s="111"/>
      <c r="BL373" s="112"/>
      <c r="BM373" s="109"/>
      <c r="BN373" s="106"/>
      <c r="BO373" s="97"/>
      <c r="BP373" s="106"/>
      <c r="BQ373" s="106"/>
      <c r="BR373" s="111"/>
      <c r="BS373" s="111"/>
      <c r="BT373" s="112"/>
      <c r="BU373" s="113"/>
      <c r="BV373" s="106"/>
    </row>
    <row r="374" spans="1:74">
      <c r="A374" s="92" t="s">
        <v>604</v>
      </c>
      <c r="B374" s="91" t="s">
        <v>140</v>
      </c>
      <c r="C374" s="115">
        <v>44873</v>
      </c>
      <c r="D374" s="106" t="s">
        <v>178</v>
      </c>
      <c r="E374" s="107" t="s">
        <v>1322</v>
      </c>
      <c r="F374" s="106" t="s">
        <v>143</v>
      </c>
      <c r="G374" s="106" t="s">
        <v>144</v>
      </c>
      <c r="H374" s="91" t="s">
        <v>145</v>
      </c>
      <c r="I374" s="106" t="s">
        <v>146</v>
      </c>
      <c r="J374" s="107" t="s">
        <v>153</v>
      </c>
      <c r="K374" s="106">
        <v>3</v>
      </c>
      <c r="L374" s="108" t="s">
        <v>154</v>
      </c>
      <c r="M374" s="97">
        <v>44873.256944444445</v>
      </c>
      <c r="N374" s="90">
        <v>45180</v>
      </c>
      <c r="O374" s="106">
        <v>45180</v>
      </c>
      <c r="P374" s="97">
        <v>44873.715277777781</v>
      </c>
      <c r="Q374" s="106">
        <v>45292</v>
      </c>
      <c r="R374" s="106">
        <v>45292</v>
      </c>
      <c r="S374" s="97">
        <v>44873.293749999997</v>
      </c>
      <c r="T374" s="106">
        <v>45187</v>
      </c>
      <c r="U374" s="106" t="s">
        <v>181</v>
      </c>
      <c r="V374" s="97">
        <v>44873.520138888889</v>
      </c>
      <c r="W374" s="106">
        <v>45239</v>
      </c>
      <c r="X374" s="106" t="s">
        <v>267</v>
      </c>
      <c r="Y374" s="97">
        <v>44873.552083333336</v>
      </c>
      <c r="Z374" s="106">
        <v>45254</v>
      </c>
      <c r="AA374" s="106" t="s">
        <v>330</v>
      </c>
      <c r="AB374" s="97">
        <v>44873.673611111109</v>
      </c>
      <c r="AC374" s="106">
        <v>45274</v>
      </c>
      <c r="AD374" s="106" t="s">
        <v>605</v>
      </c>
      <c r="AE374" s="109"/>
      <c r="AF374" s="106"/>
      <c r="AG374" s="106"/>
      <c r="AH374" s="109"/>
      <c r="AI374" s="106"/>
      <c r="AJ374" s="110"/>
      <c r="AK374" s="97"/>
      <c r="AL374" s="106"/>
      <c r="AM374" s="110"/>
      <c r="AN374" s="97"/>
      <c r="AO374" s="106"/>
      <c r="AP374" s="110"/>
      <c r="AQ374" s="97">
        <v>44873.538888888892</v>
      </c>
      <c r="AR374" s="106">
        <v>45247</v>
      </c>
      <c r="AS374" s="106">
        <v>2985</v>
      </c>
      <c r="AT374" s="111">
        <v>19730</v>
      </c>
      <c r="AU374" s="111">
        <v>11980</v>
      </c>
      <c r="AV374" s="112">
        <v>7750</v>
      </c>
      <c r="AW374" s="97">
        <v>44873.544444444444</v>
      </c>
      <c r="AX374" s="106">
        <v>45247</v>
      </c>
      <c r="AY374" s="97">
        <v>44873.702777777777</v>
      </c>
      <c r="AZ374" s="106">
        <v>45292</v>
      </c>
      <c r="BA374" s="106">
        <v>2993</v>
      </c>
      <c r="BB374" s="111">
        <v>17560</v>
      </c>
      <c r="BC374" s="111">
        <v>11900</v>
      </c>
      <c r="BD374" s="112">
        <v>5660</v>
      </c>
      <c r="BE374" s="97">
        <v>44873.707638888889</v>
      </c>
      <c r="BF374" s="106">
        <v>45292</v>
      </c>
      <c r="BG374" s="109"/>
      <c r="BH374" s="106"/>
      <c r="BI374" s="106"/>
      <c r="BJ374" s="111"/>
      <c r="BK374" s="111"/>
      <c r="BL374" s="112"/>
      <c r="BM374" s="109"/>
      <c r="BN374" s="106"/>
      <c r="BO374" s="97"/>
      <c r="BP374" s="106"/>
      <c r="BQ374" s="106"/>
      <c r="BR374" s="111"/>
      <c r="BS374" s="111"/>
      <c r="BT374" s="112"/>
      <c r="BU374" s="113"/>
      <c r="BV374" s="106"/>
    </row>
    <row r="375" spans="1:74">
      <c r="A375" s="92" t="s">
        <v>606</v>
      </c>
      <c r="B375" s="91" t="s">
        <v>140</v>
      </c>
      <c r="C375" s="115">
        <v>44873</v>
      </c>
      <c r="D375" s="106" t="s">
        <v>178</v>
      </c>
      <c r="E375" s="107" t="s">
        <v>1324</v>
      </c>
      <c r="F375" s="106" t="s">
        <v>143</v>
      </c>
      <c r="G375" s="106" t="s">
        <v>156</v>
      </c>
      <c r="H375" s="91" t="s">
        <v>145</v>
      </c>
      <c r="I375" s="106" t="s">
        <v>146</v>
      </c>
      <c r="J375" s="107" t="s">
        <v>147</v>
      </c>
      <c r="K375" s="106">
        <v>3</v>
      </c>
      <c r="L375" s="108" t="s">
        <v>158</v>
      </c>
      <c r="M375" s="97">
        <v>44873.65</v>
      </c>
      <c r="N375" s="90">
        <v>37794</v>
      </c>
      <c r="O375" s="106">
        <v>37794</v>
      </c>
      <c r="P375" s="97">
        <v>44873.970138888886</v>
      </c>
      <c r="Q375" s="106">
        <v>37854</v>
      </c>
      <c r="R375" s="106">
        <v>37854</v>
      </c>
      <c r="S375" s="97">
        <v>44873.654166666667</v>
      </c>
      <c r="T375" s="106">
        <v>37798</v>
      </c>
      <c r="U375" s="106" t="s">
        <v>183</v>
      </c>
      <c r="V375" s="97">
        <v>44873.849305555559</v>
      </c>
      <c r="W375" s="106">
        <v>37820</v>
      </c>
      <c r="X375" s="106" t="s">
        <v>569</v>
      </c>
      <c r="Y375" s="97">
        <v>44873.865277777775</v>
      </c>
      <c r="Z375" s="106">
        <v>37828</v>
      </c>
      <c r="AA375" s="106" t="s">
        <v>464</v>
      </c>
      <c r="AB375" s="97">
        <v>44873.940972222219</v>
      </c>
      <c r="AC375" s="106">
        <v>37840</v>
      </c>
      <c r="AD375" s="106" t="s">
        <v>169</v>
      </c>
      <c r="AE375" s="109"/>
      <c r="AF375" s="106"/>
      <c r="AG375" s="106"/>
      <c r="AH375" s="109"/>
      <c r="AI375" s="106"/>
      <c r="AJ375" s="110"/>
      <c r="AK375" s="97"/>
      <c r="AL375" s="106"/>
      <c r="AM375" s="110"/>
      <c r="AN375" s="97"/>
      <c r="AO375" s="106"/>
      <c r="AP375" s="110"/>
      <c r="AQ375" s="97">
        <v>44873.853472222225</v>
      </c>
      <c r="AR375" s="106">
        <v>37824</v>
      </c>
      <c r="AS375" s="106"/>
      <c r="AT375" s="111"/>
      <c r="AU375" s="111"/>
      <c r="AV375" s="114">
        <v>7940</v>
      </c>
      <c r="AW375" s="97">
        <v>44873.859722222223</v>
      </c>
      <c r="AX375" s="106">
        <v>37825</v>
      </c>
      <c r="AY375" s="97">
        <v>44873.959027777775</v>
      </c>
      <c r="AZ375" s="106">
        <v>37853</v>
      </c>
      <c r="BA375" s="106"/>
      <c r="BB375" s="111"/>
      <c r="BC375" s="111"/>
      <c r="BD375" s="114">
        <v>4820</v>
      </c>
      <c r="BE375" s="97">
        <v>44873.966666666667</v>
      </c>
      <c r="BF375" s="106">
        <v>37854</v>
      </c>
      <c r="BG375" s="109"/>
      <c r="BH375" s="106"/>
      <c r="BI375" s="106"/>
      <c r="BJ375" s="111"/>
      <c r="BK375" s="111"/>
      <c r="BL375" s="112"/>
      <c r="BM375" s="109"/>
      <c r="BN375" s="106"/>
      <c r="BO375" s="97"/>
      <c r="BP375" s="106"/>
      <c r="BQ375" s="106"/>
      <c r="BR375" s="111"/>
      <c r="BS375" s="111"/>
      <c r="BT375" s="112"/>
      <c r="BU375" s="113"/>
      <c r="BV375" s="106"/>
    </row>
    <row r="376" spans="1:74">
      <c r="A376" s="92" t="s">
        <v>616</v>
      </c>
      <c r="B376" s="91" t="s">
        <v>140</v>
      </c>
      <c r="C376" s="115">
        <v>44874</v>
      </c>
      <c r="D376" s="106" t="s">
        <v>180</v>
      </c>
      <c r="E376" s="107" t="s">
        <v>1326</v>
      </c>
      <c r="F376" s="106" t="s">
        <v>165</v>
      </c>
      <c r="G376" s="106" t="s">
        <v>144</v>
      </c>
      <c r="H376" s="91" t="s">
        <v>145</v>
      </c>
      <c r="I376" s="106" t="s">
        <v>146</v>
      </c>
      <c r="J376" s="107" t="s">
        <v>153</v>
      </c>
      <c r="K376" s="106">
        <v>2</v>
      </c>
      <c r="L376" s="108" t="s">
        <v>154</v>
      </c>
      <c r="M376" s="97">
        <v>44874.256944444445</v>
      </c>
      <c r="N376" s="90">
        <v>45292</v>
      </c>
      <c r="O376" s="106">
        <v>45292</v>
      </c>
      <c r="P376" s="97">
        <v>44874.590277777781</v>
      </c>
      <c r="Q376" s="106">
        <v>45365</v>
      </c>
      <c r="R376" s="106">
        <v>45365</v>
      </c>
      <c r="S376" s="97">
        <v>44874.288888888892</v>
      </c>
      <c r="T376" s="106">
        <v>45300</v>
      </c>
      <c r="U376" s="106" t="s">
        <v>181</v>
      </c>
      <c r="V376" s="97">
        <v>44874.448611111111</v>
      </c>
      <c r="W376" s="106">
        <v>45327</v>
      </c>
      <c r="X376" s="106" t="s">
        <v>617</v>
      </c>
      <c r="Y376" s="97">
        <v>44874.474305555559</v>
      </c>
      <c r="Z376" s="106">
        <v>45337</v>
      </c>
      <c r="AA376" s="106" t="s">
        <v>618</v>
      </c>
      <c r="AB376" s="97">
        <v>44874.552083333336</v>
      </c>
      <c r="AC376" s="106">
        <v>45349</v>
      </c>
      <c r="AD376" s="106" t="s">
        <v>199</v>
      </c>
      <c r="AE376" s="109"/>
      <c r="AF376" s="106"/>
      <c r="AG376" s="106"/>
      <c r="AH376" s="109"/>
      <c r="AI376" s="106"/>
      <c r="AJ376" s="110"/>
      <c r="AK376" s="97"/>
      <c r="AL376" s="106"/>
      <c r="AM376" s="110"/>
      <c r="AN376" s="97"/>
      <c r="AO376" s="106"/>
      <c r="AP376" s="110"/>
      <c r="AQ376" s="97">
        <v>44874.463194444441</v>
      </c>
      <c r="AR376" s="106">
        <v>45332</v>
      </c>
      <c r="AS376" s="106">
        <v>2999</v>
      </c>
      <c r="AT376" s="111">
        <v>18810</v>
      </c>
      <c r="AU376" s="111">
        <v>11910</v>
      </c>
      <c r="AV376" s="112">
        <v>6900</v>
      </c>
      <c r="AW376" s="97">
        <v>44874.469444444447</v>
      </c>
      <c r="AX376" s="106">
        <v>45332</v>
      </c>
      <c r="AY376" s="97">
        <v>44874.576388888891</v>
      </c>
      <c r="AZ376" s="106">
        <v>45365</v>
      </c>
      <c r="BA376" s="106">
        <v>3005</v>
      </c>
      <c r="BB376" s="111">
        <v>15460</v>
      </c>
      <c r="BC376" s="111">
        <v>11870</v>
      </c>
      <c r="BD376" s="112">
        <v>3590</v>
      </c>
      <c r="BE376" s="97">
        <v>44874.581944444442</v>
      </c>
      <c r="BF376" s="106">
        <v>45365</v>
      </c>
      <c r="BG376" s="109"/>
      <c r="BH376" s="106"/>
      <c r="BI376" s="106"/>
      <c r="BJ376" s="111"/>
      <c r="BK376" s="111"/>
      <c r="BL376" s="112"/>
      <c r="BM376" s="109"/>
      <c r="BN376" s="106"/>
      <c r="BO376" s="97"/>
      <c r="BP376" s="106"/>
      <c r="BQ376" s="106"/>
      <c r="BR376" s="111"/>
      <c r="BS376" s="111"/>
      <c r="BT376" s="112"/>
      <c r="BU376" s="113"/>
      <c r="BV376" s="106"/>
    </row>
    <row r="377" spans="1:74">
      <c r="A377" s="92" t="s">
        <v>614</v>
      </c>
      <c r="B377" s="91" t="s">
        <v>140</v>
      </c>
      <c r="C377" s="115">
        <v>44874</v>
      </c>
      <c r="D377" s="106" t="s">
        <v>180</v>
      </c>
      <c r="E377" s="107" t="s">
        <v>1327</v>
      </c>
      <c r="F377" s="106" t="s">
        <v>165</v>
      </c>
      <c r="G377" s="106" t="s">
        <v>144</v>
      </c>
      <c r="H377" s="91" t="s">
        <v>145</v>
      </c>
      <c r="I377" s="106" t="s">
        <v>146</v>
      </c>
      <c r="J377" s="107" t="s">
        <v>150</v>
      </c>
      <c r="K377" s="106">
        <v>3</v>
      </c>
      <c r="L377" s="108" t="s">
        <v>151</v>
      </c>
      <c r="M377" s="97">
        <v>44874.256944444445</v>
      </c>
      <c r="N377" s="90">
        <v>44530</v>
      </c>
      <c r="O377" s="106">
        <v>0</v>
      </c>
      <c r="P377" s="97">
        <v>44874.602777777778</v>
      </c>
      <c r="Q377" s="106">
        <v>44598</v>
      </c>
      <c r="R377" s="106">
        <v>0</v>
      </c>
      <c r="S377" s="97">
        <v>44874.291666666664</v>
      </c>
      <c r="T377" s="106">
        <v>44538</v>
      </c>
      <c r="U377" s="106" t="s">
        <v>285</v>
      </c>
      <c r="V377" s="97">
        <v>44874.506944444445</v>
      </c>
      <c r="W377" s="106">
        <v>44574</v>
      </c>
      <c r="X377" s="106" t="s">
        <v>615</v>
      </c>
      <c r="Y377" s="97">
        <v>44874.53125</v>
      </c>
      <c r="Z377" s="106">
        <v>44584</v>
      </c>
      <c r="AA377" s="106" t="s">
        <v>577</v>
      </c>
      <c r="AB377" s="97">
        <v>44874.576388888891</v>
      </c>
      <c r="AC377" s="106">
        <v>44589</v>
      </c>
      <c r="AD377" s="106" t="s">
        <v>316</v>
      </c>
      <c r="AE377" s="109"/>
      <c r="AF377" s="106"/>
      <c r="AG377" s="106"/>
      <c r="AH377" s="109"/>
      <c r="AI377" s="106"/>
      <c r="AJ377" s="110"/>
      <c r="AK377" s="97"/>
      <c r="AL377" s="106"/>
      <c r="AM377" s="110"/>
      <c r="AN377" s="97"/>
      <c r="AO377" s="106"/>
      <c r="AP377" s="110"/>
      <c r="AQ377" s="97">
        <v>44874.520833333336</v>
      </c>
      <c r="AR377" s="106">
        <v>44578</v>
      </c>
      <c r="AS377" s="106">
        <v>3001</v>
      </c>
      <c r="AT377" s="111">
        <v>20500</v>
      </c>
      <c r="AU377" s="111">
        <v>12140</v>
      </c>
      <c r="AV377" s="112">
        <v>8360</v>
      </c>
      <c r="AW377" s="97">
        <v>44874.525694444441</v>
      </c>
      <c r="AX377" s="106">
        <v>44578</v>
      </c>
      <c r="AY377" s="97">
        <v>44874.638888888891</v>
      </c>
      <c r="AZ377" s="106">
        <v>44598</v>
      </c>
      <c r="BA377" s="106">
        <v>3007</v>
      </c>
      <c r="BB377" s="111">
        <v>14160</v>
      </c>
      <c r="BC377" s="111">
        <v>12070</v>
      </c>
      <c r="BD377" s="112">
        <v>2090</v>
      </c>
      <c r="BE377" s="97">
        <v>44874.602777777778</v>
      </c>
      <c r="BF377" s="106">
        <v>44598</v>
      </c>
      <c r="BG377" s="109"/>
      <c r="BH377" s="106"/>
      <c r="BI377" s="106"/>
      <c r="BJ377" s="111"/>
      <c r="BK377" s="111"/>
      <c r="BL377" s="112"/>
      <c r="BM377" s="109"/>
      <c r="BN377" s="106"/>
      <c r="BO377" s="97"/>
      <c r="BP377" s="106"/>
      <c r="BQ377" s="106"/>
      <c r="BR377" s="111"/>
      <c r="BS377" s="111"/>
      <c r="BT377" s="112"/>
      <c r="BU377" s="113"/>
      <c r="BV377" s="106"/>
    </row>
    <row r="378" spans="1:74">
      <c r="A378" s="92" t="s">
        <v>611</v>
      </c>
      <c r="B378" s="91" t="s">
        <v>140</v>
      </c>
      <c r="C378" s="115">
        <v>44874</v>
      </c>
      <c r="D378" s="106" t="s">
        <v>180</v>
      </c>
      <c r="E378" s="107" t="s">
        <v>1317</v>
      </c>
      <c r="F378" s="106" t="s">
        <v>165</v>
      </c>
      <c r="G378" s="106" t="s">
        <v>144</v>
      </c>
      <c r="H378" s="91" t="s">
        <v>145</v>
      </c>
      <c r="I378" s="106" t="s">
        <v>146</v>
      </c>
      <c r="J378" s="107" t="s">
        <v>147</v>
      </c>
      <c r="K378" s="106">
        <v>3</v>
      </c>
      <c r="L378" s="108" t="s">
        <v>148</v>
      </c>
      <c r="M378" s="97">
        <v>44874.260416666664</v>
      </c>
      <c r="N378" s="90">
        <v>37854</v>
      </c>
      <c r="O378" s="106">
        <v>0</v>
      </c>
      <c r="P378" s="97">
        <v>44874.631944444445</v>
      </c>
      <c r="Q378" s="106">
        <v>37956</v>
      </c>
      <c r="R378" s="106">
        <v>0</v>
      </c>
      <c r="S378" s="97">
        <v>44874.284722222219</v>
      </c>
      <c r="T378" s="106">
        <v>37860</v>
      </c>
      <c r="U378" s="106" t="s">
        <v>299</v>
      </c>
      <c r="V378" s="97">
        <v>44874.458333333336</v>
      </c>
      <c r="W378" s="106">
        <v>37880</v>
      </c>
      <c r="X378" s="106" t="s">
        <v>612</v>
      </c>
      <c r="Y378" s="97">
        <v>44874.484722222223</v>
      </c>
      <c r="Z378" s="106">
        <v>37897</v>
      </c>
      <c r="AA378" s="106" t="s">
        <v>613</v>
      </c>
      <c r="AB378" s="97">
        <v>44874.607638888891</v>
      </c>
      <c r="AC378" s="106">
        <v>37941</v>
      </c>
      <c r="AD378" s="106" t="s">
        <v>258</v>
      </c>
      <c r="AE378" s="109"/>
      <c r="AF378" s="106"/>
      <c r="AG378" s="106"/>
      <c r="AH378" s="109"/>
      <c r="AI378" s="106"/>
      <c r="AJ378" s="110"/>
      <c r="AK378" s="97"/>
      <c r="AL378" s="106"/>
      <c r="AM378" s="110"/>
      <c r="AN378" s="97"/>
      <c r="AO378" s="106"/>
      <c r="AP378" s="110"/>
      <c r="AQ378" s="97">
        <v>44874.47152777778</v>
      </c>
      <c r="AR378" s="106">
        <v>37889</v>
      </c>
      <c r="AS378" s="106">
        <v>3000</v>
      </c>
      <c r="AT378" s="111">
        <v>18520</v>
      </c>
      <c r="AU378" s="111">
        <v>12050</v>
      </c>
      <c r="AV378" s="112">
        <v>6470</v>
      </c>
      <c r="AW378" s="97">
        <v>44874.478472222225</v>
      </c>
      <c r="AX378" s="106">
        <v>37889</v>
      </c>
      <c r="AY378" s="97">
        <v>44874.625</v>
      </c>
      <c r="AZ378" s="106">
        <v>37956</v>
      </c>
      <c r="BA378" s="106">
        <v>3009</v>
      </c>
      <c r="BB378" s="111">
        <v>14990</v>
      </c>
      <c r="BC378" s="111">
        <v>12010</v>
      </c>
      <c r="BD378" s="112">
        <v>2980</v>
      </c>
      <c r="BE378" s="97">
        <v>44874.629861111112</v>
      </c>
      <c r="BF378" s="106">
        <v>37956</v>
      </c>
      <c r="BG378" s="109"/>
      <c r="BH378" s="106"/>
      <c r="BI378" s="106"/>
      <c r="BJ378" s="111"/>
      <c r="BK378" s="111"/>
      <c r="BL378" s="112"/>
      <c r="BM378" s="109"/>
      <c r="BN378" s="106"/>
      <c r="BO378" s="97"/>
      <c r="BP378" s="106"/>
      <c r="BQ378" s="106"/>
      <c r="BR378" s="111"/>
      <c r="BS378" s="111"/>
      <c r="BT378" s="112"/>
      <c r="BU378" s="113"/>
      <c r="BV378" s="106"/>
    </row>
    <row r="379" spans="1:74">
      <c r="A379" s="92" t="s">
        <v>610</v>
      </c>
      <c r="B379" s="91" t="s">
        <v>140</v>
      </c>
      <c r="C379" s="115">
        <v>44874</v>
      </c>
      <c r="D379" s="106" t="s">
        <v>180</v>
      </c>
      <c r="E379" s="107" t="s">
        <v>1323</v>
      </c>
      <c r="F379" s="106" t="s">
        <v>196</v>
      </c>
      <c r="G379" s="106" t="s">
        <v>144</v>
      </c>
      <c r="H379" s="91" t="s">
        <v>319</v>
      </c>
      <c r="I379" s="106" t="s">
        <v>146</v>
      </c>
      <c r="J379" s="107" t="s">
        <v>150</v>
      </c>
      <c r="K379" s="106">
        <v>0</v>
      </c>
      <c r="L379" s="108" t="s">
        <v>151</v>
      </c>
      <c r="M379" s="97">
        <v>44874.602777777778</v>
      </c>
      <c r="N379" s="90">
        <v>44598</v>
      </c>
      <c r="O379" s="106">
        <v>0</v>
      </c>
      <c r="P379" s="97">
        <v>44874.638888888891</v>
      </c>
      <c r="Q379" s="106">
        <v>44600</v>
      </c>
      <c r="R379" s="106">
        <v>0</v>
      </c>
      <c r="S379" s="97">
        <v>44874.605555555558</v>
      </c>
      <c r="T379" s="106">
        <v>44599</v>
      </c>
      <c r="U379" s="106" t="s">
        <v>270</v>
      </c>
      <c r="V379" s="97">
        <v>44874.620138888888</v>
      </c>
      <c r="W379" s="106">
        <v>44599</v>
      </c>
      <c r="X379" s="106" t="s">
        <v>310</v>
      </c>
      <c r="Y379" s="97"/>
      <c r="Z379" s="106"/>
      <c r="AA379" s="106"/>
      <c r="AB379" s="97"/>
      <c r="AC379" s="106"/>
      <c r="AD379" s="106"/>
      <c r="AE379" s="109"/>
      <c r="AF379" s="106"/>
      <c r="AG379" s="106"/>
      <c r="AH379" s="109"/>
      <c r="AI379" s="106"/>
      <c r="AJ379" s="110"/>
      <c r="AK379" s="97"/>
      <c r="AL379" s="106"/>
      <c r="AM379" s="110"/>
      <c r="AN379" s="97"/>
      <c r="AO379" s="106"/>
      <c r="AP379" s="110"/>
      <c r="AQ379" s="97">
        <v>44874.628472222219</v>
      </c>
      <c r="AR379" s="106">
        <v>44600</v>
      </c>
      <c r="AS379" s="106">
        <v>3010</v>
      </c>
      <c r="AT379" s="111">
        <v>14020</v>
      </c>
      <c r="AU379" s="111">
        <v>12050</v>
      </c>
      <c r="AV379" s="112">
        <v>1970</v>
      </c>
      <c r="AW379" s="97">
        <v>44874.638888888891</v>
      </c>
      <c r="AX379" s="106">
        <v>44600</v>
      </c>
      <c r="AY379" s="97"/>
      <c r="AZ379" s="106"/>
      <c r="BA379" s="106"/>
      <c r="BB379" s="111"/>
      <c r="BC379" s="111"/>
      <c r="BD379" s="112"/>
      <c r="BE379" s="97"/>
      <c r="BF379" s="106"/>
      <c r="BG379" s="109"/>
      <c r="BH379" s="106"/>
      <c r="BI379" s="106"/>
      <c r="BJ379" s="111"/>
      <c r="BK379" s="111"/>
      <c r="BL379" s="112"/>
      <c r="BM379" s="109"/>
      <c r="BN379" s="106"/>
      <c r="BO379" s="97"/>
      <c r="BP379" s="106"/>
      <c r="BQ379" s="106"/>
      <c r="BR379" s="111"/>
      <c r="BS379" s="111"/>
      <c r="BT379" s="112"/>
      <c r="BU379" s="113"/>
      <c r="BV379" s="106"/>
    </row>
    <row r="380" spans="1:74">
      <c r="A380" s="92" t="s">
        <v>620</v>
      </c>
      <c r="B380" s="91" t="s">
        <v>140</v>
      </c>
      <c r="C380" s="115">
        <v>44874</v>
      </c>
      <c r="D380" s="106" t="s">
        <v>180</v>
      </c>
      <c r="E380" s="107" t="s">
        <v>1316</v>
      </c>
      <c r="F380" s="106" t="s">
        <v>180</v>
      </c>
      <c r="G380" s="106" t="s">
        <v>144</v>
      </c>
      <c r="H380" s="91" t="s">
        <v>160</v>
      </c>
      <c r="I380" s="106" t="s">
        <v>146</v>
      </c>
      <c r="J380" s="107" t="s">
        <v>161</v>
      </c>
      <c r="K380" s="106">
        <v>3</v>
      </c>
      <c r="L380" s="108" t="s">
        <v>162</v>
      </c>
      <c r="M380" s="97">
        <v>44874.263194444444</v>
      </c>
      <c r="N380" s="90">
        <v>27699</v>
      </c>
      <c r="O380" s="106">
        <v>2465</v>
      </c>
      <c r="P380" s="97">
        <v>44874.75</v>
      </c>
      <c r="Q380" s="106">
        <v>27776</v>
      </c>
      <c r="R380" s="106">
        <v>2476</v>
      </c>
      <c r="S380" s="97">
        <v>44874.295138888891</v>
      </c>
      <c r="T380" s="106">
        <v>27706</v>
      </c>
      <c r="U380" s="106" t="s">
        <v>185</v>
      </c>
      <c r="V380" s="97">
        <v>44874.418749999997</v>
      </c>
      <c r="W380" s="106">
        <v>27722</v>
      </c>
      <c r="X380" s="106" t="s">
        <v>621</v>
      </c>
      <c r="Y380" s="97">
        <v>44874.476388888892</v>
      </c>
      <c r="Z380" s="106">
        <v>27737</v>
      </c>
      <c r="AA380" s="106" t="s">
        <v>187</v>
      </c>
      <c r="AB380" s="97">
        <v>44874.581944444442</v>
      </c>
      <c r="AC380" s="106">
        <v>27749</v>
      </c>
      <c r="AD380" s="106" t="s">
        <v>622</v>
      </c>
      <c r="AE380" s="97">
        <v>44874.634722222225</v>
      </c>
      <c r="AF380" s="106">
        <v>27760</v>
      </c>
      <c r="AG380" s="106" t="s">
        <v>318</v>
      </c>
      <c r="AH380" s="97">
        <v>44874.715277777781</v>
      </c>
      <c r="AI380" s="106">
        <v>27772</v>
      </c>
      <c r="AJ380" s="110" t="s">
        <v>188</v>
      </c>
      <c r="AK380" s="97"/>
      <c r="AL380" s="106"/>
      <c r="AM380" s="110"/>
      <c r="AN380" s="97"/>
      <c r="AO380" s="106"/>
      <c r="AP380" s="110"/>
      <c r="AQ380" s="97">
        <v>44874.44027777778</v>
      </c>
      <c r="AR380" s="106">
        <v>27730</v>
      </c>
      <c r="AS380" s="106">
        <v>2998</v>
      </c>
      <c r="AT380" s="111">
        <v>6100</v>
      </c>
      <c r="AU380" s="111">
        <v>4430</v>
      </c>
      <c r="AV380" s="112">
        <v>1670</v>
      </c>
      <c r="AW380" s="97">
        <v>44874.463888888888</v>
      </c>
      <c r="AX380" s="106">
        <v>27731</v>
      </c>
      <c r="AY380" s="97">
        <v>44874.602083333331</v>
      </c>
      <c r="AZ380" s="106">
        <v>27756</v>
      </c>
      <c r="BA380" s="106">
        <v>3008</v>
      </c>
      <c r="BB380" s="111">
        <v>6160</v>
      </c>
      <c r="BC380" s="111">
        <v>4430</v>
      </c>
      <c r="BD380" s="112">
        <v>1730</v>
      </c>
      <c r="BE380" s="97">
        <v>44874.631249999999</v>
      </c>
      <c r="BF380" s="106">
        <v>27756</v>
      </c>
      <c r="BG380" s="97">
        <v>44874.725694444445</v>
      </c>
      <c r="BH380" s="106">
        <v>27775</v>
      </c>
      <c r="BI380" s="106">
        <v>0</v>
      </c>
      <c r="BJ380" s="111">
        <v>6060</v>
      </c>
      <c r="BK380" s="111">
        <v>4430</v>
      </c>
      <c r="BL380" s="112">
        <v>1630</v>
      </c>
      <c r="BM380" s="97">
        <v>44874.745138888888</v>
      </c>
      <c r="BN380" s="106">
        <v>27776</v>
      </c>
      <c r="BO380" s="97"/>
      <c r="BP380" s="106"/>
      <c r="BQ380" s="106"/>
      <c r="BR380" s="111"/>
      <c r="BS380" s="111"/>
      <c r="BT380" s="112"/>
      <c r="BU380" s="113"/>
      <c r="BV380" s="106"/>
    </row>
    <row r="381" spans="1:74">
      <c r="A381" s="92" t="s">
        <v>619</v>
      </c>
      <c r="B381" s="91" t="s">
        <v>140</v>
      </c>
      <c r="C381" s="115">
        <v>44874</v>
      </c>
      <c r="D381" s="106" t="s">
        <v>180</v>
      </c>
      <c r="E381" s="107" t="s">
        <v>1318</v>
      </c>
      <c r="F381" s="106" t="s">
        <v>165</v>
      </c>
      <c r="G381" s="106" t="s">
        <v>156</v>
      </c>
      <c r="H381" s="91" t="s">
        <v>145</v>
      </c>
      <c r="I381" s="106" t="s">
        <v>146</v>
      </c>
      <c r="J381" s="107" t="s">
        <v>147</v>
      </c>
      <c r="K381" s="106">
        <v>3</v>
      </c>
      <c r="L381" s="108" t="s">
        <v>158</v>
      </c>
      <c r="M381" s="97">
        <v>44874.64166666667</v>
      </c>
      <c r="N381" s="90">
        <v>37956</v>
      </c>
      <c r="O381" s="106">
        <v>37956</v>
      </c>
      <c r="P381" s="97">
        <v>44874.986111111109</v>
      </c>
      <c r="Q381" s="106">
        <v>38032</v>
      </c>
      <c r="R381" s="106">
        <v>38032</v>
      </c>
      <c r="S381" s="97">
        <v>44874.646527777775</v>
      </c>
      <c r="T381" s="106">
        <v>37960</v>
      </c>
      <c r="U381" s="106" t="s">
        <v>183</v>
      </c>
      <c r="V381" s="97">
        <v>44874.820833333331</v>
      </c>
      <c r="W381" s="106">
        <v>37982</v>
      </c>
      <c r="X381" s="106" t="s">
        <v>446</v>
      </c>
      <c r="Y381" s="97">
        <v>44874.838888888888</v>
      </c>
      <c r="Z381" s="106">
        <v>37990</v>
      </c>
      <c r="AA381" s="106" t="s">
        <v>464</v>
      </c>
      <c r="AB381" s="97">
        <v>44874.961111111108</v>
      </c>
      <c r="AC381" s="106">
        <v>38020</v>
      </c>
      <c r="AD381" s="106" t="s">
        <v>260</v>
      </c>
      <c r="AE381" s="97"/>
      <c r="AF381" s="106"/>
      <c r="AG381" s="106"/>
      <c r="AH381" s="97"/>
      <c r="AI381" s="106"/>
      <c r="AJ381" s="110"/>
      <c r="AK381" s="97"/>
      <c r="AL381" s="106"/>
      <c r="AM381" s="110"/>
      <c r="AN381" s="97"/>
      <c r="AO381" s="106"/>
      <c r="AP381" s="110"/>
      <c r="AQ381" s="97">
        <v>44874.825694444444</v>
      </c>
      <c r="AR381" s="106">
        <v>37986</v>
      </c>
      <c r="AS381" s="106"/>
      <c r="AT381" s="111"/>
      <c r="AU381" s="111"/>
      <c r="AV381" s="114">
        <v>7060</v>
      </c>
      <c r="AW381" s="97">
        <v>44874.832638888889</v>
      </c>
      <c r="AX381" s="106">
        <v>37987</v>
      </c>
      <c r="AY381" s="97">
        <v>44874.93472222222</v>
      </c>
      <c r="AZ381" s="106">
        <v>38032</v>
      </c>
      <c r="BA381" s="106"/>
      <c r="BB381" s="111"/>
      <c r="BC381" s="111"/>
      <c r="BD381" s="114">
        <v>4020</v>
      </c>
      <c r="BE381" s="97">
        <v>44874.982638888891</v>
      </c>
      <c r="BF381" s="106">
        <v>38032</v>
      </c>
      <c r="BG381" s="97"/>
      <c r="BH381" s="106"/>
      <c r="BI381" s="106"/>
      <c r="BJ381" s="111"/>
      <c r="BK381" s="111"/>
      <c r="BL381" s="112"/>
      <c r="BM381" s="97"/>
      <c r="BN381" s="106"/>
      <c r="BO381" s="97"/>
      <c r="BP381" s="106"/>
      <c r="BQ381" s="106"/>
      <c r="BR381" s="111"/>
      <c r="BS381" s="111"/>
      <c r="BT381" s="112"/>
      <c r="BU381" s="113"/>
      <c r="BV381" s="106"/>
    </row>
    <row r="382" spans="1:74">
      <c r="A382" s="92" t="s">
        <v>627</v>
      </c>
      <c r="B382" s="91" t="s">
        <v>140</v>
      </c>
      <c r="C382" s="105">
        <v>44875</v>
      </c>
      <c r="D382" s="106" t="s">
        <v>141</v>
      </c>
      <c r="E382" s="107" t="s">
        <v>1319</v>
      </c>
      <c r="F382" s="106" t="s">
        <v>141</v>
      </c>
      <c r="G382" s="106" t="s">
        <v>144</v>
      </c>
      <c r="H382" s="91" t="s">
        <v>160</v>
      </c>
      <c r="I382" s="106" t="s">
        <v>146</v>
      </c>
      <c r="J382" s="107" t="s">
        <v>161</v>
      </c>
      <c r="K382" s="106">
        <v>3</v>
      </c>
      <c r="L382" s="108" t="s">
        <v>162</v>
      </c>
      <c r="M382" s="109">
        <v>44875.259722222225</v>
      </c>
      <c r="N382" s="90">
        <v>27776</v>
      </c>
      <c r="O382" s="106">
        <v>2476</v>
      </c>
      <c r="P382" s="109">
        <v>44875.606944444444</v>
      </c>
      <c r="Q382" s="106">
        <v>27827</v>
      </c>
      <c r="R382" s="106">
        <v>2484</v>
      </c>
      <c r="S382" s="109">
        <v>44875.28125</v>
      </c>
      <c r="T382" s="106">
        <v>27788</v>
      </c>
      <c r="U382" s="106" t="s">
        <v>263</v>
      </c>
      <c r="V382" s="109">
        <v>44875.438194444447</v>
      </c>
      <c r="W382" s="106">
        <v>27802</v>
      </c>
      <c r="X382" s="106" t="s">
        <v>212</v>
      </c>
      <c r="Y382" s="109">
        <v>44875.491666666669</v>
      </c>
      <c r="Z382" s="106">
        <v>27812</v>
      </c>
      <c r="AA382" s="106" t="s">
        <v>213</v>
      </c>
      <c r="AB382" s="109">
        <v>44875.555555555555</v>
      </c>
      <c r="AC382" s="106">
        <v>27820</v>
      </c>
      <c r="AD382" s="106" t="s">
        <v>240</v>
      </c>
      <c r="AE382" s="97"/>
      <c r="AF382" s="106"/>
      <c r="AG382" s="106"/>
      <c r="AH382" s="97"/>
      <c r="AI382" s="106"/>
      <c r="AJ382" s="110"/>
      <c r="AK382" s="97"/>
      <c r="AL382" s="106"/>
      <c r="AM382" s="110"/>
      <c r="AN382" s="97"/>
      <c r="AO382" s="106"/>
      <c r="AP382" s="110"/>
      <c r="AQ382" s="109">
        <v>44875.45208333333</v>
      </c>
      <c r="AR382" s="106">
        <v>27806</v>
      </c>
      <c r="AS382" s="106">
        <v>3015</v>
      </c>
      <c r="AT382" s="111">
        <v>6110</v>
      </c>
      <c r="AU382" s="111">
        <v>4430</v>
      </c>
      <c r="AV382" s="112">
        <v>1680</v>
      </c>
      <c r="AW382" s="109">
        <v>44875.481944444444</v>
      </c>
      <c r="AX382" s="106">
        <v>27807</v>
      </c>
      <c r="AY382" s="109">
        <v>44875.573611111111</v>
      </c>
      <c r="AZ382" s="106">
        <v>27836</v>
      </c>
      <c r="BA382" s="106">
        <v>3020</v>
      </c>
      <c r="BB382" s="111">
        <v>5640</v>
      </c>
      <c r="BC382" s="111">
        <v>4430</v>
      </c>
      <c r="BD382" s="112">
        <v>1210</v>
      </c>
      <c r="BE382" s="109">
        <v>44875.603472222225</v>
      </c>
      <c r="BF382" s="106">
        <v>27827</v>
      </c>
      <c r="BG382" s="97"/>
      <c r="BH382" s="106"/>
      <c r="BI382" s="106"/>
      <c r="BJ382" s="111"/>
      <c r="BK382" s="111"/>
      <c r="BL382" s="112"/>
      <c r="BM382" s="97"/>
      <c r="BN382" s="106"/>
      <c r="BO382" s="97"/>
      <c r="BP382" s="106"/>
      <c r="BQ382" s="106"/>
      <c r="BR382" s="111"/>
      <c r="BS382" s="111"/>
      <c r="BT382" s="112"/>
      <c r="BU382" s="113"/>
      <c r="BV382" s="106"/>
    </row>
    <row r="383" spans="1:74">
      <c r="A383" s="92" t="s">
        <v>623</v>
      </c>
      <c r="B383" s="91" t="s">
        <v>140</v>
      </c>
      <c r="C383" s="105">
        <v>44875</v>
      </c>
      <c r="D383" s="106" t="s">
        <v>141</v>
      </c>
      <c r="E383" s="107" t="s">
        <v>1320</v>
      </c>
      <c r="F383" s="106" t="s">
        <v>143</v>
      </c>
      <c r="G383" s="106" t="s">
        <v>144</v>
      </c>
      <c r="H383" s="91" t="s">
        <v>145</v>
      </c>
      <c r="I383" s="106" t="s">
        <v>146</v>
      </c>
      <c r="J383" s="107" t="s">
        <v>147</v>
      </c>
      <c r="K383" s="106">
        <v>3</v>
      </c>
      <c r="L383" s="108" t="s">
        <v>148</v>
      </c>
      <c r="M383" s="109">
        <v>44875.260416666664</v>
      </c>
      <c r="N383" s="90">
        <v>38032</v>
      </c>
      <c r="O383" s="106">
        <v>0</v>
      </c>
      <c r="P383" s="109">
        <v>44875.590277777781</v>
      </c>
      <c r="Q383" s="106">
        <v>38090</v>
      </c>
      <c r="R383" s="106">
        <v>0</v>
      </c>
      <c r="S383" s="109">
        <v>44875.286111111112</v>
      </c>
      <c r="T383" s="106">
        <v>38040</v>
      </c>
      <c r="U383" s="106" t="s">
        <v>210</v>
      </c>
      <c r="V383" s="109">
        <v>44875.486111111109</v>
      </c>
      <c r="W383" s="106">
        <v>38061</v>
      </c>
      <c r="X383" s="106" t="s">
        <v>217</v>
      </c>
      <c r="Y383" s="109">
        <v>44875.517361111109</v>
      </c>
      <c r="Z383" s="106">
        <v>38074</v>
      </c>
      <c r="AA383" s="106" t="s">
        <v>226</v>
      </c>
      <c r="AB383" s="109">
        <v>44875.569444444445</v>
      </c>
      <c r="AC383" s="106">
        <v>38083</v>
      </c>
      <c r="AD383" s="106" t="s">
        <v>219</v>
      </c>
      <c r="AE383" s="97"/>
      <c r="AF383" s="106"/>
      <c r="AG383" s="106"/>
      <c r="AH383" s="97"/>
      <c r="AI383" s="106"/>
      <c r="AJ383" s="110"/>
      <c r="AK383" s="97"/>
      <c r="AL383" s="106"/>
      <c r="AM383" s="110"/>
      <c r="AN383" s="97"/>
      <c r="AO383" s="106"/>
      <c r="AP383" s="110"/>
      <c r="AQ383" s="109">
        <v>44875.510416666664</v>
      </c>
      <c r="AR383" s="106">
        <v>38071</v>
      </c>
      <c r="AS383" s="106">
        <v>3016</v>
      </c>
      <c r="AT383" s="111">
        <v>19430</v>
      </c>
      <c r="AU383" s="111">
        <v>11980</v>
      </c>
      <c r="AV383" s="112">
        <v>7450</v>
      </c>
      <c r="AW383" s="109">
        <v>44875.515972222223</v>
      </c>
      <c r="AX383" s="106">
        <v>38071</v>
      </c>
      <c r="AY383" s="109">
        <v>44875.587500000001</v>
      </c>
      <c r="AZ383" s="106">
        <v>38090</v>
      </c>
      <c r="BA383" s="106">
        <v>3021</v>
      </c>
      <c r="BB383" s="111">
        <v>13520</v>
      </c>
      <c r="BC383" s="111">
        <v>11950</v>
      </c>
      <c r="BD383" s="112">
        <v>1570</v>
      </c>
      <c r="BE383" s="109">
        <v>44875.592361111114</v>
      </c>
      <c r="BF383" s="106">
        <v>38090</v>
      </c>
      <c r="BG383" s="97"/>
      <c r="BH383" s="106"/>
      <c r="BI383" s="106"/>
      <c r="BJ383" s="111"/>
      <c r="BK383" s="111"/>
      <c r="BL383" s="112"/>
      <c r="BM383" s="97"/>
      <c r="BN383" s="106"/>
      <c r="BO383" s="97"/>
      <c r="BP383" s="106"/>
      <c r="BQ383" s="106"/>
      <c r="BR383" s="111"/>
      <c r="BS383" s="111"/>
      <c r="BT383" s="112"/>
      <c r="BU383" s="113"/>
      <c r="BV383" s="106"/>
    </row>
    <row r="384" spans="1:74">
      <c r="A384" s="92" t="s">
        <v>624</v>
      </c>
      <c r="B384" s="91" t="s">
        <v>140</v>
      </c>
      <c r="C384" s="105">
        <v>44875</v>
      </c>
      <c r="D384" s="106" t="s">
        <v>141</v>
      </c>
      <c r="E384" s="107" t="s">
        <v>1321</v>
      </c>
      <c r="F384" s="106" t="s">
        <v>143</v>
      </c>
      <c r="G384" s="106" t="s">
        <v>144</v>
      </c>
      <c r="H384" s="91" t="s">
        <v>145</v>
      </c>
      <c r="I384" s="106" t="s">
        <v>146</v>
      </c>
      <c r="J384" s="107" t="s">
        <v>150</v>
      </c>
      <c r="K384" s="106">
        <v>3</v>
      </c>
      <c r="L384" s="108" t="s">
        <v>151</v>
      </c>
      <c r="M384" s="109">
        <v>44875.256944444445</v>
      </c>
      <c r="N384" s="90">
        <v>44600</v>
      </c>
      <c r="O384" s="106">
        <v>0</v>
      </c>
      <c r="P384" s="109">
        <v>44875.625694444447</v>
      </c>
      <c r="Q384" s="106">
        <v>44690</v>
      </c>
      <c r="R384" s="106">
        <v>0</v>
      </c>
      <c r="S384" s="109">
        <v>44875.291666666664</v>
      </c>
      <c r="T384" s="106">
        <v>44606</v>
      </c>
      <c r="U384" s="106" t="s">
        <v>484</v>
      </c>
      <c r="V384" s="109">
        <v>44875.513888888891</v>
      </c>
      <c r="W384" s="106">
        <v>44662</v>
      </c>
      <c r="X384" s="106" t="s">
        <v>322</v>
      </c>
      <c r="Y384" s="109">
        <v>44875.558333333334</v>
      </c>
      <c r="Z384" s="106">
        <v>44765</v>
      </c>
      <c r="AA384" s="106" t="s">
        <v>190</v>
      </c>
      <c r="AB384" s="109">
        <v>44875.600694444445</v>
      </c>
      <c r="AC384" s="106">
        <v>44683</v>
      </c>
      <c r="AD384" s="106" t="s">
        <v>191</v>
      </c>
      <c r="AE384" s="97"/>
      <c r="AF384" s="106"/>
      <c r="AG384" s="106"/>
      <c r="AH384" s="97"/>
      <c r="AI384" s="106"/>
      <c r="AJ384" s="110"/>
      <c r="AK384" s="97"/>
      <c r="AL384" s="106"/>
      <c r="AM384" s="110"/>
      <c r="AN384" s="97"/>
      <c r="AO384" s="106"/>
      <c r="AP384" s="110"/>
      <c r="AQ384" s="109">
        <v>44875.540972222225</v>
      </c>
      <c r="AR384" s="106">
        <v>44670</v>
      </c>
      <c r="AS384" s="106">
        <v>3018</v>
      </c>
      <c r="AT384" s="111">
        <v>19440</v>
      </c>
      <c r="AU384" s="111">
        <v>12150</v>
      </c>
      <c r="AV384" s="112">
        <v>7290</v>
      </c>
      <c r="AW384" s="109">
        <v>44875.545138888891</v>
      </c>
      <c r="AX384" s="106">
        <v>44671</v>
      </c>
      <c r="AY384" s="109">
        <v>44875.620833333334</v>
      </c>
      <c r="AZ384" s="106">
        <v>44689</v>
      </c>
      <c r="BA384" s="106">
        <v>3022</v>
      </c>
      <c r="BB384" s="111">
        <v>14800</v>
      </c>
      <c r="BC384" s="111">
        <v>12240</v>
      </c>
      <c r="BD384" s="112">
        <v>2560</v>
      </c>
      <c r="BE384" s="109">
        <v>44875.625694444447</v>
      </c>
      <c r="BF384" s="106">
        <v>44690</v>
      </c>
      <c r="BG384" s="97"/>
      <c r="BH384" s="106"/>
      <c r="BI384" s="106"/>
      <c r="BJ384" s="111"/>
      <c r="BK384" s="111"/>
      <c r="BL384" s="112"/>
      <c r="BM384" s="97"/>
      <c r="BN384" s="106"/>
      <c r="BO384" s="97"/>
      <c r="BP384" s="106"/>
      <c r="BQ384" s="106"/>
      <c r="BR384" s="111"/>
      <c r="BS384" s="111"/>
      <c r="BT384" s="112"/>
      <c r="BU384" s="113"/>
      <c r="BV384" s="106"/>
    </row>
    <row r="385" spans="1:74">
      <c r="A385" s="92" t="s">
        <v>625</v>
      </c>
      <c r="B385" s="91" t="s">
        <v>140</v>
      </c>
      <c r="C385" s="105">
        <v>44875</v>
      </c>
      <c r="D385" s="106" t="s">
        <v>141</v>
      </c>
      <c r="E385" s="107" t="s">
        <v>1322</v>
      </c>
      <c r="F385" s="106" t="s">
        <v>143</v>
      </c>
      <c r="G385" s="106" t="s">
        <v>144</v>
      </c>
      <c r="H385" s="91" t="s">
        <v>145</v>
      </c>
      <c r="I385" s="106" t="s">
        <v>146</v>
      </c>
      <c r="J385" s="107" t="s">
        <v>153</v>
      </c>
      <c r="K385" s="106">
        <v>3</v>
      </c>
      <c r="L385" s="108" t="s">
        <v>154</v>
      </c>
      <c r="M385" s="109">
        <v>44875.256944444445</v>
      </c>
      <c r="N385" s="90">
        <v>45365</v>
      </c>
      <c r="O385" s="106">
        <v>45365</v>
      </c>
      <c r="P385" s="109">
        <v>44875.645833333336</v>
      </c>
      <c r="Q385" s="106">
        <v>45564</v>
      </c>
      <c r="R385" s="106">
        <v>45564</v>
      </c>
      <c r="S385" s="109">
        <v>44875.287499999999</v>
      </c>
      <c r="T385" s="106">
        <v>45413</v>
      </c>
      <c r="U385" s="106" t="s">
        <v>181</v>
      </c>
      <c r="V385" s="109">
        <v>44875.503472222219</v>
      </c>
      <c r="W385" s="106">
        <v>45492</v>
      </c>
      <c r="X385" s="106" t="s">
        <v>238</v>
      </c>
      <c r="Y385" s="109">
        <v>44875.540277777778</v>
      </c>
      <c r="Z385" s="106">
        <v>45519</v>
      </c>
      <c r="AA385" s="106" t="s">
        <v>244</v>
      </c>
      <c r="AB385" s="109">
        <v>44875.604166666664</v>
      </c>
      <c r="AC385" s="106">
        <v>45540</v>
      </c>
      <c r="AD385" s="106" t="s">
        <v>211</v>
      </c>
      <c r="AE385" s="97"/>
      <c r="AF385" s="106"/>
      <c r="AG385" s="106"/>
      <c r="AH385" s="97"/>
      <c r="AI385" s="106"/>
      <c r="AJ385" s="110"/>
      <c r="AK385" s="97"/>
      <c r="AL385" s="106"/>
      <c r="AM385" s="110"/>
      <c r="AN385" s="97"/>
      <c r="AO385" s="106"/>
      <c r="AP385" s="110"/>
      <c r="AQ385" s="109">
        <v>44875.521527777775</v>
      </c>
      <c r="AR385" s="106">
        <v>45505</v>
      </c>
      <c r="AS385" s="106">
        <v>3017</v>
      </c>
      <c r="AT385" s="111">
        <v>17720</v>
      </c>
      <c r="AU385" s="111">
        <v>11920</v>
      </c>
      <c r="AV385" s="112">
        <v>5800</v>
      </c>
      <c r="AW385" s="109">
        <v>44875.526388888888</v>
      </c>
      <c r="AX385" s="106">
        <v>45505</v>
      </c>
      <c r="AY385" s="109">
        <v>44875.629166666666</v>
      </c>
      <c r="AZ385" s="106">
        <v>45564</v>
      </c>
      <c r="BA385" s="106">
        <v>3024</v>
      </c>
      <c r="BB385" s="111">
        <v>13840</v>
      </c>
      <c r="BC385" s="111">
        <v>11810</v>
      </c>
      <c r="BD385" s="112">
        <v>2030</v>
      </c>
      <c r="BE385" s="109">
        <v>44875.634027777778</v>
      </c>
      <c r="BF385" s="106">
        <v>45564</v>
      </c>
      <c r="BG385" s="97"/>
      <c r="BH385" s="106"/>
      <c r="BI385" s="106"/>
      <c r="BJ385" s="111"/>
      <c r="BK385" s="111"/>
      <c r="BL385" s="112"/>
      <c r="BM385" s="97"/>
      <c r="BN385" s="106"/>
      <c r="BO385" s="97"/>
      <c r="BP385" s="106"/>
      <c r="BQ385" s="106"/>
      <c r="BR385" s="111"/>
      <c r="BS385" s="111"/>
      <c r="BT385" s="112"/>
      <c r="BU385" s="113"/>
      <c r="BV385" s="106"/>
    </row>
    <row r="386" spans="1:74">
      <c r="A386" s="92" t="s">
        <v>626</v>
      </c>
      <c r="B386" s="91" t="s">
        <v>140</v>
      </c>
      <c r="C386" s="105">
        <v>44875</v>
      </c>
      <c r="D386" s="106" t="s">
        <v>141</v>
      </c>
      <c r="E386" s="107" t="s">
        <v>1324</v>
      </c>
      <c r="F386" s="106" t="s">
        <v>143</v>
      </c>
      <c r="G386" s="106" t="s">
        <v>156</v>
      </c>
      <c r="H386" s="91" t="s">
        <v>145</v>
      </c>
      <c r="I386" s="106" t="s">
        <v>146</v>
      </c>
      <c r="J386" s="107" t="s">
        <v>147</v>
      </c>
      <c r="K386" s="106">
        <v>3</v>
      </c>
      <c r="L386" s="108" t="s">
        <v>158</v>
      </c>
      <c r="M386" s="109">
        <v>44875.643055555556</v>
      </c>
      <c r="N386" s="90">
        <v>38090</v>
      </c>
      <c r="O386" s="106">
        <v>38090</v>
      </c>
      <c r="P386" s="109">
        <v>44875.947916666664</v>
      </c>
      <c r="Q386" s="106">
        <v>38153</v>
      </c>
      <c r="R386" s="106">
        <v>38153</v>
      </c>
      <c r="S386" s="109">
        <v>44875.648611111108</v>
      </c>
      <c r="T386" s="106">
        <v>38094</v>
      </c>
      <c r="U386" s="106" t="s">
        <v>344</v>
      </c>
      <c r="V386" s="109">
        <v>44875.913888888892</v>
      </c>
      <c r="W386" s="106">
        <v>38138</v>
      </c>
      <c r="X386" s="106" t="s">
        <v>169</v>
      </c>
      <c r="Y386" s="109"/>
      <c r="Z386" s="106"/>
      <c r="AA386" s="106"/>
      <c r="AB386" s="109"/>
      <c r="AC386" s="106"/>
      <c r="AD386" s="106"/>
      <c r="AE386" s="97"/>
      <c r="AF386" s="106"/>
      <c r="AG386" s="106"/>
      <c r="AH386" s="97"/>
      <c r="AI386" s="106"/>
      <c r="AJ386" s="110"/>
      <c r="AK386" s="97"/>
      <c r="AL386" s="106"/>
      <c r="AM386" s="110"/>
      <c r="AN386" s="97"/>
      <c r="AO386" s="106"/>
      <c r="AP386" s="110"/>
      <c r="AQ386" s="109">
        <v>44875.93472222222</v>
      </c>
      <c r="AR386" s="106">
        <v>38152</v>
      </c>
      <c r="AS386" s="106"/>
      <c r="AT386" s="111"/>
      <c r="AU386" s="111"/>
      <c r="AV386" s="114">
        <v>8820</v>
      </c>
      <c r="AW386" s="109">
        <v>44875.943749999999</v>
      </c>
      <c r="AX386" s="106">
        <v>38153</v>
      </c>
      <c r="AY386" s="109"/>
      <c r="AZ386" s="106"/>
      <c r="BA386" s="106"/>
      <c r="BB386" s="111"/>
      <c r="BC386" s="111"/>
      <c r="BD386" s="112"/>
      <c r="BE386" s="109"/>
      <c r="BF386" s="106"/>
      <c r="BG386" s="97"/>
      <c r="BH386" s="106"/>
      <c r="BI386" s="106"/>
      <c r="BJ386" s="111"/>
      <c r="BK386" s="111"/>
      <c r="BL386" s="112"/>
      <c r="BM386" s="97"/>
      <c r="BN386" s="106"/>
      <c r="BO386" s="97"/>
      <c r="BP386" s="106"/>
      <c r="BQ386" s="106"/>
      <c r="BR386" s="111"/>
      <c r="BS386" s="111"/>
      <c r="BT386" s="112"/>
      <c r="BU386" s="113"/>
      <c r="BV386" s="106"/>
    </row>
    <row r="387" spans="1:74">
      <c r="A387" s="92" t="s">
        <v>637</v>
      </c>
      <c r="B387" s="91" t="s">
        <v>140</v>
      </c>
      <c r="C387" s="105">
        <v>44876</v>
      </c>
      <c r="D387" s="106" t="s">
        <v>163</v>
      </c>
      <c r="E387" s="107" t="s">
        <v>1325</v>
      </c>
      <c r="F387" s="106" t="s">
        <v>163</v>
      </c>
      <c r="G387" s="106" t="s">
        <v>144</v>
      </c>
      <c r="H387" s="91" t="s">
        <v>160</v>
      </c>
      <c r="I387" s="106" t="s">
        <v>146</v>
      </c>
      <c r="J387" s="107" t="s">
        <v>161</v>
      </c>
      <c r="K387" s="106">
        <v>3</v>
      </c>
      <c r="L387" s="108" t="s">
        <v>162</v>
      </c>
      <c r="M387" s="109">
        <v>44876.261805555558</v>
      </c>
      <c r="N387" s="90">
        <v>27827</v>
      </c>
      <c r="O387" s="106">
        <v>2485</v>
      </c>
      <c r="P387" s="109">
        <v>44876.588888888888</v>
      </c>
      <c r="Q387" s="106">
        <v>27904</v>
      </c>
      <c r="R387" s="106">
        <v>2493</v>
      </c>
      <c r="S387" s="109">
        <v>44876.293055555558</v>
      </c>
      <c r="T387" s="106">
        <v>27852</v>
      </c>
      <c r="U387" s="106" t="s">
        <v>200</v>
      </c>
      <c r="V387" s="109">
        <v>44876.443055555559</v>
      </c>
      <c r="W387" s="106">
        <v>27876</v>
      </c>
      <c r="X387" s="106" t="s">
        <v>638</v>
      </c>
      <c r="Y387" s="109">
        <v>44876.491666666669</v>
      </c>
      <c r="Z387" s="106">
        <v>27886</v>
      </c>
      <c r="AA387" s="106" t="s">
        <v>639</v>
      </c>
      <c r="AB387" s="109">
        <v>44876.554861111108</v>
      </c>
      <c r="AC387" s="106">
        <v>27900</v>
      </c>
      <c r="AD387" s="106" t="s">
        <v>201</v>
      </c>
      <c r="AE387" s="97"/>
      <c r="AF387" s="106"/>
      <c r="AG387" s="106"/>
      <c r="AH387" s="97"/>
      <c r="AI387" s="106"/>
      <c r="AJ387" s="110"/>
      <c r="AK387" s="97"/>
      <c r="AL387" s="106"/>
      <c r="AM387" s="110"/>
      <c r="AN387" s="97"/>
      <c r="AO387" s="106"/>
      <c r="AP387" s="110"/>
      <c r="AQ387" s="109">
        <v>44876.456250000003</v>
      </c>
      <c r="AR387" s="106">
        <v>27881</v>
      </c>
      <c r="AS387" s="106">
        <v>3029</v>
      </c>
      <c r="AT387" s="111">
        <v>6440</v>
      </c>
      <c r="AU387" s="111">
        <v>4430</v>
      </c>
      <c r="AV387" s="112">
        <v>2010</v>
      </c>
      <c r="AW387" s="109">
        <v>44876.479861111111</v>
      </c>
      <c r="AX387" s="106">
        <v>27881</v>
      </c>
      <c r="AY387" s="109">
        <v>44876.564583333333</v>
      </c>
      <c r="AZ387" s="106">
        <v>27903</v>
      </c>
      <c r="BA387" s="106">
        <v>3035</v>
      </c>
      <c r="BB387" s="111">
        <v>5400</v>
      </c>
      <c r="BC387" s="111">
        <v>4430</v>
      </c>
      <c r="BD387" s="112">
        <v>970</v>
      </c>
      <c r="BE387" s="109">
        <v>44876.581944444442</v>
      </c>
      <c r="BF387" s="106">
        <v>27903</v>
      </c>
      <c r="BG387" s="97"/>
      <c r="BH387" s="106"/>
      <c r="BI387" s="106"/>
      <c r="BJ387" s="111"/>
      <c r="BK387" s="111"/>
      <c r="BL387" s="112"/>
      <c r="BM387" s="97"/>
      <c r="BN387" s="106"/>
      <c r="BO387" s="97"/>
      <c r="BP387" s="106"/>
      <c r="BQ387" s="106"/>
      <c r="BR387" s="111"/>
      <c r="BS387" s="111"/>
      <c r="BT387" s="112"/>
      <c r="BU387" s="113"/>
      <c r="BV387" s="106"/>
    </row>
    <row r="388" spans="1:74">
      <c r="A388" s="92" t="s">
        <v>629</v>
      </c>
      <c r="B388" s="91" t="s">
        <v>140</v>
      </c>
      <c r="C388" s="105">
        <v>44876</v>
      </c>
      <c r="D388" s="106" t="s">
        <v>163</v>
      </c>
      <c r="E388" s="107" t="s">
        <v>1317</v>
      </c>
      <c r="F388" s="106" t="s">
        <v>165</v>
      </c>
      <c r="G388" s="106" t="s">
        <v>144</v>
      </c>
      <c r="H388" s="91" t="s">
        <v>145</v>
      </c>
      <c r="I388" s="106" t="s">
        <v>146</v>
      </c>
      <c r="J388" s="107" t="s">
        <v>147</v>
      </c>
      <c r="K388" s="106">
        <v>3</v>
      </c>
      <c r="L388" s="108" t="s">
        <v>148</v>
      </c>
      <c r="M388" s="109">
        <v>44876.260416666664</v>
      </c>
      <c r="N388" s="90">
        <v>38153</v>
      </c>
      <c r="O388" s="106">
        <v>0</v>
      </c>
      <c r="P388" s="109">
        <v>44876.59375</v>
      </c>
      <c r="Q388" s="106">
        <v>38212</v>
      </c>
      <c r="R388" s="106">
        <v>0</v>
      </c>
      <c r="S388" s="109">
        <v>44876.270833333336</v>
      </c>
      <c r="T388" s="106">
        <v>38158</v>
      </c>
      <c r="U388" s="106" t="s">
        <v>241</v>
      </c>
      <c r="V388" s="109">
        <v>44876.472222222219</v>
      </c>
      <c r="W388" s="106">
        <v>38178</v>
      </c>
      <c r="X388" s="106" t="s">
        <v>630</v>
      </c>
      <c r="Y388" s="109">
        <v>44876.497916666667</v>
      </c>
      <c r="Z388" s="106">
        <v>38195</v>
      </c>
      <c r="AA388" s="106" t="s">
        <v>631</v>
      </c>
      <c r="AB388" s="109">
        <v>44876.565972222219</v>
      </c>
      <c r="AC388" s="106">
        <v>38203</v>
      </c>
      <c r="AD388" s="106" t="s">
        <v>227</v>
      </c>
      <c r="AE388" s="97"/>
      <c r="AF388" s="106"/>
      <c r="AG388" s="106"/>
      <c r="AH388" s="97"/>
      <c r="AI388" s="106"/>
      <c r="AJ388" s="110"/>
      <c r="AK388" s="97"/>
      <c r="AL388" s="106"/>
      <c r="AM388" s="110"/>
      <c r="AN388" s="97"/>
      <c r="AO388" s="106"/>
      <c r="AP388" s="110"/>
      <c r="AQ388" s="109">
        <v>44876.486111111109</v>
      </c>
      <c r="AR388" s="106">
        <v>38187</v>
      </c>
      <c r="AS388" s="106">
        <v>3032</v>
      </c>
      <c r="AT388" s="111">
        <v>20440</v>
      </c>
      <c r="AU388" s="111">
        <v>12280</v>
      </c>
      <c r="AV388" s="112">
        <v>8160</v>
      </c>
      <c r="AW388" s="109">
        <v>44876.491666666669</v>
      </c>
      <c r="AX388" s="106">
        <v>38187</v>
      </c>
      <c r="AY388" s="109">
        <v>44876.587500000001</v>
      </c>
      <c r="AZ388" s="106">
        <v>38212</v>
      </c>
      <c r="BA388" s="106">
        <v>3036</v>
      </c>
      <c r="BB388" s="111">
        <v>15220</v>
      </c>
      <c r="BC388" s="111">
        <v>12160</v>
      </c>
      <c r="BD388" s="112">
        <v>3060</v>
      </c>
      <c r="BE388" s="109">
        <v>44876.592361111114</v>
      </c>
      <c r="BF388" s="106">
        <v>38212</v>
      </c>
      <c r="BG388" s="97"/>
      <c r="BH388" s="106"/>
      <c r="BI388" s="106"/>
      <c r="BJ388" s="111"/>
      <c r="BK388" s="111"/>
      <c r="BL388" s="112"/>
      <c r="BM388" s="97"/>
      <c r="BN388" s="106"/>
      <c r="BO388" s="97"/>
      <c r="BP388" s="106"/>
      <c r="BQ388" s="106"/>
      <c r="BR388" s="111"/>
      <c r="BS388" s="111"/>
      <c r="BT388" s="112"/>
      <c r="BU388" s="113"/>
      <c r="BV388" s="106"/>
    </row>
    <row r="389" spans="1:74">
      <c r="A389" s="92" t="s">
        <v>632</v>
      </c>
      <c r="B389" s="91" t="s">
        <v>140</v>
      </c>
      <c r="C389" s="105">
        <v>44876</v>
      </c>
      <c r="D389" s="106" t="s">
        <v>163</v>
      </c>
      <c r="E389" s="107" t="s">
        <v>1327</v>
      </c>
      <c r="F389" s="106" t="s">
        <v>165</v>
      </c>
      <c r="G389" s="106" t="s">
        <v>144</v>
      </c>
      <c r="H389" s="91" t="s">
        <v>145</v>
      </c>
      <c r="I389" s="106" t="s">
        <v>146</v>
      </c>
      <c r="J389" s="107" t="s">
        <v>150</v>
      </c>
      <c r="K389" s="106">
        <v>3</v>
      </c>
      <c r="L389" s="108" t="s">
        <v>151</v>
      </c>
      <c r="M389" s="109">
        <v>44876.256944444445</v>
      </c>
      <c r="N389" s="90">
        <v>44690</v>
      </c>
      <c r="O389" s="106">
        <v>0</v>
      </c>
      <c r="P389" s="109">
        <v>44876.605555555558</v>
      </c>
      <c r="Q389" s="106">
        <v>44781</v>
      </c>
      <c r="R389" s="106">
        <v>0</v>
      </c>
      <c r="S389" s="109">
        <v>44876.291666666664</v>
      </c>
      <c r="T389" s="106">
        <v>44718</v>
      </c>
      <c r="U389" s="106" t="s">
        <v>285</v>
      </c>
      <c r="V389" s="109">
        <v>44876.451388888891</v>
      </c>
      <c r="W389" s="106">
        <v>44748</v>
      </c>
      <c r="X389" s="106" t="s">
        <v>327</v>
      </c>
      <c r="Y389" s="109">
        <v>44876.46875</v>
      </c>
      <c r="Z389" s="106">
        <v>44755</v>
      </c>
      <c r="AA389" s="106" t="s">
        <v>198</v>
      </c>
      <c r="AB389" s="109">
        <v>44876.583333333336</v>
      </c>
      <c r="AC389" s="106">
        <v>44773</v>
      </c>
      <c r="AD389" s="106" t="s">
        <v>633</v>
      </c>
      <c r="AE389" s="97"/>
      <c r="AF389" s="106"/>
      <c r="AG389" s="106"/>
      <c r="AH389" s="97"/>
      <c r="AI389" s="106"/>
      <c r="AJ389" s="110"/>
      <c r="AK389" s="97"/>
      <c r="AL389" s="106"/>
      <c r="AM389" s="110"/>
      <c r="AN389" s="97"/>
      <c r="AO389" s="106"/>
      <c r="AP389" s="110"/>
      <c r="AQ389" s="109">
        <v>44876.461805555555</v>
      </c>
      <c r="AR389" s="106">
        <v>44751</v>
      </c>
      <c r="AS389" s="106">
        <v>3030</v>
      </c>
      <c r="AT389" s="111">
        <v>18780</v>
      </c>
      <c r="AU389" s="111">
        <v>12400</v>
      </c>
      <c r="AV389" s="112">
        <v>6380</v>
      </c>
      <c r="AW389" s="109">
        <v>44876.467361111114</v>
      </c>
      <c r="AX389" s="106">
        <v>44752</v>
      </c>
      <c r="AY389" s="109">
        <v>44876.6</v>
      </c>
      <c r="AZ389" s="106">
        <v>44780</v>
      </c>
      <c r="BA389" s="106">
        <v>3038</v>
      </c>
      <c r="BB389" s="111">
        <v>17020</v>
      </c>
      <c r="BC389" s="111">
        <v>12270</v>
      </c>
      <c r="BD389" s="112">
        <v>4750</v>
      </c>
      <c r="BE389" s="109">
        <v>44876.605555555558</v>
      </c>
      <c r="BF389" s="106">
        <v>44781</v>
      </c>
      <c r="BG389" s="97"/>
      <c r="BH389" s="106"/>
      <c r="BI389" s="106"/>
      <c r="BJ389" s="111"/>
      <c r="BK389" s="111"/>
      <c r="BL389" s="112"/>
      <c r="BM389" s="97"/>
      <c r="BN389" s="106"/>
      <c r="BO389" s="97"/>
      <c r="BP389" s="106"/>
      <c r="BQ389" s="106"/>
      <c r="BR389" s="111"/>
      <c r="BS389" s="111"/>
      <c r="BT389" s="112"/>
      <c r="BU389" s="113"/>
      <c r="BV389" s="106"/>
    </row>
    <row r="390" spans="1:74">
      <c r="A390" s="92" t="s">
        <v>634</v>
      </c>
      <c r="B390" s="91" t="s">
        <v>140</v>
      </c>
      <c r="C390" s="105">
        <v>44876</v>
      </c>
      <c r="D390" s="106" t="s">
        <v>163</v>
      </c>
      <c r="E390" s="107" t="s">
        <v>1326</v>
      </c>
      <c r="F390" s="106" t="s">
        <v>165</v>
      </c>
      <c r="G390" s="106" t="s">
        <v>144</v>
      </c>
      <c r="H390" s="91" t="s">
        <v>145</v>
      </c>
      <c r="I390" s="106" t="s">
        <v>146</v>
      </c>
      <c r="J390" s="107" t="s">
        <v>153</v>
      </c>
      <c r="K390" s="106">
        <v>3</v>
      </c>
      <c r="L390" s="108" t="s">
        <v>154</v>
      </c>
      <c r="M390" s="109">
        <v>44876.256944444445</v>
      </c>
      <c r="N390" s="90">
        <v>45564</v>
      </c>
      <c r="O390" s="106"/>
      <c r="P390" s="109">
        <v>44876.625</v>
      </c>
      <c r="Q390" s="106">
        <v>45635</v>
      </c>
      <c r="R390" s="106">
        <v>45635</v>
      </c>
      <c r="S390" s="109">
        <v>44876.291666666664</v>
      </c>
      <c r="T390" s="106">
        <v>45570</v>
      </c>
      <c r="U390" s="106" t="s">
        <v>181</v>
      </c>
      <c r="V390" s="109">
        <v>44876.480555555558</v>
      </c>
      <c r="W390" s="106">
        <v>45600</v>
      </c>
      <c r="X390" s="106" t="s">
        <v>635</v>
      </c>
      <c r="Y390" s="109">
        <v>44876.510416666664</v>
      </c>
      <c r="Z390" s="106">
        <v>45610</v>
      </c>
      <c r="AA390" s="106" t="s">
        <v>273</v>
      </c>
      <c r="AB390" s="109">
        <v>44876.583333333336</v>
      </c>
      <c r="AC390" s="106">
        <v>45620</v>
      </c>
      <c r="AD390" s="106" t="s">
        <v>199</v>
      </c>
      <c r="AE390" s="97"/>
      <c r="AF390" s="106"/>
      <c r="AG390" s="106"/>
      <c r="AH390" s="97"/>
      <c r="AI390" s="106"/>
      <c r="AJ390" s="110"/>
      <c r="AK390" s="97"/>
      <c r="AL390" s="106"/>
      <c r="AM390" s="110"/>
      <c r="AN390" s="97"/>
      <c r="AO390" s="106"/>
      <c r="AP390" s="110"/>
      <c r="AQ390" s="109">
        <v>44876.497916666667</v>
      </c>
      <c r="AR390" s="106">
        <v>45606</v>
      </c>
      <c r="AS390" s="106">
        <v>3033</v>
      </c>
      <c r="AT390" s="111">
        <v>19880</v>
      </c>
      <c r="AU390" s="111">
        <v>11950</v>
      </c>
      <c r="AV390" s="112">
        <v>7930</v>
      </c>
      <c r="AW390" s="109">
        <v>44876.503472222219</v>
      </c>
      <c r="AX390" s="106">
        <v>45606</v>
      </c>
      <c r="AY390" s="109">
        <v>44876.612500000003</v>
      </c>
      <c r="AZ390" s="106">
        <v>45635</v>
      </c>
      <c r="BA390" s="106">
        <v>3039</v>
      </c>
      <c r="BB390" s="111">
        <v>15630</v>
      </c>
      <c r="BC390" s="111">
        <v>11800</v>
      </c>
      <c r="BD390" s="112">
        <v>3830</v>
      </c>
      <c r="BE390" s="109">
        <v>44876.618750000001</v>
      </c>
      <c r="BF390" s="106">
        <v>45635</v>
      </c>
      <c r="BG390" s="97"/>
      <c r="BH390" s="106"/>
      <c r="BI390" s="106"/>
      <c r="BJ390" s="111"/>
      <c r="BK390" s="111"/>
      <c r="BL390" s="112"/>
      <c r="BM390" s="97"/>
      <c r="BN390" s="106"/>
      <c r="BO390" s="97"/>
      <c r="BP390" s="106"/>
      <c r="BQ390" s="106"/>
      <c r="BR390" s="111"/>
      <c r="BS390" s="111"/>
      <c r="BT390" s="112"/>
      <c r="BU390" s="113"/>
      <c r="BV390" s="106"/>
    </row>
    <row r="391" spans="1:74">
      <c r="A391" s="92" t="s">
        <v>628</v>
      </c>
      <c r="B391" s="91" t="s">
        <v>140</v>
      </c>
      <c r="C391" s="105">
        <v>44876</v>
      </c>
      <c r="D391" s="106" t="s">
        <v>163</v>
      </c>
      <c r="E391" s="107" t="s">
        <v>1323</v>
      </c>
      <c r="F391" s="106" t="s">
        <v>196</v>
      </c>
      <c r="G391" s="106" t="s">
        <v>144</v>
      </c>
      <c r="H391" s="91" t="s">
        <v>319</v>
      </c>
      <c r="I391" s="106" t="s">
        <v>146</v>
      </c>
      <c r="J391" s="107" t="s">
        <v>147</v>
      </c>
      <c r="K391" s="106">
        <v>0</v>
      </c>
      <c r="L391" s="108" t="s">
        <v>148</v>
      </c>
      <c r="M391" s="109">
        <v>44876.594444444447</v>
      </c>
      <c r="N391" s="90">
        <v>38212</v>
      </c>
      <c r="O391" s="106">
        <v>0</v>
      </c>
      <c r="P391" s="109">
        <v>44876.631944444445</v>
      </c>
      <c r="Q391" s="106">
        <v>38214</v>
      </c>
      <c r="R391" s="106">
        <v>0</v>
      </c>
      <c r="S391" s="109">
        <v>44876.595833333333</v>
      </c>
      <c r="T391" s="106">
        <v>38213</v>
      </c>
      <c r="U391" s="106" t="s">
        <v>209</v>
      </c>
      <c r="V391" s="109">
        <v>44876.618055555555</v>
      </c>
      <c r="W391" s="106">
        <v>38213</v>
      </c>
      <c r="X391" s="106" t="s">
        <v>209</v>
      </c>
      <c r="Y391" s="109"/>
      <c r="Z391" s="106"/>
      <c r="AA391" s="106"/>
      <c r="AB391" s="109"/>
      <c r="AC391" s="106"/>
      <c r="AD391" s="106"/>
      <c r="AE391" s="97"/>
      <c r="AF391" s="106"/>
      <c r="AG391" s="106"/>
      <c r="AH391" s="97"/>
      <c r="AI391" s="106"/>
      <c r="AJ391" s="110"/>
      <c r="AK391" s="97"/>
      <c r="AL391" s="106"/>
      <c r="AM391" s="110"/>
      <c r="AN391" s="97"/>
      <c r="AO391" s="106"/>
      <c r="AP391" s="110"/>
      <c r="AQ391" s="109">
        <v>44876.622916666667</v>
      </c>
      <c r="AR391" s="106">
        <v>38214</v>
      </c>
      <c r="AS391" s="106">
        <v>3042</v>
      </c>
      <c r="AT391" s="111">
        <v>14090</v>
      </c>
      <c r="AU391" s="111">
        <v>12150</v>
      </c>
      <c r="AV391" s="112">
        <v>1940</v>
      </c>
      <c r="AW391" s="109">
        <v>44876.62777777778</v>
      </c>
      <c r="AX391" s="106">
        <v>38214</v>
      </c>
      <c r="AY391" s="109"/>
      <c r="AZ391" s="106"/>
      <c r="BA391" s="106"/>
      <c r="BB391" s="111"/>
      <c r="BC391" s="111"/>
      <c r="BD391" s="112"/>
      <c r="BE391" s="109"/>
      <c r="BF391" s="106"/>
      <c r="BG391" s="97"/>
      <c r="BH391" s="106"/>
      <c r="BI391" s="106"/>
      <c r="BJ391" s="111"/>
      <c r="BK391" s="111"/>
      <c r="BL391" s="112"/>
      <c r="BM391" s="97"/>
      <c r="BN391" s="106"/>
      <c r="BO391" s="97"/>
      <c r="BP391" s="106"/>
      <c r="BQ391" s="106"/>
      <c r="BR391" s="111"/>
      <c r="BS391" s="111"/>
      <c r="BT391" s="112"/>
      <c r="BU391" s="113"/>
      <c r="BV391" s="106"/>
    </row>
    <row r="392" spans="1:74">
      <c r="A392" s="92" t="s">
        <v>636</v>
      </c>
      <c r="B392" s="91" t="s">
        <v>140</v>
      </c>
      <c r="C392" s="105">
        <v>44876</v>
      </c>
      <c r="D392" s="106" t="s">
        <v>163</v>
      </c>
      <c r="E392" s="107" t="s">
        <v>1318</v>
      </c>
      <c r="F392" s="106" t="s">
        <v>165</v>
      </c>
      <c r="G392" s="106" t="s">
        <v>156</v>
      </c>
      <c r="H392" s="91" t="s">
        <v>145</v>
      </c>
      <c r="I392" s="106" t="s">
        <v>146</v>
      </c>
      <c r="J392" s="107" t="s">
        <v>147</v>
      </c>
      <c r="K392" s="106">
        <v>3</v>
      </c>
      <c r="L392" s="108" t="s">
        <v>158</v>
      </c>
      <c r="M392" s="109">
        <v>44876.65</v>
      </c>
      <c r="N392" s="90">
        <v>38214</v>
      </c>
      <c r="O392" s="106">
        <v>38214</v>
      </c>
      <c r="P392" s="109">
        <v>44876.964583333334</v>
      </c>
      <c r="Q392" s="106">
        <v>38279</v>
      </c>
      <c r="R392" s="106">
        <v>38279</v>
      </c>
      <c r="S392" s="109">
        <v>44876.654861111114</v>
      </c>
      <c r="T392" s="106">
        <v>38218</v>
      </c>
      <c r="U392" s="106" t="s">
        <v>183</v>
      </c>
      <c r="V392" s="109">
        <v>44876.786805555559</v>
      </c>
      <c r="W392" s="106">
        <v>38235</v>
      </c>
      <c r="X392" s="106" t="s">
        <v>311</v>
      </c>
      <c r="Y392" s="109">
        <v>44876.811805555553</v>
      </c>
      <c r="Z392" s="106">
        <v>38247</v>
      </c>
      <c r="AA392" s="106" t="s">
        <v>464</v>
      </c>
      <c r="AB392" s="109">
        <v>44876.931250000001</v>
      </c>
      <c r="AC392" s="106">
        <v>38264</v>
      </c>
      <c r="AD392" s="106" t="s">
        <v>169</v>
      </c>
      <c r="AE392" s="97"/>
      <c r="AF392" s="106"/>
      <c r="AG392" s="106"/>
      <c r="AH392" s="97"/>
      <c r="AI392" s="106"/>
      <c r="AJ392" s="110"/>
      <c r="AK392" s="97"/>
      <c r="AL392" s="106"/>
      <c r="AM392" s="110"/>
      <c r="AN392" s="97"/>
      <c r="AO392" s="106"/>
      <c r="AP392" s="110"/>
      <c r="AQ392" s="109">
        <v>44876.79791666667</v>
      </c>
      <c r="AR392" s="106">
        <v>38242</v>
      </c>
      <c r="AS392" s="106"/>
      <c r="AT392" s="111"/>
      <c r="AU392" s="111"/>
      <c r="AV392" s="114">
        <v>7830</v>
      </c>
      <c r="AW392" s="109">
        <v>44876.805555555555</v>
      </c>
      <c r="AX392" s="106">
        <v>38243</v>
      </c>
      <c r="AY392" s="109">
        <v>44876.953472222223</v>
      </c>
      <c r="AZ392" s="106">
        <v>38278</v>
      </c>
      <c r="BA392" s="106"/>
      <c r="BB392" s="111"/>
      <c r="BC392" s="111"/>
      <c r="BD392" s="114">
        <v>4950</v>
      </c>
      <c r="BE392" s="109">
        <v>44876.961111111108</v>
      </c>
      <c r="BF392" s="106">
        <v>38279</v>
      </c>
      <c r="BG392" s="97"/>
      <c r="BH392" s="106"/>
      <c r="BI392" s="106"/>
      <c r="BJ392" s="111"/>
      <c r="BK392" s="111"/>
      <c r="BL392" s="112"/>
      <c r="BM392" s="97"/>
      <c r="BN392" s="106"/>
      <c r="BO392" s="97"/>
      <c r="BP392" s="106"/>
      <c r="BQ392" s="106"/>
      <c r="BR392" s="111"/>
      <c r="BS392" s="111"/>
      <c r="BT392" s="112"/>
      <c r="BU392" s="113"/>
      <c r="BV392" s="106"/>
    </row>
    <row r="393" spans="1:74">
      <c r="A393" s="92" t="s">
        <v>643</v>
      </c>
      <c r="B393" s="91" t="s">
        <v>140</v>
      </c>
      <c r="C393" s="105">
        <v>44877</v>
      </c>
      <c r="D393" s="106" t="s">
        <v>173</v>
      </c>
      <c r="E393" s="107" t="s">
        <v>1321</v>
      </c>
      <c r="F393" s="106" t="s">
        <v>143</v>
      </c>
      <c r="G393" s="106" t="s">
        <v>144</v>
      </c>
      <c r="H393" s="91" t="s">
        <v>145</v>
      </c>
      <c r="I393" s="106" t="s">
        <v>146</v>
      </c>
      <c r="J393" s="107" t="s">
        <v>150</v>
      </c>
      <c r="K393" s="106">
        <v>3</v>
      </c>
      <c r="L393" s="108" t="s">
        <v>151</v>
      </c>
      <c r="M393" s="109">
        <v>44877.256944444445</v>
      </c>
      <c r="N393" s="90">
        <v>44781</v>
      </c>
      <c r="O393" s="106">
        <v>0</v>
      </c>
      <c r="P393" s="109">
        <v>44877.55972222222</v>
      </c>
      <c r="Q393" s="106">
        <v>44846</v>
      </c>
      <c r="R393" s="106">
        <v>0</v>
      </c>
      <c r="S393" s="109">
        <v>44877.291666666664</v>
      </c>
      <c r="T393" s="106">
        <v>44786</v>
      </c>
      <c r="U393" s="106" t="s">
        <v>285</v>
      </c>
      <c r="V393" s="109">
        <v>44877.527777777781</v>
      </c>
      <c r="W393" s="106">
        <v>44838</v>
      </c>
      <c r="X393" s="106" t="s">
        <v>644</v>
      </c>
      <c r="Y393" s="109"/>
      <c r="Z393" s="106"/>
      <c r="AA393" s="106"/>
      <c r="AB393" s="109"/>
      <c r="AC393" s="106"/>
      <c r="AD393" s="106"/>
      <c r="AE393" s="97"/>
      <c r="AF393" s="106"/>
      <c r="AG393" s="106"/>
      <c r="AH393" s="97"/>
      <c r="AI393" s="106"/>
      <c r="AJ393" s="110"/>
      <c r="AK393" s="97"/>
      <c r="AL393" s="106"/>
      <c r="AM393" s="110"/>
      <c r="AN393" s="97"/>
      <c r="AO393" s="106"/>
      <c r="AP393" s="110"/>
      <c r="AQ393" s="109">
        <v>44877.551388888889</v>
      </c>
      <c r="AR393" s="106">
        <v>44846</v>
      </c>
      <c r="AS393" s="106">
        <v>3056</v>
      </c>
      <c r="AT393" s="111">
        <v>21730</v>
      </c>
      <c r="AU393" s="111">
        <v>12310</v>
      </c>
      <c r="AV393" s="112">
        <v>9420</v>
      </c>
      <c r="AW393" s="109">
        <v>44877.55972222222</v>
      </c>
      <c r="AX393" s="106">
        <v>44846</v>
      </c>
      <c r="AY393" s="109"/>
      <c r="AZ393" s="106"/>
      <c r="BA393" s="106"/>
      <c r="BB393" s="111"/>
      <c r="BC393" s="111"/>
      <c r="BD393" s="114"/>
      <c r="BE393" s="109"/>
      <c r="BF393" s="106"/>
      <c r="BG393" s="97"/>
      <c r="BH393" s="106"/>
      <c r="BI393" s="106"/>
      <c r="BJ393" s="111"/>
      <c r="BK393" s="111"/>
      <c r="BL393" s="112"/>
      <c r="BM393" s="97"/>
      <c r="BN393" s="106"/>
      <c r="BO393" s="97"/>
      <c r="BP393" s="106"/>
      <c r="BQ393" s="106"/>
      <c r="BR393" s="111"/>
      <c r="BS393" s="111"/>
      <c r="BT393" s="112"/>
      <c r="BU393" s="113"/>
      <c r="BV393" s="106"/>
    </row>
    <row r="394" spans="1:74">
      <c r="A394" s="92" t="s">
        <v>649</v>
      </c>
      <c r="B394" s="91" t="s">
        <v>140</v>
      </c>
      <c r="C394" s="105">
        <v>44877</v>
      </c>
      <c r="D394" s="106" t="s">
        <v>173</v>
      </c>
      <c r="E394" s="107" t="s">
        <v>1329</v>
      </c>
      <c r="F394" s="106" t="s">
        <v>173</v>
      </c>
      <c r="G394" s="106" t="s">
        <v>144</v>
      </c>
      <c r="H394" s="91" t="s">
        <v>160</v>
      </c>
      <c r="I394" s="106" t="s">
        <v>146</v>
      </c>
      <c r="J394" s="107" t="s">
        <v>161</v>
      </c>
      <c r="K394" s="106">
        <v>3</v>
      </c>
      <c r="L394" s="108" t="s">
        <v>162</v>
      </c>
      <c r="M394" s="109">
        <v>44877.263888888891</v>
      </c>
      <c r="N394" s="90">
        <v>27904</v>
      </c>
      <c r="O394" s="106">
        <v>2493</v>
      </c>
      <c r="P394" s="109">
        <v>44877.612500000003</v>
      </c>
      <c r="Q394" s="106">
        <v>27971</v>
      </c>
      <c r="R394" s="106">
        <v>2501</v>
      </c>
      <c r="S394" s="109">
        <v>44877.285416666666</v>
      </c>
      <c r="T394" s="106">
        <v>27910</v>
      </c>
      <c r="U394" s="106" t="s">
        <v>220</v>
      </c>
      <c r="V394" s="109">
        <v>44877.447222222225</v>
      </c>
      <c r="W394" s="106">
        <v>27936</v>
      </c>
      <c r="X394" s="106" t="s">
        <v>650</v>
      </c>
      <c r="Y394" s="109">
        <v>44877.513888888891</v>
      </c>
      <c r="Z394" s="106">
        <v>27952</v>
      </c>
      <c r="AA394" s="106" t="s">
        <v>225</v>
      </c>
      <c r="AB394" s="109">
        <v>44877.577777777777</v>
      </c>
      <c r="AC394" s="106">
        <v>27964</v>
      </c>
      <c r="AD394" s="106" t="s">
        <v>383</v>
      </c>
      <c r="AE394" s="97"/>
      <c r="AF394" s="106"/>
      <c r="AG394" s="106"/>
      <c r="AH394" s="97"/>
      <c r="AI394" s="106"/>
      <c r="AJ394" s="110"/>
      <c r="AK394" s="97"/>
      <c r="AL394" s="106"/>
      <c r="AM394" s="110"/>
      <c r="AN394" s="97"/>
      <c r="AO394" s="106"/>
      <c r="AP394" s="110"/>
      <c r="AQ394" s="109">
        <v>44877.470833333333</v>
      </c>
      <c r="AR394" s="106">
        <v>27944</v>
      </c>
      <c r="AS394" s="106">
        <v>3054</v>
      </c>
      <c r="AT394" s="111">
        <v>6480</v>
      </c>
      <c r="AU394" s="111">
        <v>4430</v>
      </c>
      <c r="AV394" s="112">
        <v>2050</v>
      </c>
      <c r="AW394" s="109">
        <v>44877.499305555553</v>
      </c>
      <c r="AX394" s="106">
        <v>27945</v>
      </c>
      <c r="AY394" s="109">
        <v>44877.59097222222</v>
      </c>
      <c r="AZ394" s="106">
        <v>27970</v>
      </c>
      <c r="BA394" s="106">
        <v>3057</v>
      </c>
      <c r="BB394" s="111">
        <v>5620</v>
      </c>
      <c r="BC394" s="111">
        <v>4430</v>
      </c>
      <c r="BD394" s="112">
        <v>1190</v>
      </c>
      <c r="BE394" s="109">
        <v>44877.607638888891</v>
      </c>
      <c r="BF394" s="106">
        <v>27971</v>
      </c>
      <c r="BG394" s="97"/>
      <c r="BH394" s="106"/>
      <c r="BI394" s="106"/>
      <c r="BJ394" s="111"/>
      <c r="BK394" s="111"/>
      <c r="BL394" s="112"/>
      <c r="BM394" s="97"/>
      <c r="BN394" s="106"/>
      <c r="BO394" s="97"/>
      <c r="BP394" s="106"/>
      <c r="BQ394" s="106"/>
      <c r="BR394" s="111"/>
      <c r="BS394" s="111"/>
      <c r="BT394" s="112"/>
      <c r="BU394" s="113"/>
      <c r="BV394" s="106"/>
    </row>
    <row r="395" spans="1:74">
      <c r="A395" s="92" t="s">
        <v>640</v>
      </c>
      <c r="B395" s="91" t="s">
        <v>140</v>
      </c>
      <c r="C395" s="105">
        <v>44877</v>
      </c>
      <c r="D395" s="106" t="s">
        <v>173</v>
      </c>
      <c r="E395" s="107" t="s">
        <v>1320</v>
      </c>
      <c r="F395" s="106" t="s">
        <v>143</v>
      </c>
      <c r="G395" s="106" t="s">
        <v>144</v>
      </c>
      <c r="H395" s="91" t="s">
        <v>145</v>
      </c>
      <c r="I395" s="106" t="s">
        <v>146</v>
      </c>
      <c r="J395" s="107" t="s">
        <v>147</v>
      </c>
      <c r="K395" s="106">
        <v>3</v>
      </c>
      <c r="L395" s="108" t="s">
        <v>148</v>
      </c>
      <c r="M395" s="109">
        <v>44877.260416666664</v>
      </c>
      <c r="N395" s="90">
        <v>38279</v>
      </c>
      <c r="O395" s="106">
        <v>0</v>
      </c>
      <c r="P395" s="109">
        <v>44877.625</v>
      </c>
      <c r="Q395" s="106">
        <v>38339</v>
      </c>
      <c r="R395" s="106">
        <v>0</v>
      </c>
      <c r="S395" s="109">
        <v>44877.286805555559</v>
      </c>
      <c r="T395" s="106">
        <v>38287</v>
      </c>
      <c r="U395" s="106" t="s">
        <v>210</v>
      </c>
      <c r="V395" s="109">
        <v>44877.496527777781</v>
      </c>
      <c r="W395" s="106">
        <v>38310</v>
      </c>
      <c r="X395" s="106" t="s">
        <v>217</v>
      </c>
      <c r="Y395" s="109">
        <v>44877.53125</v>
      </c>
      <c r="Z395" s="106">
        <v>38324</v>
      </c>
      <c r="AA395" s="106" t="s">
        <v>641</v>
      </c>
      <c r="AB395" s="109">
        <v>44877.604166666664</v>
      </c>
      <c r="AC395" s="106">
        <v>38335</v>
      </c>
      <c r="AD395" s="106" t="s">
        <v>642</v>
      </c>
      <c r="AE395" s="97"/>
      <c r="AF395" s="106"/>
      <c r="AG395" s="106"/>
      <c r="AH395" s="97"/>
      <c r="AI395" s="106"/>
      <c r="AJ395" s="110"/>
      <c r="AK395" s="97"/>
      <c r="AL395" s="106"/>
      <c r="AM395" s="110"/>
      <c r="AN395" s="97"/>
      <c r="AO395" s="106"/>
      <c r="AP395" s="110"/>
      <c r="AQ395" s="109">
        <v>44877.521527777775</v>
      </c>
      <c r="AR395" s="106">
        <v>38320</v>
      </c>
      <c r="AS395" s="106">
        <v>3055</v>
      </c>
      <c r="AT395" s="111">
        <v>21590</v>
      </c>
      <c r="AU395" s="111">
        <v>12150</v>
      </c>
      <c r="AV395" s="112">
        <v>9440</v>
      </c>
      <c r="AW395" s="109">
        <v>44877.526388888888</v>
      </c>
      <c r="AX395" s="106">
        <v>38320</v>
      </c>
      <c r="AY395" s="109">
        <v>44877.614583333336</v>
      </c>
      <c r="AZ395" s="106">
        <v>38339</v>
      </c>
      <c r="BA395" s="106">
        <v>3058</v>
      </c>
      <c r="BB395" s="111">
        <v>15320</v>
      </c>
      <c r="BC395" s="111">
        <v>12100</v>
      </c>
      <c r="BD395" s="112">
        <v>3220</v>
      </c>
      <c r="BE395" s="109">
        <v>44877.618055555555</v>
      </c>
      <c r="BF395" s="106">
        <v>38339</v>
      </c>
      <c r="BG395" s="97"/>
      <c r="BH395" s="106"/>
      <c r="BI395" s="106"/>
      <c r="BJ395" s="111"/>
      <c r="BK395" s="111"/>
      <c r="BL395" s="112"/>
      <c r="BM395" s="97"/>
      <c r="BN395" s="106"/>
      <c r="BO395" s="97"/>
      <c r="BP395" s="106"/>
      <c r="BQ395" s="106"/>
      <c r="BR395" s="111"/>
      <c r="BS395" s="111"/>
      <c r="BT395" s="112"/>
      <c r="BU395" s="113"/>
      <c r="BV395" s="106"/>
    </row>
    <row r="396" spans="1:74">
      <c r="A396" s="92" t="s">
        <v>645</v>
      </c>
      <c r="B396" s="91" t="s">
        <v>140</v>
      </c>
      <c r="C396" s="105">
        <v>44877</v>
      </c>
      <c r="D396" s="106" t="s">
        <v>173</v>
      </c>
      <c r="E396" s="107" t="s">
        <v>1322</v>
      </c>
      <c r="F396" s="106" t="s">
        <v>143</v>
      </c>
      <c r="G396" s="106" t="s">
        <v>144</v>
      </c>
      <c r="H396" s="91" t="s">
        <v>145</v>
      </c>
      <c r="I396" s="106" t="s">
        <v>146</v>
      </c>
      <c r="J396" s="107" t="s">
        <v>153</v>
      </c>
      <c r="K396" s="106">
        <v>3</v>
      </c>
      <c r="L396" s="108" t="s">
        <v>154</v>
      </c>
      <c r="M396" s="109">
        <v>44877.256944444445</v>
      </c>
      <c r="N396" s="90">
        <v>45635</v>
      </c>
      <c r="O396" s="106">
        <v>45632</v>
      </c>
      <c r="P396" s="109">
        <v>44877.645833333336</v>
      </c>
      <c r="Q396" s="106">
        <v>45731</v>
      </c>
      <c r="R396" s="106">
        <v>45731</v>
      </c>
      <c r="S396" s="109">
        <v>44877.287499999999</v>
      </c>
      <c r="T396" s="106">
        <v>45642</v>
      </c>
      <c r="U396" s="106" t="s">
        <v>181</v>
      </c>
      <c r="V396" s="109">
        <v>44877.438194444447</v>
      </c>
      <c r="W396" s="106">
        <v>45673</v>
      </c>
      <c r="X396" s="106" t="s">
        <v>267</v>
      </c>
      <c r="Y396" s="109">
        <v>44877.477083333331</v>
      </c>
      <c r="Z396" s="106">
        <v>45688</v>
      </c>
      <c r="AA396" s="106" t="s">
        <v>646</v>
      </c>
      <c r="AB396" s="109">
        <v>44877.604166666664</v>
      </c>
      <c r="AC396" s="106">
        <v>45712</v>
      </c>
      <c r="AD396" s="106" t="s">
        <v>647</v>
      </c>
      <c r="AE396" s="97"/>
      <c r="AF396" s="106"/>
      <c r="AG396" s="106"/>
      <c r="AH396" s="97"/>
      <c r="AI396" s="106"/>
      <c r="AJ396" s="110"/>
      <c r="AK396" s="97"/>
      <c r="AL396" s="106"/>
      <c r="AM396" s="110"/>
      <c r="AN396" s="97"/>
      <c r="AO396" s="106"/>
      <c r="AP396" s="110"/>
      <c r="AQ396" s="109">
        <v>44877.462500000001</v>
      </c>
      <c r="AR396" s="106">
        <v>45681</v>
      </c>
      <c r="AS396" s="106">
        <v>3053</v>
      </c>
      <c r="AT396" s="111">
        <v>18030</v>
      </c>
      <c r="AU396" s="111">
        <v>11880</v>
      </c>
      <c r="AV396" s="112">
        <v>6150</v>
      </c>
      <c r="AW396" s="109">
        <v>44877.468055555553</v>
      </c>
      <c r="AX396" s="106">
        <v>45681</v>
      </c>
      <c r="AY396" s="109">
        <v>44877.634722222225</v>
      </c>
      <c r="AZ396" s="106">
        <v>45731</v>
      </c>
      <c r="BA396" s="106">
        <v>3059</v>
      </c>
      <c r="BB396" s="111">
        <v>18010</v>
      </c>
      <c r="BC396" s="111">
        <v>11760</v>
      </c>
      <c r="BD396" s="112">
        <v>6250</v>
      </c>
      <c r="BE396" s="109">
        <v>44877.643055555556</v>
      </c>
      <c r="BF396" s="106">
        <v>45731</v>
      </c>
      <c r="BG396" s="97"/>
      <c r="BH396" s="106"/>
      <c r="BI396" s="106"/>
      <c r="BJ396" s="111"/>
      <c r="BK396" s="111"/>
      <c r="BL396" s="112"/>
      <c r="BM396" s="97"/>
      <c r="BN396" s="106"/>
      <c r="BO396" s="97"/>
      <c r="BP396" s="106"/>
      <c r="BQ396" s="106"/>
      <c r="BR396" s="111"/>
      <c r="BS396" s="111"/>
      <c r="BT396" s="112"/>
      <c r="BU396" s="113"/>
      <c r="BV396" s="106"/>
    </row>
    <row r="397" spans="1:74">
      <c r="A397" s="92" t="s">
        <v>648</v>
      </c>
      <c r="B397" s="91" t="s">
        <v>140</v>
      </c>
      <c r="C397" s="105">
        <v>44877</v>
      </c>
      <c r="D397" s="106" t="s">
        <v>173</v>
      </c>
      <c r="E397" s="107" t="s">
        <v>1324</v>
      </c>
      <c r="F397" s="106" t="s">
        <v>143</v>
      </c>
      <c r="G397" s="106" t="s">
        <v>156</v>
      </c>
      <c r="H397" s="91" t="s">
        <v>145</v>
      </c>
      <c r="I397" s="106" t="s">
        <v>146</v>
      </c>
      <c r="J397" s="107" t="s">
        <v>147</v>
      </c>
      <c r="K397" s="106">
        <v>3</v>
      </c>
      <c r="L397" s="108" t="s">
        <v>158</v>
      </c>
      <c r="M397" s="109">
        <v>44877.615972222222</v>
      </c>
      <c r="N397" s="90">
        <v>38339</v>
      </c>
      <c r="O397" s="106">
        <v>38339</v>
      </c>
      <c r="P397" s="109">
        <v>44877.877083333333</v>
      </c>
      <c r="Q397" s="106">
        <v>38393</v>
      </c>
      <c r="R397" s="106">
        <v>38393</v>
      </c>
      <c r="S397" s="109">
        <v>44877.620138888888</v>
      </c>
      <c r="T397" s="106">
        <v>38343</v>
      </c>
      <c r="U397" s="106" t="s">
        <v>183</v>
      </c>
      <c r="V397" s="109">
        <v>44877.84375</v>
      </c>
      <c r="W397" s="106">
        <v>38377</v>
      </c>
      <c r="X397" s="106" t="s">
        <v>169</v>
      </c>
      <c r="Y397" s="109"/>
      <c r="Z397" s="106"/>
      <c r="AA397" s="106"/>
      <c r="AB397" s="109"/>
      <c r="AC397" s="106"/>
      <c r="AD397" s="106"/>
      <c r="AE397" s="97"/>
      <c r="AF397" s="106"/>
      <c r="AG397" s="106"/>
      <c r="AH397" s="97"/>
      <c r="AI397" s="106"/>
      <c r="AJ397" s="110"/>
      <c r="AK397" s="97"/>
      <c r="AL397" s="106"/>
      <c r="AM397" s="110"/>
      <c r="AN397" s="97"/>
      <c r="AO397" s="106"/>
      <c r="AP397" s="110"/>
      <c r="AQ397" s="109">
        <v>44877.864583333336</v>
      </c>
      <c r="AR397" s="106">
        <v>38393</v>
      </c>
      <c r="AS397" s="106"/>
      <c r="AT397" s="111"/>
      <c r="AU397" s="111"/>
      <c r="AV397" s="114">
        <v>8830</v>
      </c>
      <c r="AW397" s="109">
        <v>44877.873611111114</v>
      </c>
      <c r="AX397" s="106">
        <v>38393</v>
      </c>
      <c r="AY397" s="109"/>
      <c r="AZ397" s="106"/>
      <c r="BA397" s="106"/>
      <c r="BB397" s="111"/>
      <c r="BC397" s="111"/>
      <c r="BD397" s="112"/>
      <c r="BE397" s="109"/>
      <c r="BF397" s="106"/>
      <c r="BG397" s="97"/>
      <c r="BH397" s="106"/>
      <c r="BI397" s="106"/>
      <c r="BJ397" s="111"/>
      <c r="BK397" s="111"/>
      <c r="BL397" s="112"/>
      <c r="BM397" s="97"/>
      <c r="BN397" s="106"/>
      <c r="BO397" s="97"/>
      <c r="BP397" s="106"/>
      <c r="BQ397" s="106"/>
      <c r="BR397" s="111"/>
      <c r="BS397" s="111"/>
      <c r="BT397" s="112"/>
      <c r="BU397" s="113"/>
      <c r="BV397" s="106"/>
    </row>
    <row r="398" spans="1:74">
      <c r="A398" s="92" t="s">
        <v>651</v>
      </c>
      <c r="B398" s="91" t="s">
        <v>140</v>
      </c>
      <c r="C398" s="105">
        <v>44878</v>
      </c>
      <c r="D398" s="106" t="s">
        <v>175</v>
      </c>
      <c r="E398" s="107" t="s">
        <v>1330</v>
      </c>
      <c r="F398" s="106" t="s">
        <v>171</v>
      </c>
      <c r="G398" s="106" t="s">
        <v>144</v>
      </c>
      <c r="H398" s="91" t="s">
        <v>145</v>
      </c>
      <c r="I398" s="106" t="s">
        <v>146</v>
      </c>
      <c r="J398" s="107" t="s">
        <v>147</v>
      </c>
      <c r="K398" s="106">
        <v>6</v>
      </c>
      <c r="L398" s="108" t="s">
        <v>158</v>
      </c>
      <c r="M398" s="109">
        <v>44878.400694444441</v>
      </c>
      <c r="N398" s="90">
        <v>38393</v>
      </c>
      <c r="O398" s="106">
        <v>38393</v>
      </c>
      <c r="P398" s="109">
        <v>44878.591666666667</v>
      </c>
      <c r="Q398" s="106">
        <v>38434</v>
      </c>
      <c r="R398" s="106">
        <v>38434</v>
      </c>
      <c r="S398" s="109">
        <v>44878.406944444447</v>
      </c>
      <c r="T398" s="106">
        <v>38398</v>
      </c>
      <c r="U398" s="106" t="s">
        <v>253</v>
      </c>
      <c r="V398" s="109">
        <v>44878.569444444445</v>
      </c>
      <c r="W398" s="106">
        <v>38419</v>
      </c>
      <c r="X398" s="106" t="s">
        <v>652</v>
      </c>
      <c r="Y398" s="109"/>
      <c r="Z398" s="106"/>
      <c r="AA398" s="106"/>
      <c r="AB398" s="109"/>
      <c r="AC398" s="106"/>
      <c r="AD398" s="106"/>
      <c r="AE398" s="97"/>
      <c r="AF398" s="106"/>
      <c r="AG398" s="106"/>
      <c r="AH398" s="97"/>
      <c r="AI398" s="106"/>
      <c r="AJ398" s="110"/>
      <c r="AK398" s="97"/>
      <c r="AL398" s="106"/>
      <c r="AM398" s="110"/>
      <c r="AN398" s="97"/>
      <c r="AO398" s="106"/>
      <c r="AP398" s="110"/>
      <c r="AQ398" s="109">
        <v>44878.584722222222</v>
      </c>
      <c r="AR398" s="106">
        <v>38433</v>
      </c>
      <c r="AS398" s="106"/>
      <c r="AT398" s="111"/>
      <c r="AU398" s="111"/>
      <c r="AV398" s="114">
        <v>3420</v>
      </c>
      <c r="AW398" s="109">
        <v>44878.590277777781</v>
      </c>
      <c r="AX398" s="106">
        <v>38434</v>
      </c>
      <c r="AY398" s="109"/>
      <c r="AZ398" s="106"/>
      <c r="BA398" s="106"/>
      <c r="BB398" s="111"/>
      <c r="BC398" s="111"/>
      <c r="BD398" s="112"/>
      <c r="BE398" s="109"/>
      <c r="BF398" s="106"/>
      <c r="BG398" s="97"/>
      <c r="BH398" s="106"/>
      <c r="BI398" s="106"/>
      <c r="BJ398" s="111"/>
      <c r="BK398" s="111"/>
      <c r="BL398" s="112"/>
      <c r="BM398" s="97"/>
      <c r="BN398" s="106"/>
      <c r="BO398" s="97"/>
      <c r="BP398" s="106"/>
      <c r="BQ398" s="106"/>
      <c r="BR398" s="111"/>
      <c r="BS398" s="111"/>
      <c r="BT398" s="112"/>
      <c r="BU398" s="113"/>
      <c r="BV398" s="106"/>
    </row>
    <row r="399" spans="1:74">
      <c r="A399" s="92" t="s">
        <v>654</v>
      </c>
      <c r="B399" s="91" t="s">
        <v>140</v>
      </c>
      <c r="C399" s="105">
        <v>44879</v>
      </c>
      <c r="D399" s="106" t="s">
        <v>176</v>
      </c>
      <c r="E399" s="107" t="s">
        <v>1317</v>
      </c>
      <c r="F399" s="106" t="s">
        <v>165</v>
      </c>
      <c r="G399" s="106" t="s">
        <v>144</v>
      </c>
      <c r="H399" s="91" t="s">
        <v>145</v>
      </c>
      <c r="I399" s="106" t="s">
        <v>146</v>
      </c>
      <c r="J399" s="107" t="s">
        <v>147</v>
      </c>
      <c r="K399" s="106">
        <v>4</v>
      </c>
      <c r="L399" s="108" t="s">
        <v>148</v>
      </c>
      <c r="M399" s="109">
        <v>44879.260416666664</v>
      </c>
      <c r="N399" s="90">
        <v>38434</v>
      </c>
      <c r="O399" s="106">
        <v>0</v>
      </c>
      <c r="P399" s="109">
        <v>44879.645833333336</v>
      </c>
      <c r="Q399" s="106">
        <v>38495</v>
      </c>
      <c r="R399" s="106">
        <v>0</v>
      </c>
      <c r="S399" s="109">
        <v>44879.298611111109</v>
      </c>
      <c r="T399" s="106">
        <v>38440</v>
      </c>
      <c r="U399" s="106" t="s">
        <v>288</v>
      </c>
      <c r="V399" s="109">
        <v>44879.440972222219</v>
      </c>
      <c r="W399" s="106">
        <v>38462</v>
      </c>
      <c r="X399" s="106" t="s">
        <v>655</v>
      </c>
      <c r="Y399" s="109">
        <v>44879.470833333333</v>
      </c>
      <c r="Z399" s="106">
        <v>38473</v>
      </c>
      <c r="AA399" s="106" t="s">
        <v>656</v>
      </c>
      <c r="AB399" s="109">
        <v>44879.614583333336</v>
      </c>
      <c r="AC399" s="106">
        <v>38491</v>
      </c>
      <c r="AD399" s="106" t="s">
        <v>657</v>
      </c>
      <c r="AE399" s="97"/>
      <c r="AF399" s="106"/>
      <c r="AG399" s="106"/>
      <c r="AH399" s="97"/>
      <c r="AI399" s="106"/>
      <c r="AJ399" s="110"/>
      <c r="AK399" s="97"/>
      <c r="AL399" s="106"/>
      <c r="AM399" s="110"/>
      <c r="AN399" s="97"/>
      <c r="AO399" s="106"/>
      <c r="AP399" s="110"/>
      <c r="AQ399" s="109">
        <v>44879.457638888889</v>
      </c>
      <c r="AR399" s="106">
        <v>38468</v>
      </c>
      <c r="AS399" s="106">
        <v>3065</v>
      </c>
      <c r="AT399" s="111">
        <v>20450</v>
      </c>
      <c r="AU399" s="111">
        <v>12040</v>
      </c>
      <c r="AV399" s="112">
        <v>8410</v>
      </c>
      <c r="AW399" s="109">
        <v>44879.463888888888</v>
      </c>
      <c r="AX399" s="106">
        <v>38468</v>
      </c>
      <c r="AY399" s="109">
        <v>44879.631944444445</v>
      </c>
      <c r="AZ399" s="106">
        <v>38495</v>
      </c>
      <c r="BA399" s="106">
        <v>3074</v>
      </c>
      <c r="BB399" s="111">
        <v>20950</v>
      </c>
      <c r="BC399" s="111">
        <v>12040</v>
      </c>
      <c r="BD399" s="112">
        <v>8910</v>
      </c>
      <c r="BE399" s="109">
        <v>44879.635416666664</v>
      </c>
      <c r="BF399" s="106">
        <v>38495</v>
      </c>
      <c r="BG399" s="97"/>
      <c r="BH399" s="106"/>
      <c r="BI399" s="106"/>
      <c r="BJ399" s="111"/>
      <c r="BK399" s="111"/>
      <c r="BL399" s="112"/>
      <c r="BM399" s="97"/>
      <c r="BN399" s="106"/>
      <c r="BO399" s="97"/>
      <c r="BP399" s="106"/>
      <c r="BQ399" s="106"/>
      <c r="BR399" s="111"/>
      <c r="BS399" s="111"/>
      <c r="BT399" s="112"/>
      <c r="BU399" s="113"/>
      <c r="BV399" s="106"/>
    </row>
    <row r="400" spans="1:74">
      <c r="A400" s="92" t="s">
        <v>667</v>
      </c>
      <c r="B400" s="91" t="s">
        <v>140</v>
      </c>
      <c r="C400" s="105">
        <v>44879</v>
      </c>
      <c r="D400" s="106" t="s">
        <v>176</v>
      </c>
      <c r="E400" s="107" t="s">
        <v>1331</v>
      </c>
      <c r="F400" s="106" t="s">
        <v>176</v>
      </c>
      <c r="G400" s="106" t="s">
        <v>144</v>
      </c>
      <c r="H400" s="91" t="s">
        <v>160</v>
      </c>
      <c r="I400" s="106" t="s">
        <v>146</v>
      </c>
      <c r="J400" s="107" t="s">
        <v>161</v>
      </c>
      <c r="K400" s="106">
        <v>3</v>
      </c>
      <c r="L400" s="108" t="s">
        <v>162</v>
      </c>
      <c r="M400" s="109">
        <v>44879.267361111109</v>
      </c>
      <c r="N400" s="90">
        <v>27971</v>
      </c>
      <c r="O400" s="106">
        <v>2501</v>
      </c>
      <c r="P400" s="109">
        <v>44879.667361111111</v>
      </c>
      <c r="Q400" s="106">
        <v>28033</v>
      </c>
      <c r="R400" s="106">
        <v>2510</v>
      </c>
      <c r="S400" s="109">
        <v>44879.296527777777</v>
      </c>
      <c r="T400" s="106">
        <v>27976</v>
      </c>
      <c r="U400" s="106" t="s">
        <v>296</v>
      </c>
      <c r="V400" s="109">
        <v>44879.481249999997</v>
      </c>
      <c r="W400" s="106">
        <v>28003</v>
      </c>
      <c r="X400" s="106" t="s">
        <v>668</v>
      </c>
      <c r="Y400" s="109">
        <v>44879.538194444445</v>
      </c>
      <c r="Z400" s="106">
        <v>28015</v>
      </c>
      <c r="AA400" s="106" t="s">
        <v>278</v>
      </c>
      <c r="AB400" s="109">
        <v>44879.62777777778</v>
      </c>
      <c r="AC400" s="106">
        <v>28028</v>
      </c>
      <c r="AD400" s="106" t="s">
        <v>669</v>
      </c>
      <c r="AE400" s="97"/>
      <c r="AF400" s="106"/>
      <c r="AG400" s="106"/>
      <c r="AH400" s="97"/>
      <c r="AI400" s="106"/>
      <c r="AJ400" s="110"/>
      <c r="AK400" s="97"/>
      <c r="AL400" s="106"/>
      <c r="AM400" s="110"/>
      <c r="AN400" s="97"/>
      <c r="AO400" s="106"/>
      <c r="AP400" s="110"/>
      <c r="AQ400" s="109">
        <v>44879.498611111114</v>
      </c>
      <c r="AR400" s="106">
        <v>28008</v>
      </c>
      <c r="AS400" s="106">
        <v>3067</v>
      </c>
      <c r="AT400" s="111">
        <v>6310</v>
      </c>
      <c r="AU400" s="111">
        <v>4430</v>
      </c>
      <c r="AV400" s="112">
        <v>1880</v>
      </c>
      <c r="AW400" s="109">
        <v>44879.527777777781</v>
      </c>
      <c r="AX400" s="106">
        <v>28009</v>
      </c>
      <c r="AY400" s="109">
        <v>44879.640972222223</v>
      </c>
      <c r="AZ400" s="106">
        <v>28032</v>
      </c>
      <c r="BA400" s="106">
        <v>3075</v>
      </c>
      <c r="BB400" s="111">
        <v>6100</v>
      </c>
      <c r="BC400" s="111">
        <v>4430</v>
      </c>
      <c r="BD400" s="112">
        <v>1670</v>
      </c>
      <c r="BE400" s="109">
        <v>44879.663194444445</v>
      </c>
      <c r="BF400" s="106">
        <v>28033</v>
      </c>
      <c r="BG400" s="97"/>
      <c r="BH400" s="106"/>
      <c r="BI400" s="106"/>
      <c r="BJ400" s="111"/>
      <c r="BK400" s="111"/>
      <c r="BL400" s="112"/>
      <c r="BM400" s="97"/>
      <c r="BN400" s="106"/>
      <c r="BO400" s="97"/>
      <c r="BP400" s="106"/>
      <c r="BQ400" s="106"/>
      <c r="BR400" s="111"/>
      <c r="BS400" s="111"/>
      <c r="BT400" s="112"/>
      <c r="BU400" s="113"/>
      <c r="BV400" s="106"/>
    </row>
    <row r="401" spans="1:74">
      <c r="A401" s="92" t="s">
        <v>658</v>
      </c>
      <c r="B401" s="91" t="s">
        <v>140</v>
      </c>
      <c r="C401" s="105">
        <v>44879</v>
      </c>
      <c r="D401" s="106" t="s">
        <v>176</v>
      </c>
      <c r="E401" s="107" t="s">
        <v>1327</v>
      </c>
      <c r="F401" s="106" t="s">
        <v>165</v>
      </c>
      <c r="G401" s="106" t="s">
        <v>144</v>
      </c>
      <c r="H401" s="91" t="s">
        <v>145</v>
      </c>
      <c r="I401" s="106" t="s">
        <v>146</v>
      </c>
      <c r="J401" s="107" t="s">
        <v>150</v>
      </c>
      <c r="K401" s="106">
        <v>3</v>
      </c>
      <c r="L401" s="108" t="s">
        <v>151</v>
      </c>
      <c r="M401" s="109">
        <v>44879.256944444445</v>
      </c>
      <c r="N401" s="90">
        <v>44866</v>
      </c>
      <c r="O401" s="106">
        <v>0</v>
      </c>
      <c r="P401" s="109">
        <v>44879.702777777777</v>
      </c>
      <c r="Q401" s="106">
        <v>44934</v>
      </c>
      <c r="R401" s="106">
        <v>0</v>
      </c>
      <c r="S401" s="109">
        <v>44879.291666666664</v>
      </c>
      <c r="T401" s="106">
        <v>44866</v>
      </c>
      <c r="U401" s="106" t="s">
        <v>285</v>
      </c>
      <c r="V401" s="109">
        <v>44879.517361111109</v>
      </c>
      <c r="W401" s="106">
        <v>44897</v>
      </c>
      <c r="X401" s="106" t="s">
        <v>659</v>
      </c>
      <c r="Y401" s="109">
        <v>44879.539583333331</v>
      </c>
      <c r="Z401" s="106">
        <v>44905</v>
      </c>
      <c r="AA401" s="106" t="s">
        <v>228</v>
      </c>
      <c r="AB401" s="109">
        <v>44879.677083333336</v>
      </c>
      <c r="AC401" s="106">
        <v>44926</v>
      </c>
      <c r="AD401" s="106" t="s">
        <v>660</v>
      </c>
      <c r="AE401" s="97"/>
      <c r="AF401" s="106"/>
      <c r="AG401" s="106"/>
      <c r="AH401" s="97"/>
      <c r="AI401" s="106"/>
      <c r="AJ401" s="110"/>
      <c r="AK401" s="97"/>
      <c r="AL401" s="106"/>
      <c r="AM401" s="110"/>
      <c r="AN401" s="97"/>
      <c r="AO401" s="106"/>
      <c r="AP401" s="110"/>
      <c r="AQ401" s="109">
        <v>44879.530555555553</v>
      </c>
      <c r="AR401" s="106">
        <v>44901</v>
      </c>
      <c r="AS401" s="106">
        <v>3069</v>
      </c>
      <c r="AT401" s="111">
        <v>20230</v>
      </c>
      <c r="AU401" s="111">
        <v>12260</v>
      </c>
      <c r="AV401" s="112">
        <v>7970</v>
      </c>
      <c r="AW401" s="109">
        <v>44879.536805555559</v>
      </c>
      <c r="AX401" s="106">
        <v>44902</v>
      </c>
      <c r="AY401" s="109">
        <v>44879.695833333331</v>
      </c>
      <c r="AZ401" s="106">
        <v>44933</v>
      </c>
      <c r="BA401" s="106">
        <v>3076</v>
      </c>
      <c r="BB401" s="111">
        <v>20980</v>
      </c>
      <c r="BC401" s="111">
        <v>12160</v>
      </c>
      <c r="BD401" s="112">
        <v>8820</v>
      </c>
      <c r="BE401" s="109">
        <v>44879.702777777777</v>
      </c>
      <c r="BF401" s="106">
        <v>44934</v>
      </c>
      <c r="BG401" s="97"/>
      <c r="BH401" s="106"/>
      <c r="BI401" s="106"/>
      <c r="BJ401" s="111"/>
      <c r="BK401" s="111"/>
      <c r="BL401" s="112"/>
      <c r="BM401" s="97"/>
      <c r="BN401" s="106"/>
      <c r="BO401" s="97"/>
      <c r="BP401" s="106"/>
      <c r="BQ401" s="106"/>
      <c r="BR401" s="111"/>
      <c r="BS401" s="111"/>
      <c r="BT401" s="112"/>
      <c r="BU401" s="113"/>
      <c r="BV401" s="106"/>
    </row>
    <row r="402" spans="1:74">
      <c r="A402" s="92" t="s">
        <v>661</v>
      </c>
      <c r="B402" s="91" t="s">
        <v>140</v>
      </c>
      <c r="C402" s="105">
        <v>44879</v>
      </c>
      <c r="D402" s="106" t="s">
        <v>176</v>
      </c>
      <c r="E402" s="107" t="s">
        <v>1326</v>
      </c>
      <c r="F402" s="106" t="s">
        <v>165</v>
      </c>
      <c r="G402" s="106" t="s">
        <v>144</v>
      </c>
      <c r="H402" s="91" t="s">
        <v>145</v>
      </c>
      <c r="I402" s="106" t="s">
        <v>146</v>
      </c>
      <c r="J402" s="107" t="s">
        <v>153</v>
      </c>
      <c r="K402" s="106">
        <v>4</v>
      </c>
      <c r="L402" s="108" t="s">
        <v>154</v>
      </c>
      <c r="M402" s="109">
        <v>44879.256944444445</v>
      </c>
      <c r="N402" s="90">
        <v>45731</v>
      </c>
      <c r="O402" s="106">
        <v>45731</v>
      </c>
      <c r="P402" s="109">
        <v>44879.715277777781</v>
      </c>
      <c r="Q402" s="106">
        <v>45820</v>
      </c>
      <c r="R402" s="106">
        <v>45820</v>
      </c>
      <c r="S402" s="109">
        <v>44879.302777777775</v>
      </c>
      <c r="T402" s="106">
        <v>45740</v>
      </c>
      <c r="U402" s="106" t="s">
        <v>181</v>
      </c>
      <c r="V402" s="109">
        <v>44879.445138888892</v>
      </c>
      <c r="W402" s="106">
        <v>45762</v>
      </c>
      <c r="X402" s="106" t="s">
        <v>662</v>
      </c>
      <c r="Y402" s="109">
        <v>44879.468055555553</v>
      </c>
      <c r="Z402" s="106">
        <v>45771</v>
      </c>
      <c r="AA402" s="106" t="s">
        <v>215</v>
      </c>
      <c r="AB402" s="109">
        <v>44879.564583333333</v>
      </c>
      <c r="AC402" s="106">
        <v>45782</v>
      </c>
      <c r="AD402" s="106" t="s">
        <v>663</v>
      </c>
      <c r="AE402" s="109">
        <v>44879.590277777781</v>
      </c>
      <c r="AF402" s="106">
        <v>45793</v>
      </c>
      <c r="AG402" s="106" t="s">
        <v>664</v>
      </c>
      <c r="AH402" s="109">
        <v>44879.684027777781</v>
      </c>
      <c r="AI402" s="106">
        <v>45800</v>
      </c>
      <c r="AJ402" s="110" t="s">
        <v>665</v>
      </c>
      <c r="AK402" s="97"/>
      <c r="AL402" s="106"/>
      <c r="AM402" s="110"/>
      <c r="AN402" s="97"/>
      <c r="AO402" s="106"/>
      <c r="AP402" s="110"/>
      <c r="AQ402" s="109">
        <v>44879.459027777775</v>
      </c>
      <c r="AR402" s="106">
        <v>45767</v>
      </c>
      <c r="AS402" s="106">
        <v>3066</v>
      </c>
      <c r="AT402" s="111">
        <v>21120</v>
      </c>
      <c r="AU402" s="111">
        <v>12070</v>
      </c>
      <c r="AV402" s="112">
        <v>9050</v>
      </c>
      <c r="AW402" s="109">
        <v>44879.465277777781</v>
      </c>
      <c r="AX402" s="106">
        <v>45767</v>
      </c>
      <c r="AY402" s="109">
        <v>44879.579861111109</v>
      </c>
      <c r="AZ402" s="106">
        <v>45788</v>
      </c>
      <c r="BA402" s="106">
        <v>3072</v>
      </c>
      <c r="BB402" s="111">
        <v>20250</v>
      </c>
      <c r="BC402" s="111">
        <v>12080</v>
      </c>
      <c r="BD402" s="112">
        <v>8170</v>
      </c>
      <c r="BE402" s="109">
        <v>44879.585416666669</v>
      </c>
      <c r="BF402" s="106">
        <v>45788</v>
      </c>
      <c r="BG402" s="109">
        <v>44879.706250000003</v>
      </c>
      <c r="BH402" s="106">
        <v>45820</v>
      </c>
      <c r="BI402" s="106">
        <v>3077</v>
      </c>
      <c r="BJ402" s="111">
        <v>16540</v>
      </c>
      <c r="BK402" s="111">
        <v>11960</v>
      </c>
      <c r="BL402" s="112">
        <v>4580</v>
      </c>
      <c r="BM402" s="109">
        <v>44879.711111111108</v>
      </c>
      <c r="BN402" s="106">
        <v>45820</v>
      </c>
      <c r="BO402" s="97"/>
      <c r="BP402" s="106"/>
      <c r="BQ402" s="106"/>
      <c r="BR402" s="111"/>
      <c r="BS402" s="111"/>
      <c r="BT402" s="112"/>
      <c r="BU402" s="113"/>
      <c r="BV402" s="106"/>
    </row>
    <row r="403" spans="1:74">
      <c r="A403" s="92" t="s">
        <v>653</v>
      </c>
      <c r="B403" s="91" t="s">
        <v>140</v>
      </c>
      <c r="C403" s="105">
        <v>44879</v>
      </c>
      <c r="D403" s="106" t="s">
        <v>176</v>
      </c>
      <c r="E403" s="107" t="s">
        <v>1323</v>
      </c>
      <c r="F403" s="106" t="s">
        <v>196</v>
      </c>
      <c r="G403" s="106" t="s">
        <v>144</v>
      </c>
      <c r="H403" s="91" t="s">
        <v>319</v>
      </c>
      <c r="I403" s="106" t="s">
        <v>146</v>
      </c>
      <c r="J403" s="107" t="s">
        <v>150</v>
      </c>
      <c r="K403" s="106">
        <v>0</v>
      </c>
      <c r="L403" s="108" t="s">
        <v>151</v>
      </c>
      <c r="M403" s="109">
        <v>44879.704861111109</v>
      </c>
      <c r="N403" s="90">
        <v>44934</v>
      </c>
      <c r="O403" s="106">
        <v>0</v>
      </c>
      <c r="P403" s="109">
        <v>44879.726388888892</v>
      </c>
      <c r="Q403" s="106">
        <v>44936</v>
      </c>
      <c r="R403" s="106">
        <v>0</v>
      </c>
      <c r="S403" s="109">
        <v>44879.706250000003</v>
      </c>
      <c r="T403" s="106">
        <v>44935</v>
      </c>
      <c r="U403" s="106" t="s">
        <v>270</v>
      </c>
      <c r="V403" s="109">
        <v>44879.715277777781</v>
      </c>
      <c r="W403" s="106">
        <v>44935</v>
      </c>
      <c r="X403" s="106" t="s">
        <v>310</v>
      </c>
      <c r="Y403" s="109"/>
      <c r="Z403" s="106"/>
      <c r="AA403" s="106"/>
      <c r="AB403" s="109"/>
      <c r="AC403" s="106"/>
      <c r="AD403" s="106"/>
      <c r="AE403" s="109"/>
      <c r="AF403" s="106"/>
      <c r="AG403" s="106"/>
      <c r="AH403" s="109"/>
      <c r="AI403" s="106"/>
      <c r="AJ403" s="110"/>
      <c r="AK403" s="97"/>
      <c r="AL403" s="106"/>
      <c r="AM403" s="110"/>
      <c r="AN403" s="97"/>
      <c r="AO403" s="106"/>
      <c r="AP403" s="110"/>
      <c r="AQ403" s="109">
        <v>44879.725694444445</v>
      </c>
      <c r="AR403" s="106">
        <v>44935</v>
      </c>
      <c r="AS403" s="106">
        <v>3078</v>
      </c>
      <c r="AT403" s="111">
        <v>13480</v>
      </c>
      <c r="AU403" s="111">
        <v>12160</v>
      </c>
      <c r="AV403" s="112">
        <v>1320</v>
      </c>
      <c r="AW403" s="109">
        <v>44879.726388888892</v>
      </c>
      <c r="AX403" s="106">
        <v>44936</v>
      </c>
      <c r="AY403" s="109"/>
      <c r="AZ403" s="106"/>
      <c r="BA403" s="106"/>
      <c r="BB403" s="111"/>
      <c r="BC403" s="111"/>
      <c r="BD403" s="112"/>
      <c r="BE403" s="109"/>
      <c r="BF403" s="106"/>
      <c r="BG403" s="109"/>
      <c r="BH403" s="106"/>
      <c r="BI403" s="106"/>
      <c r="BJ403" s="111"/>
      <c r="BK403" s="111"/>
      <c r="BL403" s="112"/>
      <c r="BM403" s="109"/>
      <c r="BN403" s="106"/>
      <c r="BO403" s="97"/>
      <c r="BP403" s="106"/>
      <c r="BQ403" s="106"/>
      <c r="BR403" s="111"/>
      <c r="BS403" s="111"/>
      <c r="BT403" s="112"/>
      <c r="BU403" s="113"/>
      <c r="BV403" s="106"/>
    </row>
    <row r="404" spans="1:74">
      <c r="A404" s="92" t="s">
        <v>666</v>
      </c>
      <c r="B404" s="91" t="s">
        <v>140</v>
      </c>
      <c r="C404" s="105">
        <v>44879</v>
      </c>
      <c r="D404" s="106" t="s">
        <v>176</v>
      </c>
      <c r="E404" s="107" t="s">
        <v>1318</v>
      </c>
      <c r="F404" s="106" t="s">
        <v>165</v>
      </c>
      <c r="G404" s="106" t="s">
        <v>156</v>
      </c>
      <c r="H404" s="91" t="s">
        <v>145</v>
      </c>
      <c r="I404" s="106" t="s">
        <v>146</v>
      </c>
      <c r="J404" s="107" t="s">
        <v>147</v>
      </c>
      <c r="K404" s="106">
        <v>3</v>
      </c>
      <c r="L404" s="108" t="s">
        <v>158</v>
      </c>
      <c r="M404" s="109">
        <v>44879.643750000003</v>
      </c>
      <c r="N404" s="90">
        <v>38495</v>
      </c>
      <c r="O404" s="106">
        <v>38495</v>
      </c>
      <c r="P404" s="109">
        <v>44879.990277777775</v>
      </c>
      <c r="Q404" s="106">
        <v>38558</v>
      </c>
      <c r="R404" s="106">
        <v>38558</v>
      </c>
      <c r="S404" s="109">
        <v>44879.648611111108</v>
      </c>
      <c r="T404" s="106">
        <v>387499</v>
      </c>
      <c r="U404" s="106" t="s">
        <v>183</v>
      </c>
      <c r="V404" s="109">
        <v>44879.823611111111</v>
      </c>
      <c r="W404" s="106">
        <v>38519</v>
      </c>
      <c r="X404" s="106" t="s">
        <v>446</v>
      </c>
      <c r="Y404" s="109">
        <v>44879.842361111114</v>
      </c>
      <c r="Z404" s="106">
        <v>38527</v>
      </c>
      <c r="AA404" s="106" t="s">
        <v>464</v>
      </c>
      <c r="AB404" s="109">
        <v>44879.961111111108</v>
      </c>
      <c r="AC404" s="106">
        <v>38542</v>
      </c>
      <c r="AD404" s="106" t="s">
        <v>245</v>
      </c>
      <c r="AE404" s="109"/>
      <c r="AF404" s="106"/>
      <c r="AG404" s="106"/>
      <c r="AH404" s="109"/>
      <c r="AI404" s="106"/>
      <c r="AJ404" s="110"/>
      <c r="AK404" s="97"/>
      <c r="AL404" s="106"/>
      <c r="AM404" s="110"/>
      <c r="AN404" s="97"/>
      <c r="AO404" s="106"/>
      <c r="AP404" s="110"/>
      <c r="AQ404" s="109">
        <v>44879.828472222223</v>
      </c>
      <c r="AR404" s="106">
        <v>38523</v>
      </c>
      <c r="AS404" s="106"/>
      <c r="AT404" s="111"/>
      <c r="AU404" s="111"/>
      <c r="AV404" s="114">
        <v>8590</v>
      </c>
      <c r="AW404" s="109">
        <v>44879.836805555555</v>
      </c>
      <c r="AX404" s="106">
        <v>38523</v>
      </c>
      <c r="AY404" s="109">
        <v>44879.979166666664</v>
      </c>
      <c r="AZ404" s="106">
        <v>38557</v>
      </c>
      <c r="BA404" s="106"/>
      <c r="BB404" s="111"/>
      <c r="BC404" s="111"/>
      <c r="BD404" s="114">
        <v>7020</v>
      </c>
      <c r="BE404" s="109">
        <v>44879.986805555556</v>
      </c>
      <c r="BF404" s="106">
        <v>38558</v>
      </c>
      <c r="BG404" s="109"/>
      <c r="BH404" s="106"/>
      <c r="BI404" s="106"/>
      <c r="BJ404" s="111"/>
      <c r="BK404" s="111"/>
      <c r="BL404" s="112"/>
      <c r="BM404" s="109"/>
      <c r="BN404" s="106"/>
      <c r="BO404" s="97"/>
      <c r="BP404" s="106"/>
      <c r="BQ404" s="106"/>
      <c r="BR404" s="111"/>
      <c r="BS404" s="111"/>
      <c r="BT404" s="112"/>
      <c r="BU404" s="113"/>
      <c r="BV404" s="106"/>
    </row>
    <row r="405" spans="1:74">
      <c r="A405" s="92" t="s">
        <v>677</v>
      </c>
      <c r="B405" s="91" t="s">
        <v>140</v>
      </c>
      <c r="C405" s="105">
        <v>44880</v>
      </c>
      <c r="D405" s="106" t="s">
        <v>178</v>
      </c>
      <c r="E405" s="107" t="s">
        <v>1332</v>
      </c>
      <c r="F405" s="106" t="s">
        <v>178</v>
      </c>
      <c r="G405" s="106" t="s">
        <v>144</v>
      </c>
      <c r="H405" s="91" t="s">
        <v>160</v>
      </c>
      <c r="I405" s="106" t="s">
        <v>146</v>
      </c>
      <c r="J405" s="107" t="s">
        <v>161</v>
      </c>
      <c r="K405" s="106">
        <v>3</v>
      </c>
      <c r="L405" s="108" t="s">
        <v>162</v>
      </c>
      <c r="M405" s="109">
        <v>44880.263194444444</v>
      </c>
      <c r="N405" s="90">
        <v>28033</v>
      </c>
      <c r="O405" s="106">
        <v>2510</v>
      </c>
      <c r="P405" s="109">
        <v>44880.615972222222</v>
      </c>
      <c r="Q405" s="106">
        <v>28104</v>
      </c>
      <c r="R405" s="106">
        <v>2518</v>
      </c>
      <c r="S405" s="109">
        <v>44880.299305555556</v>
      </c>
      <c r="T405" s="106">
        <v>28041</v>
      </c>
      <c r="U405" s="106" t="s">
        <v>269</v>
      </c>
      <c r="V405" s="109">
        <v>44880.46875</v>
      </c>
      <c r="W405" s="106">
        <v>28069</v>
      </c>
      <c r="X405" s="106" t="s">
        <v>678</v>
      </c>
      <c r="Y405" s="109">
        <v>44880.52847222222</v>
      </c>
      <c r="Z405" s="106">
        <v>28084</v>
      </c>
      <c r="AA405" s="106" t="s">
        <v>679</v>
      </c>
      <c r="AB405" s="109">
        <v>44880.580555555556</v>
      </c>
      <c r="AC405" s="106">
        <v>28095</v>
      </c>
      <c r="AD405" s="106" t="s">
        <v>609</v>
      </c>
      <c r="AE405" s="109"/>
      <c r="AF405" s="106"/>
      <c r="AG405" s="106"/>
      <c r="AH405" s="109"/>
      <c r="AI405" s="106"/>
      <c r="AJ405" s="110"/>
      <c r="AK405" s="97"/>
      <c r="AL405" s="106"/>
      <c r="AM405" s="110"/>
      <c r="AN405" s="97"/>
      <c r="AO405" s="106"/>
      <c r="AP405" s="110"/>
      <c r="AQ405" s="109">
        <v>44880.484722222223</v>
      </c>
      <c r="AR405" s="106">
        <v>28076</v>
      </c>
      <c r="AS405" s="106">
        <v>3086</v>
      </c>
      <c r="AT405" s="111">
        <v>6270</v>
      </c>
      <c r="AU405" s="111">
        <v>4430</v>
      </c>
      <c r="AV405" s="112">
        <v>1840</v>
      </c>
      <c r="AW405" s="109">
        <v>44880.515277777777</v>
      </c>
      <c r="AX405" s="106">
        <v>28076</v>
      </c>
      <c r="AY405" s="109">
        <v>44880.597916666666</v>
      </c>
      <c r="AZ405" s="106">
        <v>28103</v>
      </c>
      <c r="BA405" s="106">
        <v>3089</v>
      </c>
      <c r="BB405" s="111">
        <v>5260</v>
      </c>
      <c r="BC405" s="111">
        <v>4430</v>
      </c>
      <c r="BD405" s="112">
        <v>830</v>
      </c>
      <c r="BE405" s="109">
        <v>44880.61041666667</v>
      </c>
      <c r="BF405" s="106">
        <v>28104</v>
      </c>
      <c r="BG405" s="109"/>
      <c r="BH405" s="106"/>
      <c r="BI405" s="106"/>
      <c r="BJ405" s="111"/>
      <c r="BK405" s="111"/>
      <c r="BL405" s="112"/>
      <c r="BM405" s="109"/>
      <c r="BN405" s="106"/>
      <c r="BO405" s="97"/>
      <c r="BP405" s="106"/>
      <c r="BQ405" s="106"/>
      <c r="BR405" s="111"/>
      <c r="BS405" s="111"/>
      <c r="BT405" s="112"/>
      <c r="BU405" s="113"/>
      <c r="BV405" s="106"/>
    </row>
    <row r="406" spans="1:74">
      <c r="A406" s="92" t="s">
        <v>670</v>
      </c>
      <c r="B406" s="91" t="s">
        <v>140</v>
      </c>
      <c r="C406" s="105">
        <v>44880</v>
      </c>
      <c r="D406" s="106" t="s">
        <v>178</v>
      </c>
      <c r="E406" s="107" t="s">
        <v>1320</v>
      </c>
      <c r="F406" s="106" t="s">
        <v>143</v>
      </c>
      <c r="G406" s="106" t="s">
        <v>144</v>
      </c>
      <c r="H406" s="91" t="s">
        <v>145</v>
      </c>
      <c r="I406" s="106" t="s">
        <v>146</v>
      </c>
      <c r="J406" s="107" t="s">
        <v>147</v>
      </c>
      <c r="K406" s="106">
        <v>4</v>
      </c>
      <c r="L406" s="108" t="s">
        <v>148</v>
      </c>
      <c r="M406" s="109">
        <v>44880.260416666664</v>
      </c>
      <c r="N406" s="90">
        <v>38558</v>
      </c>
      <c r="O406" s="106">
        <v>0</v>
      </c>
      <c r="P406" s="109">
        <v>44880.631944444445</v>
      </c>
      <c r="Q406" s="106">
        <v>38628</v>
      </c>
      <c r="R406" s="106">
        <v>0</v>
      </c>
      <c r="S406" s="109">
        <v>44880.298611111109</v>
      </c>
      <c r="T406" s="106">
        <v>38565</v>
      </c>
      <c r="U406" s="106" t="s">
        <v>210</v>
      </c>
      <c r="V406" s="109">
        <v>44880.418055555558</v>
      </c>
      <c r="W406" s="106">
        <v>38578</v>
      </c>
      <c r="X406" s="106" t="s">
        <v>293</v>
      </c>
      <c r="Y406" s="109">
        <v>44880.449305555558</v>
      </c>
      <c r="Z406" s="106">
        <v>38599</v>
      </c>
      <c r="AA406" s="106" t="s">
        <v>247</v>
      </c>
      <c r="AB406" s="109">
        <v>44880.611111111109</v>
      </c>
      <c r="AC406" s="106">
        <v>38624</v>
      </c>
      <c r="AD406" s="106" t="s">
        <v>226</v>
      </c>
      <c r="AE406" s="109"/>
      <c r="AF406" s="106"/>
      <c r="AG406" s="106"/>
      <c r="AH406" s="109"/>
      <c r="AI406" s="106"/>
      <c r="AJ406" s="110"/>
      <c r="AK406" s="97"/>
      <c r="AL406" s="106"/>
      <c r="AM406" s="110"/>
      <c r="AN406" s="97"/>
      <c r="AO406" s="106"/>
      <c r="AP406" s="110"/>
      <c r="AQ406" s="109">
        <v>44880.436805555553</v>
      </c>
      <c r="AR406" s="106">
        <v>38589</v>
      </c>
      <c r="AS406" s="106">
        <v>3085</v>
      </c>
      <c r="AT406" s="111">
        <v>19830</v>
      </c>
      <c r="AU406" s="111">
        <v>12200</v>
      </c>
      <c r="AV406" s="112">
        <v>7630</v>
      </c>
      <c r="AW406" s="109">
        <v>44880.441666666666</v>
      </c>
      <c r="AX406" s="106">
        <v>38589</v>
      </c>
      <c r="AY406" s="109">
        <v>44880.620138888888</v>
      </c>
      <c r="AZ406" s="106">
        <v>38628</v>
      </c>
      <c r="BA406" s="106">
        <v>3090</v>
      </c>
      <c r="BB406" s="111">
        <v>20700</v>
      </c>
      <c r="BC406" s="111">
        <v>12180</v>
      </c>
      <c r="BD406" s="112">
        <v>8520</v>
      </c>
      <c r="BE406" s="109">
        <v>44880.625</v>
      </c>
      <c r="BF406" s="106">
        <v>38628</v>
      </c>
      <c r="BG406" s="109"/>
      <c r="BH406" s="106"/>
      <c r="BI406" s="106"/>
      <c r="BJ406" s="111"/>
      <c r="BK406" s="111"/>
      <c r="BL406" s="112"/>
      <c r="BM406" s="109"/>
      <c r="BN406" s="106"/>
      <c r="BO406" s="97"/>
      <c r="BP406" s="106"/>
      <c r="BQ406" s="106"/>
      <c r="BR406" s="111"/>
      <c r="BS406" s="111"/>
      <c r="BT406" s="112"/>
      <c r="BU406" s="113"/>
      <c r="BV406" s="106"/>
    </row>
    <row r="407" spans="1:74">
      <c r="A407" s="92" t="s">
        <v>673</v>
      </c>
      <c r="B407" s="91" t="s">
        <v>140</v>
      </c>
      <c r="C407" s="105">
        <v>44880</v>
      </c>
      <c r="D407" s="106" t="s">
        <v>178</v>
      </c>
      <c r="E407" s="107" t="s">
        <v>1322</v>
      </c>
      <c r="F407" s="106" t="s">
        <v>143</v>
      </c>
      <c r="G407" s="106" t="s">
        <v>144</v>
      </c>
      <c r="H407" s="91" t="s">
        <v>145</v>
      </c>
      <c r="I407" s="106" t="s">
        <v>146</v>
      </c>
      <c r="J407" s="107" t="s">
        <v>153</v>
      </c>
      <c r="K407" s="106">
        <v>3</v>
      </c>
      <c r="L407" s="108" t="s">
        <v>154</v>
      </c>
      <c r="M407" s="109">
        <v>44880.256944444445</v>
      </c>
      <c r="N407" s="90">
        <v>45820</v>
      </c>
      <c r="O407" s="106">
        <v>45820</v>
      </c>
      <c r="P407" s="109">
        <v>44880.6875</v>
      </c>
      <c r="Q407" s="106">
        <v>45938</v>
      </c>
      <c r="R407" s="106">
        <v>45938</v>
      </c>
      <c r="S407" s="109">
        <v>44880.298611111109</v>
      </c>
      <c r="T407" s="106">
        <v>45827</v>
      </c>
      <c r="U407" s="106" t="s">
        <v>181</v>
      </c>
      <c r="V407" s="109">
        <v>44880.518055555556</v>
      </c>
      <c r="W407" s="106">
        <v>45878</v>
      </c>
      <c r="X407" s="106" t="s">
        <v>289</v>
      </c>
      <c r="Y407" s="109">
        <v>44880.556250000001</v>
      </c>
      <c r="Z407" s="106">
        <v>45905</v>
      </c>
      <c r="AA407" s="106" t="s">
        <v>674</v>
      </c>
      <c r="AB407" s="109">
        <v>44880.642361111109</v>
      </c>
      <c r="AC407" s="106">
        <v>45921</v>
      </c>
      <c r="AD407" s="106" t="s">
        <v>675</v>
      </c>
      <c r="AE407" s="109"/>
      <c r="AF407" s="106"/>
      <c r="AG407" s="106"/>
      <c r="AH407" s="109"/>
      <c r="AI407" s="106"/>
      <c r="AJ407" s="110"/>
      <c r="AK407" s="97"/>
      <c r="AL407" s="106"/>
      <c r="AM407" s="110"/>
      <c r="AN407" s="97"/>
      <c r="AO407" s="106"/>
      <c r="AP407" s="110"/>
      <c r="AQ407" s="109">
        <v>44880.538194444445</v>
      </c>
      <c r="AR407" s="106">
        <v>45891</v>
      </c>
      <c r="AS407" s="106">
        <v>3088</v>
      </c>
      <c r="AT407" s="111">
        <v>19960</v>
      </c>
      <c r="AU407" s="111">
        <v>12000</v>
      </c>
      <c r="AV407" s="112">
        <v>7960</v>
      </c>
      <c r="AW407" s="109">
        <v>44880.54583333333</v>
      </c>
      <c r="AX407" s="106">
        <v>45891</v>
      </c>
      <c r="AY407" s="109">
        <v>44880.673611111109</v>
      </c>
      <c r="AZ407" s="106">
        <v>45938</v>
      </c>
      <c r="BA407" s="106">
        <v>3092</v>
      </c>
      <c r="BB407" s="111">
        <v>16390</v>
      </c>
      <c r="BC407" s="111">
        <v>11910</v>
      </c>
      <c r="BD407" s="112">
        <v>4480</v>
      </c>
      <c r="BE407" s="109">
        <v>44880.681944444441</v>
      </c>
      <c r="BF407" s="106">
        <v>45938</v>
      </c>
      <c r="BG407" s="109"/>
      <c r="BH407" s="106"/>
      <c r="BI407" s="106"/>
      <c r="BJ407" s="111"/>
      <c r="BK407" s="111"/>
      <c r="BL407" s="112"/>
      <c r="BM407" s="109"/>
      <c r="BN407" s="106"/>
      <c r="BO407" s="97"/>
      <c r="BP407" s="106"/>
      <c r="BQ407" s="106"/>
      <c r="BR407" s="111"/>
      <c r="BS407" s="111"/>
      <c r="BT407" s="112"/>
      <c r="BU407" s="113"/>
      <c r="BV407" s="106"/>
    </row>
    <row r="408" spans="1:74">
      <c r="A408" s="92" t="s">
        <v>671</v>
      </c>
      <c r="B408" s="91" t="s">
        <v>140</v>
      </c>
      <c r="C408" s="105">
        <v>44880</v>
      </c>
      <c r="D408" s="106" t="s">
        <v>178</v>
      </c>
      <c r="E408" s="107" t="s">
        <v>1321</v>
      </c>
      <c r="F408" s="106" t="s">
        <v>143</v>
      </c>
      <c r="G408" s="106" t="s">
        <v>144</v>
      </c>
      <c r="H408" s="91" t="s">
        <v>145</v>
      </c>
      <c r="I408" s="106" t="s">
        <v>146</v>
      </c>
      <c r="J408" s="107" t="s">
        <v>150</v>
      </c>
      <c r="K408" s="106">
        <v>3</v>
      </c>
      <c r="L408" s="108" t="s">
        <v>151</v>
      </c>
      <c r="M408" s="109">
        <v>44880.256944444445</v>
      </c>
      <c r="N408" s="90">
        <v>44936</v>
      </c>
      <c r="O408" s="106">
        <v>0</v>
      </c>
      <c r="P408" s="109">
        <v>44880.671527777777</v>
      </c>
      <c r="Q408" s="106">
        <v>45038</v>
      </c>
      <c r="R408" s="106">
        <v>0</v>
      </c>
      <c r="S408" s="109">
        <v>44880.291666666664</v>
      </c>
      <c r="T408" s="106">
        <v>44941</v>
      </c>
      <c r="U408" s="106" t="s">
        <v>285</v>
      </c>
      <c r="V408" s="109">
        <v>44880.472222222219</v>
      </c>
      <c r="W408" s="106">
        <v>44983</v>
      </c>
      <c r="X408" s="106" t="s">
        <v>672</v>
      </c>
      <c r="Y408" s="109">
        <v>44880.504166666666</v>
      </c>
      <c r="Z408" s="106">
        <v>45003</v>
      </c>
      <c r="AA408" s="106" t="s">
        <v>473</v>
      </c>
      <c r="AB408" s="109">
        <v>44880.645833333336</v>
      </c>
      <c r="AC408" s="106">
        <v>45028</v>
      </c>
      <c r="AD408" s="106" t="s">
        <v>256</v>
      </c>
      <c r="AE408" s="109"/>
      <c r="AF408" s="106"/>
      <c r="AG408" s="106"/>
      <c r="AH408" s="109"/>
      <c r="AI408" s="106"/>
      <c r="AJ408" s="110"/>
      <c r="AK408" s="97"/>
      <c r="AL408" s="106"/>
      <c r="AM408" s="110"/>
      <c r="AN408" s="97"/>
      <c r="AO408" s="106"/>
      <c r="AP408" s="110"/>
      <c r="AQ408" s="109">
        <v>44880.490277777775</v>
      </c>
      <c r="AR408" s="106">
        <v>44992</v>
      </c>
      <c r="AS408" s="106">
        <v>3087</v>
      </c>
      <c r="AT408" s="111">
        <v>21010</v>
      </c>
      <c r="AU408" s="111">
        <v>12310</v>
      </c>
      <c r="AV408" s="112">
        <v>8700</v>
      </c>
      <c r="AW408" s="109">
        <v>44880.496527777781</v>
      </c>
      <c r="AX408" s="106">
        <v>44993</v>
      </c>
      <c r="AY408" s="109">
        <v>44880.662499999999</v>
      </c>
      <c r="AZ408" s="106">
        <v>45034</v>
      </c>
      <c r="BA408" s="106">
        <v>3091</v>
      </c>
      <c r="BB408" s="111">
        <v>20700</v>
      </c>
      <c r="BC408" s="111">
        <v>12150</v>
      </c>
      <c r="BD408" s="112">
        <v>8550</v>
      </c>
      <c r="BE408" s="109">
        <v>44880.671527777777</v>
      </c>
      <c r="BF408" s="106">
        <v>45035</v>
      </c>
      <c r="BG408" s="109"/>
      <c r="BH408" s="106"/>
      <c r="BI408" s="106"/>
      <c r="BJ408" s="111"/>
      <c r="BK408" s="111"/>
      <c r="BL408" s="112"/>
      <c r="BM408" s="109"/>
      <c r="BN408" s="106"/>
      <c r="BO408" s="97"/>
      <c r="BP408" s="106"/>
      <c r="BQ408" s="106"/>
      <c r="BR408" s="111"/>
      <c r="BS408" s="111"/>
      <c r="BT408" s="112"/>
      <c r="BU408" s="113"/>
      <c r="BV408" s="106"/>
    </row>
    <row r="409" spans="1:74">
      <c r="A409" s="92" t="s">
        <v>676</v>
      </c>
      <c r="B409" s="91" t="s">
        <v>140</v>
      </c>
      <c r="C409" s="105">
        <v>44880</v>
      </c>
      <c r="D409" s="106" t="s">
        <v>178</v>
      </c>
      <c r="E409" s="107" t="s">
        <v>1324</v>
      </c>
      <c r="F409" s="106" t="s">
        <v>143</v>
      </c>
      <c r="G409" s="106" t="s">
        <v>156</v>
      </c>
      <c r="H409" s="91" t="s">
        <v>145</v>
      </c>
      <c r="I409" s="106" t="s">
        <v>146</v>
      </c>
      <c r="J409" s="107" t="s">
        <v>147</v>
      </c>
      <c r="K409" s="106">
        <v>3</v>
      </c>
      <c r="L409" s="108" t="s">
        <v>158</v>
      </c>
      <c r="M409" s="109">
        <v>44880.624305555553</v>
      </c>
      <c r="N409" s="90">
        <v>38628</v>
      </c>
      <c r="O409" s="106">
        <v>38628</v>
      </c>
      <c r="P409" s="109">
        <v>44880.864583333336</v>
      </c>
      <c r="Q409" s="106">
        <v>38684</v>
      </c>
      <c r="R409" s="106">
        <v>38684</v>
      </c>
      <c r="S409" s="109">
        <v>44880.628472222219</v>
      </c>
      <c r="T409" s="106">
        <v>38632</v>
      </c>
      <c r="U409" s="106" t="s">
        <v>183</v>
      </c>
      <c r="V409" s="109">
        <v>44880.833333333336</v>
      </c>
      <c r="W409" s="106">
        <v>38671</v>
      </c>
      <c r="X409" s="106" t="s">
        <v>541</v>
      </c>
      <c r="Y409" s="109"/>
      <c r="Z409" s="106"/>
      <c r="AA409" s="106"/>
      <c r="AB409" s="109"/>
      <c r="AC409" s="106"/>
      <c r="AD409" s="106"/>
      <c r="AE409" s="109"/>
      <c r="AF409" s="106"/>
      <c r="AG409" s="106"/>
      <c r="AH409" s="109"/>
      <c r="AI409" s="106"/>
      <c r="AJ409" s="110"/>
      <c r="AK409" s="97"/>
      <c r="AL409" s="106"/>
      <c r="AM409" s="110"/>
      <c r="AN409" s="97"/>
      <c r="AO409" s="106"/>
      <c r="AP409" s="110"/>
      <c r="AQ409" s="109">
        <v>44880.852777777778</v>
      </c>
      <c r="AR409" s="106">
        <v>38683</v>
      </c>
      <c r="AS409" s="106"/>
      <c r="AT409" s="111"/>
      <c r="AU409" s="111"/>
      <c r="AV409" s="114">
        <v>8870</v>
      </c>
      <c r="AW409" s="109">
        <v>44880.861111111109</v>
      </c>
      <c r="AX409" s="106">
        <v>38683</v>
      </c>
      <c r="AY409" s="109"/>
      <c r="AZ409" s="106"/>
      <c r="BA409" s="106"/>
      <c r="BB409" s="111"/>
      <c r="BC409" s="111"/>
      <c r="BD409" s="112"/>
      <c r="BE409" s="109"/>
      <c r="BF409" s="106"/>
      <c r="BG409" s="109"/>
      <c r="BH409" s="106"/>
      <c r="BI409" s="106"/>
      <c r="BJ409" s="111"/>
      <c r="BK409" s="111"/>
      <c r="BL409" s="112"/>
      <c r="BM409" s="109"/>
      <c r="BN409" s="106"/>
      <c r="BO409" s="97"/>
      <c r="BP409" s="106"/>
      <c r="BQ409" s="106"/>
      <c r="BR409" s="111"/>
      <c r="BS409" s="111"/>
      <c r="BT409" s="112"/>
      <c r="BU409" s="113"/>
      <c r="BV409" s="106"/>
    </row>
    <row r="410" spans="1:74">
      <c r="A410" s="92" t="s">
        <v>682</v>
      </c>
      <c r="B410" s="91" t="s">
        <v>140</v>
      </c>
      <c r="C410" s="105">
        <v>44881</v>
      </c>
      <c r="D410" s="106" t="s">
        <v>180</v>
      </c>
      <c r="E410" s="107" t="s">
        <v>1317</v>
      </c>
      <c r="F410" s="106" t="s">
        <v>165</v>
      </c>
      <c r="G410" s="106" t="s">
        <v>144</v>
      </c>
      <c r="H410" s="91" t="s">
        <v>145</v>
      </c>
      <c r="I410" s="106" t="s">
        <v>146</v>
      </c>
      <c r="J410" s="107" t="s">
        <v>147</v>
      </c>
      <c r="K410" s="106">
        <v>3</v>
      </c>
      <c r="L410" s="108" t="s">
        <v>148</v>
      </c>
      <c r="M410" s="109">
        <v>44881.260416666664</v>
      </c>
      <c r="N410" s="90">
        <v>38684</v>
      </c>
      <c r="O410" s="106">
        <v>0</v>
      </c>
      <c r="P410" s="109">
        <v>44881.631944444445</v>
      </c>
      <c r="Q410" s="106">
        <v>38785</v>
      </c>
      <c r="R410" s="106">
        <v>0</v>
      </c>
      <c r="S410" s="109">
        <v>44881.286805555559</v>
      </c>
      <c r="T410" s="106">
        <v>38690</v>
      </c>
      <c r="U410" s="106" t="s">
        <v>288</v>
      </c>
      <c r="V410" s="109">
        <v>44881.444444444445</v>
      </c>
      <c r="W410" s="106">
        <v>38708</v>
      </c>
      <c r="X410" s="106" t="s">
        <v>214</v>
      </c>
      <c r="Y410" s="109">
        <v>44881.472222222219</v>
      </c>
      <c r="Z410" s="106">
        <v>38725</v>
      </c>
      <c r="AA410" s="106" t="s">
        <v>236</v>
      </c>
      <c r="AB410" s="109">
        <v>44881.604166666664</v>
      </c>
      <c r="AC410" s="106">
        <v>38770</v>
      </c>
      <c r="AD410" s="106" t="s">
        <v>258</v>
      </c>
      <c r="AE410" s="109"/>
      <c r="AF410" s="106"/>
      <c r="AG410" s="106"/>
      <c r="AH410" s="109"/>
      <c r="AI410" s="106"/>
      <c r="AJ410" s="110"/>
      <c r="AK410" s="97"/>
      <c r="AL410" s="106"/>
      <c r="AM410" s="110"/>
      <c r="AN410" s="97"/>
      <c r="AO410" s="106"/>
      <c r="AP410" s="110"/>
      <c r="AQ410" s="109">
        <v>44881.459722222222</v>
      </c>
      <c r="AR410" s="106">
        <v>38716</v>
      </c>
      <c r="AS410" s="106">
        <v>3096</v>
      </c>
      <c r="AT410" s="111">
        <v>19830</v>
      </c>
      <c r="AU410" s="111">
        <v>12140</v>
      </c>
      <c r="AV410" s="112">
        <v>7690</v>
      </c>
      <c r="AW410" s="109">
        <v>44881.465277777781</v>
      </c>
      <c r="AX410" s="106">
        <v>38716</v>
      </c>
      <c r="AY410" s="109">
        <v>44881.620833333334</v>
      </c>
      <c r="AZ410" s="106">
        <v>38785</v>
      </c>
      <c r="BA410" s="106">
        <v>3100</v>
      </c>
      <c r="BB410" s="111">
        <v>16580</v>
      </c>
      <c r="BC410" s="111">
        <v>12100</v>
      </c>
      <c r="BD410" s="112">
        <v>4480</v>
      </c>
      <c r="BE410" s="109">
        <v>44881.625694444447</v>
      </c>
      <c r="BF410" s="106">
        <v>38785</v>
      </c>
      <c r="BG410" s="109"/>
      <c r="BH410" s="106"/>
      <c r="BI410" s="106"/>
      <c r="BJ410" s="111"/>
      <c r="BK410" s="111"/>
      <c r="BL410" s="112"/>
      <c r="BM410" s="109"/>
      <c r="BN410" s="106"/>
      <c r="BO410" s="97"/>
      <c r="BP410" s="106"/>
      <c r="BQ410" s="106"/>
      <c r="BR410" s="111"/>
      <c r="BS410" s="111"/>
      <c r="BT410" s="112"/>
      <c r="BU410" s="113"/>
      <c r="BV410" s="106"/>
    </row>
    <row r="411" spans="1:74">
      <c r="A411" s="92" t="s">
        <v>683</v>
      </c>
      <c r="B411" s="91" t="s">
        <v>140</v>
      </c>
      <c r="C411" s="105">
        <v>44881</v>
      </c>
      <c r="D411" s="106" t="s">
        <v>180</v>
      </c>
      <c r="E411" s="107" t="s">
        <v>1327</v>
      </c>
      <c r="F411" s="106" t="s">
        <v>165</v>
      </c>
      <c r="G411" s="106" t="s">
        <v>144</v>
      </c>
      <c r="H411" s="91" t="s">
        <v>145</v>
      </c>
      <c r="I411" s="106" t="s">
        <v>146</v>
      </c>
      <c r="J411" s="107" t="s">
        <v>150</v>
      </c>
      <c r="K411" s="106">
        <v>3</v>
      </c>
      <c r="L411" s="108" t="s">
        <v>151</v>
      </c>
      <c r="M411" s="109">
        <v>44881.256944444445</v>
      </c>
      <c r="N411" s="90">
        <v>45035</v>
      </c>
      <c r="O411" s="106">
        <v>0</v>
      </c>
      <c r="P411" s="109">
        <v>44881.638888888891</v>
      </c>
      <c r="Q411" s="106">
        <v>45107</v>
      </c>
      <c r="R411" s="106">
        <v>0</v>
      </c>
      <c r="S411" s="109">
        <v>44881.291666666664</v>
      </c>
      <c r="T411" s="106">
        <v>45040</v>
      </c>
      <c r="U411" s="106" t="s">
        <v>285</v>
      </c>
      <c r="V411" s="109">
        <v>44881.458333333336</v>
      </c>
      <c r="W411" s="106">
        <v>45072</v>
      </c>
      <c r="X411" s="106" t="s">
        <v>228</v>
      </c>
      <c r="Y411" s="109">
        <v>44881.479166666664</v>
      </c>
      <c r="Z411" s="106">
        <v>45079</v>
      </c>
      <c r="AA411" s="106" t="s">
        <v>684</v>
      </c>
      <c r="AB411" s="109">
        <v>44881.604166666664</v>
      </c>
      <c r="AC411" s="106">
        <v>45099</v>
      </c>
      <c r="AD411" s="106" t="s">
        <v>685</v>
      </c>
      <c r="AE411" s="109"/>
      <c r="AF411" s="106"/>
      <c r="AG411" s="106"/>
      <c r="AH411" s="109"/>
      <c r="AI411" s="106"/>
      <c r="AJ411" s="110"/>
      <c r="AK411" s="97"/>
      <c r="AL411" s="106"/>
      <c r="AM411" s="110"/>
      <c r="AN411" s="97"/>
      <c r="AO411" s="106"/>
      <c r="AP411" s="110"/>
      <c r="AQ411" s="109">
        <v>44881.468055555553</v>
      </c>
      <c r="AR411" s="106">
        <v>45076</v>
      </c>
      <c r="AS411" s="106">
        <v>3097</v>
      </c>
      <c r="AT411" s="111">
        <v>19060</v>
      </c>
      <c r="AU411" s="111">
        <v>12270</v>
      </c>
      <c r="AV411" s="112">
        <v>6790</v>
      </c>
      <c r="AW411" s="109">
        <v>44881.472916666666</v>
      </c>
      <c r="AX411" s="106">
        <v>45076</v>
      </c>
      <c r="AY411" s="109">
        <v>44881.631944444445</v>
      </c>
      <c r="AZ411" s="106">
        <v>45107</v>
      </c>
      <c r="BA411" s="106">
        <v>3101</v>
      </c>
      <c r="BB411" s="111">
        <v>17290</v>
      </c>
      <c r="BC411" s="111">
        <v>12080</v>
      </c>
      <c r="BD411" s="112">
        <v>5210</v>
      </c>
      <c r="BE411" s="109">
        <v>44881.638888888891</v>
      </c>
      <c r="BF411" s="106">
        <v>45107</v>
      </c>
      <c r="BG411" s="109"/>
      <c r="BH411" s="106"/>
      <c r="BI411" s="106"/>
      <c r="BJ411" s="111"/>
      <c r="BK411" s="111"/>
      <c r="BL411" s="112"/>
      <c r="BM411" s="109"/>
      <c r="BN411" s="106"/>
      <c r="BO411" s="97"/>
      <c r="BP411" s="106"/>
      <c r="BQ411" s="106"/>
      <c r="BR411" s="111"/>
      <c r="BS411" s="111"/>
      <c r="BT411" s="112"/>
      <c r="BU411" s="113"/>
      <c r="BV411" s="106"/>
    </row>
    <row r="412" spans="1:74">
      <c r="A412" s="92" t="s">
        <v>686</v>
      </c>
      <c r="B412" s="91" t="s">
        <v>140</v>
      </c>
      <c r="C412" s="105">
        <v>44881</v>
      </c>
      <c r="D412" s="106" t="s">
        <v>180</v>
      </c>
      <c r="E412" s="107" t="s">
        <v>1326</v>
      </c>
      <c r="F412" s="106" t="s">
        <v>165</v>
      </c>
      <c r="G412" s="106" t="s">
        <v>144</v>
      </c>
      <c r="H412" s="91" t="s">
        <v>145</v>
      </c>
      <c r="I412" s="106" t="s">
        <v>146</v>
      </c>
      <c r="J412" s="107" t="s">
        <v>153</v>
      </c>
      <c r="K412" s="106">
        <v>3</v>
      </c>
      <c r="L412" s="108" t="s">
        <v>154</v>
      </c>
      <c r="M412" s="109">
        <v>44881.256944444445</v>
      </c>
      <c r="N412" s="90">
        <v>45938</v>
      </c>
      <c r="O412" s="106">
        <v>45938</v>
      </c>
      <c r="P412" s="109">
        <v>44881.65625</v>
      </c>
      <c r="Q412" s="106">
        <v>46013</v>
      </c>
      <c r="R412" s="106">
        <v>46013</v>
      </c>
      <c r="S412" s="109">
        <v>44881.289583333331</v>
      </c>
      <c r="T412" s="106">
        <v>45947</v>
      </c>
      <c r="U412" s="106" t="s">
        <v>181</v>
      </c>
      <c r="V412" s="109">
        <v>44881.472222222219</v>
      </c>
      <c r="W412" s="106">
        <v>45973</v>
      </c>
      <c r="X412" s="106" t="s">
        <v>687</v>
      </c>
      <c r="Y412" s="109">
        <v>44881.5</v>
      </c>
      <c r="Z412" s="106">
        <v>45983</v>
      </c>
      <c r="AA412" s="106" t="s">
        <v>688</v>
      </c>
      <c r="AB412" s="109">
        <v>44881.607638888891</v>
      </c>
      <c r="AC412" s="106">
        <v>45997</v>
      </c>
      <c r="AD412" s="106" t="s">
        <v>689</v>
      </c>
      <c r="AE412" s="109"/>
      <c r="AF412" s="106"/>
      <c r="AG412" s="106"/>
      <c r="AH412" s="109"/>
      <c r="AI412" s="106"/>
      <c r="AJ412" s="110"/>
      <c r="AK412" s="97"/>
      <c r="AL412" s="106"/>
      <c r="AM412" s="110"/>
      <c r="AN412" s="97"/>
      <c r="AO412" s="106"/>
      <c r="AP412" s="110"/>
      <c r="AQ412" s="109">
        <v>44881.486805555556</v>
      </c>
      <c r="AR412" s="106">
        <v>45978</v>
      </c>
      <c r="AS412" s="106">
        <v>3098</v>
      </c>
      <c r="AT412" s="111">
        <v>20100</v>
      </c>
      <c r="AU412" s="111">
        <v>12010</v>
      </c>
      <c r="AV412" s="112">
        <v>8090</v>
      </c>
      <c r="AW412" s="109">
        <v>44881.494444444441</v>
      </c>
      <c r="AX412" s="106">
        <v>45978</v>
      </c>
      <c r="AY412" s="109">
        <v>44881.636111111111</v>
      </c>
      <c r="AZ412" s="106">
        <v>46013</v>
      </c>
      <c r="BA412" s="106">
        <v>3103</v>
      </c>
      <c r="BB412" s="111">
        <v>17020</v>
      </c>
      <c r="BC412" s="111">
        <v>11890</v>
      </c>
      <c r="BD412" s="112">
        <v>5130</v>
      </c>
      <c r="BE412" s="109">
        <v>44881.645833333336</v>
      </c>
      <c r="BF412" s="106">
        <v>46013</v>
      </c>
      <c r="BG412" s="109"/>
      <c r="BH412" s="106"/>
      <c r="BI412" s="106"/>
      <c r="BJ412" s="111"/>
      <c r="BK412" s="111"/>
      <c r="BL412" s="112"/>
      <c r="BM412" s="109"/>
      <c r="BN412" s="106"/>
      <c r="BO412" s="97"/>
      <c r="BP412" s="106"/>
      <c r="BQ412" s="106"/>
      <c r="BR412" s="111"/>
      <c r="BS412" s="111"/>
      <c r="BT412" s="112"/>
      <c r="BU412" s="113"/>
      <c r="BV412" s="106"/>
    </row>
    <row r="413" spans="1:74">
      <c r="A413" s="92" t="s">
        <v>690</v>
      </c>
      <c r="B413" s="91" t="s">
        <v>140</v>
      </c>
      <c r="C413" s="105">
        <v>44881</v>
      </c>
      <c r="D413" s="106" t="s">
        <v>180</v>
      </c>
      <c r="E413" s="107"/>
      <c r="F413" s="106"/>
      <c r="G413" s="106"/>
      <c r="H413" s="91"/>
      <c r="I413" s="106" t="s">
        <v>146</v>
      </c>
      <c r="J413" s="107" t="s">
        <v>161</v>
      </c>
      <c r="K413" s="106">
        <v>3</v>
      </c>
      <c r="L413" s="108" t="s">
        <v>162</v>
      </c>
      <c r="M413" s="109">
        <v>44881.262499999997</v>
      </c>
      <c r="N413" s="90">
        <v>28104</v>
      </c>
      <c r="O413" s="106">
        <v>2519</v>
      </c>
      <c r="P413" s="109">
        <v>44881.654166666667</v>
      </c>
      <c r="Q413" s="106">
        <v>28174</v>
      </c>
      <c r="R413" s="106">
        <v>2528</v>
      </c>
      <c r="S413" s="109">
        <v>44881.293055555558</v>
      </c>
      <c r="T413" s="106">
        <v>28112</v>
      </c>
      <c r="U413" s="106" t="s">
        <v>185</v>
      </c>
      <c r="V413" s="109">
        <v>44881.475694444445</v>
      </c>
      <c r="W413" s="106">
        <v>28140</v>
      </c>
      <c r="X413" s="106" t="s">
        <v>692</v>
      </c>
      <c r="Y413" s="109">
        <v>44881.518750000003</v>
      </c>
      <c r="Z413" s="106">
        <v>28150</v>
      </c>
      <c r="AA413" s="106" t="s">
        <v>318</v>
      </c>
      <c r="AB413" s="109">
        <v>44881.620138888888</v>
      </c>
      <c r="AC413" s="106">
        <v>28169</v>
      </c>
      <c r="AD413" s="106" t="s">
        <v>188</v>
      </c>
      <c r="AE413" s="109"/>
      <c r="AF413" s="106"/>
      <c r="AG413" s="106"/>
      <c r="AH413" s="109"/>
      <c r="AI413" s="106"/>
      <c r="AJ413" s="110"/>
      <c r="AK413" s="97"/>
      <c r="AL413" s="106"/>
      <c r="AM413" s="110"/>
      <c r="AN413" s="97"/>
      <c r="AO413" s="106"/>
      <c r="AP413" s="110"/>
      <c r="AQ413" s="109">
        <v>44881.490972222222</v>
      </c>
      <c r="AR413" s="106">
        <v>28146</v>
      </c>
      <c r="AS413" s="106">
        <v>3099</v>
      </c>
      <c r="AT413" s="111">
        <v>6310</v>
      </c>
      <c r="AU413" s="111">
        <v>4430</v>
      </c>
      <c r="AV413" s="112">
        <v>1880</v>
      </c>
      <c r="AW413" s="109">
        <v>44881.513888888891</v>
      </c>
      <c r="AX413" s="106">
        <v>28147</v>
      </c>
      <c r="AY413" s="109">
        <v>44881.631249999999</v>
      </c>
      <c r="AZ413" s="106">
        <v>28173</v>
      </c>
      <c r="BA413" s="106">
        <v>3102</v>
      </c>
      <c r="BB413" s="111">
        <v>6090</v>
      </c>
      <c r="BC413" s="111">
        <v>4430</v>
      </c>
      <c r="BD413" s="112">
        <v>1660</v>
      </c>
      <c r="BE413" s="109">
        <v>44881.649305555555</v>
      </c>
      <c r="BF413" s="106">
        <v>28174</v>
      </c>
      <c r="BG413" s="109"/>
      <c r="BH413" s="106"/>
      <c r="BI413" s="106"/>
      <c r="BJ413" s="111"/>
      <c r="BK413" s="111"/>
      <c r="BL413" s="112"/>
      <c r="BM413" s="109"/>
      <c r="BN413" s="106"/>
      <c r="BO413" s="97"/>
      <c r="BP413" s="106"/>
      <c r="BQ413" s="106"/>
      <c r="BR413" s="111"/>
      <c r="BS413" s="111"/>
      <c r="BT413" s="112"/>
      <c r="BU413" s="113"/>
      <c r="BV413" s="106"/>
    </row>
    <row r="414" spans="1:74">
      <c r="A414" s="92" t="s">
        <v>680</v>
      </c>
      <c r="B414" s="91" t="s">
        <v>140</v>
      </c>
      <c r="C414" s="105">
        <v>44881</v>
      </c>
      <c r="D414" s="106" t="s">
        <v>180</v>
      </c>
      <c r="E414" s="107" t="s">
        <v>1323</v>
      </c>
      <c r="F414" s="106" t="s">
        <v>196</v>
      </c>
      <c r="G414" s="106" t="s">
        <v>144</v>
      </c>
      <c r="H414" s="91" t="s">
        <v>319</v>
      </c>
      <c r="I414" s="106" t="s">
        <v>146</v>
      </c>
      <c r="J414" s="107" t="s">
        <v>150</v>
      </c>
      <c r="K414" s="106">
        <v>0</v>
      </c>
      <c r="L414" s="108" t="s">
        <v>151</v>
      </c>
      <c r="M414" s="109">
        <v>44881.638888888891</v>
      </c>
      <c r="N414" s="90">
        <v>45107</v>
      </c>
      <c r="O414" s="106">
        <v>0</v>
      </c>
      <c r="P414" s="109">
        <v>44881.67083333333</v>
      </c>
      <c r="Q414" s="106">
        <v>45110</v>
      </c>
      <c r="R414" s="106" t="s">
        <v>681</v>
      </c>
      <c r="S414" s="109">
        <v>44881.642361111109</v>
      </c>
      <c r="T414" s="106">
        <v>45108</v>
      </c>
      <c r="U414" s="106" t="s">
        <v>270</v>
      </c>
      <c r="V414" s="109">
        <v>44881.65625</v>
      </c>
      <c r="W414" s="106">
        <v>45108</v>
      </c>
      <c r="X414" s="106" t="s">
        <v>310</v>
      </c>
      <c r="Y414" s="109"/>
      <c r="Z414" s="106"/>
      <c r="AA414" s="106"/>
      <c r="AB414" s="109"/>
      <c r="AC414" s="106"/>
      <c r="AD414" s="106"/>
      <c r="AE414" s="109"/>
      <c r="AF414" s="106"/>
      <c r="AG414" s="106"/>
      <c r="AH414" s="109"/>
      <c r="AI414" s="106"/>
      <c r="AJ414" s="110"/>
      <c r="AK414" s="97"/>
      <c r="AL414" s="106"/>
      <c r="AM414" s="110"/>
      <c r="AN414" s="97"/>
      <c r="AO414" s="106"/>
      <c r="AP414" s="110"/>
      <c r="AQ414" s="109">
        <v>44881.667361111111</v>
      </c>
      <c r="AR414" s="106">
        <v>45109</v>
      </c>
      <c r="AS414" s="106">
        <v>3104</v>
      </c>
      <c r="AT414" s="111">
        <v>13750</v>
      </c>
      <c r="AU414" s="111">
        <v>12070</v>
      </c>
      <c r="AV414" s="112">
        <v>1680</v>
      </c>
      <c r="AW414" s="109">
        <v>44881.67083333333</v>
      </c>
      <c r="AX414" s="106">
        <v>45110</v>
      </c>
      <c r="AY414" s="109"/>
      <c r="AZ414" s="106"/>
      <c r="BA414" s="106"/>
      <c r="BB414" s="111"/>
      <c r="BC414" s="111"/>
      <c r="BD414" s="112"/>
      <c r="BE414" s="109"/>
      <c r="BF414" s="106"/>
      <c r="BG414" s="109"/>
      <c r="BH414" s="106"/>
      <c r="BI414" s="106"/>
      <c r="BJ414" s="111"/>
      <c r="BK414" s="111"/>
      <c r="BL414" s="112"/>
      <c r="BM414" s="109"/>
      <c r="BN414" s="106"/>
      <c r="BO414" s="97"/>
      <c r="BP414" s="106"/>
      <c r="BQ414" s="106"/>
      <c r="BR414" s="111"/>
      <c r="BS414" s="111"/>
      <c r="BT414" s="112"/>
      <c r="BU414" s="113"/>
      <c r="BV414" s="106"/>
    </row>
    <row r="415" spans="1:74">
      <c r="A415" s="92" t="s">
        <v>694</v>
      </c>
      <c r="B415" s="91" t="s">
        <v>140</v>
      </c>
      <c r="C415" s="105">
        <v>44882</v>
      </c>
      <c r="D415" s="106" t="s">
        <v>141</v>
      </c>
      <c r="E415" s="107" t="s">
        <v>1318</v>
      </c>
      <c r="F415" s="106" t="s">
        <v>165</v>
      </c>
      <c r="G415" s="106" t="s">
        <v>156</v>
      </c>
      <c r="H415" s="91" t="s">
        <v>145</v>
      </c>
      <c r="I415" s="106" t="s">
        <v>146</v>
      </c>
      <c r="J415" s="107" t="s">
        <v>153</v>
      </c>
      <c r="K415" s="106">
        <v>3</v>
      </c>
      <c r="L415" s="108" t="s">
        <v>158</v>
      </c>
      <c r="M415" s="109">
        <v>44881.646527777775</v>
      </c>
      <c r="N415" s="90">
        <v>46013</v>
      </c>
      <c r="O415" s="106">
        <v>46013</v>
      </c>
      <c r="P415" s="109">
        <v>44882.013888888891</v>
      </c>
      <c r="Q415" s="106">
        <v>46088</v>
      </c>
      <c r="R415" s="106">
        <v>46088</v>
      </c>
      <c r="S415" s="109">
        <v>44882.650694444441</v>
      </c>
      <c r="T415" s="106">
        <v>46017</v>
      </c>
      <c r="U415" s="106" t="s">
        <v>183</v>
      </c>
      <c r="V415" s="109">
        <v>44882.828472222223</v>
      </c>
      <c r="W415" s="106">
        <v>46039</v>
      </c>
      <c r="X415" s="106" t="s">
        <v>446</v>
      </c>
      <c r="Y415" s="109">
        <v>44882.847916666666</v>
      </c>
      <c r="Z415" s="106">
        <v>46048</v>
      </c>
      <c r="AA415" s="106" t="s">
        <v>464</v>
      </c>
      <c r="AB415" s="109">
        <v>44882.990972222222</v>
      </c>
      <c r="AC415" s="106">
        <v>46081</v>
      </c>
      <c r="AD415" s="106" t="s">
        <v>260</v>
      </c>
      <c r="AE415" s="109"/>
      <c r="AF415" s="106"/>
      <c r="AG415" s="106"/>
      <c r="AH415" s="109"/>
      <c r="AI415" s="106"/>
      <c r="AJ415" s="110"/>
      <c r="AK415" s="97"/>
      <c r="AL415" s="106"/>
      <c r="AM415" s="110"/>
      <c r="AN415" s="97"/>
      <c r="AO415" s="106"/>
      <c r="AP415" s="110"/>
      <c r="AQ415" s="109">
        <v>44882.833333333336</v>
      </c>
      <c r="AR415" s="106">
        <v>46043</v>
      </c>
      <c r="AS415" s="106"/>
      <c r="AT415" s="111"/>
      <c r="AU415" s="111"/>
      <c r="AV415" s="114">
        <v>7780</v>
      </c>
      <c r="AW415" s="109">
        <v>44882.842361111114</v>
      </c>
      <c r="AX415" s="106">
        <v>46044</v>
      </c>
      <c r="AY415" s="109">
        <v>44882.003472222219</v>
      </c>
      <c r="AZ415" s="106">
        <v>46087</v>
      </c>
      <c r="BA415" s="106"/>
      <c r="BB415" s="111"/>
      <c r="BC415" s="111"/>
      <c r="BD415" s="114">
        <v>5840</v>
      </c>
      <c r="BE415" s="109">
        <v>44882.011111111111</v>
      </c>
      <c r="BF415" s="106">
        <v>46088</v>
      </c>
      <c r="BG415" s="109"/>
      <c r="BH415" s="106"/>
      <c r="BI415" s="106"/>
      <c r="BJ415" s="111"/>
      <c r="BK415" s="111"/>
      <c r="BL415" s="112"/>
      <c r="BM415" s="109"/>
      <c r="BN415" s="106"/>
      <c r="BO415" s="97"/>
      <c r="BP415" s="106"/>
      <c r="BQ415" s="106"/>
      <c r="BR415" s="111"/>
      <c r="BS415" s="111"/>
      <c r="BT415" s="112"/>
      <c r="BU415" s="113"/>
      <c r="BV415" s="106"/>
    </row>
    <row r="416" spans="1:74">
      <c r="A416" s="92" t="s">
        <v>704</v>
      </c>
      <c r="B416" s="91" t="s">
        <v>140</v>
      </c>
      <c r="C416" s="105">
        <v>44882</v>
      </c>
      <c r="D416" s="106" t="s">
        <v>141</v>
      </c>
      <c r="E416" s="107" t="s">
        <v>1319</v>
      </c>
      <c r="F416" s="106" t="s">
        <v>141</v>
      </c>
      <c r="G416" s="106" t="s">
        <v>144</v>
      </c>
      <c r="H416" s="91" t="s">
        <v>160</v>
      </c>
      <c r="I416" s="106" t="s">
        <v>146</v>
      </c>
      <c r="J416" s="107" t="s">
        <v>161</v>
      </c>
      <c r="K416" s="106">
        <v>3</v>
      </c>
      <c r="L416" s="108" t="s">
        <v>162</v>
      </c>
      <c r="M416" s="109">
        <v>44882.269444444442</v>
      </c>
      <c r="N416" s="90">
        <v>28174</v>
      </c>
      <c r="O416" s="106">
        <v>0</v>
      </c>
      <c r="P416" s="109">
        <v>44882.586805555555</v>
      </c>
      <c r="Q416" s="106">
        <v>28227</v>
      </c>
      <c r="R416" s="106">
        <v>2535</v>
      </c>
      <c r="S416" s="109">
        <v>44882.300694444442</v>
      </c>
      <c r="T416" s="106">
        <v>28182</v>
      </c>
      <c r="U416" s="106" t="s">
        <v>263</v>
      </c>
      <c r="V416" s="109">
        <v>44882.425694444442</v>
      </c>
      <c r="W416" s="106">
        <v>28199</v>
      </c>
      <c r="X416" s="106" t="s">
        <v>212</v>
      </c>
      <c r="Y416" s="109">
        <v>44882.470833333333</v>
      </c>
      <c r="Z416" s="106">
        <v>28208</v>
      </c>
      <c r="AA416" s="106" t="s">
        <v>705</v>
      </c>
      <c r="AB416" s="109">
        <v>44882.546527777777</v>
      </c>
      <c r="AC416" s="106">
        <v>28219</v>
      </c>
      <c r="AD416" s="106" t="s">
        <v>706</v>
      </c>
      <c r="AE416" s="109"/>
      <c r="AF416" s="106"/>
      <c r="AG416" s="106"/>
      <c r="AH416" s="109"/>
      <c r="AI416" s="106"/>
      <c r="AJ416" s="110"/>
      <c r="AK416" s="97"/>
      <c r="AL416" s="106"/>
      <c r="AM416" s="110"/>
      <c r="AN416" s="97"/>
      <c r="AO416" s="106"/>
      <c r="AP416" s="110"/>
      <c r="AQ416" s="109">
        <v>44882.44027777778</v>
      </c>
      <c r="AR416" s="106">
        <v>28203</v>
      </c>
      <c r="AS416" s="106">
        <v>3110</v>
      </c>
      <c r="AT416" s="111">
        <v>6130</v>
      </c>
      <c r="AU416" s="111">
        <v>4430</v>
      </c>
      <c r="AV416" s="112">
        <v>1700</v>
      </c>
      <c r="AW416" s="109">
        <v>44882.461805555555</v>
      </c>
      <c r="AX416" s="106">
        <v>28204</v>
      </c>
      <c r="AY416" s="109">
        <v>44882.567361111112</v>
      </c>
      <c r="AZ416" s="106">
        <v>28226</v>
      </c>
      <c r="BA416" s="106">
        <v>3117</v>
      </c>
      <c r="BB416" s="111">
        <v>5730</v>
      </c>
      <c r="BC416" s="111">
        <v>4430</v>
      </c>
      <c r="BD416" s="112">
        <v>1300</v>
      </c>
      <c r="BE416" s="109">
        <v>44882.586111111108</v>
      </c>
      <c r="BF416" s="106">
        <v>28227</v>
      </c>
      <c r="BG416" s="109"/>
      <c r="BH416" s="106"/>
      <c r="BI416" s="106"/>
      <c r="BJ416" s="111"/>
      <c r="BK416" s="111"/>
      <c r="BL416" s="112"/>
      <c r="BM416" s="109"/>
      <c r="BN416" s="106"/>
      <c r="BO416" s="97"/>
      <c r="BP416" s="106"/>
      <c r="BQ416" s="106"/>
      <c r="BR416" s="111"/>
      <c r="BS416" s="111"/>
      <c r="BT416" s="112"/>
      <c r="BU416" s="113"/>
      <c r="BV416" s="106"/>
    </row>
    <row r="417" spans="1:74">
      <c r="A417" s="92" t="s">
        <v>695</v>
      </c>
      <c r="B417" s="91" t="s">
        <v>140</v>
      </c>
      <c r="C417" s="105">
        <v>44882</v>
      </c>
      <c r="D417" s="106" t="s">
        <v>141</v>
      </c>
      <c r="E417" s="107" t="s">
        <v>1320</v>
      </c>
      <c r="F417" s="106" t="s">
        <v>143</v>
      </c>
      <c r="G417" s="106" t="s">
        <v>144</v>
      </c>
      <c r="H417" s="91" t="s">
        <v>145</v>
      </c>
      <c r="I417" s="106" t="s">
        <v>146</v>
      </c>
      <c r="J417" s="107" t="s">
        <v>147</v>
      </c>
      <c r="K417" s="106">
        <v>3</v>
      </c>
      <c r="L417" s="108" t="s">
        <v>148</v>
      </c>
      <c r="M417" s="109">
        <v>44882.260416666664</v>
      </c>
      <c r="N417" s="90">
        <v>38801</v>
      </c>
      <c r="O417" s="106">
        <v>0</v>
      </c>
      <c r="P417" s="109">
        <v>44882.659722222219</v>
      </c>
      <c r="Q417" s="106">
        <v>38886</v>
      </c>
      <c r="R417" s="106">
        <v>0</v>
      </c>
      <c r="S417" s="109">
        <v>44882.295138888891</v>
      </c>
      <c r="T417" s="106">
        <v>38808</v>
      </c>
      <c r="U417" s="106" t="s">
        <v>189</v>
      </c>
      <c r="V417" s="109">
        <v>44882.430555555555</v>
      </c>
      <c r="W417" s="106">
        <v>38825</v>
      </c>
      <c r="X417" s="106" t="s">
        <v>696</v>
      </c>
      <c r="Y417" s="109">
        <v>44882.461805555555</v>
      </c>
      <c r="Z417" s="106">
        <v>38846</v>
      </c>
      <c r="AA417" s="106" t="s">
        <v>697</v>
      </c>
      <c r="AB417" s="109">
        <v>44882.628472222219</v>
      </c>
      <c r="AC417" s="106">
        <v>38873</v>
      </c>
      <c r="AD417" s="106" t="s">
        <v>698</v>
      </c>
      <c r="AE417" s="109"/>
      <c r="AF417" s="106"/>
      <c r="AG417" s="106"/>
      <c r="AH417" s="109"/>
      <c r="AI417" s="106"/>
      <c r="AJ417" s="110"/>
      <c r="AK417" s="97"/>
      <c r="AL417" s="106"/>
      <c r="AM417" s="110"/>
      <c r="AN417" s="97"/>
      <c r="AO417" s="106"/>
      <c r="AP417" s="110"/>
      <c r="AQ417" s="109">
        <v>44882.448611111111</v>
      </c>
      <c r="AR417" s="106">
        <v>38835</v>
      </c>
      <c r="AS417" s="106">
        <v>3112</v>
      </c>
      <c r="AT417" s="111">
        <v>18750</v>
      </c>
      <c r="AU417" s="111">
        <v>12020</v>
      </c>
      <c r="AV417" s="112">
        <v>6730</v>
      </c>
      <c r="AW417" s="109">
        <v>44882.452777777777</v>
      </c>
      <c r="AX417" s="106">
        <v>38835</v>
      </c>
      <c r="AY417" s="109">
        <v>44882.652777777781</v>
      </c>
      <c r="AZ417" s="106">
        <v>38886</v>
      </c>
      <c r="BA417" s="106">
        <v>3118</v>
      </c>
      <c r="BB417" s="111">
        <v>18370</v>
      </c>
      <c r="BC417" s="111">
        <v>11980</v>
      </c>
      <c r="BD417" s="112">
        <v>6390</v>
      </c>
      <c r="BE417" s="109">
        <v>44882.658333333333</v>
      </c>
      <c r="BF417" s="106">
        <v>38886</v>
      </c>
      <c r="BG417" s="109"/>
      <c r="BH417" s="106"/>
      <c r="BI417" s="106"/>
      <c r="BJ417" s="111"/>
      <c r="BK417" s="111"/>
      <c r="BL417" s="112"/>
      <c r="BM417" s="109"/>
      <c r="BN417" s="106"/>
      <c r="BO417" s="97"/>
      <c r="BP417" s="106"/>
      <c r="BQ417" s="106"/>
      <c r="BR417" s="111"/>
      <c r="BS417" s="111"/>
      <c r="BT417" s="112"/>
      <c r="BU417" s="113"/>
      <c r="BV417" s="106"/>
    </row>
    <row r="418" spans="1:74">
      <c r="A418" s="92" t="s">
        <v>701</v>
      </c>
      <c r="B418" s="91" t="s">
        <v>140</v>
      </c>
      <c r="C418" s="105">
        <v>44882</v>
      </c>
      <c r="D418" s="106" t="s">
        <v>141</v>
      </c>
      <c r="E418" s="107" t="s">
        <v>1322</v>
      </c>
      <c r="F418" s="106" t="s">
        <v>143</v>
      </c>
      <c r="G418" s="106" t="s">
        <v>144</v>
      </c>
      <c r="H418" s="91" t="s">
        <v>145</v>
      </c>
      <c r="I418" s="106" t="s">
        <v>146</v>
      </c>
      <c r="J418" s="107" t="s">
        <v>153</v>
      </c>
      <c r="K418" s="106">
        <v>2</v>
      </c>
      <c r="L418" s="108" t="s">
        <v>154</v>
      </c>
      <c r="M418" s="109">
        <v>44882.256944444445</v>
      </c>
      <c r="N418" s="90">
        <v>46088</v>
      </c>
      <c r="O418" s="106">
        <v>46088</v>
      </c>
      <c r="P418" s="109">
        <v>44882.677083333336</v>
      </c>
      <c r="Q418" s="106">
        <v>46242</v>
      </c>
      <c r="R418" s="106">
        <v>46242</v>
      </c>
      <c r="S418" s="109">
        <v>44882.294444444444</v>
      </c>
      <c r="T418" s="106">
        <v>46096</v>
      </c>
      <c r="U418" s="106" t="s">
        <v>181</v>
      </c>
      <c r="V418" s="109">
        <v>44882.502083333333</v>
      </c>
      <c r="W418" s="106">
        <v>46176</v>
      </c>
      <c r="X418" s="106" t="s">
        <v>267</v>
      </c>
      <c r="Y418" s="109">
        <v>44882.543055555558</v>
      </c>
      <c r="Z418" s="106">
        <v>46193</v>
      </c>
      <c r="AA418" s="106" t="s">
        <v>702</v>
      </c>
      <c r="AB418" s="109">
        <v>44882.635416666664</v>
      </c>
      <c r="AC418" s="106">
        <v>46218</v>
      </c>
      <c r="AD418" s="106" t="s">
        <v>211</v>
      </c>
      <c r="AE418" s="109"/>
      <c r="AF418" s="106"/>
      <c r="AG418" s="106"/>
      <c r="AH418" s="109"/>
      <c r="AI418" s="106"/>
      <c r="AJ418" s="110"/>
      <c r="AK418" s="97"/>
      <c r="AL418" s="106"/>
      <c r="AM418" s="110"/>
      <c r="AN418" s="97"/>
      <c r="AO418" s="106"/>
      <c r="AP418" s="110"/>
      <c r="AQ418" s="109">
        <v>44882.521527777775</v>
      </c>
      <c r="AR418" s="106">
        <v>46184</v>
      </c>
      <c r="AS418" s="106">
        <v>3113</v>
      </c>
      <c r="AT418" s="111">
        <v>18020</v>
      </c>
      <c r="AU418" s="111">
        <v>11970</v>
      </c>
      <c r="AV418" s="112">
        <v>6050</v>
      </c>
      <c r="AW418" s="109">
        <v>44882.527777777781</v>
      </c>
      <c r="AX418" s="106">
        <v>46184</v>
      </c>
      <c r="AY418" s="109">
        <v>44882.664583333331</v>
      </c>
      <c r="AZ418" s="106">
        <v>46242</v>
      </c>
      <c r="BA418" s="106">
        <v>3121</v>
      </c>
      <c r="BB418" s="111">
        <v>14270</v>
      </c>
      <c r="BC418" s="111">
        <v>11800</v>
      </c>
      <c r="BD418" s="112">
        <v>2470</v>
      </c>
      <c r="BE418" s="109">
        <v>44882.67083333333</v>
      </c>
      <c r="BF418" s="106">
        <v>46242</v>
      </c>
      <c r="BG418" s="109"/>
      <c r="BH418" s="106"/>
      <c r="BI418" s="106"/>
      <c r="BJ418" s="111"/>
      <c r="BK418" s="111"/>
      <c r="BL418" s="112"/>
      <c r="BM418" s="109"/>
      <c r="BN418" s="106"/>
      <c r="BO418" s="97"/>
      <c r="BP418" s="106"/>
      <c r="BQ418" s="106"/>
      <c r="BR418" s="111"/>
      <c r="BS418" s="111"/>
      <c r="BT418" s="112"/>
      <c r="BU418" s="113"/>
      <c r="BV418" s="106"/>
    </row>
    <row r="419" spans="1:74">
      <c r="A419" s="92" t="s">
        <v>699</v>
      </c>
      <c r="B419" s="91" t="s">
        <v>140</v>
      </c>
      <c r="C419" s="105">
        <v>44882</v>
      </c>
      <c r="D419" s="106" t="s">
        <v>141</v>
      </c>
      <c r="E419" s="107" t="s">
        <v>1321</v>
      </c>
      <c r="F419" s="106" t="s">
        <v>143</v>
      </c>
      <c r="G419" s="106" t="s">
        <v>144</v>
      </c>
      <c r="H419" s="91" t="s">
        <v>145</v>
      </c>
      <c r="I419" s="106" t="s">
        <v>146</v>
      </c>
      <c r="J419" s="107" t="s">
        <v>150</v>
      </c>
      <c r="K419" s="106">
        <v>3</v>
      </c>
      <c r="L419" s="108" t="s">
        <v>151</v>
      </c>
      <c r="M419" s="109">
        <v>44882.256944444445</v>
      </c>
      <c r="N419" s="90">
        <v>45110</v>
      </c>
      <c r="O419" s="106">
        <v>0</v>
      </c>
      <c r="P419" s="109">
        <v>44882.672222222223</v>
      </c>
      <c r="Q419" s="106">
        <v>45211</v>
      </c>
      <c r="R419" s="106">
        <v>0</v>
      </c>
      <c r="S419" s="109">
        <v>44882.291666666664</v>
      </c>
      <c r="T419" s="106">
        <v>45115</v>
      </c>
      <c r="U419" s="106" t="s">
        <v>285</v>
      </c>
      <c r="V419" s="109">
        <v>44882.513888888891</v>
      </c>
      <c r="W419" s="106">
        <v>45167</v>
      </c>
      <c r="X419" s="106" t="s">
        <v>576</v>
      </c>
      <c r="Y419" s="109">
        <v>44882.546527777777</v>
      </c>
      <c r="Z419" s="106">
        <v>45187</v>
      </c>
      <c r="AA419" s="106"/>
      <c r="AB419" s="109">
        <v>44882.645833333336</v>
      </c>
      <c r="AC419" s="106">
        <v>45208</v>
      </c>
      <c r="AD419" s="106" t="s">
        <v>700</v>
      </c>
      <c r="AE419" s="109"/>
      <c r="AF419" s="106"/>
      <c r="AG419" s="106"/>
      <c r="AH419" s="109"/>
      <c r="AI419" s="106"/>
      <c r="AJ419" s="110"/>
      <c r="AK419" s="97"/>
      <c r="AL419" s="106"/>
      <c r="AM419" s="110"/>
      <c r="AN419" s="97"/>
      <c r="AO419" s="106"/>
      <c r="AP419" s="110"/>
      <c r="AQ419" s="109">
        <v>44882.532638888886</v>
      </c>
      <c r="AR419" s="106">
        <v>45177</v>
      </c>
      <c r="AS419" s="106">
        <v>3115</v>
      </c>
      <c r="AT419" s="111">
        <v>20630</v>
      </c>
      <c r="AU419" s="111">
        <v>12340</v>
      </c>
      <c r="AV419" s="112">
        <v>8290</v>
      </c>
      <c r="AW419" s="109">
        <v>44882.540277777778</v>
      </c>
      <c r="AX419" s="106">
        <v>45177</v>
      </c>
      <c r="AY419" s="109">
        <v>44882.664583333331</v>
      </c>
      <c r="AZ419" s="106">
        <v>45211</v>
      </c>
      <c r="BA419" s="106">
        <v>3120</v>
      </c>
      <c r="BB419" s="111">
        <v>16630</v>
      </c>
      <c r="BC419" s="111">
        <v>12230</v>
      </c>
      <c r="BD419" s="112">
        <v>4400</v>
      </c>
      <c r="BE419" s="109">
        <v>44882.672222222223</v>
      </c>
      <c r="BF419" s="106">
        <v>45211</v>
      </c>
      <c r="BG419" s="109"/>
      <c r="BH419" s="106"/>
      <c r="BI419" s="106"/>
      <c r="BJ419" s="111"/>
      <c r="BK419" s="111"/>
      <c r="BL419" s="112"/>
      <c r="BM419" s="109"/>
      <c r="BN419" s="106"/>
      <c r="BO419" s="97"/>
      <c r="BP419" s="106"/>
      <c r="BQ419" s="106"/>
      <c r="BR419" s="111"/>
      <c r="BS419" s="111"/>
      <c r="BT419" s="112"/>
      <c r="BU419" s="113"/>
      <c r="BV419" s="106"/>
    </row>
    <row r="420" spans="1:74">
      <c r="A420" s="92" t="s">
        <v>693</v>
      </c>
      <c r="B420" s="91" t="s">
        <v>140</v>
      </c>
      <c r="C420" s="105">
        <v>44882</v>
      </c>
      <c r="D420" s="106" t="s">
        <v>141</v>
      </c>
      <c r="E420" s="107" t="s">
        <v>1323</v>
      </c>
      <c r="F420" s="106" t="s">
        <v>196</v>
      </c>
      <c r="G420" s="106" t="s">
        <v>144</v>
      </c>
      <c r="H420" s="91" t="s">
        <v>319</v>
      </c>
      <c r="I420" s="106" t="s">
        <v>146</v>
      </c>
      <c r="J420" s="107" t="s">
        <v>147</v>
      </c>
      <c r="K420" s="106">
        <v>0</v>
      </c>
      <c r="L420" s="108" t="s">
        <v>148</v>
      </c>
      <c r="M420" s="109">
        <v>44882.661805555559</v>
      </c>
      <c r="N420" s="90">
        <v>38886</v>
      </c>
      <c r="O420" s="106">
        <v>0</v>
      </c>
      <c r="P420" s="109">
        <v>44882.6875</v>
      </c>
      <c r="Q420" s="106">
        <v>38889</v>
      </c>
      <c r="R420" s="106">
        <v>0</v>
      </c>
      <c r="S420" s="109">
        <v>44882.664583333331</v>
      </c>
      <c r="T420" s="106">
        <v>38887</v>
      </c>
      <c r="U420" s="106" t="s">
        <v>209</v>
      </c>
      <c r="V420" s="109">
        <v>44882.672222222223</v>
      </c>
      <c r="W420" s="106">
        <v>38887</v>
      </c>
      <c r="X420" s="106" t="s">
        <v>209</v>
      </c>
      <c r="Y420" s="109"/>
      <c r="Z420" s="106"/>
      <c r="AA420" s="106"/>
      <c r="AB420" s="109"/>
      <c r="AC420" s="106"/>
      <c r="AD420" s="106"/>
      <c r="AE420" s="109"/>
      <c r="AF420" s="106"/>
      <c r="AG420" s="106"/>
      <c r="AH420" s="109"/>
      <c r="AI420" s="106"/>
      <c r="AJ420" s="110"/>
      <c r="AK420" s="97"/>
      <c r="AL420" s="106"/>
      <c r="AM420" s="110"/>
      <c r="AN420" s="97"/>
      <c r="AO420" s="106"/>
      <c r="AP420" s="110"/>
      <c r="AQ420" s="109">
        <v>44882.675000000003</v>
      </c>
      <c r="AR420" s="106">
        <v>38889</v>
      </c>
      <c r="AS420" s="106">
        <v>3123</v>
      </c>
      <c r="AT420" s="111">
        <v>13210</v>
      </c>
      <c r="AU420" s="111">
        <v>11980</v>
      </c>
      <c r="AV420" s="112">
        <v>1230</v>
      </c>
      <c r="AW420" s="109">
        <v>44882.678472222222</v>
      </c>
      <c r="AX420" s="106">
        <v>38889</v>
      </c>
      <c r="AY420" s="109"/>
      <c r="AZ420" s="106"/>
      <c r="BA420" s="106"/>
      <c r="BB420" s="111"/>
      <c r="BC420" s="111"/>
      <c r="BD420" s="112"/>
      <c r="BE420" s="109"/>
      <c r="BF420" s="106"/>
      <c r="BG420" s="109"/>
      <c r="BH420" s="106"/>
      <c r="BI420" s="106"/>
      <c r="BJ420" s="111"/>
      <c r="BK420" s="111"/>
      <c r="BL420" s="112"/>
      <c r="BM420" s="109"/>
      <c r="BN420" s="106"/>
      <c r="BO420" s="97"/>
      <c r="BP420" s="106"/>
      <c r="BQ420" s="106"/>
      <c r="BR420" s="111"/>
      <c r="BS420" s="111"/>
      <c r="BT420" s="112"/>
      <c r="BU420" s="113"/>
      <c r="BV420" s="106"/>
    </row>
    <row r="421" spans="1:74">
      <c r="A421" s="92" t="s">
        <v>703</v>
      </c>
      <c r="B421" s="91" t="s">
        <v>140</v>
      </c>
      <c r="C421" s="105">
        <v>44882</v>
      </c>
      <c r="D421" s="106" t="s">
        <v>141</v>
      </c>
      <c r="E421" s="107" t="s">
        <v>1324</v>
      </c>
      <c r="F421" s="106" t="s">
        <v>143</v>
      </c>
      <c r="G421" s="106" t="s">
        <v>156</v>
      </c>
      <c r="H421" s="91" t="s">
        <v>145</v>
      </c>
      <c r="I421" s="106" t="s">
        <v>146</v>
      </c>
      <c r="J421" s="107" t="s">
        <v>150</v>
      </c>
      <c r="K421" s="106">
        <v>3</v>
      </c>
      <c r="L421" s="108" t="s">
        <v>158</v>
      </c>
      <c r="M421" s="109">
        <v>44882.671527777777</v>
      </c>
      <c r="N421" s="90">
        <v>45211</v>
      </c>
      <c r="O421" s="106">
        <v>45211</v>
      </c>
      <c r="P421" s="109">
        <v>44882.963194444441</v>
      </c>
      <c r="Q421" s="106">
        <v>45263</v>
      </c>
      <c r="R421" s="106">
        <v>45263</v>
      </c>
      <c r="S421" s="109">
        <v>44882.676388888889</v>
      </c>
      <c r="T421" s="106">
        <v>45215</v>
      </c>
      <c r="U421" s="106" t="s">
        <v>344</v>
      </c>
      <c r="V421" s="109">
        <v>44882.931250000001</v>
      </c>
      <c r="W421" s="106">
        <v>45248</v>
      </c>
      <c r="X421" s="106" t="s">
        <v>169</v>
      </c>
      <c r="Y421" s="109"/>
      <c r="Z421" s="106"/>
      <c r="AA421" s="106"/>
      <c r="AB421" s="109"/>
      <c r="AC421" s="106"/>
      <c r="AD421" s="106"/>
      <c r="AE421" s="109"/>
      <c r="AF421" s="106"/>
      <c r="AG421" s="106"/>
      <c r="AH421" s="109"/>
      <c r="AI421" s="106"/>
      <c r="AJ421" s="110"/>
      <c r="AK421" s="97"/>
      <c r="AL421" s="106"/>
      <c r="AM421" s="110"/>
      <c r="AN421" s="97"/>
      <c r="AO421" s="106"/>
      <c r="AP421" s="110"/>
      <c r="AQ421" s="109">
        <v>44882.951388888891</v>
      </c>
      <c r="AR421" s="106">
        <v>45262</v>
      </c>
      <c r="AS421" s="106"/>
      <c r="AT421" s="111"/>
      <c r="AU421" s="111"/>
      <c r="AV421" s="114">
        <v>9480</v>
      </c>
      <c r="AW421" s="109">
        <v>44882.960416666669</v>
      </c>
      <c r="AX421" s="106">
        <v>45263</v>
      </c>
      <c r="AY421" s="109"/>
      <c r="AZ421" s="106"/>
      <c r="BA421" s="106"/>
      <c r="BB421" s="111"/>
      <c r="BC421" s="111"/>
      <c r="BD421" s="112"/>
      <c r="BE421" s="109"/>
      <c r="BF421" s="106"/>
      <c r="BG421" s="109"/>
      <c r="BH421" s="106"/>
      <c r="BI421" s="106"/>
      <c r="BJ421" s="111"/>
      <c r="BK421" s="111"/>
      <c r="BL421" s="112"/>
      <c r="BM421" s="109"/>
      <c r="BN421" s="106"/>
      <c r="BO421" s="97"/>
      <c r="BP421" s="106"/>
      <c r="BQ421" s="106"/>
      <c r="BR421" s="111"/>
      <c r="BS421" s="111"/>
      <c r="BT421" s="112"/>
      <c r="BU421" s="113"/>
      <c r="BV421" s="106"/>
    </row>
    <row r="422" spans="1:74">
      <c r="A422" s="92" t="s">
        <v>711</v>
      </c>
      <c r="B422" s="91" t="s">
        <v>140</v>
      </c>
      <c r="C422" s="105">
        <v>44883</v>
      </c>
      <c r="D422" s="106" t="s">
        <v>163</v>
      </c>
      <c r="E422" s="107" t="s">
        <v>1326</v>
      </c>
      <c r="F422" s="106" t="s">
        <v>165</v>
      </c>
      <c r="G422" s="106" t="s">
        <v>144</v>
      </c>
      <c r="H422" s="91" t="s">
        <v>145</v>
      </c>
      <c r="I422" s="106" t="s">
        <v>146</v>
      </c>
      <c r="J422" s="107" t="s">
        <v>153</v>
      </c>
      <c r="K422" s="106">
        <v>3</v>
      </c>
      <c r="L422" s="108" t="s">
        <v>154</v>
      </c>
      <c r="M422" s="109">
        <v>44883.256944444445</v>
      </c>
      <c r="N422" s="90">
        <v>45242</v>
      </c>
      <c r="O422" s="106">
        <v>45242</v>
      </c>
      <c r="P422" s="109">
        <v>44883.604166666664</v>
      </c>
      <c r="Q422" s="106">
        <v>46308</v>
      </c>
      <c r="R422" s="106">
        <v>46308</v>
      </c>
      <c r="S422" s="109">
        <v>44883.295138888891</v>
      </c>
      <c r="T422" s="106">
        <v>46251</v>
      </c>
      <c r="U422" s="106" t="s">
        <v>181</v>
      </c>
      <c r="V422" s="109">
        <v>44883.472222222219</v>
      </c>
      <c r="W422" s="106">
        <v>46281</v>
      </c>
      <c r="X422" s="106" t="s">
        <v>223</v>
      </c>
      <c r="Y422" s="109">
        <v>44883.495138888888</v>
      </c>
      <c r="Z422" s="106">
        <v>46290</v>
      </c>
      <c r="AA422" s="106" t="s">
        <v>712</v>
      </c>
      <c r="AB422" s="109">
        <v>44883.583333333336</v>
      </c>
      <c r="AC422" s="106">
        <v>46302</v>
      </c>
      <c r="AD422" s="106" t="s">
        <v>713</v>
      </c>
      <c r="AE422" s="109"/>
      <c r="AF422" s="106"/>
      <c r="AG422" s="106"/>
      <c r="AH422" s="109"/>
      <c r="AI422" s="106"/>
      <c r="AJ422" s="110"/>
      <c r="AK422" s="97"/>
      <c r="AL422" s="106"/>
      <c r="AM422" s="110"/>
      <c r="AN422" s="97"/>
      <c r="AO422" s="106"/>
      <c r="AP422" s="110"/>
      <c r="AQ422" s="109">
        <v>44883.486805555556</v>
      </c>
      <c r="AR422" s="106">
        <v>46286</v>
      </c>
      <c r="AS422" s="106">
        <v>3128</v>
      </c>
      <c r="AT422" s="111">
        <v>19090</v>
      </c>
      <c r="AU422" s="111">
        <v>12150</v>
      </c>
      <c r="AV422" s="112">
        <v>6940</v>
      </c>
      <c r="AW422" s="109">
        <v>44883.491666666669</v>
      </c>
      <c r="AX422" s="106">
        <v>46286</v>
      </c>
      <c r="AY422" s="109">
        <v>44883.595833333333</v>
      </c>
      <c r="AZ422" s="106">
        <v>46308</v>
      </c>
      <c r="BA422" s="106">
        <v>3134</v>
      </c>
      <c r="BB422" s="111">
        <v>16180</v>
      </c>
      <c r="BC422" s="111">
        <v>11990</v>
      </c>
      <c r="BD422" s="112">
        <v>4190</v>
      </c>
      <c r="BE422" s="109">
        <v>44883.601388888892</v>
      </c>
      <c r="BF422" s="106">
        <v>46308</v>
      </c>
      <c r="BG422" s="109"/>
      <c r="BH422" s="106"/>
      <c r="BI422" s="106"/>
      <c r="BJ422" s="111"/>
      <c r="BK422" s="111"/>
      <c r="BL422" s="112"/>
      <c r="BM422" s="109"/>
      <c r="BN422" s="106"/>
      <c r="BO422" s="97"/>
      <c r="BP422" s="106"/>
      <c r="BQ422" s="106"/>
      <c r="BR422" s="111"/>
      <c r="BS422" s="111"/>
      <c r="BT422" s="112"/>
      <c r="BU422" s="113"/>
      <c r="BV422" s="106"/>
    </row>
    <row r="423" spans="1:74">
      <c r="A423" s="92" t="s">
        <v>710</v>
      </c>
      <c r="B423" s="91" t="s">
        <v>140</v>
      </c>
      <c r="C423" s="105">
        <v>44883</v>
      </c>
      <c r="D423" s="106" t="s">
        <v>163</v>
      </c>
      <c r="E423" s="107" t="s">
        <v>1327</v>
      </c>
      <c r="F423" s="106" t="s">
        <v>165</v>
      </c>
      <c r="G423" s="106" t="s">
        <v>144</v>
      </c>
      <c r="H423" s="91" t="s">
        <v>145</v>
      </c>
      <c r="I423" s="106" t="s">
        <v>146</v>
      </c>
      <c r="J423" s="107" t="s">
        <v>150</v>
      </c>
      <c r="K423" s="106">
        <v>3</v>
      </c>
      <c r="L423" s="108" t="s">
        <v>151</v>
      </c>
      <c r="M423" s="109">
        <v>44883.256944444445</v>
      </c>
      <c r="N423" s="90">
        <v>45263</v>
      </c>
      <c r="O423" s="106">
        <v>0</v>
      </c>
      <c r="P423" s="109">
        <v>44883.640277777777</v>
      </c>
      <c r="Q423" s="106">
        <v>45330</v>
      </c>
      <c r="R423" s="106">
        <v>0</v>
      </c>
      <c r="S423" s="109">
        <v>44883.291666666664</v>
      </c>
      <c r="T423" s="106">
        <v>45268</v>
      </c>
      <c r="U423" s="106" t="s">
        <v>285</v>
      </c>
      <c r="V423" s="109">
        <v>44883.486111111109</v>
      </c>
      <c r="W423" s="106">
        <v>45300</v>
      </c>
      <c r="X423" s="106" t="s">
        <v>327</v>
      </c>
      <c r="Y423" s="109">
        <v>44883.502083333333</v>
      </c>
      <c r="Z423" s="106">
        <v>45307</v>
      </c>
      <c r="AA423" s="106" t="s">
        <v>198</v>
      </c>
      <c r="AB423" s="109">
        <v>44883.611111111109</v>
      </c>
      <c r="AC423" s="106">
        <v>45322</v>
      </c>
      <c r="AD423" s="106" t="s">
        <v>300</v>
      </c>
      <c r="AE423" s="109"/>
      <c r="AF423" s="106"/>
      <c r="AG423" s="106"/>
      <c r="AH423" s="109"/>
      <c r="AI423" s="106"/>
      <c r="AJ423" s="110"/>
      <c r="AK423" s="97"/>
      <c r="AL423" s="106"/>
      <c r="AM423" s="110"/>
      <c r="AN423" s="97"/>
      <c r="AO423" s="106"/>
      <c r="AP423" s="110"/>
      <c r="AQ423" s="109">
        <v>44883.496527777781</v>
      </c>
      <c r="AR423" s="106">
        <v>45303</v>
      </c>
      <c r="AS423" s="106">
        <v>3129</v>
      </c>
      <c r="AT423" s="111">
        <v>19760</v>
      </c>
      <c r="AU423" s="111">
        <v>12280</v>
      </c>
      <c r="AV423" s="112">
        <v>7480</v>
      </c>
      <c r="AW423" s="109">
        <v>44883.500694444447</v>
      </c>
      <c r="AX423" s="106">
        <v>45303</v>
      </c>
      <c r="AY423" s="109">
        <v>44883.636111111111</v>
      </c>
      <c r="AZ423" s="106">
        <v>45329</v>
      </c>
      <c r="BA423" s="106">
        <v>3137</v>
      </c>
      <c r="BB423" s="111">
        <v>16850</v>
      </c>
      <c r="BC423" s="111">
        <v>12170</v>
      </c>
      <c r="BD423" s="112">
        <v>4680</v>
      </c>
      <c r="BE423" s="109">
        <v>44883.640277777777</v>
      </c>
      <c r="BF423" s="106">
        <v>45330</v>
      </c>
      <c r="BG423" s="109"/>
      <c r="BH423" s="106"/>
      <c r="BI423" s="106"/>
      <c r="BJ423" s="111"/>
      <c r="BK423" s="111"/>
      <c r="BL423" s="112"/>
      <c r="BM423" s="109"/>
      <c r="BN423" s="106"/>
      <c r="BO423" s="97"/>
      <c r="BP423" s="106"/>
      <c r="BQ423" s="106"/>
      <c r="BR423" s="111"/>
      <c r="BS423" s="111"/>
      <c r="BT423" s="112"/>
      <c r="BU423" s="113"/>
      <c r="BV423" s="106"/>
    </row>
    <row r="424" spans="1:74">
      <c r="A424" s="92" t="s">
        <v>715</v>
      </c>
      <c r="B424" s="91" t="s">
        <v>140</v>
      </c>
      <c r="C424" s="105">
        <v>44883</v>
      </c>
      <c r="D424" s="106" t="s">
        <v>163</v>
      </c>
      <c r="E424" s="107" t="s">
        <v>1325</v>
      </c>
      <c r="F424" s="106" t="s">
        <v>163</v>
      </c>
      <c r="G424" s="106" t="s">
        <v>144</v>
      </c>
      <c r="H424" s="91" t="s">
        <v>160</v>
      </c>
      <c r="I424" s="106" t="s">
        <v>146</v>
      </c>
      <c r="J424" s="107" t="s">
        <v>161</v>
      </c>
      <c r="K424" s="106">
        <v>3</v>
      </c>
      <c r="L424" s="108" t="s">
        <v>162</v>
      </c>
      <c r="M424" s="109">
        <v>44883.265972222223</v>
      </c>
      <c r="N424" s="90">
        <v>28227</v>
      </c>
      <c r="O424" s="106">
        <v>2535</v>
      </c>
      <c r="P424" s="109">
        <v>44883.638888888891</v>
      </c>
      <c r="Q424" s="106">
        <v>28285</v>
      </c>
      <c r="R424" s="106">
        <v>2544</v>
      </c>
      <c r="S424" s="109">
        <v>44883.293749999997</v>
      </c>
      <c r="T424" s="106">
        <v>28234</v>
      </c>
      <c r="U424" s="106" t="s">
        <v>200</v>
      </c>
      <c r="V424" s="109">
        <v>44883.458333333336</v>
      </c>
      <c r="W424" s="106">
        <v>28255</v>
      </c>
      <c r="X424" s="106" t="s">
        <v>334</v>
      </c>
      <c r="Y424" s="109">
        <v>44883.50277777778</v>
      </c>
      <c r="Z424" s="106">
        <v>28264</v>
      </c>
      <c r="AA424" s="106" t="s">
        <v>230</v>
      </c>
      <c r="AB424" s="109">
        <v>44883.600694444445</v>
      </c>
      <c r="AC424" s="106">
        <v>28281</v>
      </c>
      <c r="AD424" s="106" t="s">
        <v>201</v>
      </c>
      <c r="AE424" s="109"/>
      <c r="AF424" s="106"/>
      <c r="AG424" s="106"/>
      <c r="AH424" s="109"/>
      <c r="AI424" s="106"/>
      <c r="AJ424" s="110"/>
      <c r="AK424" s="97"/>
      <c r="AL424" s="106"/>
      <c r="AM424" s="110"/>
      <c r="AN424" s="97"/>
      <c r="AO424" s="106"/>
      <c r="AP424" s="110"/>
      <c r="AQ424" s="109">
        <v>44883.473611111112</v>
      </c>
      <c r="AR424" s="106">
        <v>28259</v>
      </c>
      <c r="AS424" s="106">
        <v>3127</v>
      </c>
      <c r="AT424" s="111">
        <v>6210</v>
      </c>
      <c r="AU424" s="111">
        <v>4430</v>
      </c>
      <c r="AV424" s="112">
        <v>1780</v>
      </c>
      <c r="AW424" s="109">
        <v>44883.495138888888</v>
      </c>
      <c r="AX424" s="106">
        <v>28259</v>
      </c>
      <c r="AY424" s="109">
        <v>44883.609722222223</v>
      </c>
      <c r="AZ424" s="106">
        <v>28284</v>
      </c>
      <c r="BA424" s="106">
        <v>3136</v>
      </c>
      <c r="BB424" s="111">
        <v>5910</v>
      </c>
      <c r="BC424" s="111">
        <v>4430</v>
      </c>
      <c r="BD424" s="112">
        <v>1480</v>
      </c>
      <c r="BE424" s="109">
        <v>44883.634027777778</v>
      </c>
      <c r="BF424" s="106">
        <v>28284</v>
      </c>
      <c r="BG424" s="109"/>
      <c r="BH424" s="106"/>
      <c r="BI424" s="106"/>
      <c r="BJ424" s="111"/>
      <c r="BK424" s="111"/>
      <c r="BL424" s="112"/>
      <c r="BM424" s="109"/>
      <c r="BN424" s="106"/>
      <c r="BO424" s="97"/>
      <c r="BP424" s="106"/>
      <c r="BQ424" s="106"/>
      <c r="BR424" s="111"/>
      <c r="BS424" s="111"/>
      <c r="BT424" s="112"/>
      <c r="BU424" s="113"/>
      <c r="BV424" s="106"/>
    </row>
    <row r="425" spans="1:74">
      <c r="A425" s="92" t="s">
        <v>707</v>
      </c>
      <c r="B425" s="91" t="s">
        <v>140</v>
      </c>
      <c r="C425" s="105">
        <v>44883</v>
      </c>
      <c r="D425" s="106" t="s">
        <v>163</v>
      </c>
      <c r="E425" s="107" t="s">
        <v>1317</v>
      </c>
      <c r="F425" s="106" t="s">
        <v>165</v>
      </c>
      <c r="G425" s="106" t="s">
        <v>144</v>
      </c>
      <c r="H425" s="91" t="s">
        <v>145</v>
      </c>
      <c r="I425" s="106" t="s">
        <v>146</v>
      </c>
      <c r="J425" s="107" t="s">
        <v>147</v>
      </c>
      <c r="K425" s="106">
        <v>3</v>
      </c>
      <c r="L425" s="108" t="s">
        <v>148</v>
      </c>
      <c r="M425" s="109">
        <v>44883.260416666664</v>
      </c>
      <c r="N425" s="90">
        <v>38889</v>
      </c>
      <c r="O425" s="106">
        <v>0</v>
      </c>
      <c r="P425" s="109">
        <v>44883.645833333336</v>
      </c>
      <c r="Q425" s="106">
        <v>38959</v>
      </c>
      <c r="R425" s="106">
        <v>0</v>
      </c>
      <c r="S425" s="109">
        <v>44883.268750000003</v>
      </c>
      <c r="T425" s="106">
        <v>38894</v>
      </c>
      <c r="U425" s="106" t="s">
        <v>241</v>
      </c>
      <c r="V425" s="109">
        <v>44883.399305555555</v>
      </c>
      <c r="W425" s="106">
        <v>38907</v>
      </c>
      <c r="X425" s="106" t="s">
        <v>708</v>
      </c>
      <c r="Y425" s="109">
        <v>44883.427083333336</v>
      </c>
      <c r="Z425" s="106">
        <v>38918</v>
      </c>
      <c r="AA425" s="106" t="s">
        <v>709</v>
      </c>
      <c r="AB425" s="109">
        <v>44883.614583333336</v>
      </c>
      <c r="AC425" s="106">
        <v>38944</v>
      </c>
      <c r="AD425" s="106" t="s">
        <v>564</v>
      </c>
      <c r="AE425" s="109"/>
      <c r="AF425" s="106"/>
      <c r="AG425" s="106"/>
      <c r="AH425" s="109"/>
      <c r="AI425" s="106"/>
      <c r="AJ425" s="110"/>
      <c r="AK425" s="97"/>
      <c r="AL425" s="106"/>
      <c r="AM425" s="110"/>
      <c r="AN425" s="97"/>
      <c r="AO425" s="106"/>
      <c r="AP425" s="110"/>
      <c r="AQ425" s="109">
        <v>44883.415972222225</v>
      </c>
      <c r="AR425" s="106">
        <v>38913</v>
      </c>
      <c r="AS425" s="106">
        <v>3125</v>
      </c>
      <c r="AT425" s="111">
        <v>18420</v>
      </c>
      <c r="AU425" s="111">
        <v>12060</v>
      </c>
      <c r="AV425" s="112">
        <v>6360</v>
      </c>
      <c r="AW425" s="109">
        <v>44883.42083333333</v>
      </c>
      <c r="AX425" s="106">
        <v>38913</v>
      </c>
      <c r="AY425" s="109">
        <v>44883.640277777777</v>
      </c>
      <c r="AZ425" s="106">
        <v>38959</v>
      </c>
      <c r="BA425" s="106">
        <v>3138</v>
      </c>
      <c r="BB425" s="111">
        <v>19860</v>
      </c>
      <c r="BC425" s="111">
        <v>12030</v>
      </c>
      <c r="BD425" s="112">
        <v>7830</v>
      </c>
      <c r="BE425" s="109">
        <v>44883.644444444442</v>
      </c>
      <c r="BF425" s="106">
        <v>38959</v>
      </c>
      <c r="BG425" s="109"/>
      <c r="BH425" s="106"/>
      <c r="BI425" s="106"/>
      <c r="BJ425" s="111"/>
      <c r="BK425" s="111"/>
      <c r="BL425" s="112"/>
      <c r="BM425" s="109"/>
      <c r="BN425" s="106"/>
      <c r="BO425" s="97"/>
      <c r="BP425" s="106"/>
      <c r="BQ425" s="106"/>
      <c r="BR425" s="111"/>
      <c r="BS425" s="111"/>
      <c r="BT425" s="112"/>
      <c r="BU425" s="113"/>
      <c r="BV425" s="106"/>
    </row>
    <row r="426" spans="1:74">
      <c r="A426" s="92" t="s">
        <v>714</v>
      </c>
      <c r="B426" s="91" t="s">
        <v>140</v>
      </c>
      <c r="C426" s="105">
        <v>44883</v>
      </c>
      <c r="D426" s="106" t="s">
        <v>163</v>
      </c>
      <c r="E426" s="107" t="s">
        <v>1318</v>
      </c>
      <c r="F426" s="106" t="s">
        <v>165</v>
      </c>
      <c r="G426" s="106" t="s">
        <v>156</v>
      </c>
      <c r="H426" s="91" t="s">
        <v>145</v>
      </c>
      <c r="I426" s="106" t="s">
        <v>146</v>
      </c>
      <c r="J426" s="107" t="s">
        <v>150</v>
      </c>
      <c r="K426" s="106">
        <v>3</v>
      </c>
      <c r="L426" s="108" t="s">
        <v>158</v>
      </c>
      <c r="M426" s="109">
        <v>44883.643750000003</v>
      </c>
      <c r="N426" s="90">
        <v>45330</v>
      </c>
      <c r="O426" s="106">
        <v>45330</v>
      </c>
      <c r="P426" s="109">
        <v>44883.990277777775</v>
      </c>
      <c r="Q426" s="106">
        <v>45397</v>
      </c>
      <c r="R426" s="106">
        <v>45397</v>
      </c>
      <c r="S426" s="109">
        <v>44883.648611111108</v>
      </c>
      <c r="T426" s="106">
        <v>45334</v>
      </c>
      <c r="U426" s="106" t="s">
        <v>183</v>
      </c>
      <c r="V426" s="109">
        <v>44883.818749999999</v>
      </c>
      <c r="W426" s="106">
        <v>45355</v>
      </c>
      <c r="X426" s="106" t="s">
        <v>446</v>
      </c>
      <c r="Y426" s="109">
        <v>44883.836805555555</v>
      </c>
      <c r="Z426" s="106">
        <v>45363</v>
      </c>
      <c r="AA426" s="106" t="s">
        <v>464</v>
      </c>
      <c r="AB426" s="109">
        <v>44883.959722222222</v>
      </c>
      <c r="AC426" s="106">
        <v>45382</v>
      </c>
      <c r="AD426" s="106" t="s">
        <v>169</v>
      </c>
      <c r="AE426" s="109"/>
      <c r="AF426" s="106"/>
      <c r="AG426" s="106"/>
      <c r="AH426" s="109"/>
      <c r="AI426" s="106"/>
      <c r="AJ426" s="110"/>
      <c r="AK426" s="97"/>
      <c r="AL426" s="106"/>
      <c r="AM426" s="110"/>
      <c r="AN426" s="97"/>
      <c r="AO426" s="106"/>
      <c r="AP426" s="110"/>
      <c r="AQ426" s="109">
        <v>44883.822916666664</v>
      </c>
      <c r="AR426" s="106">
        <v>45359</v>
      </c>
      <c r="AS426" s="106"/>
      <c r="AT426" s="111"/>
      <c r="AU426" s="111"/>
      <c r="AV426" s="114">
        <v>7650</v>
      </c>
      <c r="AW426" s="109">
        <v>44883.830555555556</v>
      </c>
      <c r="AX426" s="106">
        <v>45359</v>
      </c>
      <c r="AY426" s="109">
        <v>44883.980555555558</v>
      </c>
      <c r="AZ426" s="106">
        <v>453396</v>
      </c>
      <c r="BA426" s="106"/>
      <c r="BB426" s="111"/>
      <c r="BC426" s="111"/>
      <c r="BD426" s="114">
        <v>5900</v>
      </c>
      <c r="BE426" s="109">
        <v>44883.986805555556</v>
      </c>
      <c r="BF426" s="106">
        <v>45397</v>
      </c>
      <c r="BG426" s="109"/>
      <c r="BH426" s="106"/>
      <c r="BI426" s="106"/>
      <c r="BJ426" s="111"/>
      <c r="BK426" s="111"/>
      <c r="BL426" s="112"/>
      <c r="BM426" s="109"/>
      <c r="BN426" s="106"/>
      <c r="BO426" s="97"/>
      <c r="BP426" s="106"/>
      <c r="BQ426" s="106"/>
      <c r="BR426" s="111"/>
      <c r="BS426" s="111"/>
      <c r="BT426" s="112"/>
      <c r="BU426" s="113"/>
      <c r="BV426" s="106"/>
    </row>
    <row r="427" spans="1:74">
      <c r="A427" s="92" t="s">
        <v>717</v>
      </c>
      <c r="B427" s="91" t="s">
        <v>140</v>
      </c>
      <c r="C427" s="105">
        <v>44884</v>
      </c>
      <c r="D427" s="106" t="s">
        <v>173</v>
      </c>
      <c r="E427" s="107" t="s">
        <v>1320</v>
      </c>
      <c r="F427" s="106" t="s">
        <v>143</v>
      </c>
      <c r="G427" s="106" t="s">
        <v>144</v>
      </c>
      <c r="H427" s="91" t="s">
        <v>145</v>
      </c>
      <c r="I427" s="106" t="s">
        <v>146</v>
      </c>
      <c r="J427" s="107" t="s">
        <v>147</v>
      </c>
      <c r="K427" s="106">
        <v>3</v>
      </c>
      <c r="L427" s="108" t="s">
        <v>148</v>
      </c>
      <c r="M427" s="109">
        <v>44884.260416666664</v>
      </c>
      <c r="N427" s="90">
        <v>38959</v>
      </c>
      <c r="O427" s="106">
        <v>0</v>
      </c>
      <c r="P427" s="109">
        <v>44884.583333333336</v>
      </c>
      <c r="Q427" s="106">
        <v>39041</v>
      </c>
      <c r="R427" s="106">
        <v>0</v>
      </c>
      <c r="S427" s="109">
        <v>44884.291666666664</v>
      </c>
      <c r="T427" s="106">
        <v>38967</v>
      </c>
      <c r="U427" s="106" t="s">
        <v>210</v>
      </c>
      <c r="V427" s="109">
        <v>44884.420138888891</v>
      </c>
      <c r="W427" s="106">
        <v>38983</v>
      </c>
      <c r="X427" s="106" t="s">
        <v>718</v>
      </c>
      <c r="Y427" s="109">
        <v>44884.449305555558</v>
      </c>
      <c r="Z427" s="106">
        <v>39004</v>
      </c>
      <c r="AA427" s="106" t="s">
        <v>719</v>
      </c>
      <c r="AB427" s="109">
        <v>44884.555555555555</v>
      </c>
      <c r="AC427" s="106">
        <v>39026</v>
      </c>
      <c r="AD427" s="106" t="s">
        <v>720</v>
      </c>
      <c r="AE427" s="109"/>
      <c r="AF427" s="106"/>
      <c r="AG427" s="106"/>
      <c r="AH427" s="109"/>
      <c r="AI427" s="106"/>
      <c r="AJ427" s="110"/>
      <c r="AK427" s="97"/>
      <c r="AL427" s="106"/>
      <c r="AM427" s="110"/>
      <c r="AN427" s="97"/>
      <c r="AO427" s="106"/>
      <c r="AP427" s="110"/>
      <c r="AQ427" s="109">
        <v>44884.4375</v>
      </c>
      <c r="AR427" s="106">
        <v>38993</v>
      </c>
      <c r="AS427" s="106">
        <v>3145</v>
      </c>
      <c r="AT427" s="111">
        <v>18640</v>
      </c>
      <c r="AU427" s="111">
        <v>12050</v>
      </c>
      <c r="AV427" s="112">
        <v>6590</v>
      </c>
      <c r="AW427" s="109">
        <v>44884.441666666666</v>
      </c>
      <c r="AX427" s="106">
        <v>38993</v>
      </c>
      <c r="AY427" s="109">
        <v>44884.577777777777</v>
      </c>
      <c r="AZ427" s="106">
        <v>39041</v>
      </c>
      <c r="BA427" s="106">
        <v>3149</v>
      </c>
      <c r="BB427" s="111">
        <v>16570</v>
      </c>
      <c r="BC427" s="111">
        <v>12020</v>
      </c>
      <c r="BD427" s="112">
        <v>4550</v>
      </c>
      <c r="BE427" s="109">
        <v>44884.581944444442</v>
      </c>
      <c r="BF427" s="106">
        <v>39041</v>
      </c>
      <c r="BG427" s="109"/>
      <c r="BH427" s="106"/>
      <c r="BI427" s="106"/>
      <c r="BJ427" s="111"/>
      <c r="BK427" s="111"/>
      <c r="BL427" s="112"/>
      <c r="BM427" s="109"/>
      <c r="BN427" s="106"/>
      <c r="BO427" s="97"/>
      <c r="BP427" s="106"/>
      <c r="BQ427" s="106"/>
      <c r="BR427" s="111"/>
      <c r="BS427" s="111"/>
      <c r="BT427" s="112"/>
      <c r="BU427" s="113"/>
      <c r="BV427" s="106"/>
    </row>
    <row r="428" spans="1:74">
      <c r="A428" s="92" t="s">
        <v>724</v>
      </c>
      <c r="B428" s="91" t="s">
        <v>140</v>
      </c>
      <c r="C428" s="105">
        <v>44884</v>
      </c>
      <c r="D428" s="106" t="s">
        <v>173</v>
      </c>
      <c r="E428" s="107" t="s">
        <v>1329</v>
      </c>
      <c r="F428" s="106" t="s">
        <v>173</v>
      </c>
      <c r="G428" s="106" t="s">
        <v>144</v>
      </c>
      <c r="H428" s="91" t="s">
        <v>160</v>
      </c>
      <c r="I428" s="106" t="s">
        <v>146</v>
      </c>
      <c r="J428" s="107" t="s">
        <v>161</v>
      </c>
      <c r="K428" s="106">
        <v>3</v>
      </c>
      <c r="L428" s="108" t="s">
        <v>162</v>
      </c>
      <c r="M428" s="109">
        <v>44884.258333333331</v>
      </c>
      <c r="N428" s="90">
        <v>28285</v>
      </c>
      <c r="O428" s="106">
        <v>2544</v>
      </c>
      <c r="P428" s="109">
        <v>44884.625</v>
      </c>
      <c r="Q428" s="106">
        <v>28351</v>
      </c>
      <c r="R428" s="106">
        <v>2552</v>
      </c>
      <c r="S428" s="109">
        <v>44884.286111111112</v>
      </c>
      <c r="T428" s="106">
        <v>28290</v>
      </c>
      <c r="U428" s="106" t="s">
        <v>220</v>
      </c>
      <c r="V428" s="109">
        <v>44884.447222222225</v>
      </c>
      <c r="W428" s="106">
        <v>28315</v>
      </c>
      <c r="X428" s="106" t="s">
        <v>725</v>
      </c>
      <c r="Y428" s="109">
        <v>44884.506249999999</v>
      </c>
      <c r="Z428" s="106">
        <v>28338</v>
      </c>
      <c r="AA428" s="106" t="s">
        <v>225</v>
      </c>
      <c r="AB428" s="109">
        <v>44884.583333333336</v>
      </c>
      <c r="AC428" s="106">
        <v>28344</v>
      </c>
      <c r="AD428" s="106" t="s">
        <v>287</v>
      </c>
      <c r="AE428" s="109"/>
      <c r="AF428" s="106"/>
      <c r="AG428" s="106"/>
      <c r="AH428" s="109"/>
      <c r="AI428" s="106"/>
      <c r="AJ428" s="110"/>
      <c r="AK428" s="97"/>
      <c r="AL428" s="106"/>
      <c r="AM428" s="110"/>
      <c r="AN428" s="97"/>
      <c r="AO428" s="106"/>
      <c r="AP428" s="110"/>
      <c r="AQ428" s="109">
        <v>44884.466666666667</v>
      </c>
      <c r="AR428" s="106">
        <v>28322</v>
      </c>
      <c r="AS428" s="106">
        <v>3146</v>
      </c>
      <c r="AT428" s="111">
        <v>6270</v>
      </c>
      <c r="AU428" s="111">
        <v>4430</v>
      </c>
      <c r="AV428" s="112">
        <v>1840</v>
      </c>
      <c r="AW428" s="109">
        <v>44884.493055555555</v>
      </c>
      <c r="AX428" s="106">
        <v>28323</v>
      </c>
      <c r="AY428" s="109">
        <v>44884.6</v>
      </c>
      <c r="AZ428" s="106">
        <v>28350</v>
      </c>
      <c r="BA428" s="106">
        <v>3150</v>
      </c>
      <c r="BB428" s="111">
        <v>5720</v>
      </c>
      <c r="BC428" s="111">
        <v>4430</v>
      </c>
      <c r="BD428" s="112">
        <v>1290</v>
      </c>
      <c r="BE428" s="109">
        <v>44884.620833333334</v>
      </c>
      <c r="BF428" s="106">
        <v>28351</v>
      </c>
      <c r="BG428" s="109"/>
      <c r="BH428" s="106"/>
      <c r="BI428" s="106"/>
      <c r="BJ428" s="111"/>
      <c r="BK428" s="111"/>
      <c r="BL428" s="112"/>
      <c r="BM428" s="109"/>
      <c r="BN428" s="106"/>
      <c r="BO428" s="97"/>
      <c r="BP428" s="106"/>
      <c r="BQ428" s="106"/>
      <c r="BR428" s="111"/>
      <c r="BS428" s="111"/>
      <c r="BT428" s="112"/>
      <c r="BU428" s="113"/>
      <c r="BV428" s="106"/>
    </row>
    <row r="429" spans="1:74">
      <c r="A429" s="92" t="s">
        <v>722</v>
      </c>
      <c r="B429" s="91" t="s">
        <v>140</v>
      </c>
      <c r="C429" s="105">
        <v>44884</v>
      </c>
      <c r="D429" s="106" t="s">
        <v>173</v>
      </c>
      <c r="E429" s="107" t="s">
        <v>1322</v>
      </c>
      <c r="F429" s="106" t="s">
        <v>143</v>
      </c>
      <c r="G429" s="106" t="s">
        <v>144</v>
      </c>
      <c r="H429" s="91" t="s">
        <v>145</v>
      </c>
      <c r="I429" s="106" t="s">
        <v>146</v>
      </c>
      <c r="J429" s="107" t="s">
        <v>153</v>
      </c>
      <c r="K429" s="106">
        <v>3</v>
      </c>
      <c r="L429" s="108" t="s">
        <v>154</v>
      </c>
      <c r="M429" s="109">
        <v>44884.256944444445</v>
      </c>
      <c r="N429" s="90">
        <v>46308</v>
      </c>
      <c r="O429" s="106">
        <v>46308</v>
      </c>
      <c r="P429" s="109">
        <v>44884.645833333336</v>
      </c>
      <c r="Q429" s="106">
        <v>46402</v>
      </c>
      <c r="R429" s="106">
        <v>46402</v>
      </c>
      <c r="S429" s="109">
        <v>44884.288194444445</v>
      </c>
      <c r="T429" s="106">
        <v>46316</v>
      </c>
      <c r="U429" s="106" t="s">
        <v>181</v>
      </c>
      <c r="V429" s="109">
        <v>44884.458333333336</v>
      </c>
      <c r="W429" s="106">
        <v>46349</v>
      </c>
      <c r="X429" s="106" t="s">
        <v>267</v>
      </c>
      <c r="Y429" s="109">
        <v>44884.491666666669</v>
      </c>
      <c r="Z429" s="106">
        <v>46364</v>
      </c>
      <c r="AA429" s="106" t="s">
        <v>330</v>
      </c>
      <c r="AB429" s="109">
        <v>44884.611111111109</v>
      </c>
      <c r="AC429" s="106">
        <v>46384</v>
      </c>
      <c r="AD429" s="106" t="s">
        <v>239</v>
      </c>
      <c r="AE429" s="109"/>
      <c r="AF429" s="106"/>
      <c r="AG429" s="106"/>
      <c r="AH429" s="109"/>
      <c r="AI429" s="106"/>
      <c r="AJ429" s="110"/>
      <c r="AK429" s="97"/>
      <c r="AL429" s="106"/>
      <c r="AM429" s="110"/>
      <c r="AN429" s="97"/>
      <c r="AO429" s="106"/>
      <c r="AP429" s="110"/>
      <c r="AQ429" s="109">
        <v>44884.477083333331</v>
      </c>
      <c r="AR429" s="106">
        <v>46357</v>
      </c>
      <c r="AS429" s="106">
        <v>3147</v>
      </c>
      <c r="AT429" s="111">
        <v>18410</v>
      </c>
      <c r="AU429" s="111">
        <v>12050</v>
      </c>
      <c r="AV429" s="112">
        <v>6360</v>
      </c>
      <c r="AW429" s="109">
        <v>44884.484027777777</v>
      </c>
      <c r="AX429" s="106">
        <v>45357</v>
      </c>
      <c r="AY429" s="109">
        <v>44884.637499999997</v>
      </c>
      <c r="AZ429" s="106">
        <v>46402</v>
      </c>
      <c r="BA429" s="106">
        <v>3153</v>
      </c>
      <c r="BB429" s="111">
        <v>16920</v>
      </c>
      <c r="BC429" s="111">
        <v>11940</v>
      </c>
      <c r="BD429" s="112">
        <v>4980</v>
      </c>
      <c r="BE429" s="109">
        <v>44884.644444444442</v>
      </c>
      <c r="BF429" s="106">
        <v>46402</v>
      </c>
      <c r="BG429" s="109"/>
      <c r="BH429" s="106"/>
      <c r="BI429" s="106"/>
      <c r="BJ429" s="111"/>
      <c r="BK429" s="111"/>
      <c r="BL429" s="112"/>
      <c r="BM429" s="109"/>
      <c r="BN429" s="106"/>
      <c r="BO429" s="97"/>
      <c r="BP429" s="106"/>
      <c r="BQ429" s="106"/>
      <c r="BR429" s="111"/>
      <c r="BS429" s="111"/>
      <c r="BT429" s="112"/>
      <c r="BU429" s="113"/>
      <c r="BV429" s="106"/>
    </row>
    <row r="430" spans="1:74">
      <c r="A430" s="92" t="s">
        <v>721</v>
      </c>
      <c r="B430" s="91" t="s">
        <v>140</v>
      </c>
      <c r="C430" s="105">
        <v>44884</v>
      </c>
      <c r="D430" s="106" t="s">
        <v>173</v>
      </c>
      <c r="E430" s="107" t="s">
        <v>1321</v>
      </c>
      <c r="F430" s="106" t="s">
        <v>143</v>
      </c>
      <c r="G430" s="106" t="s">
        <v>144</v>
      </c>
      <c r="H430" s="91" t="s">
        <v>145</v>
      </c>
      <c r="I430" s="106" t="s">
        <v>146</v>
      </c>
      <c r="J430" s="107" t="s">
        <v>150</v>
      </c>
      <c r="K430" s="106">
        <v>3</v>
      </c>
      <c r="L430" s="108" t="s">
        <v>151</v>
      </c>
      <c r="M430" s="109">
        <v>44884.256944444445</v>
      </c>
      <c r="N430" s="90">
        <v>45397</v>
      </c>
      <c r="O430" s="106">
        <v>0</v>
      </c>
      <c r="P430" s="109">
        <v>44884.629861111112</v>
      </c>
      <c r="Q430" s="106">
        <v>45483</v>
      </c>
      <c r="R430" s="106">
        <v>0</v>
      </c>
      <c r="S430" s="109">
        <v>44884.291666666664</v>
      </c>
      <c r="T430" s="106">
        <v>45402</v>
      </c>
      <c r="U430" s="106" t="s">
        <v>285</v>
      </c>
      <c r="V430" s="109">
        <v>44884.486111111109</v>
      </c>
      <c r="W430" s="106">
        <v>45442</v>
      </c>
      <c r="X430" s="106" t="s">
        <v>402</v>
      </c>
      <c r="Y430" s="109">
        <v>44884.525694444441</v>
      </c>
      <c r="Z430" s="106">
        <v>45462</v>
      </c>
      <c r="AA430" s="106" t="s">
        <v>473</v>
      </c>
      <c r="AB430" s="109">
        <v>44884.604166666664</v>
      </c>
      <c r="AC430" s="106">
        <v>45477</v>
      </c>
      <c r="AD430" s="106" t="s">
        <v>256</v>
      </c>
      <c r="AE430" s="109"/>
      <c r="AF430" s="106"/>
      <c r="AG430" s="106"/>
      <c r="AH430" s="109"/>
      <c r="AI430" s="106"/>
      <c r="AJ430" s="110"/>
      <c r="AK430" s="97"/>
      <c r="AL430" s="106"/>
      <c r="AM430" s="110"/>
      <c r="AN430" s="97"/>
      <c r="AO430" s="106"/>
      <c r="AP430" s="110"/>
      <c r="AQ430" s="109">
        <v>44884.504861111112</v>
      </c>
      <c r="AR430" s="106">
        <v>45452</v>
      </c>
      <c r="AS430" s="106">
        <v>3148</v>
      </c>
      <c r="AT430" s="111">
        <v>19380</v>
      </c>
      <c r="AU430" s="111">
        <v>12210</v>
      </c>
      <c r="AV430" s="112">
        <v>7170</v>
      </c>
      <c r="AW430" s="109">
        <v>44884.513888888891</v>
      </c>
      <c r="AX430" s="106">
        <v>45452</v>
      </c>
      <c r="AY430" s="109">
        <v>44884.626388888886</v>
      </c>
      <c r="AZ430" s="106">
        <v>45483</v>
      </c>
      <c r="BA430" s="106">
        <v>3151</v>
      </c>
      <c r="BB430" s="111">
        <v>16090</v>
      </c>
      <c r="BC430" s="111">
        <v>12110</v>
      </c>
      <c r="BD430" s="112">
        <v>3980</v>
      </c>
      <c r="BE430" s="109">
        <v>44884.629861111112</v>
      </c>
      <c r="BF430" s="106">
        <v>45483</v>
      </c>
      <c r="BG430" s="109"/>
      <c r="BH430" s="106"/>
      <c r="BI430" s="106"/>
      <c r="BJ430" s="111"/>
      <c r="BK430" s="111"/>
      <c r="BL430" s="112"/>
      <c r="BM430" s="109"/>
      <c r="BN430" s="106"/>
      <c r="BO430" s="97"/>
      <c r="BP430" s="106"/>
      <c r="BQ430" s="106"/>
      <c r="BR430" s="111"/>
      <c r="BS430" s="111"/>
      <c r="BT430" s="112"/>
      <c r="BU430" s="113"/>
      <c r="BV430" s="106"/>
    </row>
    <row r="431" spans="1:74">
      <c r="A431" s="92" t="s">
        <v>716</v>
      </c>
      <c r="B431" s="91" t="s">
        <v>140</v>
      </c>
      <c r="C431" s="105">
        <v>44884</v>
      </c>
      <c r="D431" s="106" t="s">
        <v>173</v>
      </c>
      <c r="E431" s="107" t="s">
        <v>1323</v>
      </c>
      <c r="F431" s="106" t="s">
        <v>196</v>
      </c>
      <c r="G431" s="106" t="s">
        <v>144</v>
      </c>
      <c r="H431" s="91" t="s">
        <v>319</v>
      </c>
      <c r="I431" s="106" t="s">
        <v>146</v>
      </c>
      <c r="J431" s="107" t="s">
        <v>150</v>
      </c>
      <c r="K431" s="106">
        <v>0</v>
      </c>
      <c r="L431" s="108" t="s">
        <v>151</v>
      </c>
      <c r="M431" s="109">
        <v>44884.628472222219</v>
      </c>
      <c r="N431" s="90">
        <v>45485</v>
      </c>
      <c r="O431" s="106">
        <v>0</v>
      </c>
      <c r="P431" s="109">
        <v>44884.656944444447</v>
      </c>
      <c r="Q431" s="106">
        <v>45485</v>
      </c>
      <c r="R431" s="106">
        <v>0</v>
      </c>
      <c r="S431" s="109">
        <v>44884.628472222219</v>
      </c>
      <c r="T431" s="106">
        <v>45484</v>
      </c>
      <c r="U431" s="106" t="s">
        <v>297</v>
      </c>
      <c r="V431" s="109">
        <v>44884.649305555555</v>
      </c>
      <c r="W431" s="106">
        <v>45484</v>
      </c>
      <c r="X431" s="106" t="s">
        <v>271</v>
      </c>
      <c r="Y431" s="109"/>
      <c r="Z431" s="106"/>
      <c r="AA431" s="106"/>
      <c r="AB431" s="109"/>
      <c r="AC431" s="106"/>
      <c r="AD431" s="106"/>
      <c r="AE431" s="109"/>
      <c r="AF431" s="106"/>
      <c r="AG431" s="106"/>
      <c r="AH431" s="109"/>
      <c r="AI431" s="106"/>
      <c r="AJ431" s="110"/>
      <c r="AK431" s="97"/>
      <c r="AL431" s="106"/>
      <c r="AM431" s="110"/>
      <c r="AN431" s="97"/>
      <c r="AO431" s="106"/>
      <c r="AP431" s="110"/>
      <c r="AQ431" s="109">
        <v>44884.631249999999</v>
      </c>
      <c r="AR431" s="106">
        <v>45485</v>
      </c>
      <c r="AS431" s="106">
        <v>3152</v>
      </c>
      <c r="AT431" s="111">
        <v>13810</v>
      </c>
      <c r="AU431" s="111">
        <v>12090</v>
      </c>
      <c r="AV431" s="112">
        <v>1720</v>
      </c>
      <c r="AW431" s="109">
        <v>44884.656944444447</v>
      </c>
      <c r="AX431" s="106">
        <v>45485</v>
      </c>
      <c r="AY431" s="109"/>
      <c r="AZ431" s="106"/>
      <c r="BA431" s="106"/>
      <c r="BB431" s="111"/>
      <c r="BC431" s="111"/>
      <c r="BD431" s="112"/>
      <c r="BE431" s="109"/>
      <c r="BF431" s="106"/>
      <c r="BG431" s="109"/>
      <c r="BH431" s="106"/>
      <c r="BI431" s="106"/>
      <c r="BJ431" s="111"/>
      <c r="BK431" s="111"/>
      <c r="BL431" s="112"/>
      <c r="BM431" s="109"/>
      <c r="BN431" s="106"/>
      <c r="BO431" s="97"/>
      <c r="BP431" s="106"/>
      <c r="BQ431" s="106"/>
      <c r="BR431" s="111"/>
      <c r="BS431" s="111"/>
      <c r="BT431" s="112"/>
      <c r="BU431" s="113"/>
      <c r="BV431" s="106"/>
    </row>
    <row r="432" spans="1:74">
      <c r="A432" s="92" t="s">
        <v>723</v>
      </c>
      <c r="B432" s="91" t="s">
        <v>140</v>
      </c>
      <c r="C432" s="105">
        <v>44884</v>
      </c>
      <c r="D432" s="106" t="s">
        <v>173</v>
      </c>
      <c r="E432" s="107" t="s">
        <v>1324</v>
      </c>
      <c r="F432" s="106" t="s">
        <v>143</v>
      </c>
      <c r="G432" s="106" t="s">
        <v>156</v>
      </c>
      <c r="H432" s="91" t="s">
        <v>145</v>
      </c>
      <c r="I432" s="106" t="s">
        <v>146</v>
      </c>
      <c r="J432" s="107" t="s">
        <v>147</v>
      </c>
      <c r="K432" s="106">
        <v>3</v>
      </c>
      <c r="L432" s="108" t="s">
        <v>158</v>
      </c>
      <c r="M432" s="109">
        <v>44884.581250000003</v>
      </c>
      <c r="N432" s="90">
        <v>39040</v>
      </c>
      <c r="O432" s="106">
        <v>39040</v>
      </c>
      <c r="P432" s="109">
        <v>44884.870833333334</v>
      </c>
      <c r="Q432" s="106">
        <v>39091</v>
      </c>
      <c r="R432" s="106">
        <v>39091</v>
      </c>
      <c r="S432" s="109">
        <v>44884.586111111108</v>
      </c>
      <c r="T432" s="106">
        <v>39044</v>
      </c>
      <c r="U432" s="106" t="s">
        <v>183</v>
      </c>
      <c r="V432" s="109">
        <v>44884.824999999997</v>
      </c>
      <c r="W432" s="106">
        <v>39074</v>
      </c>
      <c r="X432" s="106" t="s">
        <v>169</v>
      </c>
      <c r="Y432" s="109"/>
      <c r="Z432" s="106"/>
      <c r="AA432" s="106"/>
      <c r="AB432" s="109"/>
      <c r="AC432" s="106"/>
      <c r="AD432" s="106"/>
      <c r="AE432" s="109"/>
      <c r="AF432" s="106"/>
      <c r="AG432" s="106"/>
      <c r="AH432" s="109"/>
      <c r="AI432" s="106"/>
      <c r="AJ432" s="110"/>
      <c r="AK432" s="97"/>
      <c r="AL432" s="106"/>
      <c r="AM432" s="110"/>
      <c r="AN432" s="97"/>
      <c r="AO432" s="106"/>
      <c r="AP432" s="110"/>
      <c r="AQ432" s="109">
        <v>44884.859722222223</v>
      </c>
      <c r="AR432" s="106">
        <v>39090</v>
      </c>
      <c r="AS432" s="106"/>
      <c r="AT432" s="111"/>
      <c r="AU432" s="111"/>
      <c r="AV432" s="114">
        <v>8890</v>
      </c>
      <c r="AW432" s="109">
        <v>44884.868055555555</v>
      </c>
      <c r="AX432" s="106">
        <v>39091</v>
      </c>
      <c r="AY432" s="109"/>
      <c r="AZ432" s="106"/>
      <c r="BA432" s="106"/>
      <c r="BB432" s="111"/>
      <c r="BC432" s="111"/>
      <c r="BD432" s="112"/>
      <c r="BE432" s="109"/>
      <c r="BF432" s="106"/>
      <c r="BG432" s="109"/>
      <c r="BH432" s="106"/>
      <c r="BI432" s="106"/>
      <c r="BJ432" s="111"/>
      <c r="BK432" s="111"/>
      <c r="BL432" s="112"/>
      <c r="BM432" s="109"/>
      <c r="BN432" s="106"/>
      <c r="BO432" s="97"/>
      <c r="BP432" s="106"/>
      <c r="BQ432" s="106"/>
      <c r="BR432" s="111"/>
      <c r="BS432" s="111"/>
      <c r="BT432" s="112"/>
      <c r="BU432" s="113"/>
      <c r="BV432" s="106"/>
    </row>
    <row r="433" spans="1:74">
      <c r="A433" s="92" t="s">
        <v>726</v>
      </c>
      <c r="B433" s="91" t="s">
        <v>140</v>
      </c>
      <c r="C433" s="105">
        <v>44885</v>
      </c>
      <c r="D433" s="106" t="s">
        <v>175</v>
      </c>
      <c r="E433" s="107" t="s">
        <v>1330</v>
      </c>
      <c r="F433" s="106" t="s">
        <v>171</v>
      </c>
      <c r="G433" s="106" t="s">
        <v>144</v>
      </c>
      <c r="H433" s="91" t="s">
        <v>145</v>
      </c>
      <c r="I433" s="106" t="s">
        <v>146</v>
      </c>
      <c r="J433" s="107" t="s">
        <v>153</v>
      </c>
      <c r="K433" s="106">
        <v>2</v>
      </c>
      <c r="L433" s="108" t="s">
        <v>154</v>
      </c>
      <c r="M433" s="109">
        <v>44885.395833333336</v>
      </c>
      <c r="N433" s="90">
        <v>46402</v>
      </c>
      <c r="O433" s="106">
        <v>46402</v>
      </c>
      <c r="P433" s="109">
        <v>44885.590277777781</v>
      </c>
      <c r="Q433" s="106">
        <v>46437</v>
      </c>
      <c r="R433" s="106">
        <v>46437</v>
      </c>
      <c r="S433" s="109">
        <v>44885.416666666664</v>
      </c>
      <c r="T433" s="106">
        <v>46405</v>
      </c>
      <c r="U433" s="106" t="s">
        <v>727</v>
      </c>
      <c r="V433" s="109">
        <v>44885.583333333336</v>
      </c>
      <c r="W433" s="106">
        <v>46430</v>
      </c>
      <c r="X433" s="106" t="s">
        <v>276</v>
      </c>
      <c r="Y433" s="109"/>
      <c r="Z433" s="106"/>
      <c r="AA433" s="106"/>
      <c r="AB433" s="109"/>
      <c r="AC433" s="106"/>
      <c r="AD433" s="106"/>
      <c r="AE433" s="109"/>
      <c r="AF433" s="106"/>
      <c r="AG433" s="106"/>
      <c r="AH433" s="109"/>
      <c r="AI433" s="106"/>
      <c r="AJ433" s="110"/>
      <c r="AK433" s="97"/>
      <c r="AL433" s="106"/>
      <c r="AM433" s="110"/>
      <c r="AN433" s="97"/>
      <c r="AO433" s="106"/>
      <c r="AP433" s="110"/>
      <c r="AQ433" s="109"/>
      <c r="AR433" s="106"/>
      <c r="AS433" s="106"/>
      <c r="AT433" s="111"/>
      <c r="AU433" s="111"/>
      <c r="AV433" s="114"/>
      <c r="AW433" s="109"/>
      <c r="AX433" s="106"/>
      <c r="AY433" s="109"/>
      <c r="AZ433" s="106"/>
      <c r="BA433" s="106"/>
      <c r="BB433" s="111"/>
      <c r="BC433" s="111"/>
      <c r="BD433" s="112"/>
      <c r="BE433" s="109"/>
      <c r="BF433" s="106"/>
      <c r="BG433" s="109"/>
      <c r="BH433" s="106"/>
      <c r="BI433" s="106"/>
      <c r="BJ433" s="111"/>
      <c r="BK433" s="111"/>
      <c r="BL433" s="112"/>
      <c r="BM433" s="109"/>
      <c r="BN433" s="106"/>
      <c r="BO433" s="97"/>
      <c r="BP433" s="106"/>
      <c r="BQ433" s="106"/>
      <c r="BR433" s="111"/>
      <c r="BS433" s="111"/>
      <c r="BT433" s="112"/>
      <c r="BU433" s="113"/>
      <c r="BV433" s="106"/>
    </row>
    <row r="434" spans="1:74">
      <c r="A434" s="92" t="s">
        <v>728</v>
      </c>
      <c r="B434" s="91" t="s">
        <v>140</v>
      </c>
      <c r="C434" s="105">
        <v>44886</v>
      </c>
      <c r="D434" s="106" t="s">
        <v>176</v>
      </c>
      <c r="E434" s="107" t="s">
        <v>1317</v>
      </c>
      <c r="F434" s="106" t="s">
        <v>165</v>
      </c>
      <c r="G434" s="106" t="s">
        <v>144</v>
      </c>
      <c r="H434" s="91" t="s">
        <v>145</v>
      </c>
      <c r="I434" s="106" t="s">
        <v>146</v>
      </c>
      <c r="J434" s="107" t="s">
        <v>147</v>
      </c>
      <c r="K434" s="106">
        <v>3</v>
      </c>
      <c r="L434" s="108" t="s">
        <v>148</v>
      </c>
      <c r="M434" s="109">
        <v>44886.260416666664</v>
      </c>
      <c r="N434" s="90">
        <v>39091</v>
      </c>
      <c r="O434" s="106">
        <v>0</v>
      </c>
      <c r="P434" s="109">
        <v>44886.628472222219</v>
      </c>
      <c r="Q434" s="106">
        <v>39153</v>
      </c>
      <c r="R434" s="106">
        <v>0</v>
      </c>
      <c r="S434" s="109">
        <v>44886.284722222219</v>
      </c>
      <c r="T434" s="106">
        <v>39097</v>
      </c>
      <c r="U434" s="106" t="s">
        <v>288</v>
      </c>
      <c r="V434" s="109">
        <v>44886.420138888891</v>
      </c>
      <c r="W434" s="106">
        <v>39118</v>
      </c>
      <c r="X434" s="106" t="s">
        <v>708</v>
      </c>
      <c r="Y434" s="109">
        <v>44886.451388888891</v>
      </c>
      <c r="Z434" s="106">
        <v>39128</v>
      </c>
      <c r="AA434" s="106" t="s">
        <v>729</v>
      </c>
      <c r="AB434" s="109">
        <v>44886.597222222219</v>
      </c>
      <c r="AC434" s="106">
        <v>39145</v>
      </c>
      <c r="AD434" s="106" t="s">
        <v>227</v>
      </c>
      <c r="AE434" s="109"/>
      <c r="AF434" s="106"/>
      <c r="AG434" s="106"/>
      <c r="AH434" s="109"/>
      <c r="AI434" s="106"/>
      <c r="AJ434" s="110"/>
      <c r="AK434" s="97"/>
      <c r="AL434" s="106"/>
      <c r="AM434" s="110"/>
      <c r="AN434" s="97"/>
      <c r="AO434" s="106"/>
      <c r="AP434" s="110"/>
      <c r="AQ434" s="109">
        <v>44886.435416666667</v>
      </c>
      <c r="AR434" s="106">
        <v>39124</v>
      </c>
      <c r="AS434" s="106">
        <v>3157</v>
      </c>
      <c r="AT434" s="111">
        <v>19010</v>
      </c>
      <c r="AU434" s="111">
        <v>12020</v>
      </c>
      <c r="AV434" s="112">
        <v>6990</v>
      </c>
      <c r="AW434" s="109">
        <v>44886.44027777778</v>
      </c>
      <c r="AX434" s="106">
        <v>39124</v>
      </c>
      <c r="AY434" s="109">
        <v>44886.615972222222</v>
      </c>
      <c r="AZ434" s="106">
        <v>39153</v>
      </c>
      <c r="BA434" s="106">
        <v>3162</v>
      </c>
      <c r="BB434" s="111">
        <v>20500</v>
      </c>
      <c r="BC434" s="111">
        <v>12000</v>
      </c>
      <c r="BD434" s="112">
        <v>8500</v>
      </c>
      <c r="BE434" s="109">
        <v>44886.622916666667</v>
      </c>
      <c r="BF434" s="106">
        <v>39153</v>
      </c>
      <c r="BG434" s="109"/>
      <c r="BH434" s="106"/>
      <c r="BI434" s="106"/>
      <c r="BJ434" s="111"/>
      <c r="BK434" s="111"/>
      <c r="BL434" s="112"/>
      <c r="BM434" s="109"/>
      <c r="BN434" s="106"/>
      <c r="BO434" s="97"/>
      <c r="BP434" s="106"/>
      <c r="BQ434" s="106"/>
      <c r="BR434" s="111"/>
      <c r="BS434" s="111"/>
      <c r="BT434" s="112"/>
      <c r="BU434" s="113"/>
      <c r="BV434" s="106"/>
    </row>
    <row r="435" spans="1:74">
      <c r="A435" s="92" t="s">
        <v>734</v>
      </c>
      <c r="B435" s="91" t="s">
        <v>140</v>
      </c>
      <c r="C435" s="105">
        <v>44886</v>
      </c>
      <c r="D435" s="106" t="s">
        <v>176</v>
      </c>
      <c r="E435" s="107" t="s">
        <v>1326</v>
      </c>
      <c r="F435" s="106" t="s">
        <v>165</v>
      </c>
      <c r="G435" s="106" t="s">
        <v>144</v>
      </c>
      <c r="H435" s="91" t="s">
        <v>145</v>
      </c>
      <c r="I435" s="106" t="s">
        <v>146</v>
      </c>
      <c r="J435" s="107" t="s">
        <v>153</v>
      </c>
      <c r="K435" s="106">
        <v>3</v>
      </c>
      <c r="L435" s="108" t="s">
        <v>154</v>
      </c>
      <c r="M435" s="109">
        <v>44886.256944444445</v>
      </c>
      <c r="N435" s="90">
        <v>46437</v>
      </c>
      <c r="O435" s="106">
        <v>46437</v>
      </c>
      <c r="P435" s="109">
        <v>44886.6875</v>
      </c>
      <c r="Q435" s="106">
        <v>46510</v>
      </c>
      <c r="R435" s="106">
        <v>46510</v>
      </c>
      <c r="S435" s="109">
        <v>44886.293749999997</v>
      </c>
      <c r="T435" s="106">
        <v>46445</v>
      </c>
      <c r="U435" s="106" t="s">
        <v>181</v>
      </c>
      <c r="V435" s="109">
        <v>44886.47152777778</v>
      </c>
      <c r="W435" s="106">
        <v>46469</v>
      </c>
      <c r="X435" s="106" t="s">
        <v>735</v>
      </c>
      <c r="Y435" s="109">
        <v>44886.498611111114</v>
      </c>
      <c r="Z435" s="106">
        <v>46479</v>
      </c>
      <c r="AA435" s="106" t="s">
        <v>736</v>
      </c>
      <c r="AB435" s="109">
        <v>44886.652777777781</v>
      </c>
      <c r="AC435" s="106">
        <v>46494</v>
      </c>
      <c r="AD435" s="106" t="s">
        <v>199</v>
      </c>
      <c r="AE435" s="109"/>
      <c r="AF435" s="106"/>
      <c r="AG435" s="106"/>
      <c r="AH435" s="109"/>
      <c r="AI435" s="106"/>
      <c r="AJ435" s="110"/>
      <c r="AK435" s="97"/>
      <c r="AL435" s="106"/>
      <c r="AM435" s="110"/>
      <c r="AN435" s="97"/>
      <c r="AO435" s="106"/>
      <c r="AP435" s="110"/>
      <c r="AQ435" s="109">
        <v>44886.488194444442</v>
      </c>
      <c r="AR435" s="106">
        <v>46474</v>
      </c>
      <c r="AS435" s="106">
        <v>3159</v>
      </c>
      <c r="AT435" s="111">
        <v>20290</v>
      </c>
      <c r="AU435" s="111">
        <v>11940</v>
      </c>
      <c r="AV435" s="112">
        <v>8350</v>
      </c>
      <c r="AW435" s="109">
        <v>44886.494444444441</v>
      </c>
      <c r="AX435" s="106">
        <v>46474</v>
      </c>
      <c r="AY435" s="109">
        <v>44886.674305555556</v>
      </c>
      <c r="AZ435" s="106">
        <v>46510</v>
      </c>
      <c r="BA435" s="106">
        <v>3166</v>
      </c>
      <c r="BB435" s="111">
        <v>20660</v>
      </c>
      <c r="BC435" s="111">
        <v>11910</v>
      </c>
      <c r="BD435" s="112">
        <v>8750</v>
      </c>
      <c r="BE435" s="109">
        <v>44886.681944444441</v>
      </c>
      <c r="BF435" s="106">
        <v>46510</v>
      </c>
      <c r="BG435" s="109"/>
      <c r="BH435" s="106"/>
      <c r="BI435" s="106"/>
      <c r="BJ435" s="111"/>
      <c r="BK435" s="111"/>
      <c r="BL435" s="112"/>
      <c r="BM435" s="109"/>
      <c r="BN435" s="106"/>
      <c r="BO435" s="97"/>
      <c r="BP435" s="106"/>
      <c r="BQ435" s="106"/>
      <c r="BR435" s="111"/>
      <c r="BS435" s="111"/>
      <c r="BT435" s="112"/>
      <c r="BU435" s="113"/>
      <c r="BV435" s="106"/>
    </row>
    <row r="436" spans="1:74">
      <c r="A436" s="92" t="s">
        <v>730</v>
      </c>
      <c r="B436" s="91" t="s">
        <v>140</v>
      </c>
      <c r="C436" s="105">
        <v>44886</v>
      </c>
      <c r="D436" s="106" t="s">
        <v>176</v>
      </c>
      <c r="E436" s="107" t="s">
        <v>1327</v>
      </c>
      <c r="F436" s="106" t="s">
        <v>165</v>
      </c>
      <c r="G436" s="106" t="s">
        <v>144</v>
      </c>
      <c r="H436" s="91" t="s">
        <v>145</v>
      </c>
      <c r="I436" s="106" t="s">
        <v>146</v>
      </c>
      <c r="J436" s="107" t="s">
        <v>150</v>
      </c>
      <c r="K436" s="106">
        <v>3</v>
      </c>
      <c r="L436" s="108" t="s">
        <v>151</v>
      </c>
      <c r="M436" s="109">
        <v>44886.256944444445</v>
      </c>
      <c r="N436" s="90">
        <v>45485</v>
      </c>
      <c r="O436" s="106">
        <v>0</v>
      </c>
      <c r="P436" s="109">
        <v>44886.6875</v>
      </c>
      <c r="Q436" s="106">
        <v>45562</v>
      </c>
      <c r="R436" s="106">
        <v>0</v>
      </c>
      <c r="S436" s="109">
        <v>44886.291666666664</v>
      </c>
      <c r="T436" s="106">
        <v>45490</v>
      </c>
      <c r="U436" s="106" t="s">
        <v>731</v>
      </c>
      <c r="V436" s="109">
        <v>44886.458333333336</v>
      </c>
      <c r="W436" s="106">
        <v>45517</v>
      </c>
      <c r="X436" s="106" t="s">
        <v>732</v>
      </c>
      <c r="Y436" s="109">
        <v>44886.482638888891</v>
      </c>
      <c r="Z436" s="106">
        <v>45531</v>
      </c>
      <c r="AA436" s="106" t="s">
        <v>733</v>
      </c>
      <c r="AB436" s="109">
        <v>44886.652777777781</v>
      </c>
      <c r="AC436" s="106">
        <v>45554</v>
      </c>
      <c r="AD436" s="106" t="s">
        <v>316</v>
      </c>
      <c r="AE436" s="109"/>
      <c r="AF436" s="106"/>
      <c r="AG436" s="106"/>
      <c r="AH436" s="109"/>
      <c r="AI436" s="106"/>
      <c r="AJ436" s="110"/>
      <c r="AK436" s="97"/>
      <c r="AL436" s="106"/>
      <c r="AM436" s="110"/>
      <c r="AN436" s="97"/>
      <c r="AO436" s="106"/>
      <c r="AP436" s="110"/>
      <c r="AQ436" s="109">
        <v>44886.472916666666</v>
      </c>
      <c r="AR436" s="106">
        <v>45524</v>
      </c>
      <c r="AS436" s="106">
        <v>3150</v>
      </c>
      <c r="AT436" s="111">
        <v>19710</v>
      </c>
      <c r="AU436" s="111">
        <v>12200</v>
      </c>
      <c r="AV436" s="112">
        <v>7510</v>
      </c>
      <c r="AW436" s="109">
        <v>44886.478472222225</v>
      </c>
      <c r="AX436" s="106">
        <v>45524</v>
      </c>
      <c r="AY436" s="109">
        <v>44886.674305555556</v>
      </c>
      <c r="AZ436" s="106">
        <v>45561</v>
      </c>
      <c r="BA436" s="106">
        <v>3167</v>
      </c>
      <c r="BB436" s="111">
        <v>20830</v>
      </c>
      <c r="BC436" s="111">
        <v>12090</v>
      </c>
      <c r="BD436" s="112">
        <v>8740</v>
      </c>
      <c r="BE436" s="109">
        <v>44886.680555555555</v>
      </c>
      <c r="BF436" s="106">
        <v>45562</v>
      </c>
      <c r="BG436" s="109"/>
      <c r="BH436" s="106"/>
      <c r="BI436" s="106"/>
      <c r="BJ436" s="111"/>
      <c r="BK436" s="111"/>
      <c r="BL436" s="112"/>
      <c r="BM436" s="109"/>
      <c r="BN436" s="106"/>
      <c r="BO436" s="97"/>
      <c r="BP436" s="106"/>
      <c r="BQ436" s="106"/>
      <c r="BR436" s="111"/>
      <c r="BS436" s="111"/>
      <c r="BT436" s="112"/>
      <c r="BU436" s="113"/>
      <c r="BV436" s="106"/>
    </row>
    <row r="437" spans="1:74">
      <c r="A437" s="92" t="s">
        <v>739</v>
      </c>
      <c r="B437" s="91" t="s">
        <v>140</v>
      </c>
      <c r="C437" s="105">
        <v>44886</v>
      </c>
      <c r="D437" s="106" t="s">
        <v>176</v>
      </c>
      <c r="E437" s="107" t="s">
        <v>1331</v>
      </c>
      <c r="F437" s="106" t="s">
        <v>176</v>
      </c>
      <c r="G437" s="106" t="s">
        <v>144</v>
      </c>
      <c r="H437" s="91" t="s">
        <v>160</v>
      </c>
      <c r="I437" s="106" t="s">
        <v>146</v>
      </c>
      <c r="J437" s="107" t="s">
        <v>161</v>
      </c>
      <c r="K437" s="106">
        <v>3</v>
      </c>
      <c r="L437" s="108" t="s">
        <v>162</v>
      </c>
      <c r="M437" s="109">
        <v>44886.270833333336</v>
      </c>
      <c r="N437" s="90">
        <v>28351</v>
      </c>
      <c r="O437" s="106">
        <v>2552</v>
      </c>
      <c r="P437" s="109">
        <v>44886.693055555559</v>
      </c>
      <c r="Q437" s="106">
        <v>28431</v>
      </c>
      <c r="R437" s="106">
        <v>2562</v>
      </c>
      <c r="S437" s="109">
        <v>44886.288888888892</v>
      </c>
      <c r="T437" s="106">
        <v>28356</v>
      </c>
      <c r="U437" s="106" t="s">
        <v>296</v>
      </c>
      <c r="V437" s="109">
        <v>44886.478472222225</v>
      </c>
      <c r="W437" s="106">
        <v>28383</v>
      </c>
      <c r="X437" s="106" t="s">
        <v>740</v>
      </c>
      <c r="Y437" s="109">
        <v>44886.53125</v>
      </c>
      <c r="Z437" s="106">
        <v>28395</v>
      </c>
      <c r="AA437" s="106" t="s">
        <v>278</v>
      </c>
      <c r="AB437" s="109">
        <v>44886.622916666667</v>
      </c>
      <c r="AC437" s="106"/>
      <c r="AD437" s="106"/>
      <c r="AE437" s="109"/>
      <c r="AF437" s="106"/>
      <c r="AG437" s="106"/>
      <c r="AH437" s="109"/>
      <c r="AI437" s="106"/>
      <c r="AJ437" s="110"/>
      <c r="AK437" s="97"/>
      <c r="AL437" s="106"/>
      <c r="AM437" s="110"/>
      <c r="AN437" s="97"/>
      <c r="AO437" s="106"/>
      <c r="AP437" s="110"/>
      <c r="AQ437" s="109">
        <v>44886.493055555555</v>
      </c>
      <c r="AR437" s="106">
        <v>28388</v>
      </c>
      <c r="AS437" s="106">
        <v>3160</v>
      </c>
      <c r="AT437" s="111">
        <v>6430</v>
      </c>
      <c r="AU437" s="111">
        <v>4430</v>
      </c>
      <c r="AV437" s="112">
        <v>2000</v>
      </c>
      <c r="AW437" s="109">
        <v>44886.518055555556</v>
      </c>
      <c r="AX437" s="106">
        <v>28389</v>
      </c>
      <c r="AY437" s="109">
        <v>44886.640277777777</v>
      </c>
      <c r="AZ437" s="106">
        <v>28413</v>
      </c>
      <c r="BA437" s="106">
        <v>3163</v>
      </c>
      <c r="BB437" s="111">
        <v>6200</v>
      </c>
      <c r="BC437" s="111">
        <v>4430</v>
      </c>
      <c r="BD437" s="112">
        <v>1770</v>
      </c>
      <c r="BE437" s="109">
        <v>44886.663194444445</v>
      </c>
      <c r="BF437" s="106">
        <v>28414</v>
      </c>
      <c r="BG437" s="109"/>
      <c r="BH437" s="106"/>
      <c r="BI437" s="106"/>
      <c r="BJ437" s="111"/>
      <c r="BK437" s="111"/>
      <c r="BL437" s="112"/>
      <c r="BM437" s="109"/>
      <c r="BN437" s="106"/>
      <c r="BO437" s="97"/>
      <c r="BP437" s="106"/>
      <c r="BQ437" s="106"/>
      <c r="BR437" s="111"/>
      <c r="BS437" s="111"/>
      <c r="BT437" s="112"/>
      <c r="BU437" s="113"/>
      <c r="BV437" s="106"/>
    </row>
    <row r="438" spans="1:74">
      <c r="A438" s="92" t="s">
        <v>737</v>
      </c>
      <c r="B438" s="91" t="s">
        <v>140</v>
      </c>
      <c r="C438" s="105">
        <v>44886</v>
      </c>
      <c r="D438" s="106" t="s">
        <v>176</v>
      </c>
      <c r="E438" s="107" t="s">
        <v>1318</v>
      </c>
      <c r="F438" s="106" t="s">
        <v>165</v>
      </c>
      <c r="G438" s="106" t="s">
        <v>156</v>
      </c>
      <c r="H438" s="91" t="s">
        <v>145</v>
      </c>
      <c r="I438" s="106" t="s">
        <v>146</v>
      </c>
      <c r="J438" s="107" t="s">
        <v>147</v>
      </c>
      <c r="K438" s="106">
        <v>3</v>
      </c>
      <c r="L438" s="108" t="s">
        <v>158</v>
      </c>
      <c r="M438" s="109">
        <v>44886.638888888891</v>
      </c>
      <c r="N438" s="90">
        <v>39153</v>
      </c>
      <c r="O438" s="106">
        <v>39153</v>
      </c>
      <c r="P438" s="109">
        <v>44886.982638888891</v>
      </c>
      <c r="Q438" s="106">
        <v>39215</v>
      </c>
      <c r="R438" s="106">
        <v>39215</v>
      </c>
      <c r="S438" s="109">
        <v>44886.644444444442</v>
      </c>
      <c r="T438" s="106">
        <v>39157</v>
      </c>
      <c r="U438" s="106" t="s">
        <v>183</v>
      </c>
      <c r="V438" s="109">
        <v>44886.79791666667</v>
      </c>
      <c r="W438" s="106">
        <v>39174</v>
      </c>
      <c r="X438" s="106" t="s">
        <v>738</v>
      </c>
      <c r="Y438" s="109">
        <v>44886.823611111111</v>
      </c>
      <c r="Z438" s="106">
        <v>39185</v>
      </c>
      <c r="AA438" s="106" t="s">
        <v>464</v>
      </c>
      <c r="AB438" s="109">
        <v>44886.945833333331</v>
      </c>
      <c r="AC438" s="106">
        <v>39200</v>
      </c>
      <c r="AD438" s="106" t="s">
        <v>245</v>
      </c>
      <c r="AE438" s="109"/>
      <c r="AF438" s="106"/>
      <c r="AG438" s="106"/>
      <c r="AH438" s="109"/>
      <c r="AI438" s="106"/>
      <c r="AJ438" s="110"/>
      <c r="AK438" s="97"/>
      <c r="AL438" s="106"/>
      <c r="AM438" s="110"/>
      <c r="AN438" s="97"/>
      <c r="AO438" s="106"/>
      <c r="AP438" s="110"/>
      <c r="AQ438" s="109">
        <v>44886.809027777781</v>
      </c>
      <c r="AR438" s="106">
        <v>3181</v>
      </c>
      <c r="AS438" s="106"/>
      <c r="AT438" s="111"/>
      <c r="AU438" s="111"/>
      <c r="AV438" s="114">
        <v>8410</v>
      </c>
      <c r="AW438" s="109">
        <v>44886.818055555559</v>
      </c>
      <c r="AX438" s="106">
        <v>39181</v>
      </c>
      <c r="AY438" s="109">
        <v>44886.972222222219</v>
      </c>
      <c r="AZ438" s="106">
        <v>39214</v>
      </c>
      <c r="BA438" s="106"/>
      <c r="BB438" s="111"/>
      <c r="BC438" s="111"/>
      <c r="BD438" s="114">
        <v>7440</v>
      </c>
      <c r="BE438" s="109">
        <v>44886.979166666664</v>
      </c>
      <c r="BF438" s="106">
        <v>39215</v>
      </c>
      <c r="BG438" s="109"/>
      <c r="BH438" s="106"/>
      <c r="BI438" s="106"/>
      <c r="BJ438" s="111"/>
      <c r="BK438" s="111"/>
      <c r="BL438" s="112"/>
      <c r="BM438" s="109"/>
      <c r="BN438" s="106"/>
      <c r="BO438" s="97"/>
      <c r="BP438" s="106"/>
      <c r="BQ438" s="106"/>
      <c r="BR438" s="111"/>
      <c r="BS438" s="111"/>
      <c r="BT438" s="112"/>
      <c r="BU438" s="113"/>
      <c r="BV438" s="106"/>
    </row>
    <row r="439" spans="1:74">
      <c r="A439" s="92" t="s">
        <v>742</v>
      </c>
      <c r="B439" s="91" t="s">
        <v>140</v>
      </c>
      <c r="C439" s="105">
        <v>44887</v>
      </c>
      <c r="D439" s="106" t="s">
        <v>178</v>
      </c>
      <c r="E439" s="107" t="s">
        <v>1320</v>
      </c>
      <c r="F439" s="106" t="s">
        <v>143</v>
      </c>
      <c r="G439" s="106" t="s">
        <v>144</v>
      </c>
      <c r="H439" s="91" t="s">
        <v>145</v>
      </c>
      <c r="I439" s="106" t="s">
        <v>146</v>
      </c>
      <c r="J439" s="107" t="s">
        <v>147</v>
      </c>
      <c r="K439" s="106">
        <v>3</v>
      </c>
      <c r="L439" s="108" t="s">
        <v>148</v>
      </c>
      <c r="M439" s="109">
        <v>44887.260416666664</v>
      </c>
      <c r="N439" s="90">
        <v>39215</v>
      </c>
      <c r="O439" s="106">
        <v>0</v>
      </c>
      <c r="P439" s="109">
        <v>44887.663194444445</v>
      </c>
      <c r="Q439" s="106">
        <v>39288</v>
      </c>
      <c r="R439" s="106">
        <v>0</v>
      </c>
      <c r="S439" s="109">
        <v>44887.293749999997</v>
      </c>
      <c r="T439" s="106">
        <v>39222</v>
      </c>
      <c r="U439" s="106" t="s">
        <v>210</v>
      </c>
      <c r="V439" s="109">
        <v>44887.430555555555</v>
      </c>
      <c r="W439" s="106">
        <v>39237</v>
      </c>
      <c r="X439" s="106" t="s">
        <v>743</v>
      </c>
      <c r="Y439" s="109">
        <v>44887.458333333336</v>
      </c>
      <c r="Z439" s="106">
        <v>39258</v>
      </c>
      <c r="AA439" s="106" t="s">
        <v>744</v>
      </c>
      <c r="AB439" s="109">
        <v>44887.638888888891</v>
      </c>
      <c r="AC439" s="106">
        <v>39283</v>
      </c>
      <c r="AD439" s="106" t="s">
        <v>226</v>
      </c>
      <c r="AE439" s="109"/>
      <c r="AF439" s="106"/>
      <c r="AG439" s="106"/>
      <c r="AH439" s="109"/>
      <c r="AI439" s="106"/>
      <c r="AJ439" s="110"/>
      <c r="AK439" s="97"/>
      <c r="AL439" s="106"/>
      <c r="AM439" s="110"/>
      <c r="AN439" s="97"/>
      <c r="AO439" s="106"/>
      <c r="AP439" s="110"/>
      <c r="AQ439" s="109">
        <v>44887.447222222225</v>
      </c>
      <c r="AR439" s="106">
        <v>39248</v>
      </c>
      <c r="AS439" s="106">
        <v>3175</v>
      </c>
      <c r="AT439" s="111">
        <v>19800</v>
      </c>
      <c r="AU439" s="111">
        <v>12020</v>
      </c>
      <c r="AV439" s="112">
        <v>7780</v>
      </c>
      <c r="AW439" s="109">
        <v>44887.45208333333</v>
      </c>
      <c r="AX439" s="106">
        <v>39248</v>
      </c>
      <c r="AY439" s="109">
        <v>44887.652083333334</v>
      </c>
      <c r="AZ439" s="106">
        <v>39288</v>
      </c>
      <c r="BA439" s="106">
        <v>3183</v>
      </c>
      <c r="BB439" s="111">
        <v>20640</v>
      </c>
      <c r="BC439" s="111">
        <v>11980</v>
      </c>
      <c r="BD439" s="112">
        <v>8660</v>
      </c>
      <c r="BE439" s="109">
        <v>44887.656944444447</v>
      </c>
      <c r="BF439" s="106">
        <v>39288</v>
      </c>
      <c r="BG439" s="109"/>
      <c r="BH439" s="106"/>
      <c r="BI439" s="106"/>
      <c r="BJ439" s="111"/>
      <c r="BK439" s="111"/>
      <c r="BL439" s="112"/>
      <c r="BM439" s="109"/>
      <c r="BN439" s="106"/>
      <c r="BO439" s="97"/>
      <c r="BP439" s="106"/>
      <c r="BQ439" s="106"/>
      <c r="BR439" s="111"/>
      <c r="BS439" s="111"/>
      <c r="BT439" s="112"/>
      <c r="BU439" s="113"/>
      <c r="BV439" s="106"/>
    </row>
    <row r="440" spans="1:74">
      <c r="A440" s="92" t="s">
        <v>751</v>
      </c>
      <c r="B440" s="91" t="s">
        <v>140</v>
      </c>
      <c r="C440" s="105">
        <v>44887</v>
      </c>
      <c r="D440" s="106" t="s">
        <v>178</v>
      </c>
      <c r="E440" s="107" t="s">
        <v>1332</v>
      </c>
      <c r="F440" s="106" t="s">
        <v>178</v>
      </c>
      <c r="G440" s="106" t="s">
        <v>144</v>
      </c>
      <c r="H440" s="91" t="s">
        <v>160</v>
      </c>
      <c r="I440" s="106" t="s">
        <v>146</v>
      </c>
      <c r="J440" s="107" t="s">
        <v>161</v>
      </c>
      <c r="K440" s="106">
        <v>3</v>
      </c>
      <c r="L440" s="108" t="s">
        <v>162</v>
      </c>
      <c r="M440" s="109">
        <v>44887.268750000003</v>
      </c>
      <c r="N440" s="90">
        <v>28431</v>
      </c>
      <c r="O440" s="106">
        <v>2562</v>
      </c>
      <c r="P440" s="109">
        <v>44887.704861111109</v>
      </c>
      <c r="Q440" s="106">
        <v>28521</v>
      </c>
      <c r="R440" s="106">
        <v>2572</v>
      </c>
      <c r="S440" s="109">
        <v>44887.295138888891</v>
      </c>
      <c r="T440" s="106">
        <v>28438</v>
      </c>
      <c r="U440" s="106" t="s">
        <v>269</v>
      </c>
      <c r="V440" s="109">
        <v>44887.42083333333</v>
      </c>
      <c r="W440" s="106">
        <v>28455</v>
      </c>
      <c r="X440" s="106" t="s">
        <v>752</v>
      </c>
      <c r="Y440" s="109">
        <v>44887.480555555558</v>
      </c>
      <c r="Z440" s="106">
        <v>28470</v>
      </c>
      <c r="AA440" s="106" t="s">
        <v>753</v>
      </c>
      <c r="AB440" s="109">
        <v>44887.594444444447</v>
      </c>
      <c r="AC440" s="106">
        <v>28488</v>
      </c>
      <c r="AD440" s="106" t="s">
        <v>754</v>
      </c>
      <c r="AE440" s="109">
        <v>44887.647916666669</v>
      </c>
      <c r="AF440" s="106">
        <v>28504</v>
      </c>
      <c r="AG440" s="106" t="s">
        <v>755</v>
      </c>
      <c r="AH440" s="109">
        <v>44887.684027777781</v>
      </c>
      <c r="AI440" s="106">
        <v>28513</v>
      </c>
      <c r="AJ440" s="110" t="s">
        <v>225</v>
      </c>
      <c r="AK440" s="97"/>
      <c r="AL440" s="106"/>
      <c r="AM440" s="110"/>
      <c r="AN440" s="97"/>
      <c r="AO440" s="106"/>
      <c r="AP440" s="110"/>
      <c r="AQ440" s="109">
        <v>44887.441666666666</v>
      </c>
      <c r="AR440" s="106">
        <v>28462</v>
      </c>
      <c r="AS440" s="106">
        <v>3174</v>
      </c>
      <c r="AT440" s="111">
        <v>6050</v>
      </c>
      <c r="AU440" s="111">
        <v>4430</v>
      </c>
      <c r="AV440" s="112">
        <v>1620</v>
      </c>
      <c r="AW440" s="109">
        <v>44887.464583333334</v>
      </c>
      <c r="AX440" s="106">
        <v>28463</v>
      </c>
      <c r="AY440" s="109">
        <v>44887.614583333336</v>
      </c>
      <c r="AZ440" s="106">
        <v>28495</v>
      </c>
      <c r="BA440" s="106">
        <v>3182</v>
      </c>
      <c r="BB440" s="111">
        <v>6190</v>
      </c>
      <c r="BC440" s="111">
        <v>4430</v>
      </c>
      <c r="BD440" s="112">
        <v>1760</v>
      </c>
      <c r="BE440" s="109">
        <v>44887.635416666664</v>
      </c>
      <c r="BF440" s="106">
        <v>28496</v>
      </c>
      <c r="BG440" s="109">
        <v>44887.693055555559</v>
      </c>
      <c r="BH440" s="106">
        <v>28519</v>
      </c>
      <c r="BI440" s="106">
        <v>3185</v>
      </c>
      <c r="BJ440" s="111">
        <v>5000</v>
      </c>
      <c r="BK440" s="111">
        <v>4430</v>
      </c>
      <c r="BL440" s="112">
        <v>570</v>
      </c>
      <c r="BM440" s="109">
        <v>44887.70208333333</v>
      </c>
      <c r="BN440" s="106">
        <v>28520</v>
      </c>
      <c r="BO440" s="97"/>
      <c r="BP440" s="106"/>
      <c r="BQ440" s="106"/>
      <c r="BR440" s="111"/>
      <c r="BS440" s="111"/>
      <c r="BT440" s="112"/>
      <c r="BU440" s="113"/>
      <c r="BV440" s="106"/>
    </row>
    <row r="441" spans="1:74">
      <c r="A441" s="92" t="s">
        <v>745</v>
      </c>
      <c r="B441" s="91" t="s">
        <v>140</v>
      </c>
      <c r="C441" s="105">
        <v>44887</v>
      </c>
      <c r="D441" s="106" t="s">
        <v>178</v>
      </c>
      <c r="E441" s="107" t="s">
        <v>1321</v>
      </c>
      <c r="F441" s="106" t="s">
        <v>143</v>
      </c>
      <c r="G441" s="106" t="s">
        <v>144</v>
      </c>
      <c r="H441" s="91" t="s">
        <v>145</v>
      </c>
      <c r="I441" s="106" t="s">
        <v>146</v>
      </c>
      <c r="J441" s="107" t="s">
        <v>150</v>
      </c>
      <c r="K441" s="106">
        <v>3</v>
      </c>
      <c r="L441" s="108" t="s">
        <v>151</v>
      </c>
      <c r="M441" s="109">
        <v>44887.256944444445</v>
      </c>
      <c r="N441" s="90">
        <v>45562</v>
      </c>
      <c r="O441" s="106">
        <v>0</v>
      </c>
      <c r="P441" s="109">
        <v>44887.698611111111</v>
      </c>
      <c r="Q441" s="106">
        <v>45654</v>
      </c>
      <c r="R441" s="106">
        <v>0</v>
      </c>
      <c r="S441" s="109">
        <v>44887.291666666664</v>
      </c>
      <c r="T441" s="106">
        <v>45567</v>
      </c>
      <c r="U441" s="106" t="s">
        <v>285</v>
      </c>
      <c r="V441" s="109">
        <v>44887.458333333336</v>
      </c>
      <c r="W441" s="106">
        <v>45590</v>
      </c>
      <c r="X441" s="106" t="s">
        <v>255</v>
      </c>
      <c r="Y441" s="109">
        <v>44887.5</v>
      </c>
      <c r="Z441" s="106">
        <v>45615</v>
      </c>
      <c r="AA441" s="106" t="s">
        <v>746</v>
      </c>
      <c r="AB441" s="109">
        <v>44887.673611111109</v>
      </c>
      <c r="AC441" s="106">
        <v>45648</v>
      </c>
      <c r="AD441" s="106" t="s">
        <v>747</v>
      </c>
      <c r="AE441" s="109"/>
      <c r="AF441" s="106"/>
      <c r="AG441" s="106"/>
      <c r="AH441" s="109"/>
      <c r="AI441" s="106"/>
      <c r="AJ441" s="110"/>
      <c r="AK441" s="97"/>
      <c r="AL441" s="106"/>
      <c r="AM441" s="110"/>
      <c r="AN441" s="97"/>
      <c r="AO441" s="106"/>
      <c r="AP441" s="110"/>
      <c r="AQ441" s="109">
        <v>44887.478472222225</v>
      </c>
      <c r="AR441" s="106">
        <v>45601</v>
      </c>
      <c r="AS441" s="106">
        <v>3176</v>
      </c>
      <c r="AT441" s="111">
        <v>19680</v>
      </c>
      <c r="AU441" s="111">
        <v>12440</v>
      </c>
      <c r="AV441" s="112">
        <v>7240</v>
      </c>
      <c r="AW441" s="109">
        <v>44887.48333333333</v>
      </c>
      <c r="AX441" s="106">
        <v>45601</v>
      </c>
      <c r="AY441" s="109">
        <v>44887.694444444445</v>
      </c>
      <c r="AZ441" s="106">
        <v>45654</v>
      </c>
      <c r="BA441" s="106">
        <v>3184</v>
      </c>
      <c r="BB441" s="111">
        <v>20060</v>
      </c>
      <c r="BC441" s="111">
        <v>12270</v>
      </c>
      <c r="BD441" s="112">
        <v>7790</v>
      </c>
      <c r="BE441" s="109">
        <v>44887.698611111111</v>
      </c>
      <c r="BF441" s="106">
        <v>45654</v>
      </c>
      <c r="BG441" s="109"/>
      <c r="BH441" s="106"/>
      <c r="BI441" s="106"/>
      <c r="BJ441" s="111"/>
      <c r="BK441" s="111"/>
      <c r="BL441" s="112"/>
      <c r="BM441" s="109"/>
      <c r="BN441" s="106"/>
      <c r="BO441" s="97"/>
      <c r="BP441" s="106"/>
      <c r="BQ441" s="106"/>
      <c r="BR441" s="111"/>
      <c r="BS441" s="111"/>
      <c r="BT441" s="112"/>
      <c r="BU441" s="113"/>
      <c r="BV441" s="106"/>
    </row>
    <row r="442" spans="1:74">
      <c r="A442" s="92" t="s">
        <v>748</v>
      </c>
      <c r="B442" s="91" t="s">
        <v>140</v>
      </c>
      <c r="C442" s="105">
        <v>44887</v>
      </c>
      <c r="D442" s="106" t="s">
        <v>178</v>
      </c>
      <c r="E442" s="107" t="s">
        <v>1322</v>
      </c>
      <c r="F442" s="106" t="s">
        <v>143</v>
      </c>
      <c r="G442" s="106" t="s">
        <v>144</v>
      </c>
      <c r="H442" s="91" t="s">
        <v>145</v>
      </c>
      <c r="I442" s="106" t="s">
        <v>146</v>
      </c>
      <c r="J442" s="107" t="s">
        <v>153</v>
      </c>
      <c r="K442" s="106">
        <v>3</v>
      </c>
      <c r="L442" s="108" t="s">
        <v>154</v>
      </c>
      <c r="M442" s="109">
        <v>44887.256944444445</v>
      </c>
      <c r="N442" s="90">
        <v>46510</v>
      </c>
      <c r="O442" s="106">
        <v>46510</v>
      </c>
      <c r="P442" s="109">
        <v>44887.715277777781</v>
      </c>
      <c r="Q442" s="106">
        <v>46629</v>
      </c>
      <c r="R442" s="106">
        <v>46629</v>
      </c>
      <c r="S442" s="109">
        <v>44887.293055555558</v>
      </c>
      <c r="T442" s="106">
        <v>46517</v>
      </c>
      <c r="U442" s="106" t="s">
        <v>181</v>
      </c>
      <c r="V442" s="109">
        <v>44887.508333333331</v>
      </c>
      <c r="W442" s="106">
        <v>46567</v>
      </c>
      <c r="X442" s="106" t="s">
        <v>289</v>
      </c>
      <c r="Y442" s="109">
        <v>44887.545138888891</v>
      </c>
      <c r="Z442" s="106">
        <v>46575</v>
      </c>
      <c r="AA442" s="106" t="s">
        <v>749</v>
      </c>
      <c r="AB442" s="109">
        <v>44887.677083333336</v>
      </c>
      <c r="AC442" s="106">
        <v>46612</v>
      </c>
      <c r="AD442" s="106" t="s">
        <v>750</v>
      </c>
      <c r="AE442" s="109"/>
      <c r="AF442" s="106"/>
      <c r="AG442" s="106"/>
      <c r="AH442" s="109"/>
      <c r="AI442" s="106"/>
      <c r="AJ442" s="110"/>
      <c r="AK442" s="97"/>
      <c r="AL442" s="106"/>
      <c r="AM442" s="110"/>
      <c r="AN442" s="97"/>
      <c r="AO442" s="106"/>
      <c r="AP442" s="110"/>
      <c r="AQ442" s="109">
        <v>44887.52847222222</v>
      </c>
      <c r="AR442" s="106">
        <v>46580</v>
      </c>
      <c r="AS442" s="106">
        <v>3177</v>
      </c>
      <c r="AT442" s="111">
        <v>20010</v>
      </c>
      <c r="AU442" s="111">
        <v>11880</v>
      </c>
      <c r="AV442" s="112">
        <v>8130</v>
      </c>
      <c r="AW442" s="109">
        <v>44887.536111111112</v>
      </c>
      <c r="AX442" s="106">
        <v>46580</v>
      </c>
      <c r="AY442" s="109">
        <v>44887.704861111109</v>
      </c>
      <c r="AZ442" s="106">
        <v>46629</v>
      </c>
      <c r="BA442" s="106">
        <v>3186</v>
      </c>
      <c r="BB442" s="111">
        <v>18750</v>
      </c>
      <c r="BC442" s="111">
        <v>11850</v>
      </c>
      <c r="BD442" s="112">
        <v>6900</v>
      </c>
      <c r="BE442" s="109">
        <v>44887.711111111108</v>
      </c>
      <c r="BF442" s="106">
        <v>46629</v>
      </c>
      <c r="BG442" s="109"/>
      <c r="BH442" s="106"/>
      <c r="BI442" s="106"/>
      <c r="BJ442" s="111"/>
      <c r="BK442" s="111"/>
      <c r="BL442" s="112"/>
      <c r="BM442" s="109"/>
      <c r="BN442" s="106"/>
      <c r="BO442" s="97"/>
      <c r="BP442" s="106"/>
      <c r="BQ442" s="106"/>
      <c r="BR442" s="111"/>
      <c r="BS442" s="111"/>
      <c r="BT442" s="112"/>
      <c r="BU442" s="113"/>
      <c r="BV442" s="106"/>
    </row>
    <row r="443" spans="1:74">
      <c r="A443" s="92" t="s">
        <v>741</v>
      </c>
      <c r="B443" s="91" t="s">
        <v>140</v>
      </c>
      <c r="C443" s="105">
        <v>44887</v>
      </c>
      <c r="D443" s="106" t="s">
        <v>178</v>
      </c>
      <c r="E443" s="107" t="s">
        <v>1323</v>
      </c>
      <c r="F443" s="106" t="s">
        <v>196</v>
      </c>
      <c r="G443" s="106" t="s">
        <v>144</v>
      </c>
      <c r="H443" s="91" t="s">
        <v>319</v>
      </c>
      <c r="I443" s="106" t="s">
        <v>146</v>
      </c>
      <c r="J443" s="107" t="s">
        <v>150</v>
      </c>
      <c r="K443" s="106">
        <v>0</v>
      </c>
      <c r="L443" s="108" t="s">
        <v>151</v>
      </c>
      <c r="M443" s="109">
        <v>44887.698611111111</v>
      </c>
      <c r="N443" s="90">
        <v>45564</v>
      </c>
      <c r="O443" s="106">
        <v>0</v>
      </c>
      <c r="P443" s="109">
        <v>44887.720138888886</v>
      </c>
      <c r="Q443" s="106">
        <v>45656</v>
      </c>
      <c r="R443" s="106">
        <v>0</v>
      </c>
      <c r="S443" s="109">
        <v>44887.698611111111</v>
      </c>
      <c r="T443" s="106">
        <v>45654</v>
      </c>
      <c r="U443" s="106" t="s">
        <v>270</v>
      </c>
      <c r="V443" s="109">
        <v>44887.715277777781</v>
      </c>
      <c r="W443" s="106">
        <v>45655</v>
      </c>
      <c r="X443" s="106" t="s">
        <v>271</v>
      </c>
      <c r="Y443" s="109"/>
      <c r="Z443" s="106"/>
      <c r="AA443" s="106"/>
      <c r="AB443" s="109"/>
      <c r="AC443" s="106"/>
      <c r="AD443" s="106"/>
      <c r="AE443" s="109"/>
      <c r="AF443" s="106"/>
      <c r="AG443" s="106"/>
      <c r="AH443" s="109"/>
      <c r="AI443" s="106"/>
      <c r="AJ443" s="110"/>
      <c r="AK443" s="97"/>
      <c r="AL443" s="106"/>
      <c r="AM443" s="110"/>
      <c r="AN443" s="97"/>
      <c r="AO443" s="106"/>
      <c r="AP443" s="110"/>
      <c r="AQ443" s="109">
        <v>44887.720138888886</v>
      </c>
      <c r="AR443" s="106">
        <v>45659</v>
      </c>
      <c r="AS443" s="106">
        <v>3187</v>
      </c>
      <c r="AT443" s="111">
        <v>14040</v>
      </c>
      <c r="AU443" s="111">
        <v>12250</v>
      </c>
      <c r="AV443" s="112">
        <v>1790</v>
      </c>
      <c r="AW443" s="109">
        <v>44887.720138888886</v>
      </c>
      <c r="AX443" s="106">
        <v>45656</v>
      </c>
      <c r="AY443" s="109"/>
      <c r="AZ443" s="106"/>
      <c r="BA443" s="106"/>
      <c r="BB443" s="111"/>
      <c r="BC443" s="111"/>
      <c r="BD443" s="112"/>
      <c r="BE443" s="109"/>
      <c r="BF443" s="106"/>
      <c r="BG443" s="109"/>
      <c r="BH443" s="106"/>
      <c r="BI443" s="106"/>
      <c r="BJ443" s="111"/>
      <c r="BK443" s="111"/>
      <c r="BL443" s="112"/>
      <c r="BM443" s="109"/>
      <c r="BN443" s="106"/>
      <c r="BO443" s="97"/>
      <c r="BP443" s="106"/>
      <c r="BQ443" s="106"/>
      <c r="BR443" s="111"/>
      <c r="BS443" s="111"/>
      <c r="BT443" s="112"/>
      <c r="BU443" s="113"/>
      <c r="BV443" s="106"/>
    </row>
    <row r="444" spans="1:74">
      <c r="A444" s="92" t="s">
        <v>760</v>
      </c>
      <c r="B444" s="91" t="s">
        <v>140</v>
      </c>
      <c r="C444" s="105">
        <v>44888</v>
      </c>
      <c r="D444" s="106" t="s">
        <v>180</v>
      </c>
      <c r="E444" s="107" t="s">
        <v>1324</v>
      </c>
      <c r="F444" s="106" t="s">
        <v>143</v>
      </c>
      <c r="G444" s="106" t="s">
        <v>156</v>
      </c>
      <c r="H444" s="91" t="s">
        <v>145</v>
      </c>
      <c r="I444" s="106" t="s">
        <v>146</v>
      </c>
      <c r="J444" s="107" t="s">
        <v>147</v>
      </c>
      <c r="K444" s="106">
        <v>3</v>
      </c>
      <c r="L444" s="108" t="s">
        <v>158</v>
      </c>
      <c r="M444" s="109">
        <v>44887.661805555559</v>
      </c>
      <c r="N444" s="90">
        <v>39288</v>
      </c>
      <c r="O444" s="106">
        <v>39288</v>
      </c>
      <c r="P444" s="109">
        <v>44887.945138888892</v>
      </c>
      <c r="Q444" s="106">
        <v>39334</v>
      </c>
      <c r="R444" s="106">
        <v>39334</v>
      </c>
      <c r="S444" s="109">
        <v>44888.665972222225</v>
      </c>
      <c r="T444" s="106">
        <v>39292</v>
      </c>
      <c r="U444" s="106" t="s">
        <v>183</v>
      </c>
      <c r="V444" s="109">
        <v>44888.916666666664</v>
      </c>
      <c r="W444" s="106">
        <v>39336</v>
      </c>
      <c r="X444" s="106" t="s">
        <v>541</v>
      </c>
      <c r="Y444" s="109"/>
      <c r="Z444" s="106"/>
      <c r="AA444" s="106"/>
      <c r="AB444" s="109"/>
      <c r="AC444" s="106"/>
      <c r="AD444" s="106"/>
      <c r="AE444" s="109"/>
      <c r="AF444" s="106"/>
      <c r="AG444" s="106"/>
      <c r="AH444" s="109"/>
      <c r="AI444" s="106"/>
      <c r="AJ444" s="110"/>
      <c r="AK444" s="97"/>
      <c r="AL444" s="106"/>
      <c r="AM444" s="110"/>
      <c r="AN444" s="97"/>
      <c r="AO444" s="106"/>
      <c r="AP444" s="110"/>
      <c r="AQ444" s="109">
        <v>44888.931250000001</v>
      </c>
      <c r="AR444" s="106">
        <v>39343</v>
      </c>
      <c r="AS444" s="106"/>
      <c r="AT444" s="111"/>
      <c r="AU444" s="111"/>
      <c r="AV444" s="114">
        <v>9120</v>
      </c>
      <c r="AW444" s="109">
        <v>44888.942361111112</v>
      </c>
      <c r="AX444" s="106">
        <v>39344</v>
      </c>
      <c r="AY444" s="109"/>
      <c r="AZ444" s="106"/>
      <c r="BA444" s="106"/>
      <c r="BB444" s="111"/>
      <c r="BC444" s="111"/>
      <c r="BD444" s="112"/>
      <c r="BE444" s="109"/>
      <c r="BF444" s="106"/>
      <c r="BG444" s="109"/>
      <c r="BH444" s="106"/>
      <c r="BI444" s="106"/>
      <c r="BJ444" s="111"/>
      <c r="BK444" s="111"/>
      <c r="BL444" s="112"/>
      <c r="BM444" s="109"/>
      <c r="BN444" s="106"/>
      <c r="BO444" s="97"/>
      <c r="BP444" s="106"/>
      <c r="BQ444" s="106"/>
      <c r="BR444" s="111"/>
      <c r="BS444" s="111"/>
      <c r="BT444" s="112"/>
      <c r="BU444" s="113"/>
      <c r="BV444" s="106"/>
    </row>
    <row r="445" spans="1:74">
      <c r="A445" s="92" t="s">
        <v>756</v>
      </c>
      <c r="B445" s="91" t="s">
        <v>140</v>
      </c>
      <c r="C445" s="105">
        <v>44888</v>
      </c>
      <c r="D445" s="106" t="s">
        <v>180</v>
      </c>
      <c r="E445" s="107" t="s">
        <v>1317</v>
      </c>
      <c r="F445" s="106" t="s">
        <v>165</v>
      </c>
      <c r="G445" s="106" t="s">
        <v>144</v>
      </c>
      <c r="H445" s="91" t="s">
        <v>145</v>
      </c>
      <c r="I445" s="106" t="s">
        <v>146</v>
      </c>
      <c r="J445" s="107" t="s">
        <v>147</v>
      </c>
      <c r="K445" s="106">
        <v>3</v>
      </c>
      <c r="L445" s="108" t="s">
        <v>148</v>
      </c>
      <c r="M445" s="109">
        <v>44888.260416666664</v>
      </c>
      <c r="N445" s="90">
        <v>39344</v>
      </c>
      <c r="O445" s="106">
        <v>0</v>
      </c>
      <c r="P445" s="109">
        <v>44888.631944444445</v>
      </c>
      <c r="Q445" s="106">
        <v>39449</v>
      </c>
      <c r="R445" s="106">
        <v>0</v>
      </c>
      <c r="S445" s="109">
        <v>44888.284722222219</v>
      </c>
      <c r="T445" s="106">
        <v>39350</v>
      </c>
      <c r="U445" s="106" t="s">
        <v>288</v>
      </c>
      <c r="V445" s="109">
        <v>44888.444444444445</v>
      </c>
      <c r="W445" s="106">
        <v>39369</v>
      </c>
      <c r="X445" s="106" t="s">
        <v>214</v>
      </c>
      <c r="Y445" s="109">
        <v>44888.472222222219</v>
      </c>
      <c r="Z445" s="106">
        <v>39386</v>
      </c>
      <c r="AA445" s="106" t="s">
        <v>236</v>
      </c>
      <c r="AB445" s="109">
        <v>44888.597222222219</v>
      </c>
      <c r="AC445" s="106">
        <v>39432</v>
      </c>
      <c r="AD445" s="106" t="s">
        <v>258</v>
      </c>
      <c r="AE445" s="109"/>
      <c r="AF445" s="106"/>
      <c r="AG445" s="106"/>
      <c r="AH445" s="109"/>
      <c r="AI445" s="106"/>
      <c r="AJ445" s="110"/>
      <c r="AK445" s="97"/>
      <c r="AL445" s="106"/>
      <c r="AM445" s="110"/>
      <c r="AN445" s="97"/>
      <c r="AO445" s="106"/>
      <c r="AP445" s="110"/>
      <c r="AQ445" s="109">
        <v>44888.460416666669</v>
      </c>
      <c r="AR445" s="106">
        <v>39378</v>
      </c>
      <c r="AS445" s="106">
        <v>3191</v>
      </c>
      <c r="AT445" s="111">
        <v>19890</v>
      </c>
      <c r="AU445" s="111">
        <v>12090</v>
      </c>
      <c r="AV445" s="112">
        <v>7800</v>
      </c>
      <c r="AW445" s="109">
        <v>44888.466666666667</v>
      </c>
      <c r="AX445" s="106">
        <v>39378</v>
      </c>
      <c r="AY445" s="109">
        <v>44888.62222222222</v>
      </c>
      <c r="AZ445" s="106">
        <v>39449</v>
      </c>
      <c r="BA445" s="106">
        <v>3198</v>
      </c>
      <c r="BB445" s="111">
        <v>16280</v>
      </c>
      <c r="BC445" s="111">
        <v>12060</v>
      </c>
      <c r="BD445" s="112">
        <v>4220</v>
      </c>
      <c r="BE445" s="109">
        <v>44888.627083333333</v>
      </c>
      <c r="BF445" s="106">
        <v>39449</v>
      </c>
      <c r="BG445" s="109"/>
      <c r="BH445" s="106"/>
      <c r="BI445" s="106"/>
      <c r="BJ445" s="111"/>
      <c r="BK445" s="111"/>
      <c r="BL445" s="112"/>
      <c r="BM445" s="109"/>
      <c r="BN445" s="106"/>
      <c r="BO445" s="97"/>
      <c r="BP445" s="106"/>
      <c r="BQ445" s="106"/>
      <c r="BR445" s="111"/>
      <c r="BS445" s="111"/>
      <c r="BT445" s="112"/>
      <c r="BU445" s="113"/>
      <c r="BV445" s="106"/>
    </row>
    <row r="446" spans="1:74">
      <c r="A446" s="92" t="s">
        <v>758</v>
      </c>
      <c r="B446" s="91" t="s">
        <v>140</v>
      </c>
      <c r="C446" s="105">
        <v>44888</v>
      </c>
      <c r="D446" s="106" t="s">
        <v>180</v>
      </c>
      <c r="E446" s="107" t="s">
        <v>1326</v>
      </c>
      <c r="F446" s="106" t="s">
        <v>165</v>
      </c>
      <c r="G446" s="106" t="s">
        <v>144</v>
      </c>
      <c r="H446" s="91" t="s">
        <v>145</v>
      </c>
      <c r="I446" s="106" t="s">
        <v>146</v>
      </c>
      <c r="J446" s="107" t="s">
        <v>153</v>
      </c>
      <c r="K446" s="106">
        <v>3</v>
      </c>
      <c r="L446" s="108" t="s">
        <v>154</v>
      </c>
      <c r="M446" s="109">
        <v>44888.256944444445</v>
      </c>
      <c r="N446" s="90">
        <v>46629</v>
      </c>
      <c r="O446" s="106">
        <v>46629</v>
      </c>
      <c r="P446" s="109">
        <v>44888.645833333336</v>
      </c>
      <c r="Q446" s="106">
        <v>46703</v>
      </c>
      <c r="R446" s="106">
        <v>46703</v>
      </c>
      <c r="S446" s="109">
        <v>44888.288194444445</v>
      </c>
      <c r="T446" s="106">
        <v>46637</v>
      </c>
      <c r="U446" s="106" t="s">
        <v>181</v>
      </c>
      <c r="V446" s="109">
        <v>44888.465277777781</v>
      </c>
      <c r="W446" s="106">
        <v>46663</v>
      </c>
      <c r="X446" s="106" t="s">
        <v>223</v>
      </c>
      <c r="Y446" s="109">
        <v>44888.490277777775</v>
      </c>
      <c r="Z446" s="106">
        <v>46672</v>
      </c>
      <c r="AA446" s="106" t="s">
        <v>759</v>
      </c>
      <c r="AB446" s="109">
        <v>44888.607638888891</v>
      </c>
      <c r="AC446" s="106">
        <v>46687</v>
      </c>
      <c r="AD446" s="106" t="s">
        <v>199</v>
      </c>
      <c r="AE446" s="109"/>
      <c r="AF446" s="106"/>
      <c r="AG446" s="106"/>
      <c r="AH446" s="109"/>
      <c r="AI446" s="106"/>
      <c r="AJ446" s="110"/>
      <c r="AK446" s="97"/>
      <c r="AL446" s="106"/>
      <c r="AM446" s="110"/>
      <c r="AN446" s="97"/>
      <c r="AO446" s="106"/>
      <c r="AP446" s="110"/>
      <c r="AQ446" s="109">
        <v>44888.481249999997</v>
      </c>
      <c r="AR446" s="106">
        <v>46668</v>
      </c>
      <c r="AS446" s="106">
        <v>3194</v>
      </c>
      <c r="AT446" s="111">
        <v>19090</v>
      </c>
      <c r="AU446" s="111">
        <v>11910</v>
      </c>
      <c r="AV446" s="112">
        <v>7180</v>
      </c>
      <c r="AW446" s="109">
        <v>44888.486805555556</v>
      </c>
      <c r="AX446" s="106">
        <v>46668</v>
      </c>
      <c r="AY446" s="109">
        <v>44888.629861111112</v>
      </c>
      <c r="AZ446" s="106">
        <v>46703</v>
      </c>
      <c r="BA446" s="106">
        <v>3199</v>
      </c>
      <c r="BB446" s="111">
        <v>17270</v>
      </c>
      <c r="BC446" s="111">
        <v>11800</v>
      </c>
      <c r="BD446" s="112">
        <v>5470</v>
      </c>
      <c r="BE446" s="109">
        <v>44888.638194444444</v>
      </c>
      <c r="BF446" s="106">
        <v>46703</v>
      </c>
      <c r="BG446" s="109"/>
      <c r="BH446" s="106"/>
      <c r="BI446" s="106"/>
      <c r="BJ446" s="111"/>
      <c r="BK446" s="111"/>
      <c r="BL446" s="112"/>
      <c r="BM446" s="109"/>
      <c r="BN446" s="106"/>
      <c r="BO446" s="97"/>
      <c r="BP446" s="106"/>
      <c r="BQ446" s="106"/>
      <c r="BR446" s="111"/>
      <c r="BS446" s="111"/>
      <c r="BT446" s="112"/>
      <c r="BU446" s="113"/>
      <c r="BV446" s="106"/>
    </row>
    <row r="447" spans="1:74">
      <c r="A447" s="92" t="s">
        <v>757</v>
      </c>
      <c r="B447" s="91" t="s">
        <v>140</v>
      </c>
      <c r="C447" s="105">
        <v>44888</v>
      </c>
      <c r="D447" s="106" t="s">
        <v>180</v>
      </c>
      <c r="E447" s="107" t="s">
        <v>1327</v>
      </c>
      <c r="F447" s="106" t="s">
        <v>165</v>
      </c>
      <c r="G447" s="106" t="s">
        <v>144</v>
      </c>
      <c r="H447" s="91" t="s">
        <v>145</v>
      </c>
      <c r="I447" s="106" t="s">
        <v>146</v>
      </c>
      <c r="J447" s="107" t="s">
        <v>150</v>
      </c>
      <c r="K447" s="106">
        <v>3</v>
      </c>
      <c r="L447" s="108" t="s">
        <v>151</v>
      </c>
      <c r="M447" s="109">
        <v>44888.256944444445</v>
      </c>
      <c r="N447" s="90">
        <v>45656</v>
      </c>
      <c r="O447" s="106">
        <v>0</v>
      </c>
      <c r="P447" s="109">
        <v>44888.651388888888</v>
      </c>
      <c r="Q447" s="106">
        <v>45727</v>
      </c>
      <c r="R447" s="106">
        <v>0</v>
      </c>
      <c r="S447" s="109">
        <v>44888.291666666664</v>
      </c>
      <c r="T447" s="106">
        <v>45661</v>
      </c>
      <c r="U447" s="106" t="s">
        <v>285</v>
      </c>
      <c r="V447" s="109">
        <v>44888.475694444445</v>
      </c>
      <c r="W447" s="106">
        <v>45693</v>
      </c>
      <c r="X447" s="106" t="s">
        <v>327</v>
      </c>
      <c r="Y447" s="109">
        <v>44888.475694444445</v>
      </c>
      <c r="Z447" s="106">
        <v>45700</v>
      </c>
      <c r="AA447" s="106" t="s">
        <v>198</v>
      </c>
      <c r="AB447" s="109">
        <v>44888.590277777781</v>
      </c>
      <c r="AC447" s="106">
        <v>45714</v>
      </c>
      <c r="AD447" s="106" t="s">
        <v>316</v>
      </c>
      <c r="AE447" s="109"/>
      <c r="AF447" s="106"/>
      <c r="AG447" s="106"/>
      <c r="AH447" s="109"/>
      <c r="AI447" s="106"/>
      <c r="AJ447" s="110"/>
      <c r="AK447" s="97"/>
      <c r="AL447" s="106"/>
      <c r="AM447" s="110"/>
      <c r="AN447" s="97"/>
      <c r="AO447" s="106"/>
      <c r="AP447" s="110"/>
      <c r="AQ447" s="109">
        <v>44888.486111111109</v>
      </c>
      <c r="AR447" s="106">
        <v>45697</v>
      </c>
      <c r="AS447" s="106">
        <v>3195</v>
      </c>
      <c r="AT447" s="111">
        <v>19400</v>
      </c>
      <c r="AU447" s="111">
        <v>12360</v>
      </c>
      <c r="AV447" s="112">
        <v>7040</v>
      </c>
      <c r="AW447" s="109">
        <v>44888.490972222222</v>
      </c>
      <c r="AX447" s="106">
        <v>45697</v>
      </c>
      <c r="AY447" s="109">
        <v>44888.644444444442</v>
      </c>
      <c r="AZ447" s="106">
        <v>45727</v>
      </c>
      <c r="BA447" s="106">
        <v>3201</v>
      </c>
      <c r="BB447" s="111">
        <v>16800</v>
      </c>
      <c r="BC447" s="111">
        <v>12220</v>
      </c>
      <c r="BD447" s="112">
        <v>4580</v>
      </c>
      <c r="BE447" s="109">
        <v>44888.651388888888</v>
      </c>
      <c r="BF447" s="106">
        <v>45727</v>
      </c>
      <c r="BG447" s="109"/>
      <c r="BH447" s="106"/>
      <c r="BI447" s="106"/>
      <c r="BJ447" s="111"/>
      <c r="BK447" s="111"/>
      <c r="BL447" s="112"/>
      <c r="BM447" s="109"/>
      <c r="BN447" s="106"/>
      <c r="BO447" s="97"/>
      <c r="BP447" s="106"/>
      <c r="BQ447" s="106"/>
      <c r="BR447" s="111"/>
      <c r="BS447" s="111"/>
      <c r="BT447" s="112"/>
      <c r="BU447" s="113"/>
      <c r="BV447" s="106"/>
    </row>
    <row r="448" spans="1:74">
      <c r="A448" s="92" t="s">
        <v>761</v>
      </c>
      <c r="B448" s="91" t="s">
        <v>140</v>
      </c>
      <c r="C448" s="105">
        <v>44888</v>
      </c>
      <c r="D448" s="106" t="s">
        <v>180</v>
      </c>
      <c r="E448" s="107" t="s">
        <v>1316</v>
      </c>
      <c r="F448" s="106" t="s">
        <v>180</v>
      </c>
      <c r="G448" s="106" t="s">
        <v>144</v>
      </c>
      <c r="H448" s="91" t="s">
        <v>160</v>
      </c>
      <c r="I448" s="106" t="s">
        <v>146</v>
      </c>
      <c r="J448" s="107" t="s">
        <v>161</v>
      </c>
      <c r="K448" s="106">
        <v>3</v>
      </c>
      <c r="L448" s="108" t="s">
        <v>162</v>
      </c>
      <c r="M448" s="109">
        <v>44888.661805555559</v>
      </c>
      <c r="N448" s="90">
        <v>28521</v>
      </c>
      <c r="O448" s="106">
        <v>0</v>
      </c>
      <c r="P448" s="109">
        <v>44888.665972222225</v>
      </c>
      <c r="Q448" s="106">
        <v>28588</v>
      </c>
      <c r="R448" s="106">
        <v>2582</v>
      </c>
      <c r="S448" s="109">
        <v>44888.289583333331</v>
      </c>
      <c r="T448" s="106">
        <v>28528</v>
      </c>
      <c r="U448" s="106" t="s">
        <v>185</v>
      </c>
      <c r="V448" s="109">
        <v>44888.422222222223</v>
      </c>
      <c r="W448" s="106">
        <v>28550</v>
      </c>
      <c r="X448" s="106"/>
      <c r="Y448" s="109">
        <v>44888.468055555553</v>
      </c>
      <c r="Z448" s="106">
        <v>28561</v>
      </c>
      <c r="AA448" s="106" t="s">
        <v>302</v>
      </c>
      <c r="AB448" s="109">
        <v>44888.614583333336</v>
      </c>
      <c r="AC448" s="106">
        <v>28583</v>
      </c>
      <c r="AD448" s="106" t="s">
        <v>188</v>
      </c>
      <c r="AE448" s="109"/>
      <c r="AF448" s="106"/>
      <c r="AG448" s="106"/>
      <c r="AH448" s="109"/>
      <c r="AI448" s="106"/>
      <c r="AJ448" s="110"/>
      <c r="AK448" s="97"/>
      <c r="AL448" s="106"/>
      <c r="AM448" s="110"/>
      <c r="AN448" s="97"/>
      <c r="AO448" s="106"/>
      <c r="AP448" s="110"/>
      <c r="AQ448" s="109">
        <v>44888.440972222219</v>
      </c>
      <c r="AR448" s="106">
        <v>28556</v>
      </c>
      <c r="AS448" s="106">
        <v>3190</v>
      </c>
      <c r="AT448" s="111">
        <v>6350</v>
      </c>
      <c r="AU448" s="111">
        <v>4430</v>
      </c>
      <c r="AV448" s="112">
        <v>1920</v>
      </c>
      <c r="AW448" s="109">
        <v>44888.461805555555</v>
      </c>
      <c r="AX448" s="106">
        <v>28557</v>
      </c>
      <c r="AY448" s="109">
        <v>44888.629861111112</v>
      </c>
      <c r="AZ448" s="106">
        <v>28586</v>
      </c>
      <c r="BA448" s="106">
        <v>3200</v>
      </c>
      <c r="BB448" s="111">
        <v>6290</v>
      </c>
      <c r="BC448" s="111">
        <v>4430</v>
      </c>
      <c r="BD448" s="112">
        <v>1860</v>
      </c>
      <c r="BE448" s="109">
        <v>44888.65625</v>
      </c>
      <c r="BF448" s="106">
        <v>28587</v>
      </c>
      <c r="BG448" s="109"/>
      <c r="BH448" s="106"/>
      <c r="BI448" s="106"/>
      <c r="BJ448" s="111"/>
      <c r="BK448" s="111"/>
      <c r="BL448" s="112"/>
      <c r="BM448" s="109"/>
      <c r="BN448" s="106"/>
      <c r="BO448" s="97"/>
      <c r="BP448" s="106"/>
      <c r="BQ448" s="106"/>
      <c r="BR448" s="111"/>
      <c r="BS448" s="111"/>
      <c r="BT448" s="112"/>
      <c r="BU448" s="113"/>
      <c r="BV448" s="106"/>
    </row>
    <row r="449" spans="1:74">
      <c r="A449" s="92" t="s">
        <v>763</v>
      </c>
      <c r="B449" s="91" t="s">
        <v>140</v>
      </c>
      <c r="C449" s="105">
        <v>44889</v>
      </c>
      <c r="D449" s="106" t="s">
        <v>141</v>
      </c>
      <c r="E449" s="107" t="s">
        <v>1318</v>
      </c>
      <c r="F449" s="106" t="s">
        <v>165</v>
      </c>
      <c r="G449" s="106" t="s">
        <v>156</v>
      </c>
      <c r="H449" s="91" t="s">
        <v>145</v>
      </c>
      <c r="I449" s="106" t="s">
        <v>146</v>
      </c>
      <c r="J449" s="107" t="s">
        <v>153</v>
      </c>
      <c r="K449" s="106">
        <v>3</v>
      </c>
      <c r="L449" s="108" t="s">
        <v>158</v>
      </c>
      <c r="M449" s="109">
        <v>44888.647222222222</v>
      </c>
      <c r="N449" s="90">
        <v>46703</v>
      </c>
      <c r="O449" s="106">
        <v>46703</v>
      </c>
      <c r="P449" s="109">
        <v>44888.992361111108</v>
      </c>
      <c r="Q449" s="106">
        <v>46772</v>
      </c>
      <c r="R449" s="106">
        <v>46772</v>
      </c>
      <c r="S449" s="109">
        <v>44889.652083333334</v>
      </c>
      <c r="T449" s="106">
        <v>46707</v>
      </c>
      <c r="U449" s="106" t="s">
        <v>183</v>
      </c>
      <c r="V449" s="109">
        <v>44889.818749999999</v>
      </c>
      <c r="W449" s="106">
        <v>46729</v>
      </c>
      <c r="X449" s="106" t="s">
        <v>233</v>
      </c>
      <c r="Y449" s="109">
        <v>44889.838194444441</v>
      </c>
      <c r="Z449" s="106">
        <v>46736</v>
      </c>
      <c r="AA449" s="106"/>
      <c r="AB449" s="109">
        <v>44889.97152777778</v>
      </c>
      <c r="AC449" s="106">
        <v>46765</v>
      </c>
      <c r="AD449" s="106"/>
      <c r="AE449" s="109"/>
      <c r="AF449" s="106"/>
      <c r="AG449" s="106"/>
      <c r="AH449" s="109"/>
      <c r="AI449" s="106"/>
      <c r="AJ449" s="110"/>
      <c r="AK449" s="97"/>
      <c r="AL449" s="106"/>
      <c r="AM449" s="110"/>
      <c r="AN449" s="97"/>
      <c r="AO449" s="106"/>
      <c r="AP449" s="110"/>
      <c r="AQ449" s="109">
        <v>44889.823611111111</v>
      </c>
      <c r="AR449" s="106">
        <v>46733</v>
      </c>
      <c r="AS449" s="106"/>
      <c r="AT449" s="111"/>
      <c r="AU449" s="111"/>
      <c r="AV449" s="114">
        <v>7780</v>
      </c>
      <c r="AW449" s="109">
        <v>44889.832638888889</v>
      </c>
      <c r="AX449" s="106">
        <v>46733</v>
      </c>
      <c r="AY449" s="109">
        <v>44889.981249999997</v>
      </c>
      <c r="AZ449" s="106">
        <v>46771</v>
      </c>
      <c r="BA449" s="106"/>
      <c r="BB449" s="111"/>
      <c r="BC449" s="111"/>
      <c r="BD449" s="114">
        <v>5770</v>
      </c>
      <c r="BE449" s="109">
        <v>44889.988888888889</v>
      </c>
      <c r="BF449" s="106">
        <v>46772</v>
      </c>
      <c r="BG449" s="109"/>
      <c r="BH449" s="106"/>
      <c r="BI449" s="106"/>
      <c r="BJ449" s="111"/>
      <c r="BK449" s="111"/>
      <c r="BL449" s="112"/>
      <c r="BM449" s="109"/>
      <c r="BN449" s="106"/>
      <c r="BO449" s="97"/>
      <c r="BP449" s="106"/>
      <c r="BQ449" s="106"/>
      <c r="BR449" s="111"/>
      <c r="BS449" s="111"/>
      <c r="BT449" s="112"/>
      <c r="BU449" s="113"/>
      <c r="BV449" s="106"/>
    </row>
    <row r="450" spans="1:74">
      <c r="A450" s="92" t="s">
        <v>771</v>
      </c>
      <c r="B450" s="91" t="s">
        <v>140</v>
      </c>
      <c r="C450" s="105">
        <v>44889</v>
      </c>
      <c r="D450" s="106" t="s">
        <v>141</v>
      </c>
      <c r="E450" s="107" t="s">
        <v>1319</v>
      </c>
      <c r="F450" s="106" t="s">
        <v>141</v>
      </c>
      <c r="G450" s="106" t="s">
        <v>144</v>
      </c>
      <c r="H450" s="91" t="s">
        <v>160</v>
      </c>
      <c r="I450" s="106" t="s">
        <v>146</v>
      </c>
      <c r="J450" s="107" t="s">
        <v>161</v>
      </c>
      <c r="K450" s="106">
        <v>3</v>
      </c>
      <c r="L450" s="108" t="s">
        <v>162</v>
      </c>
      <c r="M450" s="109">
        <v>44889.260416666664</v>
      </c>
      <c r="N450" s="90">
        <v>28588</v>
      </c>
      <c r="O450" s="106">
        <v>2582</v>
      </c>
      <c r="P450" s="109">
        <v>44889.577777777777</v>
      </c>
      <c r="Q450" s="106">
        <v>28638</v>
      </c>
      <c r="R450" s="106">
        <v>2589</v>
      </c>
      <c r="S450" s="109">
        <v>44889.294444444444</v>
      </c>
      <c r="T450" s="106">
        <v>28596</v>
      </c>
      <c r="U450" s="106" t="s">
        <v>263</v>
      </c>
      <c r="V450" s="109">
        <v>44889.432638888888</v>
      </c>
      <c r="W450" s="106">
        <v>28613</v>
      </c>
      <c r="X450" s="106" t="s">
        <v>212</v>
      </c>
      <c r="Y450" s="109">
        <v>44889.480555555558</v>
      </c>
      <c r="Z450" s="106">
        <v>28623</v>
      </c>
      <c r="AA450" s="106"/>
      <c r="AB450" s="109">
        <v>44889.542361111111</v>
      </c>
      <c r="AC450" s="106">
        <v>28631</v>
      </c>
      <c r="AD450" s="106" t="s">
        <v>194</v>
      </c>
      <c r="AE450" s="109"/>
      <c r="AF450" s="106"/>
      <c r="AG450" s="106"/>
      <c r="AH450" s="109"/>
      <c r="AI450" s="106"/>
      <c r="AJ450" s="110"/>
      <c r="AK450" s="97"/>
      <c r="AL450" s="106"/>
      <c r="AM450" s="110"/>
      <c r="AN450" s="97"/>
      <c r="AO450" s="106"/>
      <c r="AP450" s="110"/>
      <c r="AQ450" s="109">
        <v>44889.446527777778</v>
      </c>
      <c r="AR450" s="106">
        <v>28617</v>
      </c>
      <c r="AS450" s="106">
        <v>3213</v>
      </c>
      <c r="AT450" s="111">
        <v>6130</v>
      </c>
      <c r="AU450" s="111">
        <v>4430</v>
      </c>
      <c r="AV450" s="112">
        <v>1700</v>
      </c>
      <c r="AW450" s="109">
        <v>44889.468055555553</v>
      </c>
      <c r="AX450" s="106">
        <v>28618</v>
      </c>
      <c r="AY450" s="109">
        <v>44889.554166666669</v>
      </c>
      <c r="AZ450" s="106">
        <v>28636</v>
      </c>
      <c r="BA450" s="106">
        <v>3223</v>
      </c>
      <c r="BB450" s="111">
        <v>5650</v>
      </c>
      <c r="BC450" s="111">
        <v>4430</v>
      </c>
      <c r="BD450" s="112">
        <v>1220</v>
      </c>
      <c r="BE450" s="109">
        <v>44889.575694444444</v>
      </c>
      <c r="BF450" s="106">
        <v>28637</v>
      </c>
      <c r="BG450" s="109"/>
      <c r="BH450" s="106"/>
      <c r="BI450" s="106"/>
      <c r="BJ450" s="111"/>
      <c r="BK450" s="111"/>
      <c r="BL450" s="112"/>
      <c r="BM450" s="109"/>
      <c r="BN450" s="106"/>
      <c r="BO450" s="97"/>
      <c r="BP450" s="106"/>
      <c r="BQ450" s="106"/>
      <c r="BR450" s="111"/>
      <c r="BS450" s="111"/>
      <c r="BT450" s="112"/>
      <c r="BU450" s="113"/>
      <c r="BV450" s="106"/>
    </row>
    <row r="451" spans="1:74">
      <c r="A451" s="92" t="s">
        <v>764</v>
      </c>
      <c r="B451" s="91" t="s">
        <v>140</v>
      </c>
      <c r="C451" s="105">
        <v>44889</v>
      </c>
      <c r="D451" s="106" t="s">
        <v>141</v>
      </c>
      <c r="E451" s="107" t="s">
        <v>1320</v>
      </c>
      <c r="F451" s="106" t="s">
        <v>143</v>
      </c>
      <c r="G451" s="106" t="s">
        <v>144</v>
      </c>
      <c r="H451" s="91" t="s">
        <v>145</v>
      </c>
      <c r="I451" s="106" t="s">
        <v>146</v>
      </c>
      <c r="J451" s="107" t="s">
        <v>147</v>
      </c>
      <c r="K451" s="106">
        <v>3</v>
      </c>
      <c r="L451" s="108" t="s">
        <v>148</v>
      </c>
      <c r="M451" s="109">
        <v>44889.260416666664</v>
      </c>
      <c r="N451" s="90">
        <v>39449</v>
      </c>
      <c r="O451" s="106">
        <v>0</v>
      </c>
      <c r="P451" s="109">
        <v>44889.628472222219</v>
      </c>
      <c r="Q451" s="106">
        <v>39514</v>
      </c>
      <c r="R451" s="106">
        <v>0</v>
      </c>
      <c r="S451" s="109">
        <v>44889.291666666664</v>
      </c>
      <c r="T451" s="106">
        <v>39457</v>
      </c>
      <c r="U451" s="106" t="s">
        <v>210</v>
      </c>
      <c r="V451" s="109">
        <v>44889.479166666664</v>
      </c>
      <c r="W451" s="106">
        <v>39480</v>
      </c>
      <c r="X451" s="106" t="s">
        <v>217</v>
      </c>
      <c r="Y451" s="109">
        <v>44889.517361111109</v>
      </c>
      <c r="Z451" s="106">
        <v>39492</v>
      </c>
      <c r="AA451" s="106" t="s">
        <v>266</v>
      </c>
      <c r="AB451" s="109">
        <v>44889.604166666664</v>
      </c>
      <c r="AC451" s="106">
        <v>39508</v>
      </c>
      <c r="AD451" s="106" t="s">
        <v>262</v>
      </c>
      <c r="AE451" s="109"/>
      <c r="AF451" s="106"/>
      <c r="AG451" s="106"/>
      <c r="AH451" s="109"/>
      <c r="AI451" s="106"/>
      <c r="AJ451" s="110"/>
      <c r="AK451" s="97"/>
      <c r="AL451" s="106"/>
      <c r="AM451" s="110"/>
      <c r="AN451" s="97"/>
      <c r="AO451" s="106"/>
      <c r="AP451" s="110"/>
      <c r="AQ451" s="109">
        <v>44889.506944444445</v>
      </c>
      <c r="AR451" s="106">
        <v>39489</v>
      </c>
      <c r="AS451" s="106">
        <v>3218</v>
      </c>
      <c r="AT451" s="111">
        <v>21150</v>
      </c>
      <c r="AU451" s="111">
        <v>12030</v>
      </c>
      <c r="AV451" s="112">
        <v>9120</v>
      </c>
      <c r="AW451" s="109">
        <v>44889.511805555558</v>
      </c>
      <c r="AX451" s="106">
        <v>39489</v>
      </c>
      <c r="AY451" s="109">
        <v>44889.620833333334</v>
      </c>
      <c r="AZ451" s="106">
        <v>39514</v>
      </c>
      <c r="BA451" s="106">
        <v>3225</v>
      </c>
      <c r="BB451" s="111">
        <v>15490</v>
      </c>
      <c r="BC451" s="111">
        <v>11990</v>
      </c>
      <c r="BD451" s="112">
        <v>3500</v>
      </c>
      <c r="BE451" s="109">
        <v>44889.625</v>
      </c>
      <c r="BF451" s="106">
        <v>39514</v>
      </c>
      <c r="BG451" s="109"/>
      <c r="BH451" s="106"/>
      <c r="BI451" s="106"/>
      <c r="BJ451" s="111"/>
      <c r="BK451" s="111"/>
      <c r="BL451" s="112"/>
      <c r="BM451" s="109"/>
      <c r="BN451" s="106"/>
      <c r="BO451" s="97"/>
      <c r="BP451" s="106"/>
      <c r="BQ451" s="106"/>
      <c r="BR451" s="111"/>
      <c r="BS451" s="111"/>
      <c r="BT451" s="112"/>
      <c r="BU451" s="113"/>
      <c r="BV451" s="106"/>
    </row>
    <row r="452" spans="1:74">
      <c r="A452" s="92" t="s">
        <v>765</v>
      </c>
      <c r="B452" s="91" t="s">
        <v>140</v>
      </c>
      <c r="C452" s="105">
        <v>44889</v>
      </c>
      <c r="D452" s="106" t="s">
        <v>141</v>
      </c>
      <c r="E452" s="107" t="s">
        <v>1321</v>
      </c>
      <c r="F452" s="106" t="s">
        <v>143</v>
      </c>
      <c r="G452" s="106" t="s">
        <v>144</v>
      </c>
      <c r="H452" s="91" t="s">
        <v>145</v>
      </c>
      <c r="I452" s="106" t="s">
        <v>146</v>
      </c>
      <c r="J452" s="107" t="s">
        <v>150</v>
      </c>
      <c r="K452" s="106">
        <v>3</v>
      </c>
      <c r="L452" s="108" t="s">
        <v>151</v>
      </c>
      <c r="M452" s="109">
        <v>44889.256944444445</v>
      </c>
      <c r="N452" s="90">
        <v>45728</v>
      </c>
      <c r="O452" s="106">
        <v>0</v>
      </c>
      <c r="P452" s="109">
        <v>44889.628472222219</v>
      </c>
      <c r="Q452" s="106">
        <v>45817</v>
      </c>
      <c r="R452" s="106">
        <v>0</v>
      </c>
      <c r="S452" s="109">
        <v>44889.291666666664</v>
      </c>
      <c r="T452" s="106">
        <v>45733</v>
      </c>
      <c r="U452" s="106" t="s">
        <v>285</v>
      </c>
      <c r="V452" s="109">
        <v>44889.458333333336</v>
      </c>
      <c r="W452" s="106">
        <v>45761</v>
      </c>
      <c r="X452" s="106" t="s">
        <v>766</v>
      </c>
      <c r="Y452" s="109">
        <v>44889.503472222219</v>
      </c>
      <c r="Z452" s="106">
        <v>45784</v>
      </c>
      <c r="AA452" s="106" t="s">
        <v>767</v>
      </c>
      <c r="AB452" s="109">
        <v>44889.600694444445</v>
      </c>
      <c r="AC452" s="106">
        <v>45811</v>
      </c>
      <c r="AD452" s="106" t="s">
        <v>243</v>
      </c>
      <c r="AE452" s="109"/>
      <c r="AF452" s="106"/>
      <c r="AG452" s="106"/>
      <c r="AH452" s="109"/>
      <c r="AI452" s="106"/>
      <c r="AJ452" s="110"/>
      <c r="AK452" s="97"/>
      <c r="AL452" s="106"/>
      <c r="AM452" s="110"/>
      <c r="AN452" s="97"/>
      <c r="AO452" s="106"/>
      <c r="AP452" s="110"/>
      <c r="AQ452" s="109">
        <v>44889.484722222223</v>
      </c>
      <c r="AR452" s="106">
        <v>45770</v>
      </c>
      <c r="AS452" s="106">
        <v>3215</v>
      </c>
      <c r="AT452" s="111">
        <v>18790</v>
      </c>
      <c r="AU452" s="111">
        <v>12350</v>
      </c>
      <c r="AV452" s="112">
        <v>6440</v>
      </c>
      <c r="AW452" s="109">
        <v>44889.490277777775</v>
      </c>
      <c r="AX452" s="106">
        <v>45771</v>
      </c>
      <c r="AY452" s="109">
        <v>44889.624305555553</v>
      </c>
      <c r="AZ452" s="106">
        <v>45816</v>
      </c>
      <c r="BA452" s="106">
        <v>3226</v>
      </c>
      <c r="BB452" s="111">
        <v>15620</v>
      </c>
      <c r="BC452" s="111">
        <v>12190</v>
      </c>
      <c r="BD452" s="112">
        <v>3430</v>
      </c>
      <c r="BE452" s="109">
        <v>44889.628472222219</v>
      </c>
      <c r="BF452" s="106">
        <v>45817</v>
      </c>
      <c r="BG452" s="109"/>
      <c r="BH452" s="106"/>
      <c r="BI452" s="106"/>
      <c r="BJ452" s="111"/>
      <c r="BK452" s="111"/>
      <c r="BL452" s="112"/>
      <c r="BM452" s="109"/>
      <c r="BN452" s="106"/>
      <c r="BO452" s="97"/>
      <c r="BP452" s="106"/>
      <c r="BQ452" s="106"/>
      <c r="BR452" s="111"/>
      <c r="BS452" s="111"/>
      <c r="BT452" s="112"/>
      <c r="BU452" s="113"/>
      <c r="BV452" s="106"/>
    </row>
    <row r="453" spans="1:74">
      <c r="A453" s="92" t="s">
        <v>768</v>
      </c>
      <c r="B453" s="91" t="s">
        <v>140</v>
      </c>
      <c r="C453" s="105">
        <v>44889</v>
      </c>
      <c r="D453" s="106" t="s">
        <v>141</v>
      </c>
      <c r="E453" s="107" t="s">
        <v>1322</v>
      </c>
      <c r="F453" s="106" t="s">
        <v>143</v>
      </c>
      <c r="G453" s="106" t="s">
        <v>144</v>
      </c>
      <c r="H453" s="91" t="s">
        <v>145</v>
      </c>
      <c r="I453" s="106" t="s">
        <v>146</v>
      </c>
      <c r="J453" s="107" t="s">
        <v>153</v>
      </c>
      <c r="K453" s="106">
        <v>3</v>
      </c>
      <c r="L453" s="108" t="s">
        <v>154</v>
      </c>
      <c r="M453" s="109">
        <v>44889.256944444445</v>
      </c>
      <c r="N453" s="90">
        <v>46772</v>
      </c>
      <c r="O453" s="106">
        <v>46772</v>
      </c>
      <c r="P453" s="109">
        <v>44889.652777777781</v>
      </c>
      <c r="Q453" s="106">
        <v>46905</v>
      </c>
      <c r="R453" s="106">
        <v>46905</v>
      </c>
      <c r="S453" s="109">
        <v>44889.288194444445</v>
      </c>
      <c r="T453" s="106">
        <v>46780</v>
      </c>
      <c r="U453" s="106" t="s">
        <v>181</v>
      </c>
      <c r="V453" s="109">
        <v>44889.607638888891</v>
      </c>
      <c r="W453" s="106">
        <v>46888</v>
      </c>
      <c r="X453" s="106" t="s">
        <v>769</v>
      </c>
      <c r="Y453" s="109"/>
      <c r="Z453" s="106"/>
      <c r="AA453" s="106"/>
      <c r="AB453" s="109"/>
      <c r="AC453" s="106"/>
      <c r="AD453" s="106"/>
      <c r="AE453" s="109"/>
      <c r="AF453" s="106"/>
      <c r="AG453" s="106"/>
      <c r="AH453" s="109"/>
      <c r="AI453" s="106"/>
      <c r="AJ453" s="110"/>
      <c r="AK453" s="97"/>
      <c r="AL453" s="106"/>
      <c r="AM453" s="110"/>
      <c r="AN453" s="97"/>
      <c r="AO453" s="106"/>
      <c r="AP453" s="110"/>
      <c r="AQ453" s="109">
        <v>44889.637499999997</v>
      </c>
      <c r="AR453" s="106">
        <v>46905</v>
      </c>
      <c r="AS453" s="106">
        <v>3227</v>
      </c>
      <c r="AT453" s="111">
        <v>20520</v>
      </c>
      <c r="AU453" s="111">
        <v>11930</v>
      </c>
      <c r="AV453" s="112">
        <v>8590</v>
      </c>
      <c r="AW453" s="109">
        <v>44889.647222222222</v>
      </c>
      <c r="AX453" s="106">
        <v>46905</v>
      </c>
      <c r="AY453" s="109"/>
      <c r="AZ453" s="106"/>
      <c r="BA453" s="106"/>
      <c r="BB453" s="111"/>
      <c r="BC453" s="111"/>
      <c r="BD453" s="112"/>
      <c r="BE453" s="109"/>
      <c r="BF453" s="106"/>
      <c r="BG453" s="109"/>
      <c r="BH453" s="106"/>
      <c r="BI453" s="106"/>
      <c r="BJ453" s="111"/>
      <c r="BK453" s="111"/>
      <c r="BL453" s="112"/>
      <c r="BM453" s="109"/>
      <c r="BN453" s="106"/>
      <c r="BO453" s="97"/>
      <c r="BP453" s="106"/>
      <c r="BQ453" s="106"/>
      <c r="BR453" s="111"/>
      <c r="BS453" s="111"/>
      <c r="BT453" s="112"/>
      <c r="BU453" s="113"/>
      <c r="BV453" s="106"/>
    </row>
    <row r="454" spans="1:74">
      <c r="A454" s="92" t="s">
        <v>762</v>
      </c>
      <c r="B454" s="91" t="s">
        <v>140</v>
      </c>
      <c r="C454" s="105">
        <v>44889</v>
      </c>
      <c r="D454" s="106" t="s">
        <v>141</v>
      </c>
      <c r="E454" s="107" t="s">
        <v>1323</v>
      </c>
      <c r="F454" s="106" t="s">
        <v>196</v>
      </c>
      <c r="G454" s="106" t="s">
        <v>144</v>
      </c>
      <c r="H454" s="91" t="s">
        <v>319</v>
      </c>
      <c r="I454" s="106" t="s">
        <v>146</v>
      </c>
      <c r="J454" s="107" t="s">
        <v>150</v>
      </c>
      <c r="K454" s="106">
        <v>0</v>
      </c>
      <c r="L454" s="108" t="s">
        <v>151</v>
      </c>
      <c r="M454" s="109">
        <v>44889.628472222219</v>
      </c>
      <c r="N454" s="90">
        <v>45817</v>
      </c>
      <c r="O454" s="106">
        <v>0</v>
      </c>
      <c r="P454" s="109">
        <v>44889.655555555553</v>
      </c>
      <c r="Q454" s="106">
        <v>45819</v>
      </c>
      <c r="R454" s="106">
        <v>0</v>
      </c>
      <c r="S454" s="109">
        <v>44889.631944444445</v>
      </c>
      <c r="T454" s="106">
        <v>45818</v>
      </c>
      <c r="U454" s="106" t="s">
        <v>270</v>
      </c>
      <c r="V454" s="109">
        <v>44889.642361111109</v>
      </c>
      <c r="W454" s="106">
        <v>45818</v>
      </c>
      <c r="X454" s="106" t="s">
        <v>310</v>
      </c>
      <c r="Y454" s="109"/>
      <c r="Z454" s="106"/>
      <c r="AA454" s="106"/>
      <c r="AB454" s="109"/>
      <c r="AC454" s="106"/>
      <c r="AD454" s="106"/>
      <c r="AE454" s="109"/>
      <c r="AF454" s="106"/>
      <c r="AG454" s="106"/>
      <c r="AH454" s="109"/>
      <c r="AI454" s="106"/>
      <c r="AJ454" s="110"/>
      <c r="AK454" s="97"/>
      <c r="AL454" s="106"/>
      <c r="AM454" s="110"/>
      <c r="AN454" s="97"/>
      <c r="AO454" s="106"/>
      <c r="AP454" s="110"/>
      <c r="AQ454" s="109">
        <v>44889.651388888888</v>
      </c>
      <c r="AR454" s="106">
        <v>45818</v>
      </c>
      <c r="AS454" s="106">
        <v>3228</v>
      </c>
      <c r="AT454" s="111">
        <v>14070</v>
      </c>
      <c r="AU454" s="111">
        <v>12190</v>
      </c>
      <c r="AV454" s="112">
        <v>1880</v>
      </c>
      <c r="AW454" s="109">
        <v>44889.655555555553</v>
      </c>
      <c r="AX454" s="106">
        <v>45819</v>
      </c>
      <c r="AY454" s="109"/>
      <c r="AZ454" s="106"/>
      <c r="BA454" s="106"/>
      <c r="BB454" s="111"/>
      <c r="BC454" s="111"/>
      <c r="BD454" s="112"/>
      <c r="BE454" s="109"/>
      <c r="BF454" s="106"/>
      <c r="BG454" s="109"/>
      <c r="BH454" s="106"/>
      <c r="BI454" s="106"/>
      <c r="BJ454" s="111"/>
      <c r="BK454" s="111"/>
      <c r="BL454" s="112"/>
      <c r="BM454" s="109"/>
      <c r="BN454" s="106"/>
      <c r="BO454" s="97"/>
      <c r="BP454" s="106"/>
      <c r="BQ454" s="106"/>
      <c r="BR454" s="111"/>
      <c r="BS454" s="111"/>
      <c r="BT454" s="112"/>
      <c r="BU454" s="113"/>
      <c r="BV454" s="106"/>
    </row>
    <row r="455" spans="1:74">
      <c r="A455" s="92" t="s">
        <v>770</v>
      </c>
      <c r="B455" s="91" t="s">
        <v>140</v>
      </c>
      <c r="C455" s="105">
        <v>44889</v>
      </c>
      <c r="D455" s="106" t="s">
        <v>141</v>
      </c>
      <c r="E455" s="107" t="s">
        <v>1324</v>
      </c>
      <c r="F455" s="106" t="s">
        <v>143</v>
      </c>
      <c r="G455" s="106" t="s">
        <v>156</v>
      </c>
      <c r="H455" s="91" t="s">
        <v>145</v>
      </c>
      <c r="I455" s="106" t="s">
        <v>146</v>
      </c>
      <c r="J455" s="107" t="s">
        <v>147</v>
      </c>
      <c r="K455" s="106">
        <v>3</v>
      </c>
      <c r="L455" s="108" t="s">
        <v>158</v>
      </c>
      <c r="M455" s="109">
        <v>44889.640277777777</v>
      </c>
      <c r="N455" s="90">
        <v>39514</v>
      </c>
      <c r="O455" s="106">
        <v>39514</v>
      </c>
      <c r="P455" s="109">
        <v>44889.906944444447</v>
      </c>
      <c r="Q455" s="106">
        <v>39565</v>
      </c>
      <c r="R455" s="106">
        <v>39565</v>
      </c>
      <c r="S455" s="109">
        <v>44889.644444444442</v>
      </c>
      <c r="T455" s="106">
        <v>39518</v>
      </c>
      <c r="U455" s="106" t="s">
        <v>183</v>
      </c>
      <c r="V455" s="109">
        <v>44889.870138888888</v>
      </c>
      <c r="W455" s="106">
        <v>39549</v>
      </c>
      <c r="X455" s="106" t="s">
        <v>169</v>
      </c>
      <c r="Y455" s="109"/>
      <c r="Z455" s="106"/>
      <c r="AA455" s="106"/>
      <c r="AB455" s="109"/>
      <c r="AC455" s="106"/>
      <c r="AD455" s="106"/>
      <c r="AE455" s="109"/>
      <c r="AF455" s="106"/>
      <c r="AG455" s="106"/>
      <c r="AH455" s="109"/>
      <c r="AI455" s="106"/>
      <c r="AJ455" s="110"/>
      <c r="AK455" s="97"/>
      <c r="AL455" s="106"/>
      <c r="AM455" s="110"/>
      <c r="AN455" s="97"/>
      <c r="AO455" s="106"/>
      <c r="AP455" s="110"/>
      <c r="AQ455" s="109">
        <v>44889.895833333336</v>
      </c>
      <c r="AR455" s="106">
        <v>39564</v>
      </c>
      <c r="AS455" s="106"/>
      <c r="AT455" s="111"/>
      <c r="AU455" s="111"/>
      <c r="AV455" s="114">
        <v>8870</v>
      </c>
      <c r="AW455" s="109">
        <v>44889.904166666667</v>
      </c>
      <c r="AX455" s="106">
        <v>39564</v>
      </c>
      <c r="AY455" s="109"/>
      <c r="AZ455" s="106"/>
      <c r="BA455" s="106"/>
      <c r="BB455" s="111"/>
      <c r="BC455" s="111"/>
      <c r="BD455" s="112"/>
      <c r="BE455" s="109"/>
      <c r="BF455" s="106"/>
      <c r="BG455" s="109"/>
      <c r="BH455" s="106"/>
      <c r="BI455" s="106"/>
      <c r="BJ455" s="111"/>
      <c r="BK455" s="111"/>
      <c r="BL455" s="112"/>
      <c r="BM455" s="109"/>
      <c r="BN455" s="106"/>
      <c r="BO455" s="97"/>
      <c r="BP455" s="106"/>
      <c r="BQ455" s="106"/>
      <c r="BR455" s="111"/>
      <c r="BS455" s="111"/>
      <c r="BT455" s="112"/>
      <c r="BU455" s="113"/>
      <c r="BV455" s="106"/>
    </row>
    <row r="456" spans="1:74">
      <c r="A456" s="92" t="s">
        <v>780</v>
      </c>
      <c r="B456" s="91" t="s">
        <v>140</v>
      </c>
      <c r="C456" s="105">
        <v>44890</v>
      </c>
      <c r="D456" s="106" t="s">
        <v>163</v>
      </c>
      <c r="E456" s="107" t="s">
        <v>1325</v>
      </c>
      <c r="F456" s="106" t="s">
        <v>163</v>
      </c>
      <c r="G456" s="106" t="s">
        <v>144</v>
      </c>
      <c r="H456" s="91" t="s">
        <v>160</v>
      </c>
      <c r="I456" s="106" t="s">
        <v>146</v>
      </c>
      <c r="J456" s="107" t="s">
        <v>161</v>
      </c>
      <c r="K456" s="106">
        <v>3</v>
      </c>
      <c r="L456" s="108" t="s">
        <v>162</v>
      </c>
      <c r="M456" s="109">
        <v>44890.260416666664</v>
      </c>
      <c r="N456" s="90">
        <v>28638</v>
      </c>
      <c r="O456" s="106">
        <v>2590</v>
      </c>
      <c r="P456" s="109">
        <v>44890.589583333334</v>
      </c>
      <c r="Q456" s="106">
        <v>28695</v>
      </c>
      <c r="R456" s="106">
        <v>2597</v>
      </c>
      <c r="S456" s="109">
        <v>44890.289583333331</v>
      </c>
      <c r="T456" s="106">
        <v>28645</v>
      </c>
      <c r="U456" s="106" t="s">
        <v>200</v>
      </c>
      <c r="V456" s="109">
        <v>44890.427083333336</v>
      </c>
      <c r="W456" s="106">
        <v>28666</v>
      </c>
      <c r="X456" s="106" t="s">
        <v>216</v>
      </c>
      <c r="Y456" s="109">
        <v>44890.469444444447</v>
      </c>
      <c r="Z456" s="106">
        <v>28674</v>
      </c>
      <c r="AA456" s="106" t="s">
        <v>308</v>
      </c>
      <c r="AB456" s="109">
        <v>44890.554166666669</v>
      </c>
      <c r="AC456" s="106">
        <v>28690</v>
      </c>
      <c r="AD456" s="106" t="s">
        <v>201</v>
      </c>
      <c r="AE456" s="109"/>
      <c r="AF456" s="106"/>
      <c r="AG456" s="106"/>
      <c r="AH456" s="109"/>
      <c r="AI456" s="106"/>
      <c r="AJ456" s="110"/>
      <c r="AK456" s="97"/>
      <c r="AL456" s="106"/>
      <c r="AM456" s="110"/>
      <c r="AN456" s="97"/>
      <c r="AO456" s="106"/>
      <c r="AP456" s="110"/>
      <c r="AQ456" s="109">
        <v>44890.436805555553</v>
      </c>
      <c r="AR456" s="106">
        <v>28670</v>
      </c>
      <c r="AS456" s="106">
        <v>3230</v>
      </c>
      <c r="AT456" s="111">
        <v>6070</v>
      </c>
      <c r="AU456" s="111">
        <v>4430</v>
      </c>
      <c r="AV456" s="112">
        <v>1640</v>
      </c>
      <c r="AW456" s="109">
        <v>44890.460416666669</v>
      </c>
      <c r="AX456" s="106">
        <v>28670</v>
      </c>
      <c r="AY456" s="109">
        <v>44890.563194444447</v>
      </c>
      <c r="AZ456" s="106">
        <v>28693</v>
      </c>
      <c r="BA456" s="106">
        <v>3235</v>
      </c>
      <c r="BB456" s="111">
        <v>5760</v>
      </c>
      <c r="BC456" s="111">
        <v>4430</v>
      </c>
      <c r="BD456" s="112">
        <v>1330</v>
      </c>
      <c r="BE456" s="109">
        <v>44890.586111111108</v>
      </c>
      <c r="BF456" s="106">
        <v>28694</v>
      </c>
      <c r="BG456" s="109"/>
      <c r="BH456" s="106"/>
      <c r="BI456" s="106"/>
      <c r="BJ456" s="111"/>
      <c r="BK456" s="111"/>
      <c r="BL456" s="112"/>
      <c r="BM456" s="109"/>
      <c r="BN456" s="106"/>
      <c r="BO456" s="97"/>
      <c r="BP456" s="106"/>
      <c r="BQ456" s="106"/>
      <c r="BR456" s="111"/>
      <c r="BS456" s="111"/>
      <c r="BT456" s="112"/>
      <c r="BU456" s="113"/>
      <c r="BV456" s="106"/>
    </row>
    <row r="457" spans="1:74">
      <c r="A457" s="92" t="s">
        <v>773</v>
      </c>
      <c r="B457" s="91" t="s">
        <v>140</v>
      </c>
      <c r="C457" s="105">
        <v>44890</v>
      </c>
      <c r="D457" s="106" t="s">
        <v>163</v>
      </c>
      <c r="E457" s="107" t="s">
        <v>1327</v>
      </c>
      <c r="F457" s="106" t="s">
        <v>165</v>
      </c>
      <c r="G457" s="106" t="s">
        <v>144</v>
      </c>
      <c r="H457" s="91" t="s">
        <v>145</v>
      </c>
      <c r="I457" s="106" t="s">
        <v>146</v>
      </c>
      <c r="J457" s="107" t="s">
        <v>150</v>
      </c>
      <c r="K457" s="106">
        <v>3</v>
      </c>
      <c r="L457" s="108" t="s">
        <v>151</v>
      </c>
      <c r="M457" s="109">
        <v>44890.256944444445</v>
      </c>
      <c r="N457" s="90">
        <v>45819</v>
      </c>
      <c r="O457" s="106">
        <v>0</v>
      </c>
      <c r="P457" s="109">
        <v>44890.594444444447</v>
      </c>
      <c r="Q457" s="106">
        <v>45883</v>
      </c>
      <c r="R457" s="106">
        <v>0</v>
      </c>
      <c r="S457" s="109">
        <v>44890.291666666664</v>
      </c>
      <c r="T457" s="106">
        <v>45824</v>
      </c>
      <c r="U457" s="106" t="s">
        <v>285</v>
      </c>
      <c r="V457" s="109">
        <v>44890.458333333336</v>
      </c>
      <c r="W457" s="106">
        <v>45855</v>
      </c>
      <c r="X457" s="106" t="s">
        <v>228</v>
      </c>
      <c r="Y457" s="109">
        <v>44890.482638888891</v>
      </c>
      <c r="Z457" s="106">
        <v>45861</v>
      </c>
      <c r="AA457" s="106" t="s">
        <v>774</v>
      </c>
      <c r="AB457" s="109">
        <v>44890.569444444445</v>
      </c>
      <c r="AC457" s="106">
        <v>45875</v>
      </c>
      <c r="AD457" s="106" t="s">
        <v>316</v>
      </c>
      <c r="AE457" s="109"/>
      <c r="AF457" s="106"/>
      <c r="AG457" s="106"/>
      <c r="AH457" s="109"/>
      <c r="AI457" s="106"/>
      <c r="AJ457" s="110"/>
      <c r="AK457" s="97"/>
      <c r="AL457" s="106"/>
      <c r="AM457" s="110"/>
      <c r="AN457" s="97"/>
      <c r="AO457" s="106"/>
      <c r="AP457" s="110"/>
      <c r="AQ457" s="109">
        <v>44890.476388888892</v>
      </c>
      <c r="AR457" s="106">
        <v>45858</v>
      </c>
      <c r="AS457" s="106">
        <v>3233</v>
      </c>
      <c r="AT457" s="111">
        <v>19670</v>
      </c>
      <c r="AU457" s="111">
        <v>12260</v>
      </c>
      <c r="AV457" s="112">
        <v>7410</v>
      </c>
      <c r="AW457" s="109">
        <v>44890.481249999997</v>
      </c>
      <c r="AX457" s="106">
        <v>45858</v>
      </c>
      <c r="AY457" s="109">
        <v>44890.590277777781</v>
      </c>
      <c r="AZ457" s="106">
        <v>45883</v>
      </c>
      <c r="BA457" s="106">
        <v>3237</v>
      </c>
      <c r="BB457" s="111">
        <v>16020</v>
      </c>
      <c r="BC457" s="111">
        <v>12160</v>
      </c>
      <c r="BD457" s="112">
        <v>3860</v>
      </c>
      <c r="BE457" s="109">
        <v>44890.594444444447</v>
      </c>
      <c r="BF457" s="106">
        <v>45883</v>
      </c>
      <c r="BG457" s="109"/>
      <c r="BH457" s="106"/>
      <c r="BI457" s="106"/>
      <c r="BJ457" s="111"/>
      <c r="BK457" s="111"/>
      <c r="BL457" s="112"/>
      <c r="BM457" s="109"/>
      <c r="BN457" s="106"/>
      <c r="BO457" s="97"/>
      <c r="BP457" s="106"/>
      <c r="BQ457" s="106"/>
      <c r="BR457" s="111"/>
      <c r="BS457" s="111"/>
      <c r="BT457" s="112"/>
      <c r="BU457" s="113"/>
      <c r="BV457" s="106"/>
    </row>
    <row r="458" spans="1:74">
      <c r="A458" s="92" t="s">
        <v>772</v>
      </c>
      <c r="B458" s="91" t="s">
        <v>140</v>
      </c>
      <c r="C458" s="105">
        <v>44890</v>
      </c>
      <c r="D458" s="106" t="s">
        <v>163</v>
      </c>
      <c r="E458" s="107" t="s">
        <v>1317</v>
      </c>
      <c r="F458" s="106" t="s">
        <v>165</v>
      </c>
      <c r="G458" s="106" t="s">
        <v>144</v>
      </c>
      <c r="H458" s="91" t="s">
        <v>145</v>
      </c>
      <c r="I458" s="106" t="s">
        <v>146</v>
      </c>
      <c r="J458" s="107" t="s">
        <v>147</v>
      </c>
      <c r="K458" s="106">
        <v>3</v>
      </c>
      <c r="L458" s="108" t="s">
        <v>148</v>
      </c>
      <c r="M458" s="109">
        <v>44890.260416666664</v>
      </c>
      <c r="N458" s="90">
        <v>39565</v>
      </c>
      <c r="O458" s="106">
        <v>0</v>
      </c>
      <c r="P458" s="109">
        <v>44890.597222222219</v>
      </c>
      <c r="Q458" s="106">
        <v>39631</v>
      </c>
      <c r="R458" s="106">
        <v>0</v>
      </c>
      <c r="S458" s="109">
        <v>44890.270833333336</v>
      </c>
      <c r="T458" s="106">
        <v>39569</v>
      </c>
      <c r="U458" s="106" t="s">
        <v>241</v>
      </c>
      <c r="V458" s="109">
        <v>44890.434027777781</v>
      </c>
      <c r="W458" s="106">
        <v>39589</v>
      </c>
      <c r="X458" s="106" t="s">
        <v>214</v>
      </c>
      <c r="Y458" s="109">
        <v>44890.459722222222</v>
      </c>
      <c r="Z458" s="106">
        <v>39606</v>
      </c>
      <c r="AA458" s="106" t="s">
        <v>236</v>
      </c>
      <c r="AB458" s="109">
        <v>44890.565972222219</v>
      </c>
      <c r="AC458" s="106">
        <v>39623</v>
      </c>
      <c r="AD458" s="106" t="s">
        <v>564</v>
      </c>
      <c r="AE458" s="109"/>
      <c r="AF458" s="106"/>
      <c r="AG458" s="106"/>
      <c r="AH458" s="109"/>
      <c r="AI458" s="106"/>
      <c r="AJ458" s="110"/>
      <c r="AK458" s="97"/>
      <c r="AL458" s="106"/>
      <c r="AM458" s="110"/>
      <c r="AN458" s="97"/>
      <c r="AO458" s="106"/>
      <c r="AP458" s="110"/>
      <c r="AQ458" s="109">
        <v>44890.449305555558</v>
      </c>
      <c r="AR458" s="106">
        <v>39598</v>
      </c>
      <c r="AS458" s="106">
        <v>3231</v>
      </c>
      <c r="AT458" s="111">
        <v>19670</v>
      </c>
      <c r="AU458" s="111">
        <v>11980</v>
      </c>
      <c r="AV458" s="112">
        <v>7690</v>
      </c>
      <c r="AW458" s="109">
        <v>44890.454861111109</v>
      </c>
      <c r="AX458" s="106">
        <v>39598</v>
      </c>
      <c r="AY458" s="109">
        <v>44890.586805555555</v>
      </c>
      <c r="AZ458" s="106">
        <v>39631</v>
      </c>
      <c r="BA458" s="106">
        <v>3236</v>
      </c>
      <c r="BB458" s="111">
        <v>16990</v>
      </c>
      <c r="BC458" s="111">
        <v>11960</v>
      </c>
      <c r="BD458" s="112">
        <v>5030</v>
      </c>
      <c r="BE458" s="109">
        <v>44890.591666666667</v>
      </c>
      <c r="BF458" s="106">
        <v>39631</v>
      </c>
      <c r="BG458" s="109"/>
      <c r="BH458" s="106"/>
      <c r="BI458" s="106"/>
      <c r="BJ458" s="111"/>
      <c r="BK458" s="111"/>
      <c r="BL458" s="112"/>
      <c r="BM458" s="109"/>
      <c r="BN458" s="106"/>
      <c r="BO458" s="97"/>
      <c r="BP458" s="106"/>
      <c r="BQ458" s="106"/>
      <c r="BR458" s="111"/>
      <c r="BS458" s="111"/>
      <c r="BT458" s="112"/>
      <c r="BU458" s="113"/>
      <c r="BV458" s="106"/>
    </row>
    <row r="459" spans="1:74">
      <c r="A459" s="92" t="s">
        <v>775</v>
      </c>
      <c r="B459" s="91" t="s">
        <v>140</v>
      </c>
      <c r="C459" s="105">
        <v>44890</v>
      </c>
      <c r="D459" s="106" t="s">
        <v>163</v>
      </c>
      <c r="E459" s="107" t="s">
        <v>1326</v>
      </c>
      <c r="F459" s="106" t="s">
        <v>165</v>
      </c>
      <c r="G459" s="106" t="s">
        <v>144</v>
      </c>
      <c r="H459" s="91" t="s">
        <v>203</v>
      </c>
      <c r="I459" s="106" t="s">
        <v>146</v>
      </c>
      <c r="J459" s="107" t="s">
        <v>153</v>
      </c>
      <c r="K459" s="106">
        <v>3</v>
      </c>
      <c r="L459" s="108" t="s">
        <v>154</v>
      </c>
      <c r="M459" s="109">
        <v>44890.256944444445</v>
      </c>
      <c r="N459" s="90">
        <v>46905</v>
      </c>
      <c r="O459" s="106">
        <v>46905</v>
      </c>
      <c r="P459" s="109">
        <v>44890.611111111109</v>
      </c>
      <c r="Q459" s="106">
        <v>46974</v>
      </c>
      <c r="R459" s="106">
        <v>46974</v>
      </c>
      <c r="S459" s="109">
        <v>44890.289583333331</v>
      </c>
      <c r="T459" s="106">
        <v>46913</v>
      </c>
      <c r="U459" s="106" t="s">
        <v>181</v>
      </c>
      <c r="V459" s="109">
        <v>44890.466666666667</v>
      </c>
      <c r="W459" s="106">
        <v>46939</v>
      </c>
      <c r="X459" s="106" t="s">
        <v>776</v>
      </c>
      <c r="Y459" s="109">
        <v>44890.5</v>
      </c>
      <c r="Z459" s="106">
        <v>46919</v>
      </c>
      <c r="AA459" s="106" t="s">
        <v>777</v>
      </c>
      <c r="AB459" s="109">
        <v>44890.572916666664</v>
      </c>
      <c r="AC459" s="106">
        <v>46959</v>
      </c>
      <c r="AD459" s="106" t="s">
        <v>199</v>
      </c>
      <c r="AE459" s="109"/>
      <c r="AF459" s="106"/>
      <c r="AG459" s="106"/>
      <c r="AH459" s="109"/>
      <c r="AI459" s="106"/>
      <c r="AJ459" s="110"/>
      <c r="AK459" s="97"/>
      <c r="AL459" s="106"/>
      <c r="AM459" s="110"/>
      <c r="AN459" s="97"/>
      <c r="AO459" s="106"/>
      <c r="AP459" s="110"/>
      <c r="AQ459" s="109">
        <v>44890.48333333333</v>
      </c>
      <c r="AR459" s="106">
        <v>45945</v>
      </c>
      <c r="AS459" s="106">
        <v>3234</v>
      </c>
      <c r="AT459" s="111">
        <v>19450</v>
      </c>
      <c r="AU459" s="111">
        <v>12010</v>
      </c>
      <c r="AV459" s="112">
        <v>7440</v>
      </c>
      <c r="AW459" s="109">
        <v>44890.488888888889</v>
      </c>
      <c r="AX459" s="106">
        <v>46945</v>
      </c>
      <c r="AY459" s="109">
        <v>44890.59652777778</v>
      </c>
      <c r="AZ459" s="106">
        <v>46974</v>
      </c>
      <c r="BA459" s="106">
        <v>3238</v>
      </c>
      <c r="BB459" s="111">
        <v>15960</v>
      </c>
      <c r="BC459" s="111">
        <v>11910</v>
      </c>
      <c r="BD459" s="112">
        <v>4050</v>
      </c>
      <c r="BE459" s="109">
        <v>44890.604166666664</v>
      </c>
      <c r="BF459" s="106">
        <v>46974</v>
      </c>
      <c r="BG459" s="109"/>
      <c r="BH459" s="106"/>
      <c r="BI459" s="106"/>
      <c r="BJ459" s="111"/>
      <c r="BK459" s="111"/>
      <c r="BL459" s="112"/>
      <c r="BM459" s="109"/>
      <c r="BN459" s="106"/>
      <c r="BO459" s="97"/>
      <c r="BP459" s="106"/>
      <c r="BQ459" s="106"/>
      <c r="BR459" s="111"/>
      <c r="BS459" s="111"/>
      <c r="BT459" s="112"/>
      <c r="BU459" s="113"/>
      <c r="BV459" s="106"/>
    </row>
    <row r="460" spans="1:74">
      <c r="A460" s="92" t="s">
        <v>778</v>
      </c>
      <c r="B460" s="91" t="s">
        <v>140</v>
      </c>
      <c r="C460" s="105">
        <v>44890</v>
      </c>
      <c r="D460" s="106" t="s">
        <v>163</v>
      </c>
      <c r="E460" s="107" t="s">
        <v>1318</v>
      </c>
      <c r="F460" s="106" t="s">
        <v>165</v>
      </c>
      <c r="G460" s="106" t="s">
        <v>156</v>
      </c>
      <c r="H460" s="91" t="s">
        <v>145</v>
      </c>
      <c r="I460" s="106" t="s">
        <v>146</v>
      </c>
      <c r="J460" s="107" t="s">
        <v>147</v>
      </c>
      <c r="K460" s="106">
        <v>3</v>
      </c>
      <c r="L460" s="108" t="s">
        <v>158</v>
      </c>
      <c r="M460" s="109">
        <v>44890.64166666667</v>
      </c>
      <c r="N460" s="90">
        <v>39631</v>
      </c>
      <c r="O460" s="106">
        <v>39631</v>
      </c>
      <c r="P460" s="109">
        <v>44890.990277777775</v>
      </c>
      <c r="Q460" s="106">
        <v>39695</v>
      </c>
      <c r="R460" s="106">
        <v>39695</v>
      </c>
      <c r="S460" s="109">
        <v>44890.646527777775</v>
      </c>
      <c r="T460" s="106">
        <v>39635</v>
      </c>
      <c r="U460" s="106" t="s">
        <v>183</v>
      </c>
      <c r="V460" s="109">
        <v>44890.826388888891</v>
      </c>
      <c r="W460" s="106">
        <v>39655</v>
      </c>
      <c r="X460" s="106" t="s">
        <v>779</v>
      </c>
      <c r="Y460" s="109">
        <v>44890.845138888886</v>
      </c>
      <c r="Z460" s="106">
        <v>39664</v>
      </c>
      <c r="AA460" s="106" t="s">
        <v>464</v>
      </c>
      <c r="AB460" s="109">
        <v>44890.95416666667</v>
      </c>
      <c r="AC460" s="106">
        <v>39680</v>
      </c>
      <c r="AD460" s="106" t="s">
        <v>169</v>
      </c>
      <c r="AE460" s="109"/>
      <c r="AF460" s="106"/>
      <c r="AG460" s="106"/>
      <c r="AH460" s="109"/>
      <c r="AI460" s="106"/>
      <c r="AJ460" s="110"/>
      <c r="AK460" s="97"/>
      <c r="AL460" s="106"/>
      <c r="AM460" s="110"/>
      <c r="AN460" s="97"/>
      <c r="AO460" s="106"/>
      <c r="AP460" s="110"/>
      <c r="AQ460" s="109">
        <v>44890.830555555556</v>
      </c>
      <c r="AR460" s="106">
        <v>39659</v>
      </c>
      <c r="AS460" s="106"/>
      <c r="AT460" s="111"/>
      <c r="AU460" s="111"/>
      <c r="AV460" s="114">
        <v>7670</v>
      </c>
      <c r="AW460" s="109">
        <v>44890.838888888888</v>
      </c>
      <c r="AX460" s="106">
        <v>39660</v>
      </c>
      <c r="AY460" s="109">
        <v>44890.979861111111</v>
      </c>
      <c r="AZ460" s="106">
        <v>39694</v>
      </c>
      <c r="BA460" s="106"/>
      <c r="BB460" s="111"/>
      <c r="BC460" s="111"/>
      <c r="BD460" s="114">
        <v>4610</v>
      </c>
      <c r="BE460" s="109">
        <v>44890.987500000003</v>
      </c>
      <c r="BF460" s="106">
        <v>39694</v>
      </c>
      <c r="BG460" s="109"/>
      <c r="BH460" s="106"/>
      <c r="BI460" s="106"/>
      <c r="BJ460" s="111"/>
      <c r="BK460" s="111"/>
      <c r="BL460" s="112"/>
      <c r="BM460" s="109"/>
      <c r="BN460" s="106"/>
      <c r="BO460" s="97"/>
      <c r="BP460" s="106"/>
      <c r="BQ460" s="106"/>
      <c r="BR460" s="111"/>
      <c r="BS460" s="111"/>
      <c r="BT460" s="112"/>
      <c r="BU460" s="113"/>
      <c r="BV460" s="106"/>
    </row>
    <row r="461" spans="1:74">
      <c r="A461" s="92" t="s">
        <v>781</v>
      </c>
      <c r="B461" s="91" t="s">
        <v>140</v>
      </c>
      <c r="C461" s="105">
        <v>44891</v>
      </c>
      <c r="D461" s="106" t="s">
        <v>173</v>
      </c>
      <c r="E461" s="107" t="s">
        <v>1317</v>
      </c>
      <c r="F461" s="106" t="s">
        <v>165</v>
      </c>
      <c r="G461" s="106" t="s">
        <v>144</v>
      </c>
      <c r="H461" s="91" t="s">
        <v>145</v>
      </c>
      <c r="I461" s="106" t="s">
        <v>146</v>
      </c>
      <c r="J461" s="107" t="s">
        <v>147</v>
      </c>
      <c r="K461" s="106">
        <v>3</v>
      </c>
      <c r="L461" s="108" t="s">
        <v>148</v>
      </c>
      <c r="M461" s="109">
        <v>44891.260416666664</v>
      </c>
      <c r="N461" s="90">
        <v>39695</v>
      </c>
      <c r="O461" s="106">
        <v>0</v>
      </c>
      <c r="P461" s="109">
        <v>44891.590277777781</v>
      </c>
      <c r="Q461" s="106">
        <v>39767</v>
      </c>
      <c r="R461" s="106">
        <v>0</v>
      </c>
      <c r="S461" s="109">
        <v>44891.288194444445</v>
      </c>
      <c r="T461" s="106">
        <v>39708</v>
      </c>
      <c r="U461" s="106" t="s">
        <v>210</v>
      </c>
      <c r="V461" s="109">
        <v>44891.46875</v>
      </c>
      <c r="W461" s="106">
        <v>39723</v>
      </c>
      <c r="X461" s="106" t="s">
        <v>782</v>
      </c>
      <c r="Y461" s="109">
        <v>44891.497916666667</v>
      </c>
      <c r="Z461" s="106">
        <v>39749</v>
      </c>
      <c r="AA461" s="106" t="s">
        <v>783</v>
      </c>
      <c r="AB461" s="109">
        <v>44891.569444444445</v>
      </c>
      <c r="AC461" s="106">
        <v>39763</v>
      </c>
      <c r="AD461" s="106" t="s">
        <v>226</v>
      </c>
      <c r="AE461" s="109"/>
      <c r="AF461" s="106"/>
      <c r="AG461" s="106"/>
      <c r="AH461" s="109"/>
      <c r="AI461" s="106"/>
      <c r="AJ461" s="110"/>
      <c r="AK461" s="97"/>
      <c r="AL461" s="106"/>
      <c r="AM461" s="110"/>
      <c r="AN461" s="97"/>
      <c r="AO461" s="106"/>
      <c r="AP461" s="110"/>
      <c r="AQ461" s="109">
        <v>44891.484722222223</v>
      </c>
      <c r="AR461" s="106">
        <v>39735</v>
      </c>
      <c r="AS461" s="106">
        <v>3244</v>
      </c>
      <c r="AT461" s="111">
        <v>20540</v>
      </c>
      <c r="AU461" s="111">
        <v>12080</v>
      </c>
      <c r="AV461" s="112">
        <v>8460</v>
      </c>
      <c r="AW461" s="109">
        <v>44891.490277777775</v>
      </c>
      <c r="AX461" s="106">
        <v>39735</v>
      </c>
      <c r="AY461" s="109">
        <v>44891.581250000003</v>
      </c>
      <c r="AZ461" s="106">
        <v>39767</v>
      </c>
      <c r="BA461" s="106">
        <v>3246</v>
      </c>
      <c r="BB461" s="111">
        <v>14310</v>
      </c>
      <c r="BC461" s="111">
        <v>12040</v>
      </c>
      <c r="BD461" s="112">
        <v>2270</v>
      </c>
      <c r="BE461" s="109">
        <v>44891.585416666669</v>
      </c>
      <c r="BF461" s="106">
        <v>39767</v>
      </c>
      <c r="BG461" s="109"/>
      <c r="BH461" s="106"/>
      <c r="BI461" s="106"/>
      <c r="BJ461" s="111"/>
      <c r="BK461" s="111"/>
      <c r="BL461" s="112"/>
      <c r="BM461" s="109"/>
      <c r="BN461" s="106"/>
      <c r="BO461" s="97"/>
      <c r="BP461" s="106"/>
      <c r="BQ461" s="106"/>
      <c r="BR461" s="111"/>
      <c r="BS461" s="111"/>
      <c r="BT461" s="112"/>
      <c r="BU461" s="113"/>
      <c r="BV461" s="106"/>
    </row>
    <row r="462" spans="1:74">
      <c r="A462" s="92" t="s">
        <v>784</v>
      </c>
      <c r="B462" s="91" t="s">
        <v>140</v>
      </c>
      <c r="C462" s="105">
        <v>44891</v>
      </c>
      <c r="D462" s="106" t="s">
        <v>173</v>
      </c>
      <c r="E462" s="107" t="s">
        <v>1321</v>
      </c>
      <c r="F462" s="106" t="s">
        <v>143</v>
      </c>
      <c r="G462" s="106" t="s">
        <v>144</v>
      </c>
      <c r="H462" s="91" t="s">
        <v>145</v>
      </c>
      <c r="I462" s="106" t="s">
        <v>146</v>
      </c>
      <c r="J462" s="107" t="s">
        <v>150</v>
      </c>
      <c r="K462" s="106">
        <v>3</v>
      </c>
      <c r="L462" s="108" t="s">
        <v>151</v>
      </c>
      <c r="M462" s="109">
        <v>44891.256944444445</v>
      </c>
      <c r="N462" s="90">
        <v>45883</v>
      </c>
      <c r="O462" s="106">
        <v>0</v>
      </c>
      <c r="P462" s="109">
        <v>44891.620138888888</v>
      </c>
      <c r="Q462" s="106">
        <v>45968</v>
      </c>
      <c r="R462" s="106">
        <v>0</v>
      </c>
      <c r="S462" s="109">
        <v>44891.291666666664</v>
      </c>
      <c r="T462" s="106">
        <v>45889</v>
      </c>
      <c r="U462" s="106" t="s">
        <v>285</v>
      </c>
      <c r="V462" s="109">
        <v>44891.458333333336</v>
      </c>
      <c r="W462" s="106">
        <v>45914</v>
      </c>
      <c r="X462" s="106" t="s">
        <v>785</v>
      </c>
      <c r="Y462" s="109">
        <v>44891.486111111109</v>
      </c>
      <c r="Z462" s="106">
        <v>45936</v>
      </c>
      <c r="AA462" s="106" t="s">
        <v>786</v>
      </c>
      <c r="AB462" s="109">
        <v>44891.597222222219</v>
      </c>
      <c r="AC462" s="106">
        <v>45961</v>
      </c>
      <c r="AD462" s="106" t="s">
        <v>787</v>
      </c>
      <c r="AE462" s="109"/>
      <c r="AF462" s="106"/>
      <c r="AG462" s="106"/>
      <c r="AH462" s="109"/>
      <c r="AI462" s="106"/>
      <c r="AJ462" s="110"/>
      <c r="AK462" s="97"/>
      <c r="AL462" s="106"/>
      <c r="AM462" s="110"/>
      <c r="AN462" s="97"/>
      <c r="AO462" s="106"/>
      <c r="AP462" s="110"/>
      <c r="AQ462" s="109">
        <v>44891.473611111112</v>
      </c>
      <c r="AR462" s="106">
        <v>45922</v>
      </c>
      <c r="AS462" s="106">
        <v>3242</v>
      </c>
      <c r="AT462" s="111">
        <v>19760</v>
      </c>
      <c r="AU462" s="111">
        <v>12440</v>
      </c>
      <c r="AV462" s="112">
        <v>7320</v>
      </c>
      <c r="AW462" s="109">
        <v>44891.477777777778</v>
      </c>
      <c r="AX462" s="106">
        <v>45923</v>
      </c>
      <c r="AY462" s="109">
        <v>44891.614583333336</v>
      </c>
      <c r="AZ462" s="106">
        <v>45968</v>
      </c>
      <c r="BA462" s="106">
        <v>3248</v>
      </c>
      <c r="BB462" s="111">
        <v>16120</v>
      </c>
      <c r="BC462" s="111">
        <v>12280</v>
      </c>
      <c r="BD462" s="112">
        <v>3840</v>
      </c>
      <c r="BE462" s="109">
        <v>44891.620138888888</v>
      </c>
      <c r="BF462" s="106">
        <v>45968</v>
      </c>
      <c r="BG462" s="109"/>
      <c r="BH462" s="106"/>
      <c r="BI462" s="106"/>
      <c r="BJ462" s="111"/>
      <c r="BK462" s="111"/>
      <c r="BL462" s="112"/>
      <c r="BM462" s="109"/>
      <c r="BN462" s="106"/>
      <c r="BO462" s="97"/>
      <c r="BP462" s="106"/>
      <c r="BQ462" s="106"/>
      <c r="BR462" s="111"/>
      <c r="BS462" s="111"/>
      <c r="BT462" s="112"/>
      <c r="BU462" s="113"/>
      <c r="BV462" s="106"/>
    </row>
    <row r="463" spans="1:74">
      <c r="A463" s="92" t="s">
        <v>791</v>
      </c>
      <c r="B463" s="91" t="s">
        <v>140</v>
      </c>
      <c r="C463" s="105">
        <v>44891</v>
      </c>
      <c r="D463" s="106" t="s">
        <v>173</v>
      </c>
      <c r="E463" s="107" t="s">
        <v>1329</v>
      </c>
      <c r="F463" s="106" t="s">
        <v>173</v>
      </c>
      <c r="G463" s="106" t="s">
        <v>144</v>
      </c>
      <c r="H463" s="91" t="s">
        <v>160</v>
      </c>
      <c r="I463" s="106" t="s">
        <v>146</v>
      </c>
      <c r="J463" s="107" t="s">
        <v>161</v>
      </c>
      <c r="K463" s="106">
        <v>3</v>
      </c>
      <c r="L463" s="108" t="s">
        <v>162</v>
      </c>
      <c r="M463" s="109">
        <v>44891.263888888891</v>
      </c>
      <c r="N463" s="90">
        <v>28695</v>
      </c>
      <c r="O463" s="106">
        <v>2597</v>
      </c>
      <c r="P463" s="109">
        <v>44891.622916666667</v>
      </c>
      <c r="Q463" s="106">
        <v>28758</v>
      </c>
      <c r="R463" s="106">
        <v>2606</v>
      </c>
      <c r="S463" s="109">
        <v>44891.284722222219</v>
      </c>
      <c r="T463" s="106">
        <v>28700</v>
      </c>
      <c r="U463" s="106" t="s">
        <v>220</v>
      </c>
      <c r="V463" s="109">
        <v>44891.455555555556</v>
      </c>
      <c r="W463" s="106">
        <v>28726</v>
      </c>
      <c r="X463" s="106" t="s">
        <v>792</v>
      </c>
      <c r="Y463" s="109">
        <v>44891.519444444442</v>
      </c>
      <c r="Z463" s="106">
        <v>28740</v>
      </c>
      <c r="AA463" s="106" t="s">
        <v>225</v>
      </c>
      <c r="AB463" s="109">
        <v>44891.580555555556</v>
      </c>
      <c r="AC463" s="106">
        <v>28751</v>
      </c>
      <c r="AD463" s="106" t="s">
        <v>383</v>
      </c>
      <c r="AE463" s="109"/>
      <c r="AF463" s="106"/>
      <c r="AG463" s="106"/>
      <c r="AH463" s="109"/>
      <c r="AI463" s="106"/>
      <c r="AJ463" s="110"/>
      <c r="AK463" s="97"/>
      <c r="AL463" s="106"/>
      <c r="AM463" s="110"/>
      <c r="AN463" s="97"/>
      <c r="AO463" s="106"/>
      <c r="AP463" s="110"/>
      <c r="AQ463" s="109">
        <v>44891.479166666664</v>
      </c>
      <c r="AR463" s="106">
        <v>28733</v>
      </c>
      <c r="AS463" s="106">
        <v>3243</v>
      </c>
      <c r="AT463" s="111">
        <v>6430</v>
      </c>
      <c r="AU463" s="111">
        <v>4430</v>
      </c>
      <c r="AV463" s="112">
        <v>2000</v>
      </c>
      <c r="AW463" s="109">
        <v>44891.505555555559</v>
      </c>
      <c r="AX463" s="106">
        <v>28734</v>
      </c>
      <c r="AY463" s="109">
        <v>44891.595138888886</v>
      </c>
      <c r="AZ463" s="106">
        <v>28757</v>
      </c>
      <c r="BA463" s="106">
        <v>3247</v>
      </c>
      <c r="BB463" s="111">
        <v>5590</v>
      </c>
      <c r="BC463" s="111">
        <v>4430</v>
      </c>
      <c r="BD463" s="112">
        <v>1160</v>
      </c>
      <c r="BE463" s="109">
        <v>44891.618055555555</v>
      </c>
      <c r="BF463" s="106">
        <v>28757</v>
      </c>
      <c r="BG463" s="109"/>
      <c r="BH463" s="106"/>
      <c r="BI463" s="106"/>
      <c r="BJ463" s="111"/>
      <c r="BK463" s="111"/>
      <c r="BL463" s="112"/>
      <c r="BM463" s="109"/>
      <c r="BN463" s="106"/>
      <c r="BO463" s="97"/>
      <c r="BP463" s="106"/>
      <c r="BQ463" s="106"/>
      <c r="BR463" s="111"/>
      <c r="BS463" s="111"/>
      <c r="BT463" s="112"/>
      <c r="BU463" s="113"/>
      <c r="BV463" s="106"/>
    </row>
    <row r="464" spans="1:74">
      <c r="A464" s="92" t="s">
        <v>788</v>
      </c>
      <c r="B464" s="91" t="s">
        <v>140</v>
      </c>
      <c r="C464" s="105">
        <v>44891</v>
      </c>
      <c r="D464" s="106" t="s">
        <v>173</v>
      </c>
      <c r="E464" s="107" t="s">
        <v>1322</v>
      </c>
      <c r="F464" s="106" t="s">
        <v>143</v>
      </c>
      <c r="G464" s="106" t="s">
        <v>144</v>
      </c>
      <c r="H464" s="91" t="s">
        <v>145</v>
      </c>
      <c r="I464" s="106" t="s">
        <v>146</v>
      </c>
      <c r="J464" s="107" t="s">
        <v>153</v>
      </c>
      <c r="K464" s="106">
        <v>3</v>
      </c>
      <c r="L464" s="108" t="s">
        <v>154</v>
      </c>
      <c r="M464" s="109">
        <v>44891.256944444445</v>
      </c>
      <c r="N464" s="90">
        <v>46974</v>
      </c>
      <c r="O464" s="106">
        <v>46974</v>
      </c>
      <c r="P464" s="109">
        <v>44891.645833333336</v>
      </c>
      <c r="Q464" s="106">
        <v>47061</v>
      </c>
      <c r="R464" s="106">
        <v>47061</v>
      </c>
      <c r="S464" s="109">
        <v>44891.290277777778</v>
      </c>
      <c r="T464" s="106">
        <v>46982</v>
      </c>
      <c r="U464" s="106" t="s">
        <v>181</v>
      </c>
      <c r="V464" s="109">
        <v>44891.520833333336</v>
      </c>
      <c r="W464" s="106">
        <v>46024</v>
      </c>
      <c r="X464" s="106" t="s">
        <v>335</v>
      </c>
      <c r="Y464" s="109">
        <v>44891.552083333336</v>
      </c>
      <c r="Z464" s="106">
        <v>47036</v>
      </c>
      <c r="AA464" s="106" t="s">
        <v>286</v>
      </c>
      <c r="AB464" s="109">
        <v>44891.597222222219</v>
      </c>
      <c r="AC464" s="106">
        <v>47043</v>
      </c>
      <c r="AD464" s="106" t="s">
        <v>789</v>
      </c>
      <c r="AE464" s="109"/>
      <c r="AF464" s="106"/>
      <c r="AG464" s="106"/>
      <c r="AH464" s="109"/>
      <c r="AI464" s="106"/>
      <c r="AJ464" s="110"/>
      <c r="AK464" s="97"/>
      <c r="AL464" s="106"/>
      <c r="AM464" s="110"/>
      <c r="AN464" s="97"/>
      <c r="AO464" s="106"/>
      <c r="AP464" s="110"/>
      <c r="AQ464" s="109">
        <v>44891.544444444444</v>
      </c>
      <c r="AR464" s="106">
        <v>47033</v>
      </c>
      <c r="AS464" s="106">
        <v>3245</v>
      </c>
      <c r="AT464" s="111">
        <v>20330</v>
      </c>
      <c r="AU464" s="111">
        <v>11990</v>
      </c>
      <c r="AV464" s="112">
        <v>8340</v>
      </c>
      <c r="AW464" s="109">
        <v>44891.551388888889</v>
      </c>
      <c r="AX464" s="106">
        <v>47033</v>
      </c>
      <c r="AY464" s="109">
        <v>44891.625694444447</v>
      </c>
      <c r="AZ464" s="106">
        <v>47061</v>
      </c>
      <c r="BA464" s="106">
        <v>3249</v>
      </c>
      <c r="BB464" s="111">
        <v>14150</v>
      </c>
      <c r="BC464" s="111">
        <v>11880</v>
      </c>
      <c r="BD464" s="112">
        <v>2270</v>
      </c>
      <c r="BE464" s="109">
        <v>44891.635416666664</v>
      </c>
      <c r="BF464" s="106">
        <v>47061</v>
      </c>
      <c r="BG464" s="109"/>
      <c r="BH464" s="106"/>
      <c r="BI464" s="106"/>
      <c r="BJ464" s="111"/>
      <c r="BK464" s="111"/>
      <c r="BL464" s="112"/>
      <c r="BM464" s="109"/>
      <c r="BN464" s="106"/>
      <c r="BO464" s="97"/>
      <c r="BP464" s="106"/>
      <c r="BQ464" s="106"/>
      <c r="BR464" s="111"/>
      <c r="BS464" s="111"/>
      <c r="BT464" s="112"/>
      <c r="BU464" s="113"/>
      <c r="BV464" s="106"/>
    </row>
    <row r="465" spans="1:74">
      <c r="A465" s="92" t="s">
        <v>790</v>
      </c>
      <c r="B465" s="91" t="s">
        <v>140</v>
      </c>
      <c r="C465" s="105">
        <v>44891</v>
      </c>
      <c r="D465" s="106" t="s">
        <v>173</v>
      </c>
      <c r="E465" s="107" t="s">
        <v>1324</v>
      </c>
      <c r="F465" s="106" t="s">
        <v>143</v>
      </c>
      <c r="G465" s="106" t="s">
        <v>156</v>
      </c>
      <c r="H465" s="91" t="s">
        <v>145</v>
      </c>
      <c r="I465" s="106" t="s">
        <v>146</v>
      </c>
      <c r="J465" s="107" t="s">
        <v>147</v>
      </c>
      <c r="K465" s="106">
        <v>3</v>
      </c>
      <c r="L465" s="108" t="s">
        <v>158</v>
      </c>
      <c r="M465" s="109">
        <v>44891.588194444441</v>
      </c>
      <c r="N465" s="90">
        <v>39767</v>
      </c>
      <c r="O465" s="106">
        <v>39767</v>
      </c>
      <c r="P465" s="109">
        <v>44891.856249999997</v>
      </c>
      <c r="Q465" s="106">
        <v>39816</v>
      </c>
      <c r="R465" s="106">
        <v>39816</v>
      </c>
      <c r="S465" s="109">
        <v>44891.594444444447</v>
      </c>
      <c r="T465" s="106">
        <v>39771</v>
      </c>
      <c r="U465" s="106" t="s">
        <v>183</v>
      </c>
      <c r="V465" s="109">
        <v>44891.822222222225</v>
      </c>
      <c r="W465" s="106">
        <v>39802</v>
      </c>
      <c r="X465" s="106" t="s">
        <v>169</v>
      </c>
      <c r="Y465" s="109"/>
      <c r="Z465" s="106"/>
      <c r="AA465" s="106"/>
      <c r="AB465" s="109"/>
      <c r="AC465" s="106"/>
      <c r="AD465" s="106"/>
      <c r="AE465" s="109"/>
      <c r="AF465" s="106"/>
      <c r="AG465" s="106"/>
      <c r="AH465" s="109"/>
      <c r="AI465" s="106"/>
      <c r="AJ465" s="110"/>
      <c r="AK465" s="97"/>
      <c r="AL465" s="106"/>
      <c r="AM465" s="110"/>
      <c r="AN465" s="97"/>
      <c r="AO465" s="106"/>
      <c r="AP465" s="110"/>
      <c r="AQ465" s="109">
        <v>44891.84652777778</v>
      </c>
      <c r="AR465" s="106">
        <v>39816</v>
      </c>
      <c r="AS465" s="106"/>
      <c r="AT465" s="111"/>
      <c r="AU465" s="111"/>
      <c r="AV465" s="114">
        <v>8570</v>
      </c>
      <c r="AW465" s="109">
        <v>44891.854166666664</v>
      </c>
      <c r="AX465" s="106">
        <v>39816</v>
      </c>
      <c r="AY465" s="109"/>
      <c r="AZ465" s="106"/>
      <c r="BA465" s="106"/>
      <c r="BB465" s="111"/>
      <c r="BC465" s="111"/>
      <c r="BD465" s="112"/>
      <c r="BE465" s="109"/>
      <c r="BF465" s="106"/>
      <c r="BG465" s="109"/>
      <c r="BH465" s="106"/>
      <c r="BI465" s="106"/>
      <c r="BJ465" s="111"/>
      <c r="BK465" s="111"/>
      <c r="BL465" s="112"/>
      <c r="BM465" s="109"/>
      <c r="BN465" s="106"/>
      <c r="BO465" s="97"/>
      <c r="BP465" s="106"/>
      <c r="BQ465" s="106"/>
      <c r="BR465" s="111"/>
      <c r="BS465" s="111"/>
      <c r="BT465" s="112"/>
      <c r="BU465" s="113"/>
      <c r="BV465" s="106"/>
    </row>
    <row r="466" spans="1:74">
      <c r="A466" s="92" t="s">
        <v>793</v>
      </c>
      <c r="B466" s="91" t="s">
        <v>140</v>
      </c>
      <c r="C466" s="105">
        <v>44892</v>
      </c>
      <c r="D466" s="106" t="s">
        <v>175</v>
      </c>
      <c r="E466" s="107" t="s">
        <v>1330</v>
      </c>
      <c r="F466" s="106" t="s">
        <v>171</v>
      </c>
      <c r="G466" s="106" t="s">
        <v>144</v>
      </c>
      <c r="H466" s="91" t="s">
        <v>145</v>
      </c>
      <c r="I466" s="106" t="s">
        <v>146</v>
      </c>
      <c r="J466" s="107" t="s">
        <v>147</v>
      </c>
      <c r="K466" s="106">
        <v>2</v>
      </c>
      <c r="L466" s="108" t="s">
        <v>148</v>
      </c>
      <c r="M466" s="109">
        <v>44892.395833333336</v>
      </c>
      <c r="N466" s="90">
        <v>39816</v>
      </c>
      <c r="O466" s="106">
        <v>0</v>
      </c>
      <c r="P466" s="109">
        <v>44892.590277777781</v>
      </c>
      <c r="Q466" s="106">
        <v>39858</v>
      </c>
      <c r="R466" s="106">
        <v>0</v>
      </c>
      <c r="S466" s="109">
        <v>44892.416666666664</v>
      </c>
      <c r="T466" s="106">
        <v>39821</v>
      </c>
      <c r="U466" s="106" t="s">
        <v>222</v>
      </c>
      <c r="V466" s="109">
        <v>44892.569444444445</v>
      </c>
      <c r="W466" s="106">
        <v>39848</v>
      </c>
      <c r="X466" s="106" t="s">
        <v>277</v>
      </c>
      <c r="Y466" s="109"/>
      <c r="Z466" s="106"/>
      <c r="AA466" s="106"/>
      <c r="AB466" s="109"/>
      <c r="AC466" s="106"/>
      <c r="AD466" s="106"/>
      <c r="AE466" s="109"/>
      <c r="AF466" s="106"/>
      <c r="AG466" s="106"/>
      <c r="AH466" s="109"/>
      <c r="AI466" s="106"/>
      <c r="AJ466" s="110"/>
      <c r="AK466" s="97"/>
      <c r="AL466" s="106"/>
      <c r="AM466" s="110"/>
      <c r="AN466" s="97"/>
      <c r="AO466" s="106"/>
      <c r="AP466" s="110"/>
      <c r="AQ466" s="109">
        <v>44892.579861111109</v>
      </c>
      <c r="AR466" s="106">
        <v>39858</v>
      </c>
      <c r="AS466" s="106">
        <v>0</v>
      </c>
      <c r="AT466" s="111">
        <v>15920</v>
      </c>
      <c r="AU466" s="111">
        <v>12000</v>
      </c>
      <c r="AV466" s="112">
        <v>3920</v>
      </c>
      <c r="AW466" s="109">
        <v>44892.586805555555</v>
      </c>
      <c r="AX466" s="106">
        <v>39858</v>
      </c>
      <c r="AY466" s="109"/>
      <c r="AZ466" s="106"/>
      <c r="BA466" s="106"/>
      <c r="BB466" s="111"/>
      <c r="BC466" s="111"/>
      <c r="BD466" s="112"/>
      <c r="BE466" s="109"/>
      <c r="BF466" s="106"/>
      <c r="BG466" s="109"/>
      <c r="BH466" s="106"/>
      <c r="BI466" s="106"/>
      <c r="BJ466" s="111"/>
      <c r="BK466" s="111"/>
      <c r="BL466" s="112"/>
      <c r="BM466" s="109"/>
      <c r="BN466" s="106"/>
      <c r="BO466" s="97"/>
      <c r="BP466" s="106"/>
      <c r="BQ466" s="106"/>
      <c r="BR466" s="111"/>
      <c r="BS466" s="111"/>
      <c r="BT466" s="112"/>
      <c r="BU466" s="113"/>
      <c r="BV466" s="106"/>
    </row>
    <row r="467" spans="1:74">
      <c r="A467" s="92" t="s">
        <v>797</v>
      </c>
      <c r="B467" s="91" t="s">
        <v>140</v>
      </c>
      <c r="C467" s="105">
        <v>44893</v>
      </c>
      <c r="D467" s="106" t="s">
        <v>176</v>
      </c>
      <c r="E467" s="107" t="s">
        <v>1327</v>
      </c>
      <c r="F467" s="106" t="s">
        <v>165</v>
      </c>
      <c r="G467" s="106" t="s">
        <v>144</v>
      </c>
      <c r="H467" s="91" t="s">
        <v>145</v>
      </c>
      <c r="I467" s="106" t="s">
        <v>146</v>
      </c>
      <c r="J467" s="107" t="s">
        <v>150</v>
      </c>
      <c r="K467" s="106">
        <v>3</v>
      </c>
      <c r="L467" s="108" t="s">
        <v>151</v>
      </c>
      <c r="M467" s="109">
        <v>44893.256944444445</v>
      </c>
      <c r="N467" s="90">
        <v>45968</v>
      </c>
      <c r="O467" s="106"/>
      <c r="P467" s="109">
        <v>44893.591666666667</v>
      </c>
      <c r="Q467" s="106">
        <v>46042</v>
      </c>
      <c r="R467" s="106">
        <v>0</v>
      </c>
      <c r="S467" s="109">
        <v>44893.291666666664</v>
      </c>
      <c r="T467" s="106">
        <v>45975</v>
      </c>
      <c r="U467" s="106" t="s">
        <v>798</v>
      </c>
      <c r="V467" s="109">
        <v>44893.444444444445</v>
      </c>
      <c r="W467" s="106">
        <v>46005</v>
      </c>
      <c r="X467" s="106" t="s">
        <v>314</v>
      </c>
      <c r="Y467" s="109">
        <v>44893.461805555555</v>
      </c>
      <c r="Z467" s="106">
        <v>46011</v>
      </c>
      <c r="AA467" s="106" t="s">
        <v>333</v>
      </c>
      <c r="AB467" s="109">
        <v>44893.555555555555</v>
      </c>
      <c r="AC467" s="106">
        <v>46026</v>
      </c>
      <c r="AD467" s="106" t="s">
        <v>316</v>
      </c>
      <c r="AE467" s="109"/>
      <c r="AF467" s="106"/>
      <c r="AG467" s="106"/>
      <c r="AH467" s="109"/>
      <c r="AI467" s="106"/>
      <c r="AJ467" s="110"/>
      <c r="AK467" s="97"/>
      <c r="AL467" s="106"/>
      <c r="AM467" s="110"/>
      <c r="AN467" s="97"/>
      <c r="AO467" s="106"/>
      <c r="AP467" s="110"/>
      <c r="AQ467" s="109">
        <v>44893.456250000003</v>
      </c>
      <c r="AR467" s="106">
        <v>46008</v>
      </c>
      <c r="AS467" s="106">
        <v>3255</v>
      </c>
      <c r="AT467" s="111">
        <v>21700</v>
      </c>
      <c r="AU467" s="111">
        <v>12420</v>
      </c>
      <c r="AV467" s="112">
        <v>9280</v>
      </c>
      <c r="AW467" s="109">
        <v>44893.461805555555</v>
      </c>
      <c r="AX467" s="106">
        <v>46009</v>
      </c>
      <c r="AY467" s="109">
        <v>44893.587500000001</v>
      </c>
      <c r="AZ467" s="106">
        <v>46041</v>
      </c>
      <c r="BA467" s="106">
        <v>3259</v>
      </c>
      <c r="BB467" s="111">
        <v>17060</v>
      </c>
      <c r="BC467" s="111">
        <v>12260</v>
      </c>
      <c r="BD467" s="112">
        <v>4800</v>
      </c>
      <c r="BE467" s="109">
        <v>44893.591666666667</v>
      </c>
      <c r="BF467" s="106">
        <v>46042</v>
      </c>
      <c r="BG467" s="109"/>
      <c r="BH467" s="106"/>
      <c r="BI467" s="106"/>
      <c r="BJ467" s="111"/>
      <c r="BK467" s="111"/>
      <c r="BL467" s="112"/>
      <c r="BM467" s="109"/>
      <c r="BN467" s="106"/>
      <c r="BO467" s="97"/>
      <c r="BP467" s="106"/>
      <c r="BQ467" s="106"/>
      <c r="BR467" s="111"/>
      <c r="BS467" s="111"/>
      <c r="BT467" s="112"/>
      <c r="BU467" s="113"/>
      <c r="BV467" s="106"/>
    </row>
    <row r="468" spans="1:74">
      <c r="A468" s="92" t="s">
        <v>803</v>
      </c>
      <c r="B468" s="91" t="s">
        <v>140</v>
      </c>
      <c r="C468" s="105">
        <v>44893</v>
      </c>
      <c r="D468" s="106" t="s">
        <v>176</v>
      </c>
      <c r="E468" s="107"/>
      <c r="F468" s="106"/>
      <c r="G468" s="106"/>
      <c r="H468" s="91"/>
      <c r="I468" s="106" t="s">
        <v>146</v>
      </c>
      <c r="J468" s="107" t="s">
        <v>161</v>
      </c>
      <c r="K468" s="106">
        <v>3</v>
      </c>
      <c r="L468" s="108" t="s">
        <v>162</v>
      </c>
      <c r="M468" s="109">
        <v>44893.261111111111</v>
      </c>
      <c r="N468" s="90">
        <v>28758</v>
      </c>
      <c r="O468" s="106">
        <v>2606</v>
      </c>
      <c r="P468" s="109">
        <v>44893.652777777781</v>
      </c>
      <c r="Q468" s="106">
        <v>28821</v>
      </c>
      <c r="R468" s="106">
        <v>2615</v>
      </c>
      <c r="S468" s="109">
        <v>44893.27847222222</v>
      </c>
      <c r="T468" s="106">
        <v>28763</v>
      </c>
      <c r="U468" s="106" t="s">
        <v>296</v>
      </c>
      <c r="V468" s="109">
        <v>44893.474305555559</v>
      </c>
      <c r="W468" s="106">
        <v>28790</v>
      </c>
      <c r="X468" s="106" t="s">
        <v>668</v>
      </c>
      <c r="Y468" s="109">
        <v>44893.529166666667</v>
      </c>
      <c r="Z468" s="106">
        <v>28802</v>
      </c>
      <c r="AA468" s="106" t="s">
        <v>278</v>
      </c>
      <c r="AB468" s="109">
        <v>44893.606249999997</v>
      </c>
      <c r="AC468" s="106">
        <v>28814</v>
      </c>
      <c r="AD468" s="106" t="s">
        <v>339</v>
      </c>
      <c r="AE468" s="109"/>
      <c r="AF468" s="106"/>
      <c r="AG468" s="106"/>
      <c r="AH468" s="109"/>
      <c r="AI468" s="106"/>
      <c r="AJ468" s="110"/>
      <c r="AK468" s="97"/>
      <c r="AL468" s="106"/>
      <c r="AM468" s="110"/>
      <c r="AN468" s="97"/>
      <c r="AO468" s="106"/>
      <c r="AP468" s="110"/>
      <c r="AQ468" s="109">
        <v>44893.493055555555</v>
      </c>
      <c r="AR468" s="106">
        <v>28795</v>
      </c>
      <c r="AS468" s="106">
        <v>3257</v>
      </c>
      <c r="AT468" s="111">
        <v>6410</v>
      </c>
      <c r="AU468" s="111">
        <v>4430</v>
      </c>
      <c r="AV468" s="112">
        <v>1980</v>
      </c>
      <c r="AW468" s="109">
        <v>44893.517361111109</v>
      </c>
      <c r="AX468" s="106">
        <v>28796</v>
      </c>
      <c r="AY468" s="109">
        <v>44893.628472222219</v>
      </c>
      <c r="AZ468" s="106">
        <v>28820</v>
      </c>
      <c r="BA468" s="106">
        <v>3261</v>
      </c>
      <c r="BB468" s="111">
        <v>6140</v>
      </c>
      <c r="BC468" s="111">
        <v>4430</v>
      </c>
      <c r="BD468" s="112">
        <v>1710</v>
      </c>
      <c r="BE468" s="109">
        <v>44893.65</v>
      </c>
      <c r="BF468" s="106">
        <v>28821</v>
      </c>
      <c r="BG468" s="109"/>
      <c r="BH468" s="106"/>
      <c r="BI468" s="106"/>
      <c r="BJ468" s="111"/>
      <c r="BK468" s="111"/>
      <c r="BL468" s="112"/>
      <c r="BM468" s="109"/>
      <c r="BN468" s="106"/>
      <c r="BO468" s="97"/>
      <c r="BP468" s="106"/>
      <c r="BQ468" s="106"/>
      <c r="BR468" s="111"/>
      <c r="BS468" s="111"/>
      <c r="BT468" s="112"/>
      <c r="BU468" s="113"/>
      <c r="BV468" s="106"/>
    </row>
    <row r="469" spans="1:74">
      <c r="A469" s="92" t="s">
        <v>795</v>
      </c>
      <c r="B469" s="91" t="s">
        <v>140</v>
      </c>
      <c r="C469" s="105">
        <v>44893</v>
      </c>
      <c r="D469" s="106" t="s">
        <v>176</v>
      </c>
      <c r="E469" s="107" t="s">
        <v>1317</v>
      </c>
      <c r="F469" s="106" t="s">
        <v>165</v>
      </c>
      <c r="G469" s="106" t="s">
        <v>144</v>
      </c>
      <c r="H469" s="91" t="s">
        <v>145</v>
      </c>
      <c r="I469" s="106" t="s">
        <v>146</v>
      </c>
      <c r="J469" s="107" t="s">
        <v>147</v>
      </c>
      <c r="K469" s="106">
        <v>3</v>
      </c>
      <c r="L469" s="108" t="s">
        <v>148</v>
      </c>
      <c r="M469" s="109">
        <v>44893.25</v>
      </c>
      <c r="N469" s="90">
        <v>39858</v>
      </c>
      <c r="O469" s="106">
        <v>0</v>
      </c>
      <c r="P469" s="109">
        <v>44893.583333333336</v>
      </c>
      <c r="Q469" s="106">
        <v>39916</v>
      </c>
      <c r="R469" s="106">
        <v>0</v>
      </c>
      <c r="S469" s="109">
        <v>44893.277777777781</v>
      </c>
      <c r="T469" s="106">
        <v>39863</v>
      </c>
      <c r="U469" s="106" t="s">
        <v>288</v>
      </c>
      <c r="V469" s="109">
        <v>44893.384027777778</v>
      </c>
      <c r="W469" s="106">
        <v>39883</v>
      </c>
      <c r="X469" s="106" t="s">
        <v>708</v>
      </c>
      <c r="Y469" s="109">
        <v>44893.412499999999</v>
      </c>
      <c r="Z469" s="106">
        <v>39893</v>
      </c>
      <c r="AA469" s="106" t="s">
        <v>796</v>
      </c>
      <c r="AB469" s="109">
        <v>44893.555555555555</v>
      </c>
      <c r="AC469" s="106">
        <v>39908</v>
      </c>
      <c r="AD469" s="106" t="s">
        <v>227</v>
      </c>
      <c r="AE469" s="109"/>
      <c r="AF469" s="106"/>
      <c r="AG469" s="106"/>
      <c r="AH469" s="109"/>
      <c r="AI469" s="106"/>
      <c r="AJ469" s="110"/>
      <c r="AK469" s="97"/>
      <c r="AL469" s="106"/>
      <c r="AM469" s="110"/>
      <c r="AN469" s="97"/>
      <c r="AO469" s="106"/>
      <c r="AP469" s="110"/>
      <c r="AQ469" s="109">
        <v>44893.402777777781</v>
      </c>
      <c r="AR469" s="106">
        <v>39888</v>
      </c>
      <c r="AS469" s="106">
        <v>3252</v>
      </c>
      <c r="AT469" s="111">
        <v>18620</v>
      </c>
      <c r="AU469" s="111">
        <v>11990</v>
      </c>
      <c r="AV469" s="112">
        <v>6630</v>
      </c>
      <c r="AW469" s="109">
        <v>44893.407638888886</v>
      </c>
      <c r="AX469" s="106">
        <v>39888</v>
      </c>
      <c r="AY469" s="109">
        <v>44893.574999999997</v>
      </c>
      <c r="AZ469" s="106">
        <v>39916</v>
      </c>
      <c r="BA469" s="106">
        <v>3258</v>
      </c>
      <c r="BB469" s="111">
        <v>20600</v>
      </c>
      <c r="BC469" s="111">
        <v>12010</v>
      </c>
      <c r="BD469" s="112">
        <v>8590</v>
      </c>
      <c r="BE469" s="109">
        <v>44893.579861111109</v>
      </c>
      <c r="BF469" s="106">
        <v>39916</v>
      </c>
      <c r="BG469" s="109"/>
      <c r="BH469" s="106"/>
      <c r="BI469" s="106"/>
      <c r="BJ469" s="111"/>
      <c r="BK469" s="111"/>
      <c r="BL469" s="112"/>
      <c r="BM469" s="109"/>
      <c r="BN469" s="106"/>
      <c r="BO469" s="97"/>
      <c r="BP469" s="106"/>
      <c r="BQ469" s="106"/>
      <c r="BR469" s="111"/>
      <c r="BS469" s="111"/>
      <c r="BT469" s="112"/>
      <c r="BU469" s="113"/>
      <c r="BV469" s="106"/>
    </row>
    <row r="470" spans="1:74">
      <c r="A470" s="92" t="s">
        <v>794</v>
      </c>
      <c r="B470" s="91" t="s">
        <v>140</v>
      </c>
      <c r="C470" s="105">
        <v>44893</v>
      </c>
      <c r="D470" s="106" t="s">
        <v>176</v>
      </c>
      <c r="E470" s="107" t="s">
        <v>1323</v>
      </c>
      <c r="F470" s="106" t="s">
        <v>196</v>
      </c>
      <c r="G470" s="106" t="s">
        <v>144</v>
      </c>
      <c r="H470" s="91" t="s">
        <v>319</v>
      </c>
      <c r="I470" s="106" t="s">
        <v>146</v>
      </c>
      <c r="J470" s="107" t="s">
        <v>147</v>
      </c>
      <c r="K470" s="106">
        <v>0</v>
      </c>
      <c r="L470" s="108" t="s">
        <v>148</v>
      </c>
      <c r="M470" s="109">
        <v>44893.576388888891</v>
      </c>
      <c r="N470" s="90">
        <v>39916</v>
      </c>
      <c r="O470" s="106">
        <v>0</v>
      </c>
      <c r="P470" s="109">
        <v>44893.613194444442</v>
      </c>
      <c r="Q470" s="106">
        <v>39918</v>
      </c>
      <c r="R470" s="106">
        <v>0</v>
      </c>
      <c r="S470" s="109">
        <v>44893.580555555556</v>
      </c>
      <c r="T470" s="106">
        <v>39917</v>
      </c>
      <c r="U470" s="106" t="s">
        <v>209</v>
      </c>
      <c r="V470" s="109">
        <v>44893.601388888892</v>
      </c>
      <c r="W470" s="106">
        <v>39917</v>
      </c>
      <c r="X470" s="106" t="s">
        <v>209</v>
      </c>
      <c r="Y470" s="109"/>
      <c r="Z470" s="106"/>
      <c r="AA470" s="106"/>
      <c r="AB470" s="109"/>
      <c r="AC470" s="106"/>
      <c r="AD470" s="106"/>
      <c r="AE470" s="109"/>
      <c r="AF470" s="106"/>
      <c r="AG470" s="106"/>
      <c r="AH470" s="109"/>
      <c r="AI470" s="106"/>
      <c r="AJ470" s="110"/>
      <c r="AK470" s="97"/>
      <c r="AL470" s="106"/>
      <c r="AM470" s="110"/>
      <c r="AN470" s="97"/>
      <c r="AO470" s="106"/>
      <c r="AP470" s="110"/>
      <c r="AQ470" s="109">
        <v>44893.606944444444</v>
      </c>
      <c r="AR470" s="106">
        <v>39918</v>
      </c>
      <c r="AS470" s="106">
        <v>3260</v>
      </c>
      <c r="AT470" s="111">
        <v>13780</v>
      </c>
      <c r="AU470" s="111">
        <v>11980</v>
      </c>
      <c r="AV470" s="112">
        <v>1800</v>
      </c>
      <c r="AW470" s="109">
        <v>44893.613194444442</v>
      </c>
      <c r="AX470" s="106">
        <v>39918</v>
      </c>
      <c r="AY470" s="109"/>
      <c r="AZ470" s="106"/>
      <c r="BA470" s="106"/>
      <c r="BB470" s="111"/>
      <c r="BC470" s="111"/>
      <c r="BD470" s="112"/>
      <c r="BE470" s="109"/>
      <c r="BF470" s="106"/>
      <c r="BG470" s="109"/>
      <c r="BH470" s="106"/>
      <c r="BI470" s="106"/>
      <c r="BJ470" s="111"/>
      <c r="BK470" s="111"/>
      <c r="BL470" s="112"/>
      <c r="BM470" s="109"/>
      <c r="BN470" s="106"/>
      <c r="BO470" s="97"/>
      <c r="BP470" s="106"/>
      <c r="BQ470" s="106"/>
      <c r="BR470" s="111"/>
      <c r="BS470" s="111"/>
      <c r="BT470" s="112"/>
      <c r="BU470" s="113"/>
      <c r="BV470" s="106"/>
    </row>
    <row r="471" spans="1:74">
      <c r="A471" s="92" t="s">
        <v>799</v>
      </c>
      <c r="B471" s="91" t="s">
        <v>140</v>
      </c>
      <c r="C471" s="105">
        <v>44893</v>
      </c>
      <c r="D471" s="106" t="s">
        <v>176</v>
      </c>
      <c r="E471" s="107" t="s">
        <v>1326</v>
      </c>
      <c r="F471" s="106" t="s">
        <v>165</v>
      </c>
      <c r="G471" s="106" t="s">
        <v>144</v>
      </c>
      <c r="H471" s="91" t="s">
        <v>145</v>
      </c>
      <c r="I471" s="106" t="s">
        <v>146</v>
      </c>
      <c r="J471" s="107" t="s">
        <v>153</v>
      </c>
      <c r="K471" s="106">
        <v>3</v>
      </c>
      <c r="L471" s="108" t="s">
        <v>154</v>
      </c>
      <c r="M471" s="109">
        <v>44893.256944444445</v>
      </c>
      <c r="N471" s="90">
        <v>47061</v>
      </c>
      <c r="O471" s="106">
        <v>47061</v>
      </c>
      <c r="P471" s="109">
        <v>44893.6875</v>
      </c>
      <c r="Q471" s="106">
        <v>47133</v>
      </c>
      <c r="R471" s="106">
        <v>47133</v>
      </c>
      <c r="S471" s="109">
        <v>44893.284722222219</v>
      </c>
      <c r="T471" s="106">
        <v>47068</v>
      </c>
      <c r="U471" s="106" t="s">
        <v>181</v>
      </c>
      <c r="V471" s="109">
        <v>44893.469444444447</v>
      </c>
      <c r="W471" s="106">
        <v>47093</v>
      </c>
      <c r="X471" s="106" t="s">
        <v>223</v>
      </c>
      <c r="Y471" s="109">
        <v>44893.502083333333</v>
      </c>
      <c r="Z471" s="106">
        <v>47102</v>
      </c>
      <c r="AA471" s="106" t="s">
        <v>800</v>
      </c>
      <c r="AB471" s="109">
        <v>44893.652777777781</v>
      </c>
      <c r="AC471" s="106">
        <v>47118</v>
      </c>
      <c r="AD471" s="106" t="s">
        <v>199</v>
      </c>
      <c r="AE471" s="109"/>
      <c r="AF471" s="106"/>
      <c r="AG471" s="106"/>
      <c r="AH471" s="109"/>
      <c r="AI471" s="106"/>
      <c r="AJ471" s="110"/>
      <c r="AK471" s="97"/>
      <c r="AL471" s="106"/>
      <c r="AM471" s="110"/>
      <c r="AN471" s="97"/>
      <c r="AO471" s="106"/>
      <c r="AP471" s="110"/>
      <c r="AQ471" s="109">
        <v>44893.487500000003</v>
      </c>
      <c r="AR471" s="106">
        <v>47098</v>
      </c>
      <c r="AS471" s="106">
        <v>3256</v>
      </c>
      <c r="AT471" s="111">
        <v>20950</v>
      </c>
      <c r="AU471" s="111">
        <v>11880</v>
      </c>
      <c r="AV471" s="112">
        <v>9070</v>
      </c>
      <c r="AW471" s="109">
        <v>44893.498611111114</v>
      </c>
      <c r="AX471" s="106">
        <v>47098</v>
      </c>
      <c r="AY471" s="109">
        <v>44893.677083333336</v>
      </c>
      <c r="AZ471" s="106">
        <v>47133</v>
      </c>
      <c r="BA471" s="106">
        <v>3264</v>
      </c>
      <c r="BB471" s="111">
        <v>20140</v>
      </c>
      <c r="BC471" s="111">
        <v>11870</v>
      </c>
      <c r="BD471" s="112">
        <v>8270</v>
      </c>
      <c r="BE471" s="109">
        <v>44893.68472222222</v>
      </c>
      <c r="BF471" s="106">
        <v>47133</v>
      </c>
      <c r="BG471" s="109"/>
      <c r="BH471" s="106"/>
      <c r="BI471" s="106"/>
      <c r="BJ471" s="111"/>
      <c r="BK471" s="111"/>
      <c r="BL471" s="112"/>
      <c r="BM471" s="109"/>
      <c r="BN471" s="106"/>
      <c r="BO471" s="97"/>
      <c r="BP471" s="106"/>
      <c r="BQ471" s="106"/>
      <c r="BR471" s="111"/>
      <c r="BS471" s="111"/>
      <c r="BT471" s="112"/>
      <c r="BU471" s="113"/>
      <c r="BV471" s="106"/>
    </row>
    <row r="472" spans="1:74">
      <c r="A472" s="92" t="s">
        <v>801</v>
      </c>
      <c r="B472" s="91" t="s">
        <v>140</v>
      </c>
      <c r="C472" s="105">
        <v>44893</v>
      </c>
      <c r="D472" s="106" t="s">
        <v>176</v>
      </c>
      <c r="E472" s="107" t="s">
        <v>1318</v>
      </c>
      <c r="F472" s="106" t="s">
        <v>165</v>
      </c>
      <c r="G472" s="106" t="s">
        <v>156</v>
      </c>
      <c r="H472" s="91" t="s">
        <v>145</v>
      </c>
      <c r="I472" s="106" t="s">
        <v>146</v>
      </c>
      <c r="J472" s="107" t="s">
        <v>147</v>
      </c>
      <c r="K472" s="106">
        <v>3</v>
      </c>
      <c r="L472" s="108" t="s">
        <v>158</v>
      </c>
      <c r="M472" s="109">
        <v>44893.643750000003</v>
      </c>
      <c r="N472" s="90">
        <v>39918</v>
      </c>
      <c r="O472" s="106">
        <v>39918</v>
      </c>
      <c r="P472" s="109">
        <v>44893.977777777778</v>
      </c>
      <c r="Q472" s="106">
        <v>39980</v>
      </c>
      <c r="R472" s="106">
        <v>39980</v>
      </c>
      <c r="S472" s="109">
        <v>44893.648611111108</v>
      </c>
      <c r="T472" s="106">
        <v>39922</v>
      </c>
      <c r="U472" s="106" t="s">
        <v>283</v>
      </c>
      <c r="V472" s="109">
        <v>44893.811805555553</v>
      </c>
      <c r="W472" s="106">
        <v>39942</v>
      </c>
      <c r="X472" s="106" t="s">
        <v>233</v>
      </c>
      <c r="Y472" s="109">
        <v>44893.831250000003</v>
      </c>
      <c r="Z472" s="106">
        <v>39950</v>
      </c>
      <c r="AA472" s="106" t="s">
        <v>802</v>
      </c>
      <c r="AB472" s="109">
        <v>44893.941666666666</v>
      </c>
      <c r="AC472" s="106">
        <v>39965</v>
      </c>
      <c r="AD472" s="106" t="s">
        <v>245</v>
      </c>
      <c r="AE472" s="109"/>
      <c r="AF472" s="106"/>
      <c r="AG472" s="106"/>
      <c r="AH472" s="109"/>
      <c r="AI472" s="106"/>
      <c r="AJ472" s="110"/>
      <c r="AK472" s="97"/>
      <c r="AL472" s="106"/>
      <c r="AM472" s="110"/>
      <c r="AN472" s="97"/>
      <c r="AO472" s="106"/>
      <c r="AP472" s="110"/>
      <c r="AQ472" s="109">
        <v>44893.816666666666</v>
      </c>
      <c r="AR472" s="106">
        <v>39946</v>
      </c>
      <c r="AS472" s="106"/>
      <c r="AT472" s="111"/>
      <c r="AU472" s="111"/>
      <c r="AV472" s="114">
        <v>7790</v>
      </c>
      <c r="AW472" s="109">
        <v>44893.825694444444</v>
      </c>
      <c r="AX472" s="106">
        <v>39946</v>
      </c>
      <c r="AY472" s="109">
        <v>44893.965277777781</v>
      </c>
      <c r="AZ472" s="106">
        <v>39980</v>
      </c>
      <c r="BA472" s="106"/>
      <c r="BB472" s="111"/>
      <c r="BC472" s="111"/>
      <c r="BD472" s="114">
        <v>6310</v>
      </c>
      <c r="BE472" s="109">
        <v>44893.974999999999</v>
      </c>
      <c r="BF472" s="106">
        <v>39980</v>
      </c>
      <c r="BG472" s="109"/>
      <c r="BH472" s="106"/>
      <c r="BI472" s="106"/>
      <c r="BJ472" s="111"/>
      <c r="BK472" s="111"/>
      <c r="BL472" s="112"/>
      <c r="BM472" s="109"/>
      <c r="BN472" s="106"/>
      <c r="BO472" s="97"/>
      <c r="BP472" s="106"/>
      <c r="BQ472" s="106"/>
      <c r="BR472" s="111"/>
      <c r="BS472" s="111"/>
      <c r="BT472" s="112"/>
      <c r="BU472" s="113"/>
      <c r="BV472" s="106"/>
    </row>
  </sheetData>
  <conditionalFormatting sqref="P2:P238">
    <cfRule type="expression" dxfId="4" priority="1">
      <formula>OR(P2&lt;=M2,P2&lt;=AW2,P2&lt;=BE2)</formula>
    </cfRule>
  </conditionalFormatting>
  <conditionalFormatting sqref="S2:S238 AW2:AW238">
    <cfRule type="expression" dxfId="3" priority="2">
      <formula>S2&lt;=M2</formula>
    </cfRule>
  </conditionalFormatting>
  <conditionalFormatting sqref="V2:V238 AB2:AB238">
    <cfRule type="expression" dxfId="2" priority="5">
      <formula>V2&lt;=S2</formula>
    </cfRule>
  </conditionalFormatting>
  <conditionalFormatting sqref="AQ2:AQ238">
    <cfRule type="expression" dxfId="1" priority="3">
      <formula>AQ2&lt;=V2</formula>
    </cfRule>
  </conditionalFormatting>
  <conditionalFormatting sqref="AY2:AY238">
    <cfRule type="expression" dxfId="0" priority="4">
      <formula>AY2&lt;=V2</formula>
    </cfRule>
  </conditionalFormatting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Dados_Jales-SET9</vt:lpstr>
      <vt:lpstr>Só SET9</vt:lpstr>
      <vt:lpstr>Resumo_Jales</vt:lpstr>
      <vt:lpstr>Planilha1</vt:lpstr>
      <vt:lpstr>Parametros</vt:lpstr>
      <vt:lpstr>Setores</vt:lpstr>
      <vt:lpstr>Planilha2</vt:lpstr>
      <vt:lpstr>9_BkUp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</cp:lastModifiedBy>
  <dcterms:created xsi:type="dcterms:W3CDTF">2023-01-24T20:31:09Z</dcterms:created>
  <dcterms:modified xsi:type="dcterms:W3CDTF">2023-09-18T19:38:57Z</dcterms:modified>
</cp:coreProperties>
</file>