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genieria\Downloads\Trabajos\"/>
    </mc:Choice>
  </mc:AlternateContent>
  <xr:revisionPtr revIDLastSave="0" documentId="13_ncr:1_{D32E3C24-2298-4F07-A93E-25A9DB3C328F}" xr6:coauthVersionLast="47" xr6:coauthVersionMax="47" xr10:uidLastSave="{00000000-0000-0000-0000-000000000000}"/>
  <bookViews>
    <workbookView xWindow="-20610" yWindow="-120" windowWidth="20730" windowHeight="11160" xr2:uid="{A8480D5E-E988-487A-ADAD-B1770CA4F70F}"/>
  </bookViews>
  <sheets>
    <sheet name="Estructural" sheetId="2" r:id="rId1"/>
    <sheet name="Funcional" sheetId="5" r:id="rId2"/>
    <sheet name="Hoja1" sheetId="1" r:id="rId3"/>
  </sheets>
  <definedNames>
    <definedName name="DatosExternos_1" localSheetId="0" hidden="1">Estructural!$A$1:$F$84</definedName>
    <definedName name="DatosExternos_1" localSheetId="1" hidden="1">Funcional!$A$1:$F$84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6" i="5" l="1"/>
  <c r="D86" i="5"/>
  <c r="E86" i="5"/>
  <c r="F86" i="5"/>
  <c r="B86" i="5"/>
  <c r="C85" i="5"/>
  <c r="C89" i="5" s="1"/>
  <c r="D85" i="5"/>
  <c r="E85" i="5"/>
  <c r="F85" i="5"/>
  <c r="B85" i="5"/>
  <c r="B89" i="5" s="1"/>
  <c r="C86" i="2"/>
  <c r="D86" i="2"/>
  <c r="E86" i="2"/>
  <c r="F86" i="2"/>
  <c r="B86" i="2"/>
  <c r="C85" i="2"/>
  <c r="D85" i="2"/>
  <c r="E85" i="2"/>
  <c r="F85" i="2"/>
  <c r="B85" i="2"/>
  <c r="D89" i="2" l="1"/>
  <c r="E89" i="5"/>
  <c r="D89" i="5"/>
  <c r="F89" i="5"/>
  <c r="F89" i="2"/>
  <c r="E89" i="2"/>
  <c r="B89" i="2"/>
  <c r="C8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3412E0-4488-42B3-AE29-64F1F0ADB38E}" keepAlive="1" name="Consulta - medidas_funcional" description="Conexión a la consulta 'medidas_funcional' en el libro." type="5" refreshedVersion="7" background="1" saveData="1">
    <dbPr connection="Provider=Microsoft.Mashup.OleDb.1;Data Source=$Workbook$;Location=medidas_funcional;Extended Properties=&quot;&quot;" command="SELECT * FROM [medidas_funcional]"/>
  </connection>
  <connection id="2" xr16:uid="{D4691EA4-BFE2-42CA-8285-701215619C15}" keepAlive="1" name="Consulta - medidas_funcional_threshold" description="Conexión a la consulta 'medidas_funcional_threshold' en el libro." type="5" refreshedVersion="0" background="1">
    <dbPr connection="Provider=Microsoft.Mashup.OleDb.1;Data Source=$Workbook$;Location=medidas_funcional_threshold;Extended Properties=&quot;&quot;" command="SELECT * FROM [medidas_funcional_threshold]"/>
  </connection>
  <connection id="3" xr16:uid="{F8AA62C8-3CF7-49F3-BD04-7EF63A51148C}" keepAlive="1" name="Consulta - medidas2" description="Conexión a la consulta 'medidas2' en el libro." type="5" refreshedVersion="7" background="1" saveData="1">
    <dbPr connection="Provider=Microsoft.Mashup.OleDb.1;Data Source=$Workbook$;Location=medidas2;Extended Properties=&quot;&quot;" command="SELECT * FROM [medidas2]"/>
  </connection>
  <connection id="4" xr16:uid="{85534220-3059-41BE-8F90-A59622316A3F}" keepAlive="1" name="Consulta - medidas3" description="Conexión a la consulta 'medidas3' en el libro." type="5" refreshedVersion="0" background="1">
    <dbPr connection="Provider=Microsoft.Mashup.OleDb.1;Data Source=$Workbook$;Location=medidas3;Extended Properties=&quot;&quot;" command="SELECT * FROM [medidas3]"/>
  </connection>
</connections>
</file>

<file path=xl/sharedStrings.xml><?xml version="1.0" encoding="utf-8"?>
<sst xmlns="http://schemas.openxmlformats.org/spreadsheetml/2006/main" count="190" uniqueCount="95">
  <si>
    <t>labels</t>
  </si>
  <si>
    <t>strenght</t>
  </si>
  <si>
    <t>grado</t>
  </si>
  <si>
    <t>intermediacion</t>
  </si>
  <si>
    <t>eigenvector</t>
  </si>
  <si>
    <t>clusterizacion</t>
  </si>
  <si>
    <t>R_Hippocampus</t>
  </si>
  <si>
    <t>L_Hippocampus</t>
  </si>
  <si>
    <t>R_Amygdala</t>
  </si>
  <si>
    <t>L_Amygdala</t>
  </si>
  <si>
    <t>R_Anterior_temporal_lobe_medial_part</t>
  </si>
  <si>
    <t>L_Anterior_temporal_lobe_medial_part</t>
  </si>
  <si>
    <t>R_Anterior_temporal_lobe_lateral_part</t>
  </si>
  <si>
    <t>L_Anterior_temporal_lobe_lateral_part</t>
  </si>
  <si>
    <t>R_Parahippocampal_and_ambient_gyri</t>
  </si>
  <si>
    <t>L_Parahippocampal_and_ambient_gyri</t>
  </si>
  <si>
    <t>R_Superior_temporal_gyrus_posterior_part</t>
  </si>
  <si>
    <t>L_Superior_temporal_gyrus_posterior_part</t>
  </si>
  <si>
    <t>R_Middle_and_inferior_temporal_gyrus</t>
  </si>
  <si>
    <t>L_Middle_and_inferior_temporal_gyrus</t>
  </si>
  <si>
    <t>R_Fusiform_gyrus</t>
  </si>
  <si>
    <t>L_Fusiform_gyrus</t>
  </si>
  <si>
    <t>R_Cerebellum</t>
  </si>
  <si>
    <t>L_Cerebellum</t>
  </si>
  <si>
    <t>Brainstem</t>
  </si>
  <si>
    <t>L_Insula</t>
  </si>
  <si>
    <t>R_Insula</t>
  </si>
  <si>
    <t>L_Lateral_remainder_occipital_lobe</t>
  </si>
  <si>
    <t>R_Lateral_remainder_occipital_lobe</t>
  </si>
  <si>
    <t>L_Cingulate_gyrus_anterior_part</t>
  </si>
  <si>
    <t>R_Cingulate_gyrus_anterior_part</t>
  </si>
  <si>
    <t>L_Cingulate_gyrus_posterior_part</t>
  </si>
  <si>
    <t>R_Cingulate_gyrus_posterior_part</t>
  </si>
  <si>
    <t>L_Middle_frontal_gyrus</t>
  </si>
  <si>
    <t>R_Middle_frontal_gyrus</t>
  </si>
  <si>
    <t>L_Posterior_temporal_lobe</t>
  </si>
  <si>
    <t>R_Posterior_temporal_lobe</t>
  </si>
  <si>
    <t>L_Inferiolateral_remainder_parietal_lobe</t>
  </si>
  <si>
    <t>R_Inferiolateral_remainder_parietal_lobe</t>
  </si>
  <si>
    <t>L_Caudate_nucleus</t>
  </si>
  <si>
    <t>R_Caudate_nucleus</t>
  </si>
  <si>
    <t>L_Nucleus_accumbens</t>
  </si>
  <si>
    <t>R_Nucleus_accumbens</t>
  </si>
  <si>
    <t>L_Putamen</t>
  </si>
  <si>
    <t>R_Putamen</t>
  </si>
  <si>
    <t>L_Thalamus</t>
  </si>
  <si>
    <t>R_Thalamus</t>
  </si>
  <si>
    <t>L_Pallidum</t>
  </si>
  <si>
    <t>R_Pallidum</t>
  </si>
  <si>
    <t>Corpus_callosum</t>
  </si>
  <si>
    <t>R_Lateral_ventricle_no_temporal_horn</t>
  </si>
  <si>
    <t>L_Lateral_ventricle_no_temporal_horn</t>
  </si>
  <si>
    <t>R_Lateral_ventricle_temporal_horn</t>
  </si>
  <si>
    <t>L_Lateral_ventricle_temporal_horn</t>
  </si>
  <si>
    <t>Third_ventricle</t>
  </si>
  <si>
    <t>L_Precentral_gyrus</t>
  </si>
  <si>
    <t>R_Precentral_gyrus</t>
  </si>
  <si>
    <t>L_Straight_gyrus</t>
  </si>
  <si>
    <t>R_Straight_gyrus</t>
  </si>
  <si>
    <t>L_Anterior_orbital_gyrus</t>
  </si>
  <si>
    <t>R_Anterior_orbital_gyrus</t>
  </si>
  <si>
    <t>L_Inferior_frontal_gyrus</t>
  </si>
  <si>
    <t>R_Inferior_frontal_gyrus</t>
  </si>
  <si>
    <t>L_Superior_frontal_gyrus</t>
  </si>
  <si>
    <t>R_Superior_frontal_gyrus</t>
  </si>
  <si>
    <t>L_Postcentral_gyrus</t>
  </si>
  <si>
    <t>R_Postcentral_gyrus</t>
  </si>
  <si>
    <t>L_Superior_parietal_gyrus</t>
  </si>
  <si>
    <t>R_Superior_parietal_gyrus</t>
  </si>
  <si>
    <t>L_Lingual_gyrus</t>
  </si>
  <si>
    <t>R_Lingual_gyrus</t>
  </si>
  <si>
    <t>L_Cuneus</t>
  </si>
  <si>
    <t>R_Cuneus</t>
  </si>
  <si>
    <t>L_Medial_orbital_gyrus</t>
  </si>
  <si>
    <t>R_Medial_orbital_gyrus</t>
  </si>
  <si>
    <t>L_Lateral_orbital_gyrus</t>
  </si>
  <si>
    <t>R_Lateral_orbital_gyrus</t>
  </si>
  <si>
    <t>L_Posterior_orbital_gyrus</t>
  </si>
  <si>
    <t>R_Posterior_orbital_gyrus</t>
  </si>
  <si>
    <t>L_Substantia_nigra</t>
  </si>
  <si>
    <t>R_Substantia_nigra</t>
  </si>
  <si>
    <t>L_Subgenual_frontal_cortex</t>
  </si>
  <si>
    <t>R_Subgenual_frontal_cortex</t>
  </si>
  <si>
    <t>L_Subcallosal_area</t>
  </si>
  <si>
    <t>R_Subcallosal_area</t>
  </si>
  <si>
    <t>L_Pre-subgenual_frontal_cortex</t>
  </si>
  <si>
    <t>R_Pre-subgenual_frontal_cortex</t>
  </si>
  <si>
    <t>L_Superior_temporal_gyrus_anterior_part</t>
  </si>
  <si>
    <t>R_Superior_temporal_gyrus_anterior_part</t>
  </si>
  <si>
    <t>2prim</t>
  </si>
  <si>
    <t>5prim</t>
  </si>
  <si>
    <t>Elegidos</t>
  </si>
  <si>
    <t>20prim</t>
  </si>
  <si>
    <t>Promedio</t>
  </si>
  <si>
    <t>Desv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</si>
</sst>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0" fillId="5" borderId="0" xfId="0" applyNumberFormat="1" applyFill="1"/>
    <xf numFmtId="0" fontId="0" fillId="5" borderId="0" xfId="0" applyFill="1"/>
    <xf numFmtId="0" fontId="2" fillId="5" borderId="0" xfId="0" applyFont="1" applyFill="1"/>
    <xf numFmtId="0" fontId="1" fillId="6" borderId="0" xfId="0" applyNumberFormat="1" applyFont="1" applyFill="1"/>
    <xf numFmtId="0" fontId="1" fillId="6" borderId="0" xfId="0" applyFont="1" applyFill="1"/>
  </cellXfs>
  <cellStyles count="1">
    <cellStyle name="Normal" xfId="0" builtinId="0"/>
  </cellStyles>
  <dxfs count="16"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numFmt numFmtId="0" formatCode="General"/>
      <fill>
        <patternFill patternType="solid">
          <fgColor indexed="64"/>
          <bgColor theme="4" tint="0.79998168889431442"/>
        </patternFill>
      </fill>
    </dxf>
    <dxf>
      <numFmt numFmtId="0" formatCode="General"/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numFmt numFmtId="0" formatCode="General"/>
      <fill>
        <patternFill patternType="solid">
          <fgColor indexed="64"/>
          <bgColor theme="4" tint="0.79998168889431442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34A51F70-1A80-4EFC-8A6A-0641EC60EC6C}" autoFormatId="16" applyNumberFormats="0" applyBorderFormats="0" applyFontFormats="0" applyPatternFormats="0" applyAlignmentFormats="0" applyWidthHeightFormats="0">
  <queryTableRefresh nextId="8">
    <queryTableFields count="6">
      <queryTableField id="2" name="labels" tableColumnId="2"/>
      <queryTableField id="3" name="strenght" tableColumnId="3"/>
      <queryTableField id="4" name="grado" tableColumnId="4"/>
      <queryTableField id="5" name="intermediacion" tableColumnId="5"/>
      <queryTableField id="6" name="eigenvector" tableColumnId="6"/>
      <queryTableField id="7" name="clusterizacion" tableColumnId="7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8097B92A-77FB-4404-8032-4E11F9194478}" autoFormatId="16" applyNumberFormats="0" applyBorderFormats="0" applyFontFormats="0" applyPatternFormats="0" applyAlignmentFormats="0" applyWidthHeightFormats="0">
  <queryTableRefresh nextId="8">
    <queryTableFields count="6">
      <queryTableField id="2" name="labels" tableColumnId="2"/>
      <queryTableField id="3" name="strenght" tableColumnId="3"/>
      <queryTableField id="4" name="grado" tableColumnId="4"/>
      <queryTableField id="5" name="intermediacion" tableColumnId="5"/>
      <queryTableField id="6" name="eigenvector" tableColumnId="6"/>
      <queryTableField id="7" name="clusterizacion" tableColumnId="7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962340-15CF-47D9-9FA9-6FCB50534E15}" name="medidas2" displayName="medidas2" ref="A1:F85" tableType="queryTable" totalsRowCount="1" totalsRowDxfId="8">
  <autoFilter ref="A1:F84" xr:uid="{AC962340-15CF-47D9-9FA9-6FCB50534E15}"/>
  <sortState xmlns:xlrd2="http://schemas.microsoft.com/office/spreadsheetml/2017/richdata2" ref="A2:F84">
    <sortCondition descending="1" ref="F1:F84"/>
  </sortState>
  <tableColumns count="6">
    <tableColumn id="2" xr3:uid="{1AADDFB2-1E3A-40D4-AD22-D41C0B4C830C}" uniqueName="2" name="labels" totalsRowLabel="Promedio" queryTableFieldId="2" dataDxfId="15" totalsRowDxfId="14"/>
    <tableColumn id="3" xr3:uid="{9CED041C-EF49-4E6D-BEDA-57636AA4E0AB}" uniqueName="3" name="strenght" totalsRowFunction="custom" queryTableFieldId="3" totalsRowDxfId="13">
      <totalsRowFormula>AVERAGE(medidas2[strenght])</totalsRowFormula>
    </tableColumn>
    <tableColumn id="4" xr3:uid="{0CC87F1B-1067-4244-940D-AA229F7D6F33}" uniqueName="4" name="grado" totalsRowFunction="custom" queryTableFieldId="4" totalsRowDxfId="12">
      <totalsRowFormula>AVERAGE(medidas2[grado])</totalsRowFormula>
    </tableColumn>
    <tableColumn id="5" xr3:uid="{D9F5867B-09AE-4AEA-B098-74669133364E}" uniqueName="5" name="intermediacion" totalsRowFunction="custom" queryTableFieldId="5" totalsRowDxfId="11">
      <totalsRowFormula>AVERAGE(medidas2[intermediacion])</totalsRowFormula>
    </tableColumn>
    <tableColumn id="6" xr3:uid="{9575862F-7D7D-455D-B9B8-0C59E4920308}" uniqueName="6" name="eigenvector" totalsRowFunction="custom" queryTableFieldId="6" totalsRowDxfId="10">
      <totalsRowFormula>AVERAGE(medidas2[eigenvector])</totalsRowFormula>
    </tableColumn>
    <tableColumn id="7" xr3:uid="{B6EE2397-F7F7-4136-8875-80D21B492396}" uniqueName="7" name="clusterizacion" totalsRowFunction="custom" queryTableFieldId="7" totalsRowDxfId="9">
      <totalsRowFormula>AVERAGE(medidas2[clusterizacion])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8EB8163-11E8-46BD-A620-263D42504C8B}" name="medidas_funcional" displayName="medidas_funcional" ref="A1:F85" tableType="queryTable" totalsRowCount="1" totalsRowDxfId="0">
  <autoFilter ref="A1:F84" xr:uid="{38EB8163-11E8-46BD-A620-263D42504C8B}"/>
  <sortState xmlns:xlrd2="http://schemas.microsoft.com/office/spreadsheetml/2017/richdata2" ref="A2:F84">
    <sortCondition descending="1" ref="E1:E84"/>
  </sortState>
  <tableColumns count="6">
    <tableColumn id="2" xr3:uid="{60034448-B6ED-4BD2-B975-D7AEEE108655}" uniqueName="2" name="labels" totalsRowLabel="Promedio" queryTableFieldId="2" dataDxfId="7" totalsRowDxfId="6"/>
    <tableColumn id="3" xr3:uid="{97C7ABC8-64FF-4D40-A8E5-843848E8E70D}" uniqueName="3" name="strenght" totalsRowFunction="custom" queryTableFieldId="3" totalsRowDxfId="5">
      <totalsRowFormula>AVERAGE(medidas_funcional[strenght])</totalsRowFormula>
    </tableColumn>
    <tableColumn id="4" xr3:uid="{85FCFCE5-995B-44DA-95BC-BDD1900FC2A0}" uniqueName="4" name="grado" totalsRowFunction="custom" queryTableFieldId="4" totalsRowDxfId="4">
      <totalsRowFormula>AVERAGE(medidas_funcional[grado])</totalsRowFormula>
    </tableColumn>
    <tableColumn id="5" xr3:uid="{04557C3D-F7CB-45EB-A538-FC7BB071CEE4}" uniqueName="5" name="intermediacion" totalsRowFunction="custom" queryTableFieldId="5" totalsRowDxfId="3">
      <totalsRowFormula>AVERAGE(medidas_funcional[intermediacion])</totalsRowFormula>
    </tableColumn>
    <tableColumn id="6" xr3:uid="{B14BB5F0-9544-43D5-A182-A3ADF8374765}" uniqueName="6" name="eigenvector" totalsRowFunction="custom" queryTableFieldId="6" totalsRowDxfId="2">
      <totalsRowFormula>AVERAGE(medidas_funcional[eigenvector])</totalsRowFormula>
    </tableColumn>
    <tableColumn id="7" xr3:uid="{A8EBF3C2-99B1-4318-8A3D-19A974C23B2E}" uniqueName="7" name="clusterizacion" totalsRowFunction="custom" queryTableFieldId="7" totalsRowDxfId="1">
      <totalsRowFormula>AVERAGE(medidas_funcional[clusterizacion])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0A539-7248-4452-A68A-DA4A5553A533}">
  <dimension ref="A1:J89"/>
  <sheetViews>
    <sheetView tabSelected="1" topLeftCell="A16" workbookViewId="0">
      <selection activeCell="B89" sqref="B89"/>
    </sheetView>
  </sheetViews>
  <sheetFormatPr baseColWidth="10" defaultRowHeight="15" x14ac:dyDescent="0.25"/>
  <cols>
    <col min="1" max="1" width="40" bestFit="1" customWidth="1"/>
    <col min="2" max="3" width="12" bestFit="1" customWidth="1"/>
    <col min="4" max="4" width="16.85546875" bestFit="1" customWidth="1"/>
    <col min="5" max="5" width="13.85546875" bestFit="1" customWidth="1"/>
    <col min="6" max="6" width="15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5">
      <c r="A2" s="1" t="s">
        <v>47</v>
      </c>
      <c r="B2">
        <v>19.412907992316459</v>
      </c>
      <c r="C2">
        <v>6.097560975609756E-2</v>
      </c>
      <c r="D2">
        <v>0</v>
      </c>
      <c r="E2">
        <v>4.7829770129162667E-2</v>
      </c>
      <c r="F2">
        <v>1</v>
      </c>
      <c r="I2" s="3"/>
      <c r="J2" t="s">
        <v>89</v>
      </c>
    </row>
    <row r="3" spans="1:10" x14ac:dyDescent="0.25">
      <c r="A3" s="1" t="s">
        <v>8</v>
      </c>
      <c r="B3">
        <v>10.873982338423795</v>
      </c>
      <c r="C3">
        <v>3.6585365853658541E-2</v>
      </c>
      <c r="D3">
        <v>0</v>
      </c>
      <c r="E3">
        <v>1.8128141719260811E-2</v>
      </c>
      <c r="F3">
        <v>1</v>
      </c>
    </row>
    <row r="4" spans="1:10" x14ac:dyDescent="0.25">
      <c r="A4" s="1" t="s">
        <v>9</v>
      </c>
      <c r="B4">
        <v>8.1969879272588972</v>
      </c>
      <c r="C4">
        <v>2.4390243902439025E-2</v>
      </c>
      <c r="D4">
        <v>0</v>
      </c>
      <c r="E4">
        <v>7.6725103561824833E-3</v>
      </c>
      <c r="F4">
        <v>1</v>
      </c>
    </row>
    <row r="5" spans="1:10" x14ac:dyDescent="0.25">
      <c r="A5" s="1" t="s">
        <v>57</v>
      </c>
      <c r="B5">
        <v>7.5806997522245627</v>
      </c>
      <c r="C5">
        <v>2.4390243902439025E-2</v>
      </c>
      <c r="D5">
        <v>0</v>
      </c>
      <c r="E5">
        <v>5.8571118568178275E-3</v>
      </c>
      <c r="F5">
        <v>1</v>
      </c>
      <c r="I5" s="2"/>
      <c r="J5" t="s">
        <v>90</v>
      </c>
    </row>
    <row r="6" spans="1:10" x14ac:dyDescent="0.25">
      <c r="A6" s="1" t="s">
        <v>52</v>
      </c>
      <c r="B6">
        <v>7.4442486494967053</v>
      </c>
      <c r="C6">
        <v>2.4390243902439025E-2</v>
      </c>
      <c r="D6">
        <v>0</v>
      </c>
      <c r="E6">
        <v>1.2444561348052307E-2</v>
      </c>
      <c r="F6">
        <v>1</v>
      </c>
    </row>
    <row r="7" spans="1:10" x14ac:dyDescent="0.25">
      <c r="A7" s="1" t="s">
        <v>12</v>
      </c>
      <c r="B7">
        <v>20.886443411489907</v>
      </c>
      <c r="C7">
        <v>6.097560975609756E-2</v>
      </c>
      <c r="D7">
        <v>1.1251153075904656E-4</v>
      </c>
      <c r="E7">
        <v>2.6581082786940605E-2</v>
      </c>
      <c r="F7">
        <v>0.9</v>
      </c>
    </row>
    <row r="8" spans="1:10" x14ac:dyDescent="0.25">
      <c r="A8" s="1" t="s">
        <v>6</v>
      </c>
      <c r="B8">
        <v>20.436170256474579</v>
      </c>
      <c r="C8">
        <v>6.097560975609756E-2</v>
      </c>
      <c r="D8">
        <v>2.7495464369112487E-4</v>
      </c>
      <c r="E8">
        <v>3.4927962230890952E-2</v>
      </c>
      <c r="F8">
        <v>0.9</v>
      </c>
      <c r="I8" s="5"/>
      <c r="J8" t="s">
        <v>92</v>
      </c>
    </row>
    <row r="9" spans="1:10" x14ac:dyDescent="0.25">
      <c r="A9" s="1" t="s">
        <v>13</v>
      </c>
      <c r="B9">
        <v>19.533068013762698</v>
      </c>
      <c r="C9">
        <v>6.097560975609756E-2</v>
      </c>
      <c r="D9">
        <v>5.0185687042055607E-5</v>
      </c>
      <c r="E9">
        <v>2.9728723858664527E-2</v>
      </c>
      <c r="F9">
        <v>0.9</v>
      </c>
    </row>
    <row r="10" spans="1:10" x14ac:dyDescent="0.25">
      <c r="A10" s="1" t="s">
        <v>71</v>
      </c>
      <c r="B10">
        <v>47.565605797299099</v>
      </c>
      <c r="C10">
        <v>0.13414634146341464</v>
      </c>
      <c r="D10">
        <v>9.1540059768091737E-4</v>
      </c>
      <c r="E10">
        <v>0.11075500800113697</v>
      </c>
      <c r="F10">
        <v>0.89090909090909087</v>
      </c>
    </row>
    <row r="11" spans="1:10" x14ac:dyDescent="0.25">
      <c r="A11" s="1" t="s">
        <v>62</v>
      </c>
      <c r="B11">
        <v>40.825852880360067</v>
      </c>
      <c r="C11">
        <v>8.5365853658536592E-2</v>
      </c>
      <c r="D11">
        <v>7.8972912270354294E-4</v>
      </c>
      <c r="E11">
        <v>4.2883223164008909E-2</v>
      </c>
      <c r="F11">
        <v>0.8571428571428571</v>
      </c>
      <c r="I11" s="7"/>
      <c r="J11" t="s">
        <v>91</v>
      </c>
    </row>
    <row r="12" spans="1:10" x14ac:dyDescent="0.25">
      <c r="A12" s="1" t="s">
        <v>40</v>
      </c>
      <c r="B12">
        <v>30.288078279372172</v>
      </c>
      <c r="C12">
        <v>8.5365853658536592E-2</v>
      </c>
      <c r="D12">
        <v>1.7410945595227437E-4</v>
      </c>
      <c r="E12">
        <v>6.5311653718822957E-2</v>
      </c>
      <c r="F12">
        <v>0.8571428571428571</v>
      </c>
    </row>
    <row r="13" spans="1:10" x14ac:dyDescent="0.25">
      <c r="A13" s="1" t="s">
        <v>54</v>
      </c>
      <c r="B13">
        <v>15.743987339381263</v>
      </c>
      <c r="C13">
        <v>4.878048780487805E-2</v>
      </c>
      <c r="D13">
        <v>3.4743937182961575E-5</v>
      </c>
      <c r="E13">
        <v>4.1249560708209225E-2</v>
      </c>
      <c r="F13">
        <v>0.83333333333333337</v>
      </c>
    </row>
    <row r="14" spans="1:10" x14ac:dyDescent="0.25">
      <c r="A14" s="1" t="s">
        <v>31</v>
      </c>
      <c r="B14">
        <v>37.407484272567771</v>
      </c>
      <c r="C14">
        <v>9.7560975609756101E-2</v>
      </c>
      <c r="D14">
        <v>3.7367250423204514E-4</v>
      </c>
      <c r="E14">
        <v>6.9384977515385651E-2</v>
      </c>
      <c r="F14">
        <v>0.8214285714285714</v>
      </c>
    </row>
    <row r="15" spans="1:10" x14ac:dyDescent="0.25">
      <c r="A15" s="1" t="s">
        <v>88</v>
      </c>
      <c r="B15">
        <v>29.973790769992505</v>
      </c>
      <c r="C15">
        <v>8.5365853658536592E-2</v>
      </c>
      <c r="D15">
        <v>5.1484502162261537E-4</v>
      </c>
      <c r="E15">
        <v>3.3539410102014465E-2</v>
      </c>
      <c r="F15">
        <v>0.80952380952380953</v>
      </c>
    </row>
    <row r="16" spans="1:10" x14ac:dyDescent="0.25">
      <c r="A16" s="1" t="s">
        <v>37</v>
      </c>
      <c r="B16">
        <v>50.044720270036947</v>
      </c>
      <c r="C16">
        <v>0.10975609756097561</v>
      </c>
      <c r="D16">
        <v>2.8011718470362818E-4</v>
      </c>
      <c r="E16">
        <v>8.0498013836215923E-2</v>
      </c>
      <c r="F16">
        <v>0.80555555555555558</v>
      </c>
    </row>
    <row r="17" spans="1:6" x14ac:dyDescent="0.25">
      <c r="A17" s="1" t="s">
        <v>20</v>
      </c>
      <c r="B17">
        <v>26.688555562785254</v>
      </c>
      <c r="C17">
        <v>7.3170731707317083E-2</v>
      </c>
      <c r="D17">
        <v>1.9572417946401687E-4</v>
      </c>
      <c r="E17">
        <v>2.8693462975207862E-2</v>
      </c>
      <c r="F17">
        <v>0.8</v>
      </c>
    </row>
    <row r="18" spans="1:6" x14ac:dyDescent="0.25">
      <c r="A18" s="1" t="s">
        <v>15</v>
      </c>
      <c r="B18">
        <v>25.950819288742949</v>
      </c>
      <c r="C18">
        <v>7.3170731707317083E-2</v>
      </c>
      <c r="D18">
        <v>3.8350984500033189E-4</v>
      </c>
      <c r="E18">
        <v>4.2251642059955553E-2</v>
      </c>
      <c r="F18">
        <v>0.8</v>
      </c>
    </row>
    <row r="19" spans="1:6" x14ac:dyDescent="0.25">
      <c r="A19" s="1" t="s">
        <v>32</v>
      </c>
      <c r="B19">
        <v>36.686528551288013</v>
      </c>
      <c r="C19">
        <v>9.7560975609756101E-2</v>
      </c>
      <c r="D19">
        <v>5.9747321922517204E-4</v>
      </c>
      <c r="E19">
        <v>7.1543693489299717E-2</v>
      </c>
      <c r="F19">
        <v>0.7857142857142857</v>
      </c>
    </row>
    <row r="20" spans="1:6" x14ac:dyDescent="0.25">
      <c r="A20" s="1" t="s">
        <v>23</v>
      </c>
      <c r="B20">
        <v>55.245538140298542</v>
      </c>
      <c r="C20">
        <v>0.13414634146341464</v>
      </c>
      <c r="D20">
        <v>8.2582733356540707E-4</v>
      </c>
      <c r="E20">
        <v>0.10531955646580723</v>
      </c>
      <c r="F20">
        <v>0.78181818181818186</v>
      </c>
    </row>
    <row r="21" spans="1:6" x14ac:dyDescent="0.25">
      <c r="A21" s="1" t="s">
        <v>19</v>
      </c>
      <c r="B21">
        <v>34.147910216166771</v>
      </c>
      <c r="C21">
        <v>8.5365853658536592E-2</v>
      </c>
      <c r="D21">
        <v>3.211883970691559E-4</v>
      </c>
      <c r="E21">
        <v>3.7888200516316195E-2</v>
      </c>
      <c r="F21">
        <v>0.76190476190476186</v>
      </c>
    </row>
    <row r="22" spans="1:6" x14ac:dyDescent="0.25">
      <c r="A22" s="1" t="s">
        <v>87</v>
      </c>
      <c r="B22">
        <v>32.382661663339007</v>
      </c>
      <c r="C22">
        <v>8.5365853658536592E-2</v>
      </c>
      <c r="D22">
        <v>5.3003215168668518E-4</v>
      </c>
      <c r="E22">
        <v>4.146994249627229E-2</v>
      </c>
      <c r="F22">
        <v>0.76190476190476186</v>
      </c>
    </row>
    <row r="23" spans="1:6" x14ac:dyDescent="0.25">
      <c r="A23" s="1" t="s">
        <v>22</v>
      </c>
      <c r="B23">
        <v>57.342983235363896</v>
      </c>
      <c r="C23">
        <v>0.13414634146341464</v>
      </c>
      <c r="D23">
        <v>1.8285343314464629E-3</v>
      </c>
      <c r="E23">
        <v>0.10787908988030616</v>
      </c>
      <c r="F23">
        <v>0.74545454545454548</v>
      </c>
    </row>
    <row r="24" spans="1:6" x14ac:dyDescent="0.25">
      <c r="A24" s="1" t="s">
        <v>72</v>
      </c>
      <c r="B24">
        <v>65.218146619512481</v>
      </c>
      <c r="C24">
        <v>0.17073170731707318</v>
      </c>
      <c r="D24">
        <v>3.7386439875054379E-3</v>
      </c>
      <c r="E24">
        <v>0.12997396641650572</v>
      </c>
      <c r="F24">
        <v>0.73626373626373631</v>
      </c>
    </row>
    <row r="25" spans="1:6" x14ac:dyDescent="0.25">
      <c r="A25" s="1" t="s">
        <v>39</v>
      </c>
      <c r="B25">
        <v>25.59309740700138</v>
      </c>
      <c r="C25">
        <v>7.3170731707317083E-2</v>
      </c>
      <c r="D25">
        <v>2.8846414272490757E-4</v>
      </c>
      <c r="E25">
        <v>5.7467803786677638E-2</v>
      </c>
      <c r="F25">
        <v>0.73333333333333328</v>
      </c>
    </row>
    <row r="26" spans="1:6" x14ac:dyDescent="0.25">
      <c r="A26" s="1" t="s">
        <v>76</v>
      </c>
      <c r="B26">
        <v>24.078129572805736</v>
      </c>
      <c r="C26">
        <v>7.3170731707317083E-2</v>
      </c>
      <c r="D26">
        <v>3.5416756283964952E-4</v>
      </c>
      <c r="E26">
        <v>2.7018086262586342E-2</v>
      </c>
      <c r="F26">
        <v>0.73333333333333328</v>
      </c>
    </row>
    <row r="27" spans="1:6" x14ac:dyDescent="0.25">
      <c r="A27" s="1" t="s">
        <v>58</v>
      </c>
      <c r="B27">
        <v>23.024768264069213</v>
      </c>
      <c r="C27">
        <v>7.3170731707317083E-2</v>
      </c>
      <c r="D27">
        <v>4.9861226464659159E-4</v>
      </c>
      <c r="E27">
        <v>3.4138037732507336E-2</v>
      </c>
      <c r="F27">
        <v>0.73333333333333328</v>
      </c>
    </row>
    <row r="28" spans="1:6" x14ac:dyDescent="0.25">
      <c r="A28" s="1" t="s">
        <v>14</v>
      </c>
      <c r="B28">
        <v>30.840754907831258</v>
      </c>
      <c r="C28">
        <v>8.5365853658536592E-2</v>
      </c>
      <c r="D28">
        <v>8.7604507504827976E-4</v>
      </c>
      <c r="E28">
        <v>3.8639306300063278E-2</v>
      </c>
      <c r="F28">
        <v>0.7142857142857143</v>
      </c>
    </row>
    <row r="29" spans="1:6" x14ac:dyDescent="0.25">
      <c r="A29" s="1" t="s">
        <v>21</v>
      </c>
      <c r="B29">
        <v>30.122267576308435</v>
      </c>
      <c r="C29">
        <v>8.5365853658536592E-2</v>
      </c>
      <c r="D29">
        <v>1.5160017913394257E-3</v>
      </c>
      <c r="E29">
        <v>4.9857763970755434E-2</v>
      </c>
      <c r="F29">
        <v>0.7142857142857143</v>
      </c>
    </row>
    <row r="30" spans="1:6" x14ac:dyDescent="0.25">
      <c r="A30" s="1" t="s">
        <v>17</v>
      </c>
      <c r="B30">
        <v>57.045801709391149</v>
      </c>
      <c r="C30">
        <v>0.15853658536585366</v>
      </c>
      <c r="D30">
        <v>6.5361173119995565E-3</v>
      </c>
      <c r="E30">
        <v>0.11291954715431859</v>
      </c>
      <c r="F30">
        <v>0.70512820512820518</v>
      </c>
    </row>
    <row r="31" spans="1:6" x14ac:dyDescent="0.25">
      <c r="A31" s="1" t="s">
        <v>75</v>
      </c>
      <c r="B31">
        <v>23.342336068651832</v>
      </c>
      <c r="C31">
        <v>6.097560975609756E-2</v>
      </c>
      <c r="D31">
        <v>4.2201973379450789E-4</v>
      </c>
      <c r="E31">
        <v>3.3453504475343135E-2</v>
      </c>
      <c r="F31">
        <v>0.7</v>
      </c>
    </row>
    <row r="32" spans="1:6" x14ac:dyDescent="0.25">
      <c r="A32" s="1" t="s">
        <v>7</v>
      </c>
      <c r="B32">
        <v>18.957595078480729</v>
      </c>
      <c r="C32">
        <v>6.097560975609756E-2</v>
      </c>
      <c r="D32">
        <v>3.0013861811513123E-3</v>
      </c>
      <c r="E32">
        <v>3.0067070831439842E-2</v>
      </c>
      <c r="F32">
        <v>0.7</v>
      </c>
    </row>
    <row r="33" spans="1:6" x14ac:dyDescent="0.25">
      <c r="A33" s="1" t="s">
        <v>70</v>
      </c>
      <c r="B33">
        <v>49.732656641636041</v>
      </c>
      <c r="C33">
        <v>0.13414634146341464</v>
      </c>
      <c r="D33">
        <v>1.9924095432334648E-3</v>
      </c>
      <c r="E33">
        <v>9.1647373862406373E-2</v>
      </c>
      <c r="F33">
        <v>0.69090909090909092</v>
      </c>
    </row>
    <row r="34" spans="1:6" x14ac:dyDescent="0.25">
      <c r="A34" s="1" t="s">
        <v>16</v>
      </c>
      <c r="B34">
        <v>55.670250542579709</v>
      </c>
      <c r="C34">
        <v>0.14634146341463417</v>
      </c>
      <c r="D34">
        <v>2.0607092754894715E-3</v>
      </c>
      <c r="E34">
        <v>8.2485930360975679E-2</v>
      </c>
      <c r="F34">
        <v>0.68181818181818177</v>
      </c>
    </row>
    <row r="35" spans="1:6" x14ac:dyDescent="0.25">
      <c r="A35" s="1" t="s">
        <v>69</v>
      </c>
      <c r="B35">
        <v>48.927589935244683</v>
      </c>
      <c r="C35">
        <v>0.13414634146341464</v>
      </c>
      <c r="D35">
        <v>1.7299630906819608E-3</v>
      </c>
      <c r="E35">
        <v>9.0499095819440503E-2</v>
      </c>
      <c r="F35">
        <v>0.67272727272727273</v>
      </c>
    </row>
    <row r="36" spans="1:6" x14ac:dyDescent="0.25">
      <c r="A36" s="1" t="s">
        <v>48</v>
      </c>
      <c r="B36">
        <v>14.968326900645897</v>
      </c>
      <c r="C36">
        <v>4.878048780487805E-2</v>
      </c>
      <c r="D36">
        <v>1.3593394036517465E-4</v>
      </c>
      <c r="E36">
        <v>3.9451735191538162E-2</v>
      </c>
      <c r="F36">
        <v>0.66666666666666663</v>
      </c>
    </row>
    <row r="37" spans="1:6" x14ac:dyDescent="0.25">
      <c r="A37" s="1" t="s">
        <v>83</v>
      </c>
      <c r="B37">
        <v>10.550171858685733</v>
      </c>
      <c r="C37">
        <v>3.6585365853658541E-2</v>
      </c>
      <c r="D37">
        <v>2.3160340835739812E-4</v>
      </c>
      <c r="E37">
        <v>1.3374497041695785E-2</v>
      </c>
      <c r="F37">
        <v>0.66666666666666663</v>
      </c>
    </row>
    <row r="38" spans="1:6" x14ac:dyDescent="0.25">
      <c r="A38" s="1" t="s">
        <v>86</v>
      </c>
      <c r="B38">
        <v>9.9589695619951328</v>
      </c>
      <c r="C38">
        <v>3.6585365853658541E-2</v>
      </c>
      <c r="D38">
        <v>1.0037137408411121E-4</v>
      </c>
      <c r="E38">
        <v>1.5661480796945789E-2</v>
      </c>
      <c r="F38">
        <v>0.66666666666666663</v>
      </c>
    </row>
    <row r="39" spans="1:6" x14ac:dyDescent="0.25">
      <c r="A39" s="1" t="s">
        <v>38</v>
      </c>
      <c r="B39">
        <v>72.558041674872939</v>
      </c>
      <c r="C39">
        <v>0.14634146341463417</v>
      </c>
      <c r="D39">
        <v>2.8826037512605924E-3</v>
      </c>
      <c r="E39">
        <v>8.6745229186015113E-2</v>
      </c>
      <c r="F39">
        <v>0.65151515151515149</v>
      </c>
    </row>
    <row r="40" spans="1:6" x14ac:dyDescent="0.25">
      <c r="A40" s="1" t="s">
        <v>61</v>
      </c>
      <c r="B40">
        <v>68.439933112295392</v>
      </c>
      <c r="C40">
        <v>0.17073170731707318</v>
      </c>
      <c r="D40">
        <v>4.9178859441979363E-3</v>
      </c>
      <c r="E40">
        <v>0.11842854023877916</v>
      </c>
      <c r="F40">
        <v>0.63736263736263732</v>
      </c>
    </row>
    <row r="41" spans="1:6" x14ac:dyDescent="0.25">
      <c r="A41" s="1" t="s">
        <v>30</v>
      </c>
      <c r="B41">
        <v>32.271851119408076</v>
      </c>
      <c r="C41">
        <v>8.5365853658536592E-2</v>
      </c>
      <c r="D41">
        <v>3.3958431879735837E-3</v>
      </c>
      <c r="E41">
        <v>5.4385642311018396E-2</v>
      </c>
      <c r="F41">
        <v>0.61904761904761907</v>
      </c>
    </row>
    <row r="42" spans="1:6" x14ac:dyDescent="0.25">
      <c r="A42" s="1" t="s">
        <v>34</v>
      </c>
      <c r="B42">
        <v>60.045358275605039</v>
      </c>
      <c r="C42">
        <v>0.14634146341463417</v>
      </c>
      <c r="D42">
        <v>3.8250720362536608E-3</v>
      </c>
      <c r="E42">
        <v>7.6174048511425063E-2</v>
      </c>
      <c r="F42">
        <v>0.60606060606060608</v>
      </c>
    </row>
    <row r="43" spans="1:6" x14ac:dyDescent="0.25">
      <c r="A43" s="1" t="s">
        <v>33</v>
      </c>
      <c r="B43">
        <v>49.854535555277579</v>
      </c>
      <c r="C43">
        <v>0.12195121951219512</v>
      </c>
      <c r="D43">
        <v>2.3559629512762918E-3</v>
      </c>
      <c r="E43">
        <v>7.1335140903412197E-2</v>
      </c>
      <c r="F43">
        <v>0.6</v>
      </c>
    </row>
    <row r="44" spans="1:6" x14ac:dyDescent="0.25">
      <c r="A44" s="1" t="s">
        <v>77</v>
      </c>
      <c r="B44">
        <v>22.459995120402667</v>
      </c>
      <c r="C44">
        <v>6.097560975609756E-2</v>
      </c>
      <c r="D44">
        <v>5.3675873459071294E-4</v>
      </c>
      <c r="E44">
        <v>2.5523724945136956E-2</v>
      </c>
      <c r="F44">
        <v>0.6</v>
      </c>
    </row>
    <row r="45" spans="1:6" x14ac:dyDescent="0.25">
      <c r="A45" s="1" t="s">
        <v>82</v>
      </c>
      <c r="B45">
        <v>20.657604689099216</v>
      </c>
      <c r="C45">
        <v>7.3170731707317083E-2</v>
      </c>
      <c r="D45">
        <v>3.0257906056140559E-3</v>
      </c>
      <c r="E45">
        <v>3.5966084726101154E-2</v>
      </c>
      <c r="F45">
        <v>0.6</v>
      </c>
    </row>
    <row r="46" spans="1:6" x14ac:dyDescent="0.25">
      <c r="A46" s="1" t="s">
        <v>18</v>
      </c>
      <c r="B46">
        <v>63.272416993764523</v>
      </c>
      <c r="C46">
        <v>0.15853658536585366</v>
      </c>
      <c r="D46">
        <v>4.6883525626600191E-3</v>
      </c>
      <c r="E46">
        <v>6.8678158102427916E-2</v>
      </c>
      <c r="F46">
        <v>0.58974358974358976</v>
      </c>
    </row>
    <row r="47" spans="1:6" x14ac:dyDescent="0.25">
      <c r="A47" s="6" t="s">
        <v>65</v>
      </c>
      <c r="B47">
        <v>86.448713866727687</v>
      </c>
      <c r="C47">
        <v>0.21951219512195122</v>
      </c>
      <c r="D47">
        <v>7.137830274649511E-3</v>
      </c>
      <c r="E47" s="7">
        <v>0.14974952528234081</v>
      </c>
      <c r="F47" s="7">
        <v>0.58823529411764708</v>
      </c>
    </row>
    <row r="48" spans="1:6" x14ac:dyDescent="0.25">
      <c r="A48" s="6" t="s">
        <v>43</v>
      </c>
      <c r="B48">
        <v>74.93083884157042</v>
      </c>
      <c r="C48">
        <v>0.20731707317073172</v>
      </c>
      <c r="D48">
        <v>6.1970413270849914E-3</v>
      </c>
      <c r="E48" s="7">
        <v>0.14119758705318003</v>
      </c>
      <c r="F48" s="7">
        <v>0.58823529411764708</v>
      </c>
    </row>
    <row r="49" spans="1:6" x14ac:dyDescent="0.25">
      <c r="A49" s="1" t="s">
        <v>29</v>
      </c>
      <c r="B49">
        <v>37.33204927358404</v>
      </c>
      <c r="C49">
        <v>9.7560975609756101E-2</v>
      </c>
      <c r="D49">
        <v>2.408270943388028E-3</v>
      </c>
      <c r="E49">
        <v>6.0456683706506691E-2</v>
      </c>
      <c r="F49">
        <v>0.5714285714285714</v>
      </c>
    </row>
    <row r="50" spans="1:6" x14ac:dyDescent="0.25">
      <c r="A50" s="1" t="s">
        <v>78</v>
      </c>
      <c r="B50">
        <v>33.824596742220791</v>
      </c>
      <c r="C50">
        <v>9.7560975609756101E-2</v>
      </c>
      <c r="D50">
        <v>2.0530144735932928E-3</v>
      </c>
      <c r="E50">
        <v>3.7975151175200679E-2</v>
      </c>
      <c r="F50">
        <v>0.5714285714285714</v>
      </c>
    </row>
    <row r="51" spans="1:6" x14ac:dyDescent="0.25">
      <c r="A51" s="1" t="s">
        <v>59</v>
      </c>
      <c r="B51">
        <v>68.164307351015538</v>
      </c>
      <c r="C51">
        <v>0.1951219512195122</v>
      </c>
      <c r="D51">
        <v>1.1688233991241918E-2</v>
      </c>
      <c r="E51">
        <v>0.11485500632582575</v>
      </c>
      <c r="F51">
        <v>0.54166666666666663</v>
      </c>
    </row>
    <row r="52" spans="1:6" x14ac:dyDescent="0.25">
      <c r="A52" s="1" t="s">
        <v>55</v>
      </c>
      <c r="B52" s="5">
        <v>97.572557200255261</v>
      </c>
      <c r="C52">
        <v>0.20731707317073172</v>
      </c>
      <c r="D52">
        <v>7.9889211392688928E-3</v>
      </c>
      <c r="E52">
        <v>0.12996617680001957</v>
      </c>
      <c r="F52" s="5">
        <v>0.50735294117647056</v>
      </c>
    </row>
    <row r="53" spans="1:6" x14ac:dyDescent="0.25">
      <c r="A53" s="1" t="s">
        <v>66</v>
      </c>
      <c r="B53" s="5">
        <v>95.602096382109494</v>
      </c>
      <c r="C53" s="5">
        <v>0.24390243902439024</v>
      </c>
      <c r="D53">
        <v>1.0242433393958415E-2</v>
      </c>
      <c r="E53" s="5">
        <v>0.15633982052634884</v>
      </c>
      <c r="F53" s="5">
        <v>0.5</v>
      </c>
    </row>
    <row r="54" spans="1:6" x14ac:dyDescent="0.25">
      <c r="A54" s="1" t="s">
        <v>46</v>
      </c>
      <c r="B54">
        <v>84.983625071591888</v>
      </c>
      <c r="C54" s="5">
        <v>0.24390243902439024</v>
      </c>
      <c r="D54">
        <v>1.5780886605295519E-2</v>
      </c>
      <c r="E54" s="5">
        <v>0.15879851513297061</v>
      </c>
      <c r="F54" s="5">
        <v>0.49473684210526314</v>
      </c>
    </row>
    <row r="55" spans="1:6" x14ac:dyDescent="0.25">
      <c r="A55" s="1" t="s">
        <v>50</v>
      </c>
      <c r="B55" s="5">
        <v>110.03248177549705</v>
      </c>
      <c r="C55" s="5">
        <v>0.3048780487804878</v>
      </c>
      <c r="D55" s="5">
        <v>2.5973245878529626E-2</v>
      </c>
      <c r="E55" s="5">
        <v>0.20990703845412684</v>
      </c>
      <c r="F55" s="5">
        <v>0.49</v>
      </c>
    </row>
    <row r="56" spans="1:6" x14ac:dyDescent="0.25">
      <c r="A56" s="1" t="s">
        <v>25</v>
      </c>
      <c r="B56" s="5">
        <v>114.84536263224631</v>
      </c>
      <c r="C56" s="5">
        <v>0.28048780487804881</v>
      </c>
      <c r="D56" s="5">
        <v>3.0611046358721757E-2</v>
      </c>
      <c r="E56" s="5">
        <v>0.17422928743653907</v>
      </c>
      <c r="F56" s="5">
        <v>0.48616600790513836</v>
      </c>
    </row>
    <row r="57" spans="1:6" x14ac:dyDescent="0.25">
      <c r="A57" s="1" t="s">
        <v>56</v>
      </c>
      <c r="B57" s="5">
        <v>115.31237687816306</v>
      </c>
      <c r="C57" s="5">
        <v>0.25609756097560976</v>
      </c>
      <c r="D57" s="5">
        <v>1.6791118157168047E-2</v>
      </c>
      <c r="E57" s="5">
        <v>0.16236903781632803</v>
      </c>
      <c r="F57" s="5">
        <v>0.48571428571428571</v>
      </c>
    </row>
    <row r="58" spans="1:6" x14ac:dyDescent="0.25">
      <c r="A58" s="1" t="s">
        <v>45</v>
      </c>
      <c r="B58" s="5">
        <v>98.407443591335152</v>
      </c>
      <c r="C58" s="5">
        <v>0.26829268292682928</v>
      </c>
      <c r="D58" s="5">
        <v>3.8150704254772523E-2</v>
      </c>
      <c r="E58" s="5">
        <v>0.17553475674635327</v>
      </c>
      <c r="F58" s="5">
        <v>0.48051948051948051</v>
      </c>
    </row>
    <row r="59" spans="1:6" x14ac:dyDescent="0.25">
      <c r="A59" s="1" t="s">
        <v>24</v>
      </c>
      <c r="B59" s="5">
        <v>125.34621587852904</v>
      </c>
      <c r="C59" s="5">
        <v>0.31707317073170732</v>
      </c>
      <c r="D59" s="5">
        <v>3.0506300802368418E-2</v>
      </c>
      <c r="E59" s="2">
        <v>0.21058160757652283</v>
      </c>
      <c r="F59" s="5">
        <v>0.4646153846153846</v>
      </c>
    </row>
    <row r="60" spans="1:6" x14ac:dyDescent="0.25">
      <c r="A60" s="1" t="s">
        <v>60</v>
      </c>
      <c r="B60">
        <v>72.442058646204828</v>
      </c>
      <c r="C60">
        <v>0.20731707317073172</v>
      </c>
      <c r="D60">
        <v>1.2545882573716719E-2</v>
      </c>
      <c r="E60">
        <v>0.10426244044545968</v>
      </c>
      <c r="F60">
        <v>0.46323529411764708</v>
      </c>
    </row>
    <row r="61" spans="1:6" x14ac:dyDescent="0.25">
      <c r="A61" s="1" t="s">
        <v>10</v>
      </c>
      <c r="B61">
        <v>51.589897900858418</v>
      </c>
      <c r="C61">
        <v>0.15853658536585366</v>
      </c>
      <c r="D61">
        <v>8.4960105703760849E-3</v>
      </c>
      <c r="E61">
        <v>5.5908098344329152E-2</v>
      </c>
      <c r="F61">
        <v>0.46153846153846156</v>
      </c>
    </row>
    <row r="62" spans="1:6" x14ac:dyDescent="0.25">
      <c r="A62" s="1" t="s">
        <v>74</v>
      </c>
      <c r="B62">
        <v>51.831506588689706</v>
      </c>
      <c r="C62">
        <v>0.14634146341463417</v>
      </c>
      <c r="D62">
        <v>1.1302102004365409E-2</v>
      </c>
      <c r="E62">
        <v>7.4454656374198291E-2</v>
      </c>
      <c r="F62">
        <v>0.45454545454545453</v>
      </c>
    </row>
    <row r="63" spans="1:6" x14ac:dyDescent="0.25">
      <c r="A63" s="1" t="s">
        <v>51</v>
      </c>
      <c r="B63" s="5">
        <v>144.55939670674672</v>
      </c>
      <c r="C63" s="2">
        <v>0.37804878048780488</v>
      </c>
      <c r="D63" s="5">
        <v>3.7308526623264296E-2</v>
      </c>
      <c r="E63" s="3">
        <v>0.25053130401069618</v>
      </c>
      <c r="F63" s="5">
        <v>0.45376344086021503</v>
      </c>
    </row>
    <row r="64" spans="1:6" x14ac:dyDescent="0.25">
      <c r="A64" s="1" t="s">
        <v>26</v>
      </c>
      <c r="B64" s="5">
        <v>104.01773902257437</v>
      </c>
      <c r="C64" s="5">
        <v>0.25609756097560976</v>
      </c>
      <c r="D64" s="5">
        <v>2.0589177014297723E-2</v>
      </c>
      <c r="E64">
        <v>0.1177115942918554</v>
      </c>
      <c r="F64" s="5">
        <v>0.44285714285714284</v>
      </c>
    </row>
    <row r="65" spans="1:6" x14ac:dyDescent="0.25">
      <c r="A65" s="1" t="s">
        <v>35</v>
      </c>
      <c r="B65" s="5">
        <v>115.90144852518252</v>
      </c>
      <c r="C65" s="5">
        <v>0.28048780487804881</v>
      </c>
      <c r="D65" s="5">
        <v>3.4887899536183625E-2</v>
      </c>
      <c r="E65" s="5">
        <v>0.16777205681894591</v>
      </c>
      <c r="F65" s="5">
        <v>0.43478260869565216</v>
      </c>
    </row>
    <row r="66" spans="1:6" x14ac:dyDescent="0.25">
      <c r="A66" s="1" t="s">
        <v>11</v>
      </c>
      <c r="B66">
        <v>78.167275913586579</v>
      </c>
      <c r="C66">
        <v>0.23170731707317074</v>
      </c>
      <c r="D66" s="5">
        <v>5.5379556347864609E-2</v>
      </c>
      <c r="E66">
        <v>0.11532369476505688</v>
      </c>
      <c r="F66" s="5">
        <v>0.41520467836257308</v>
      </c>
    </row>
    <row r="67" spans="1:6" x14ac:dyDescent="0.25">
      <c r="A67" s="1" t="s">
        <v>44</v>
      </c>
      <c r="B67" s="5">
        <v>105.58994047084413</v>
      </c>
      <c r="C67" s="5">
        <v>0.25609756097560976</v>
      </c>
      <c r="D67" s="5">
        <v>2.929185981447004E-2</v>
      </c>
      <c r="E67">
        <v>0.132951888308116</v>
      </c>
      <c r="F67" s="5">
        <v>0.41428571428571431</v>
      </c>
    </row>
    <row r="68" spans="1:6" x14ac:dyDescent="0.25">
      <c r="A68" s="1" t="s">
        <v>36</v>
      </c>
      <c r="B68" s="5">
        <v>112.78090057074174</v>
      </c>
      <c r="C68" s="5">
        <v>0.29268292682926833</v>
      </c>
      <c r="D68" s="5">
        <v>4.3136063832311035E-2</v>
      </c>
      <c r="E68" s="5">
        <v>0.16565279066400843</v>
      </c>
      <c r="F68" s="5">
        <v>0.40942028985507245</v>
      </c>
    </row>
    <row r="69" spans="1:6" x14ac:dyDescent="0.25">
      <c r="A69" s="1" t="s">
        <v>49</v>
      </c>
      <c r="B69" s="5">
        <v>132.2987393504666</v>
      </c>
      <c r="C69" s="5">
        <v>0.35365853658536589</v>
      </c>
      <c r="D69" s="5">
        <v>4.7227260268304358E-2</v>
      </c>
      <c r="E69" s="2">
        <v>0.21789754373425532</v>
      </c>
      <c r="F69" s="5">
        <v>0.3891625615763547</v>
      </c>
    </row>
    <row r="70" spans="1:6" x14ac:dyDescent="0.25">
      <c r="A70" s="1" t="s">
        <v>27</v>
      </c>
      <c r="B70" s="2">
        <v>147.04437820972953</v>
      </c>
      <c r="C70" s="5">
        <v>0.35365853658536589</v>
      </c>
      <c r="D70" s="2">
        <v>6.6111578493173673E-2</v>
      </c>
      <c r="E70" s="5">
        <v>0.20088995010564273</v>
      </c>
      <c r="F70" s="5">
        <v>0.38669950738916259</v>
      </c>
    </row>
    <row r="71" spans="1:6" x14ac:dyDescent="0.25">
      <c r="A71" s="1" t="s">
        <v>73</v>
      </c>
      <c r="B71">
        <v>52.545285728083343</v>
      </c>
      <c r="C71">
        <v>0.15853658536585366</v>
      </c>
      <c r="D71" s="5">
        <v>3.1555852459480782E-2</v>
      </c>
      <c r="E71">
        <v>8.9789546382675958E-2</v>
      </c>
      <c r="F71" s="5">
        <v>0.38461538461538464</v>
      </c>
    </row>
    <row r="72" spans="1:6" x14ac:dyDescent="0.25">
      <c r="A72" s="1" t="s">
        <v>64</v>
      </c>
      <c r="B72" s="2">
        <v>159.03230366602446</v>
      </c>
      <c r="C72" s="2">
        <v>0.37804878048780488</v>
      </c>
      <c r="D72" s="5">
        <v>5.8880423222559909E-2</v>
      </c>
      <c r="E72" s="5">
        <v>0.2096206864077936</v>
      </c>
      <c r="F72" s="5">
        <v>0.35483870967741937</v>
      </c>
    </row>
    <row r="73" spans="1:6" x14ac:dyDescent="0.25">
      <c r="A73" s="6" t="s">
        <v>67</v>
      </c>
      <c r="B73" s="7">
        <v>167.52018588326871</v>
      </c>
      <c r="C73" s="4">
        <v>0.40243902439024393</v>
      </c>
      <c r="D73" s="2">
        <v>7.8789825195072605E-2</v>
      </c>
      <c r="E73" s="2">
        <v>0.23673405868813732</v>
      </c>
      <c r="F73" s="5">
        <v>0.35227272727272729</v>
      </c>
    </row>
    <row r="74" spans="1:6" x14ac:dyDescent="0.25">
      <c r="A74" s="6" t="s">
        <v>68</v>
      </c>
      <c r="B74" s="7">
        <v>179.93453911894807</v>
      </c>
      <c r="C74" s="8">
        <v>0.42682926829268292</v>
      </c>
      <c r="D74" s="3">
        <v>0.10012045921861185</v>
      </c>
      <c r="E74" s="3">
        <v>0.24896248727261738</v>
      </c>
      <c r="F74" s="5">
        <v>0.34453781512605042</v>
      </c>
    </row>
    <row r="75" spans="1:6" x14ac:dyDescent="0.25">
      <c r="A75" s="1" t="s">
        <v>28</v>
      </c>
      <c r="B75" s="5">
        <v>141.78116261992338</v>
      </c>
      <c r="C75" s="5">
        <v>0.35365853658536589</v>
      </c>
      <c r="D75" s="2">
        <v>8.697300945271294E-2</v>
      </c>
      <c r="E75" s="5">
        <v>0.17990212661349358</v>
      </c>
      <c r="F75" s="5">
        <v>0.33497536945812806</v>
      </c>
    </row>
    <row r="76" spans="1:6" x14ac:dyDescent="0.25">
      <c r="A76" s="1" t="s">
        <v>81</v>
      </c>
      <c r="B76">
        <v>20.65788882036977</v>
      </c>
      <c r="C76">
        <v>7.3170731707317083E-2</v>
      </c>
      <c r="D76">
        <v>3.9725911681093226E-3</v>
      </c>
      <c r="E76">
        <v>2.1199464280369406E-2</v>
      </c>
      <c r="F76">
        <v>0.33333333333333331</v>
      </c>
    </row>
    <row r="77" spans="1:6" x14ac:dyDescent="0.25">
      <c r="A77" s="1" t="s">
        <v>85</v>
      </c>
      <c r="B77">
        <v>14.430341539576384</v>
      </c>
      <c r="C77">
        <v>4.878048780487805E-2</v>
      </c>
      <c r="D77">
        <v>2.1826765168950139E-3</v>
      </c>
      <c r="E77">
        <v>2.5816558361174316E-2</v>
      </c>
      <c r="F77">
        <v>0.33333333333333331</v>
      </c>
    </row>
    <row r="78" spans="1:6" x14ac:dyDescent="0.25">
      <c r="A78" s="6" t="s">
        <v>63</v>
      </c>
      <c r="B78" s="2">
        <v>159.87090870197707</v>
      </c>
      <c r="C78" s="2">
        <v>0.40243902439024393</v>
      </c>
      <c r="D78" s="7">
        <v>0.11199017854287635</v>
      </c>
      <c r="E78" s="5">
        <v>0.20642256157930028</v>
      </c>
      <c r="F78" s="5">
        <v>0.29734848484848486</v>
      </c>
    </row>
    <row r="79" spans="1:6" x14ac:dyDescent="0.25">
      <c r="A79" s="1" t="s">
        <v>41</v>
      </c>
      <c r="B79">
        <v>4.1588830833596715</v>
      </c>
      <c r="C79">
        <v>1.2195121951219513E-2</v>
      </c>
      <c r="D79">
        <v>0</v>
      </c>
      <c r="E79">
        <v>9.2633448756120548E-3</v>
      </c>
      <c r="F79">
        <v>0</v>
      </c>
    </row>
    <row r="80" spans="1:6" x14ac:dyDescent="0.25">
      <c r="A80" s="1" t="s">
        <v>53</v>
      </c>
      <c r="B80">
        <v>4.0604430105464191</v>
      </c>
      <c r="C80">
        <v>1.2195121951219513E-2</v>
      </c>
      <c r="D80">
        <v>0</v>
      </c>
      <c r="E80">
        <v>6.0858238685183984E-3</v>
      </c>
      <c r="F80">
        <v>0</v>
      </c>
    </row>
    <row r="81" spans="1:6" x14ac:dyDescent="0.25">
      <c r="A81" s="1" t="s">
        <v>42</v>
      </c>
      <c r="B81">
        <v>0</v>
      </c>
      <c r="C81">
        <v>0</v>
      </c>
      <c r="D81">
        <v>0</v>
      </c>
      <c r="E81">
        <v>2.2180837488425106E-22</v>
      </c>
      <c r="F81">
        <v>0</v>
      </c>
    </row>
    <row r="82" spans="1:6" x14ac:dyDescent="0.25">
      <c r="A82" s="1" t="s">
        <v>79</v>
      </c>
      <c r="B82">
        <v>0</v>
      </c>
      <c r="C82">
        <v>0</v>
      </c>
      <c r="D82">
        <v>0</v>
      </c>
      <c r="E82">
        <v>2.2180837488425106E-22</v>
      </c>
      <c r="F82">
        <v>0</v>
      </c>
    </row>
    <row r="83" spans="1:6" x14ac:dyDescent="0.25">
      <c r="A83" s="1" t="s">
        <v>80</v>
      </c>
      <c r="B83">
        <v>0</v>
      </c>
      <c r="C83">
        <v>0</v>
      </c>
      <c r="D83">
        <v>0</v>
      </c>
      <c r="E83">
        <v>2.2180837488425106E-22</v>
      </c>
      <c r="F83">
        <v>0</v>
      </c>
    </row>
    <row r="84" spans="1:6" x14ac:dyDescent="0.25">
      <c r="A84" s="1" t="s">
        <v>84</v>
      </c>
      <c r="B84">
        <v>0</v>
      </c>
      <c r="C84">
        <v>0</v>
      </c>
      <c r="D84">
        <v>0</v>
      </c>
      <c r="E84">
        <v>2.2180837488425106E-22</v>
      </c>
      <c r="F84">
        <v>0</v>
      </c>
    </row>
    <row r="85" spans="1:6" x14ac:dyDescent="0.25">
      <c r="A85" s="9" t="s">
        <v>93</v>
      </c>
      <c r="B85" s="10">
        <f>AVERAGE(medidas2[strenght])</f>
        <v>56.328524257307897</v>
      </c>
      <c r="C85" s="10">
        <f>AVERAGE(medidas2[grado])</f>
        <v>0.14634146341463417</v>
      </c>
      <c r="D85" s="10">
        <f>AVERAGE(medidas2[intermediacion])</f>
        <v>1.3296183831985576E-2</v>
      </c>
      <c r="E85" s="10">
        <f>AVERAGE(medidas2[eigenvector])</f>
        <v>8.6323396847794748E-2</v>
      </c>
      <c r="F85" s="10">
        <f>AVERAGE(medidas2[clusterizacion])</f>
        <v>0.58628710581353716</v>
      </c>
    </row>
    <row r="86" spans="1:6" x14ac:dyDescent="0.25">
      <c r="A86" s="10" t="s">
        <v>94</v>
      </c>
      <c r="B86" s="10">
        <f>_xlfn.STDEV.P(medidas2[strenght])</f>
        <v>45.523707767543996</v>
      </c>
      <c r="C86" s="10">
        <f>_xlfn.STDEV.P(medidas2[grado])</f>
        <v>0.11070701787329255</v>
      </c>
      <c r="D86" s="10">
        <f>_xlfn.STDEV.P(medidas2[intermediacion])</f>
        <v>2.3806885649069999E-2</v>
      </c>
      <c r="E86" s="10">
        <f>_xlfn.STDEV.P(medidas2[eigenvector])</f>
        <v>6.7797226549044645E-2</v>
      </c>
      <c r="F86" s="10">
        <f>_xlfn.STDEV.P(medidas2[clusterizacion])</f>
        <v>0.24493512517133614</v>
      </c>
    </row>
    <row r="89" spans="1:6" x14ac:dyDescent="0.25">
      <c r="B89">
        <f>medidas2[[#Totals],[strenght]]+2*B86</f>
        <v>147.37593979239588</v>
      </c>
      <c r="C89">
        <f>medidas2[[#Totals],[grado]]+2*C86</f>
        <v>0.3677554991612193</v>
      </c>
      <c r="D89">
        <f>medidas2[[#Totals],[intermediacion]]+2*D86</f>
        <v>6.0909955130125572E-2</v>
      </c>
      <c r="E89">
        <f>medidas2[[#Totals],[eigenvector]]+2*E86</f>
        <v>0.22191784994588404</v>
      </c>
      <c r="F89">
        <f>medidas2[[#Totals],[clusterizacion]]+2*F86</f>
        <v>1.0761573561562094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E0560-928A-4731-B21A-92339DC25042}">
  <dimension ref="A1:J89"/>
  <sheetViews>
    <sheetView workbookViewId="0">
      <selection activeCell="A20" sqref="A20"/>
    </sheetView>
  </sheetViews>
  <sheetFormatPr baseColWidth="10" defaultRowHeight="15" x14ac:dyDescent="0.25"/>
  <cols>
    <col min="1" max="1" width="40" bestFit="1" customWidth="1"/>
    <col min="2" max="3" width="12" bestFit="1" customWidth="1"/>
    <col min="4" max="4" width="16.85546875" bestFit="1" customWidth="1"/>
    <col min="5" max="5" width="13.85546875" bestFit="1" customWidth="1"/>
    <col min="6" max="6" width="15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5">
      <c r="A2" s="6" t="s">
        <v>33</v>
      </c>
      <c r="B2" s="2">
        <v>25.108799338340759</v>
      </c>
      <c r="C2" s="2">
        <v>0.45121951219512196</v>
      </c>
      <c r="D2" s="5">
        <v>1.1604636104809482E-2</v>
      </c>
      <c r="E2" s="3">
        <v>0.1999497592249285</v>
      </c>
      <c r="F2">
        <v>0.66366366366366369</v>
      </c>
      <c r="I2" s="3"/>
      <c r="J2" t="s">
        <v>89</v>
      </c>
    </row>
    <row r="3" spans="1:10" x14ac:dyDescent="0.25">
      <c r="A3" s="6" t="s">
        <v>29</v>
      </c>
      <c r="B3" s="2">
        <v>24.34406453371048</v>
      </c>
      <c r="C3" s="2">
        <v>0.43902439024390244</v>
      </c>
      <c r="D3">
        <v>7.1540853388363844E-3</v>
      </c>
      <c r="E3" s="3">
        <v>0.19928227583864769</v>
      </c>
      <c r="F3">
        <v>0.70158730158730154</v>
      </c>
    </row>
    <row r="4" spans="1:10" x14ac:dyDescent="0.25">
      <c r="A4" s="1" t="s">
        <v>36</v>
      </c>
      <c r="B4" s="2">
        <v>25.21807986497879</v>
      </c>
      <c r="C4" s="2">
        <v>0.43902439024390244</v>
      </c>
      <c r="D4" s="5">
        <v>1.4490450365193265E-2</v>
      </c>
      <c r="E4" s="2">
        <v>0.19716858735855983</v>
      </c>
      <c r="F4">
        <v>0.68888888888888888</v>
      </c>
    </row>
    <row r="5" spans="1:10" x14ac:dyDescent="0.25">
      <c r="A5" s="1" t="s">
        <v>37</v>
      </c>
      <c r="B5" s="3">
        <v>25.694613754749298</v>
      </c>
      <c r="C5" s="3">
        <v>0.45121951219512196</v>
      </c>
      <c r="D5" s="5">
        <v>1.417608103899461E-2</v>
      </c>
      <c r="E5" s="2">
        <v>0.19655775257707195</v>
      </c>
      <c r="F5">
        <v>0.64714714714714716</v>
      </c>
      <c r="I5" s="2"/>
      <c r="J5" t="s">
        <v>90</v>
      </c>
    </row>
    <row r="6" spans="1:10" x14ac:dyDescent="0.25">
      <c r="A6" s="1" t="s">
        <v>30</v>
      </c>
      <c r="B6" s="5">
        <v>23.516961693763733</v>
      </c>
      <c r="C6" s="5">
        <v>0.42682926829268292</v>
      </c>
      <c r="D6">
        <v>6.0066761154167802E-3</v>
      </c>
      <c r="E6" s="2">
        <v>0.19558285374407655</v>
      </c>
      <c r="F6">
        <v>0.71932773109243697</v>
      </c>
    </row>
    <row r="7" spans="1:10" x14ac:dyDescent="0.25">
      <c r="A7" s="1" t="s">
        <v>32</v>
      </c>
      <c r="B7" s="5">
        <v>23.370683431625366</v>
      </c>
      <c r="C7" s="5">
        <v>0.42682926829268292</v>
      </c>
      <c r="D7" s="5">
        <v>8.9433800355423945E-3</v>
      </c>
      <c r="E7" s="5">
        <v>0.19442861524808239</v>
      </c>
      <c r="F7">
        <v>0.70420168067226896</v>
      </c>
    </row>
    <row r="8" spans="1:10" x14ac:dyDescent="0.25">
      <c r="A8" s="1" t="s">
        <v>38</v>
      </c>
      <c r="B8" s="5">
        <v>24.098363995552063</v>
      </c>
      <c r="C8" s="5">
        <v>0.42682926829268292</v>
      </c>
      <c r="D8" s="5">
        <v>8.6093017053060789E-3</v>
      </c>
      <c r="E8" s="5">
        <v>0.19399335931445461</v>
      </c>
      <c r="F8">
        <v>0.70252100840336129</v>
      </c>
      <c r="I8" s="5"/>
      <c r="J8" t="s">
        <v>92</v>
      </c>
    </row>
    <row r="9" spans="1:10" x14ac:dyDescent="0.25">
      <c r="A9" s="1" t="s">
        <v>35</v>
      </c>
      <c r="B9" s="5">
        <v>24.042224407196045</v>
      </c>
      <c r="C9" s="5">
        <v>0.41463414634146345</v>
      </c>
      <c r="D9">
        <v>7.0468809710807255E-3</v>
      </c>
      <c r="E9" s="5">
        <v>0.19138058064408286</v>
      </c>
      <c r="F9">
        <v>0.72727272727272729</v>
      </c>
    </row>
    <row r="10" spans="1:10" x14ac:dyDescent="0.25">
      <c r="A10" s="6" t="s">
        <v>63</v>
      </c>
      <c r="B10" s="3">
        <v>25.862187743186951</v>
      </c>
      <c r="C10" s="3">
        <v>0.48780487804878048</v>
      </c>
      <c r="D10" s="3">
        <v>5.2104036600890323E-2</v>
      </c>
      <c r="E10" s="5">
        <v>0.18839704629947129</v>
      </c>
      <c r="F10">
        <v>0.51282051282051277</v>
      </c>
    </row>
    <row r="11" spans="1:10" x14ac:dyDescent="0.25">
      <c r="A11" s="1" t="s">
        <v>34</v>
      </c>
      <c r="B11" s="5">
        <v>23.102791547775269</v>
      </c>
      <c r="C11" s="5">
        <v>0.42682926829268292</v>
      </c>
      <c r="D11" s="2">
        <v>2.0881509646258508E-2</v>
      </c>
      <c r="E11" s="5">
        <v>0.18740104880993372</v>
      </c>
      <c r="F11">
        <v>0.65210084033613447</v>
      </c>
      <c r="I11" s="7"/>
      <c r="J11" t="s">
        <v>91</v>
      </c>
    </row>
    <row r="12" spans="1:10" x14ac:dyDescent="0.25">
      <c r="A12" s="1" t="s">
        <v>66</v>
      </c>
      <c r="B12" s="5">
        <v>23.510794699192047</v>
      </c>
      <c r="C12" s="5">
        <v>0.41463414634146345</v>
      </c>
      <c r="D12" s="5">
        <v>1.4699296570360176E-2</v>
      </c>
      <c r="E12" s="5">
        <v>0.18582438116444702</v>
      </c>
      <c r="F12">
        <v>0.68805704099821752</v>
      </c>
    </row>
    <row r="13" spans="1:10" x14ac:dyDescent="0.25">
      <c r="A13" s="1" t="s">
        <v>69</v>
      </c>
      <c r="B13" s="5">
        <v>20.750707149505615</v>
      </c>
      <c r="C13" s="5">
        <v>0.37804878048780488</v>
      </c>
      <c r="D13">
        <v>3.2061606908612883E-3</v>
      </c>
      <c r="E13" s="5">
        <v>0.18143064044940191</v>
      </c>
      <c r="F13">
        <v>0.78494623655913975</v>
      </c>
    </row>
    <row r="14" spans="1:10" x14ac:dyDescent="0.25">
      <c r="A14" s="1" t="s">
        <v>68</v>
      </c>
      <c r="B14" s="5">
        <v>21.549862861633301</v>
      </c>
      <c r="C14" s="5">
        <v>0.37804878048780488</v>
      </c>
      <c r="D14">
        <v>4.5138265368076004E-3</v>
      </c>
      <c r="E14" s="5">
        <v>0.17936671339775917</v>
      </c>
      <c r="F14">
        <v>0.78064516129032258</v>
      </c>
    </row>
    <row r="15" spans="1:10" x14ac:dyDescent="0.25">
      <c r="A15" s="1" t="s">
        <v>67</v>
      </c>
      <c r="B15" s="5">
        <v>21.503989338874817</v>
      </c>
      <c r="C15" s="5">
        <v>0.37804878048780488</v>
      </c>
      <c r="D15">
        <v>5.1301167744616741E-3</v>
      </c>
      <c r="E15" s="5">
        <v>0.17784802014165518</v>
      </c>
      <c r="F15">
        <v>0.76774193548387093</v>
      </c>
    </row>
    <row r="16" spans="1:10" x14ac:dyDescent="0.25">
      <c r="A16" s="1" t="s">
        <v>55</v>
      </c>
      <c r="B16" s="5">
        <v>20.695780694484711</v>
      </c>
      <c r="C16" s="5">
        <v>0.36585365853658536</v>
      </c>
      <c r="D16">
        <v>2.3278550186235981E-3</v>
      </c>
      <c r="E16" s="5">
        <v>0.17716141482875944</v>
      </c>
      <c r="F16" s="5">
        <v>0.80919540229885056</v>
      </c>
    </row>
    <row r="17" spans="1:6" x14ac:dyDescent="0.25">
      <c r="A17" s="1" t="s">
        <v>70</v>
      </c>
      <c r="B17" s="5">
        <v>19.929691195487976</v>
      </c>
      <c r="C17" s="5">
        <v>0.35365853658536589</v>
      </c>
      <c r="D17">
        <v>1.7275787809342767E-3</v>
      </c>
      <c r="E17" s="5">
        <v>0.17302430421366885</v>
      </c>
      <c r="F17" s="5">
        <v>0.83251231527093594</v>
      </c>
    </row>
    <row r="18" spans="1:6" x14ac:dyDescent="0.25">
      <c r="A18" s="1" t="s">
        <v>25</v>
      </c>
      <c r="B18" s="5">
        <v>20.542988538742065</v>
      </c>
      <c r="C18" s="5">
        <v>0.3902439024390244</v>
      </c>
      <c r="D18" s="5">
        <v>1.4399462279819787E-2</v>
      </c>
      <c r="E18" s="5">
        <v>0.17255145341260583</v>
      </c>
      <c r="F18">
        <v>0.67540322580645162</v>
      </c>
    </row>
    <row r="19" spans="1:6" x14ac:dyDescent="0.25">
      <c r="A19" s="1" t="s">
        <v>22</v>
      </c>
      <c r="B19" s="5">
        <v>19.752529263496399</v>
      </c>
      <c r="C19" s="5">
        <v>0.36585365853658536</v>
      </c>
      <c r="D19">
        <v>5.5829234007713103E-3</v>
      </c>
      <c r="E19" s="5">
        <v>0.1664723700060857</v>
      </c>
      <c r="F19">
        <v>0.73793103448275865</v>
      </c>
    </row>
    <row r="20" spans="1:6" x14ac:dyDescent="0.25">
      <c r="A20" s="6" t="s">
        <v>64</v>
      </c>
      <c r="B20" s="5">
        <v>22.526587605476379</v>
      </c>
      <c r="C20" s="5">
        <v>0.42682926829268292</v>
      </c>
      <c r="D20" s="3">
        <v>4.5937173914309057E-2</v>
      </c>
      <c r="E20" s="5">
        <v>0.16361298359534965</v>
      </c>
      <c r="F20">
        <v>0.51932773109243702</v>
      </c>
    </row>
    <row r="21" spans="1:6" x14ac:dyDescent="0.25">
      <c r="A21" s="1" t="s">
        <v>17</v>
      </c>
      <c r="B21">
        <v>18.996639847755432</v>
      </c>
      <c r="C21">
        <v>0.34146341463414637</v>
      </c>
      <c r="D21" s="5">
        <v>9.2370484504569229E-3</v>
      </c>
      <c r="E21">
        <v>0.16063755756893652</v>
      </c>
      <c r="F21">
        <v>0.78306878306878303</v>
      </c>
    </row>
    <row r="22" spans="1:6" x14ac:dyDescent="0.25">
      <c r="A22" s="1" t="s">
        <v>24</v>
      </c>
      <c r="B22">
        <v>16.540401518344879</v>
      </c>
      <c r="C22">
        <v>0.32926829268292684</v>
      </c>
      <c r="D22">
        <v>2.1900582142726586E-3</v>
      </c>
      <c r="E22">
        <v>0.16046256725897176</v>
      </c>
      <c r="F22" s="5">
        <v>0.8233618233618234</v>
      </c>
    </row>
    <row r="23" spans="1:6" x14ac:dyDescent="0.25">
      <c r="A23" s="1" t="s">
        <v>72</v>
      </c>
      <c r="B23">
        <v>17.454606354236603</v>
      </c>
      <c r="C23">
        <v>0.31707317073170732</v>
      </c>
      <c r="D23">
        <v>8.2117984052736798E-4</v>
      </c>
      <c r="E23">
        <v>0.15765415984240122</v>
      </c>
      <c r="F23" s="5">
        <v>0.88307692307692309</v>
      </c>
    </row>
    <row r="24" spans="1:6" x14ac:dyDescent="0.25">
      <c r="A24" s="1" t="s">
        <v>65</v>
      </c>
      <c r="B24">
        <v>18.542501032352448</v>
      </c>
      <c r="C24">
        <v>0.31707317073170732</v>
      </c>
      <c r="D24">
        <v>1.5419303729230127E-3</v>
      </c>
      <c r="E24">
        <v>0.15464050888978917</v>
      </c>
      <c r="F24" s="5">
        <v>0.82461538461538464</v>
      </c>
    </row>
    <row r="25" spans="1:6" x14ac:dyDescent="0.25">
      <c r="A25" s="1" t="s">
        <v>56</v>
      </c>
      <c r="B25">
        <v>18.806856632232666</v>
      </c>
      <c r="C25">
        <v>0.32926829268292684</v>
      </c>
      <c r="D25">
        <v>7.2691527452968495E-3</v>
      </c>
      <c r="E25">
        <v>0.15235335189107432</v>
      </c>
      <c r="F25">
        <v>0.76353276353276356</v>
      </c>
    </row>
    <row r="26" spans="1:6" x14ac:dyDescent="0.25">
      <c r="A26" s="1" t="s">
        <v>31</v>
      </c>
      <c r="B26">
        <v>17.244159519672394</v>
      </c>
      <c r="C26">
        <v>0.31707317073170732</v>
      </c>
      <c r="D26">
        <v>2.8481070167822638E-3</v>
      </c>
      <c r="E26">
        <v>0.14947031462830568</v>
      </c>
      <c r="F26" s="5">
        <v>0.80307692307692302</v>
      </c>
    </row>
    <row r="27" spans="1:6" x14ac:dyDescent="0.25">
      <c r="A27" s="1" t="s">
        <v>46</v>
      </c>
      <c r="B27">
        <v>17.108300685882568</v>
      </c>
      <c r="C27">
        <v>0.34146341463414637</v>
      </c>
      <c r="D27" s="5">
        <v>1.5019370366177124E-2</v>
      </c>
      <c r="E27">
        <v>0.14507306813752832</v>
      </c>
      <c r="F27">
        <v>0.63492063492063489</v>
      </c>
    </row>
    <row r="28" spans="1:6" x14ac:dyDescent="0.25">
      <c r="A28" s="1" t="s">
        <v>26</v>
      </c>
      <c r="B28">
        <v>17.09132581949234</v>
      </c>
      <c r="C28">
        <v>0.31707317073170732</v>
      </c>
      <c r="D28" s="5">
        <v>2.0216222250295599E-2</v>
      </c>
      <c r="E28">
        <v>0.13383447182651637</v>
      </c>
      <c r="F28">
        <v>0.6430769230769231</v>
      </c>
    </row>
    <row r="29" spans="1:6" x14ac:dyDescent="0.25">
      <c r="A29" s="1" t="s">
        <v>71</v>
      </c>
      <c r="B29">
        <v>15.011924922466278</v>
      </c>
      <c r="C29">
        <v>0.26829268292682928</v>
      </c>
      <c r="D29">
        <v>3.9177046441703949E-4</v>
      </c>
      <c r="E29">
        <v>0.13286606468332512</v>
      </c>
      <c r="F29" s="5">
        <v>0.90909090909090906</v>
      </c>
    </row>
    <row r="30" spans="1:6" x14ac:dyDescent="0.25">
      <c r="A30" s="1" t="s">
        <v>23</v>
      </c>
      <c r="B30">
        <v>15.498044669628143</v>
      </c>
      <c r="C30">
        <v>0.29268292682926833</v>
      </c>
      <c r="D30">
        <v>3.244176144536183E-3</v>
      </c>
      <c r="E30">
        <v>0.13241182065244775</v>
      </c>
      <c r="F30">
        <v>0.76449275362318836</v>
      </c>
    </row>
    <row r="31" spans="1:6" x14ac:dyDescent="0.25">
      <c r="A31" s="1" t="s">
        <v>62</v>
      </c>
      <c r="B31">
        <v>15.586780786514282</v>
      </c>
      <c r="C31">
        <v>0.29268292682926833</v>
      </c>
      <c r="D31">
        <v>4.1813749051694818E-3</v>
      </c>
      <c r="E31">
        <v>0.13140210799242535</v>
      </c>
      <c r="F31">
        <v>0.76449275362318836</v>
      </c>
    </row>
    <row r="32" spans="1:6" x14ac:dyDescent="0.25">
      <c r="A32" s="1" t="s">
        <v>27</v>
      </c>
      <c r="B32">
        <v>14.121004939079285</v>
      </c>
      <c r="C32">
        <v>0.25609756097560976</v>
      </c>
      <c r="D32">
        <v>2.6736759913883313E-4</v>
      </c>
      <c r="E32">
        <v>0.12938242350121837</v>
      </c>
      <c r="F32" s="5">
        <v>0.93809523809523809</v>
      </c>
    </row>
    <row r="33" spans="1:6" x14ac:dyDescent="0.25">
      <c r="A33" s="1" t="s">
        <v>61</v>
      </c>
      <c r="B33">
        <v>14.441756129264832</v>
      </c>
      <c r="C33">
        <v>0.26829268292682928</v>
      </c>
      <c r="D33">
        <v>2.706463031514659E-3</v>
      </c>
      <c r="E33">
        <v>0.12289158902190329</v>
      </c>
      <c r="F33" s="5">
        <v>0.79220779220779225</v>
      </c>
    </row>
    <row r="34" spans="1:6" x14ac:dyDescent="0.25">
      <c r="A34" s="1" t="s">
        <v>28</v>
      </c>
      <c r="B34">
        <v>12.177774906158447</v>
      </c>
      <c r="C34">
        <v>0.21951219512195122</v>
      </c>
      <c r="D34">
        <v>5.8017695777406708E-5</v>
      </c>
      <c r="E34">
        <v>0.11103732680252183</v>
      </c>
      <c r="F34" s="2">
        <v>0.97385620915032678</v>
      </c>
    </row>
    <row r="35" spans="1:6" x14ac:dyDescent="0.25">
      <c r="A35" s="1" t="s">
        <v>19</v>
      </c>
      <c r="B35">
        <v>13.147540152072906</v>
      </c>
      <c r="C35">
        <v>0.25609756097560976</v>
      </c>
      <c r="D35" s="5">
        <v>9.9327267655947189E-3</v>
      </c>
      <c r="E35">
        <v>0.10801177532375268</v>
      </c>
      <c r="F35">
        <v>0.65238095238095239</v>
      </c>
    </row>
    <row r="36" spans="1:6" x14ac:dyDescent="0.25">
      <c r="A36" s="1" t="s">
        <v>16</v>
      </c>
      <c r="B36">
        <v>14.326896250247955</v>
      </c>
      <c r="C36">
        <v>0.25609756097560976</v>
      </c>
      <c r="D36">
        <v>6.3126811667030295E-3</v>
      </c>
      <c r="E36">
        <v>0.10701521500843793</v>
      </c>
      <c r="F36">
        <v>0.73809523809523814</v>
      </c>
    </row>
    <row r="37" spans="1:6" x14ac:dyDescent="0.25">
      <c r="A37" s="1" t="s">
        <v>39</v>
      </c>
      <c r="B37">
        <v>11.115747928619385</v>
      </c>
      <c r="C37">
        <v>0.21951219512195122</v>
      </c>
      <c r="D37">
        <v>4.6053968828597379E-3</v>
      </c>
      <c r="E37">
        <v>9.2574602600874259E-2</v>
      </c>
      <c r="F37">
        <v>0.73202614379084963</v>
      </c>
    </row>
    <row r="38" spans="1:6" x14ac:dyDescent="0.25">
      <c r="A38" s="1" t="s">
        <v>88</v>
      </c>
      <c r="B38">
        <v>12.939392745494843</v>
      </c>
      <c r="C38">
        <v>0.24390243902439024</v>
      </c>
      <c r="D38" s="5">
        <v>1.0601106119843622E-2</v>
      </c>
      <c r="E38">
        <v>9.2340083445261067E-2</v>
      </c>
      <c r="F38">
        <v>0.63157894736842102</v>
      </c>
    </row>
    <row r="39" spans="1:6" x14ac:dyDescent="0.25">
      <c r="A39" s="1" t="s">
        <v>18</v>
      </c>
      <c r="B39">
        <v>11.486368834972382</v>
      </c>
      <c r="C39">
        <v>0.21951219512195122</v>
      </c>
      <c r="D39" s="2">
        <v>2.5835558194886435E-2</v>
      </c>
      <c r="E39">
        <v>6.3754488170403453E-2</v>
      </c>
      <c r="F39">
        <v>0.49019607843137253</v>
      </c>
    </row>
    <row r="40" spans="1:6" x14ac:dyDescent="0.25">
      <c r="A40" s="1" t="s">
        <v>40</v>
      </c>
      <c r="B40">
        <v>7.9781569242477417</v>
      </c>
      <c r="C40">
        <v>0.15853658536585366</v>
      </c>
      <c r="D40">
        <v>2.8582953433916236E-3</v>
      </c>
      <c r="E40">
        <v>6.3065788057957844E-2</v>
      </c>
      <c r="F40">
        <v>0.70512820512820518</v>
      </c>
    </row>
    <row r="41" spans="1:6" x14ac:dyDescent="0.25">
      <c r="A41" s="1" t="s">
        <v>45</v>
      </c>
      <c r="B41">
        <v>6.4649463295936584</v>
      </c>
      <c r="C41">
        <v>0.13414634146341464</v>
      </c>
      <c r="D41">
        <v>1.4132472274286292E-4</v>
      </c>
      <c r="E41">
        <v>5.927438966929275E-2</v>
      </c>
      <c r="F41" s="5">
        <v>0.89090909090909087</v>
      </c>
    </row>
    <row r="42" spans="1:6" x14ac:dyDescent="0.25">
      <c r="A42" s="1" t="s">
        <v>11</v>
      </c>
      <c r="B42">
        <v>7.6796938180923462</v>
      </c>
      <c r="C42">
        <v>0.15853658536585366</v>
      </c>
      <c r="D42" s="5">
        <v>1.8966076973005001E-2</v>
      </c>
      <c r="E42">
        <v>4.4244202647947303E-2</v>
      </c>
      <c r="F42">
        <v>0.41025641025641024</v>
      </c>
    </row>
    <row r="43" spans="1:6" x14ac:dyDescent="0.25">
      <c r="A43" s="1" t="s">
        <v>59</v>
      </c>
      <c r="B43">
        <v>6.0131052136421204</v>
      </c>
      <c r="C43">
        <v>0.12195121951219512</v>
      </c>
      <c r="D43">
        <v>3.0896002134077356E-3</v>
      </c>
      <c r="E43">
        <v>4.1756867604569217E-2</v>
      </c>
      <c r="F43">
        <v>0.62222222222222223</v>
      </c>
    </row>
    <row r="44" spans="1:6" x14ac:dyDescent="0.25">
      <c r="A44" s="1" t="s">
        <v>76</v>
      </c>
      <c r="B44">
        <v>6.8533246517181396</v>
      </c>
      <c r="C44">
        <v>0.13414634146341464</v>
      </c>
      <c r="D44">
        <v>3.2459652710358227E-3</v>
      </c>
      <c r="E44">
        <v>4.1278821066796166E-2</v>
      </c>
      <c r="F44">
        <v>0.65454545454545454</v>
      </c>
    </row>
    <row r="45" spans="1:6" x14ac:dyDescent="0.25">
      <c r="A45" s="1" t="s">
        <v>49</v>
      </c>
      <c r="B45">
        <v>3.7176609635353088</v>
      </c>
      <c r="C45">
        <v>7.3170731707317083E-2</v>
      </c>
      <c r="D45">
        <v>0</v>
      </c>
      <c r="E45">
        <v>3.7005355418804196E-2</v>
      </c>
      <c r="F45" s="2">
        <v>1</v>
      </c>
    </row>
    <row r="46" spans="1:6" x14ac:dyDescent="0.25">
      <c r="A46" s="1" t="s">
        <v>12</v>
      </c>
      <c r="B46">
        <v>7.021440327167511</v>
      </c>
      <c r="C46">
        <v>0.13414634146341464</v>
      </c>
      <c r="D46" s="2">
        <v>2.0572318708279098E-2</v>
      </c>
      <c r="E46">
        <v>3.5157219881047828E-2</v>
      </c>
      <c r="F46">
        <v>0.52727272727272723</v>
      </c>
    </row>
    <row r="47" spans="1:6" x14ac:dyDescent="0.25">
      <c r="A47" s="1" t="s">
        <v>77</v>
      </c>
      <c r="B47">
        <v>5.4745125770568848</v>
      </c>
      <c r="C47">
        <v>0.10975609756097561</v>
      </c>
      <c r="D47">
        <v>1.9349989062398634E-3</v>
      </c>
      <c r="E47">
        <v>3.3114835664776049E-2</v>
      </c>
      <c r="F47">
        <v>0.69444444444444442</v>
      </c>
    </row>
    <row r="48" spans="1:6" x14ac:dyDescent="0.25">
      <c r="A48" s="1" t="s">
        <v>6</v>
      </c>
      <c r="B48">
        <v>4.7477251887321472</v>
      </c>
      <c r="C48">
        <v>9.7560975609756101E-2</v>
      </c>
      <c r="D48" s="5">
        <v>2.0309886631841467E-2</v>
      </c>
      <c r="E48">
        <v>2.6729479556081709E-2</v>
      </c>
      <c r="F48">
        <v>0.5357142857142857</v>
      </c>
    </row>
    <row r="49" spans="1:6" x14ac:dyDescent="0.25">
      <c r="A49" s="1" t="s">
        <v>44</v>
      </c>
      <c r="B49">
        <v>3.8507176637649536</v>
      </c>
      <c r="C49">
        <v>7.3170731707317083E-2</v>
      </c>
      <c r="D49">
        <v>1.3847960438438493E-4</v>
      </c>
      <c r="E49">
        <v>2.2139428484100991E-2</v>
      </c>
      <c r="F49" s="5">
        <v>0.8</v>
      </c>
    </row>
    <row r="50" spans="1:6" x14ac:dyDescent="0.25">
      <c r="A50" s="1" t="s">
        <v>75</v>
      </c>
      <c r="B50">
        <v>3.652376115322113</v>
      </c>
      <c r="C50">
        <v>7.3170731707317083E-2</v>
      </c>
      <c r="D50">
        <v>5.0185687042055607E-5</v>
      </c>
      <c r="E50">
        <v>1.8864342376418933E-2</v>
      </c>
      <c r="F50" s="5">
        <v>0.93333333333333335</v>
      </c>
    </row>
    <row r="51" spans="1:6" x14ac:dyDescent="0.25">
      <c r="A51" s="1" t="s">
        <v>43</v>
      </c>
      <c r="B51">
        <v>3.2621151804924011</v>
      </c>
      <c r="C51">
        <v>6.097560975609756E-2</v>
      </c>
      <c r="D51">
        <v>6.5565634586104666E-5</v>
      </c>
      <c r="E51">
        <v>1.7170707790198216E-2</v>
      </c>
      <c r="F51" s="5">
        <v>0.8</v>
      </c>
    </row>
    <row r="52" spans="1:6" x14ac:dyDescent="0.25">
      <c r="A52" s="1" t="s">
        <v>14</v>
      </c>
      <c r="B52">
        <v>2.9106691479682922</v>
      </c>
      <c r="C52">
        <v>6.097560975609756E-2</v>
      </c>
      <c r="D52">
        <v>2.3652212012187394E-3</v>
      </c>
      <c r="E52">
        <v>1.5110656885990472E-2</v>
      </c>
      <c r="F52">
        <v>0.7</v>
      </c>
    </row>
    <row r="53" spans="1:6" x14ac:dyDescent="0.25">
      <c r="A53" s="1" t="s">
        <v>87</v>
      </c>
      <c r="B53">
        <v>3.1647400259971619</v>
      </c>
      <c r="C53">
        <v>6.097560975609756E-2</v>
      </c>
      <c r="D53">
        <v>2.9707291827135246E-4</v>
      </c>
      <c r="E53">
        <v>1.4408532256873073E-2</v>
      </c>
      <c r="F53">
        <v>0.7</v>
      </c>
    </row>
    <row r="54" spans="1:6" x14ac:dyDescent="0.25">
      <c r="A54" s="1" t="s">
        <v>48</v>
      </c>
      <c r="B54">
        <v>1.7851709127426147</v>
      </c>
      <c r="C54">
        <v>3.6585365853658541E-2</v>
      </c>
      <c r="D54">
        <v>0</v>
      </c>
      <c r="E54">
        <v>1.146047048040034E-2</v>
      </c>
      <c r="F54" s="2">
        <v>1</v>
      </c>
    </row>
    <row r="55" spans="1:6" x14ac:dyDescent="0.25">
      <c r="A55" s="1" t="s">
        <v>13</v>
      </c>
      <c r="B55">
        <v>3.1280907392501831</v>
      </c>
      <c r="C55">
        <v>6.097560975609756E-2</v>
      </c>
      <c r="D55">
        <v>3.0450476891783412E-4</v>
      </c>
      <c r="E55">
        <v>1.112442985846108E-2</v>
      </c>
      <c r="F55" s="5">
        <v>0.8</v>
      </c>
    </row>
    <row r="56" spans="1:6" x14ac:dyDescent="0.25">
      <c r="A56" s="1" t="s">
        <v>60</v>
      </c>
      <c r="B56">
        <v>1.8277273774147034</v>
      </c>
      <c r="C56">
        <v>3.6585365853658541E-2</v>
      </c>
      <c r="D56">
        <v>6.0113229006342113E-5</v>
      </c>
      <c r="E56">
        <v>9.5909623413419458E-3</v>
      </c>
      <c r="F56">
        <v>0.66666666666666663</v>
      </c>
    </row>
    <row r="57" spans="1:6" x14ac:dyDescent="0.25">
      <c r="A57" s="1" t="s">
        <v>78</v>
      </c>
      <c r="B57">
        <v>1.179889440536499</v>
      </c>
      <c r="C57">
        <v>2.4390243902439025E-2</v>
      </c>
      <c r="D57">
        <v>0</v>
      </c>
      <c r="E57">
        <v>6.9769399890272964E-3</v>
      </c>
      <c r="F57" s="2">
        <v>1</v>
      </c>
    </row>
    <row r="58" spans="1:6" x14ac:dyDescent="0.25">
      <c r="A58" s="1" t="s">
        <v>15</v>
      </c>
      <c r="B58">
        <v>2.332979142665863</v>
      </c>
      <c r="C58">
        <v>4.878048780487805E-2</v>
      </c>
      <c r="D58">
        <v>1.1493193264275681E-3</v>
      </c>
      <c r="E58">
        <v>3.090505660047007E-3</v>
      </c>
      <c r="F58">
        <v>0.66666666666666663</v>
      </c>
    </row>
    <row r="59" spans="1:6" x14ac:dyDescent="0.25">
      <c r="A59" s="1" t="s">
        <v>73</v>
      </c>
      <c r="B59">
        <v>0.57500278949737549</v>
      </c>
      <c r="C59">
        <v>1.2195121951219513E-2</v>
      </c>
      <c r="D59">
        <v>0</v>
      </c>
      <c r="E59">
        <v>2.2610754212591903E-3</v>
      </c>
      <c r="F59">
        <v>0</v>
      </c>
    </row>
    <row r="60" spans="1:6" x14ac:dyDescent="0.25">
      <c r="A60" s="1" t="s">
        <v>10</v>
      </c>
      <c r="B60">
        <v>0.5929114818572998</v>
      </c>
      <c r="C60">
        <v>1.2195121951219513E-2</v>
      </c>
      <c r="D60">
        <v>0</v>
      </c>
      <c r="E60">
        <v>1.2468693863285003E-3</v>
      </c>
      <c r="F60">
        <v>0</v>
      </c>
    </row>
    <row r="61" spans="1:6" x14ac:dyDescent="0.25">
      <c r="A61" s="1" t="s">
        <v>7</v>
      </c>
      <c r="B61">
        <v>1.303975522518158</v>
      </c>
      <c r="C61">
        <v>2.4390243902439025E-2</v>
      </c>
      <c r="D61">
        <v>0</v>
      </c>
      <c r="E61">
        <v>1.0575751311064909E-3</v>
      </c>
      <c r="F61" s="2">
        <v>1</v>
      </c>
    </row>
    <row r="62" spans="1:6" x14ac:dyDescent="0.25">
      <c r="A62" s="1" t="s">
        <v>51</v>
      </c>
      <c r="B62">
        <v>1.4340149164199829</v>
      </c>
      <c r="C62">
        <v>2.4390243902439025E-2</v>
      </c>
      <c r="D62">
        <v>6.0222824450466728E-4</v>
      </c>
      <c r="E62">
        <v>5.4476453105399231E-13</v>
      </c>
      <c r="F62">
        <v>0</v>
      </c>
    </row>
    <row r="63" spans="1:6" x14ac:dyDescent="0.25">
      <c r="A63" s="1" t="s">
        <v>50</v>
      </c>
      <c r="B63">
        <v>1.4336593747138977</v>
      </c>
      <c r="C63">
        <v>2.4390243902439025E-2</v>
      </c>
      <c r="D63">
        <v>6.0222824450466728E-4</v>
      </c>
      <c r="E63">
        <v>5.4476453105399231E-13</v>
      </c>
      <c r="F63">
        <v>0</v>
      </c>
    </row>
    <row r="64" spans="1:6" x14ac:dyDescent="0.25">
      <c r="A64" s="1" t="s">
        <v>53</v>
      </c>
      <c r="B64">
        <v>0.55276352167129517</v>
      </c>
      <c r="C64">
        <v>1.2195121951219513E-2</v>
      </c>
      <c r="D64">
        <v>0</v>
      </c>
      <c r="E64">
        <v>3.3668299617007975E-13</v>
      </c>
      <c r="F64">
        <v>0</v>
      </c>
    </row>
    <row r="65" spans="1:6" x14ac:dyDescent="0.25">
      <c r="A65" s="1" t="s">
        <v>52</v>
      </c>
      <c r="B65">
        <v>0.55240797996520996</v>
      </c>
      <c r="C65">
        <v>1.2195121951219513E-2</v>
      </c>
      <c r="D65">
        <v>0</v>
      </c>
      <c r="E65">
        <v>3.3668299617007975E-13</v>
      </c>
      <c r="F65">
        <v>0</v>
      </c>
    </row>
    <row r="66" spans="1:6" x14ac:dyDescent="0.25">
      <c r="A66" s="1" t="s">
        <v>85</v>
      </c>
      <c r="B66">
        <v>0.66614735126495361</v>
      </c>
      <c r="C66">
        <v>1.2195121951219513E-2</v>
      </c>
      <c r="D66">
        <v>0</v>
      </c>
      <c r="E66">
        <v>2.4061373352281235E-14</v>
      </c>
      <c r="F66">
        <v>0</v>
      </c>
    </row>
    <row r="67" spans="1:6" x14ac:dyDescent="0.25">
      <c r="A67" s="1" t="s">
        <v>86</v>
      </c>
      <c r="B67">
        <v>0.66614735126495361</v>
      </c>
      <c r="C67">
        <v>1.2195121951219513E-2</v>
      </c>
      <c r="D67">
        <v>0</v>
      </c>
      <c r="E67">
        <v>2.4061373352281235E-14</v>
      </c>
      <c r="F67">
        <v>0</v>
      </c>
    </row>
    <row r="68" spans="1:6" x14ac:dyDescent="0.25">
      <c r="A68" s="1" t="s">
        <v>8</v>
      </c>
      <c r="B68">
        <v>0</v>
      </c>
      <c r="C68">
        <v>0</v>
      </c>
      <c r="D68">
        <v>0</v>
      </c>
      <c r="E68">
        <v>1.1748717457168572E-17</v>
      </c>
      <c r="F68">
        <v>0</v>
      </c>
    </row>
    <row r="69" spans="1:6" x14ac:dyDescent="0.25">
      <c r="A69" s="1" t="s">
        <v>9</v>
      </c>
      <c r="B69">
        <v>0</v>
      </c>
      <c r="C69">
        <v>0</v>
      </c>
      <c r="D69">
        <v>0</v>
      </c>
      <c r="E69">
        <v>1.1748717457168572E-17</v>
      </c>
      <c r="F69">
        <v>0</v>
      </c>
    </row>
    <row r="70" spans="1:6" x14ac:dyDescent="0.25">
      <c r="A70" s="1" t="s">
        <v>20</v>
      </c>
      <c r="B70">
        <v>0</v>
      </c>
      <c r="C70">
        <v>0</v>
      </c>
      <c r="D70">
        <v>0</v>
      </c>
      <c r="E70">
        <v>1.1748717457168572E-17</v>
      </c>
      <c r="F70">
        <v>0</v>
      </c>
    </row>
    <row r="71" spans="1:6" x14ac:dyDescent="0.25">
      <c r="A71" s="1" t="s">
        <v>21</v>
      </c>
      <c r="B71">
        <v>0</v>
      </c>
      <c r="C71">
        <v>0</v>
      </c>
      <c r="D71">
        <v>0</v>
      </c>
      <c r="E71">
        <v>1.1748717457168572E-17</v>
      </c>
      <c r="F71">
        <v>0</v>
      </c>
    </row>
    <row r="72" spans="1:6" x14ac:dyDescent="0.25">
      <c r="A72" s="1" t="s">
        <v>41</v>
      </c>
      <c r="B72">
        <v>0</v>
      </c>
      <c r="C72">
        <v>0</v>
      </c>
      <c r="D72">
        <v>0</v>
      </c>
      <c r="E72">
        <v>1.1748717457168572E-17</v>
      </c>
      <c r="F72">
        <v>0</v>
      </c>
    </row>
    <row r="73" spans="1:6" x14ac:dyDescent="0.25">
      <c r="A73" s="1" t="s">
        <v>42</v>
      </c>
      <c r="B73">
        <v>0</v>
      </c>
      <c r="C73">
        <v>0</v>
      </c>
      <c r="D73">
        <v>0</v>
      </c>
      <c r="E73">
        <v>1.1748717457168572E-17</v>
      </c>
      <c r="F73">
        <v>0</v>
      </c>
    </row>
    <row r="74" spans="1:6" x14ac:dyDescent="0.25">
      <c r="A74" s="1" t="s">
        <v>47</v>
      </c>
      <c r="B74">
        <v>0</v>
      </c>
      <c r="C74">
        <v>0</v>
      </c>
      <c r="D74">
        <v>0</v>
      </c>
      <c r="E74">
        <v>1.1748717457168572E-17</v>
      </c>
      <c r="F74">
        <v>0</v>
      </c>
    </row>
    <row r="75" spans="1:6" x14ac:dyDescent="0.25">
      <c r="A75" s="1" t="s">
        <v>54</v>
      </c>
      <c r="B75">
        <v>0</v>
      </c>
      <c r="C75">
        <v>0</v>
      </c>
      <c r="D75">
        <v>0</v>
      </c>
      <c r="E75">
        <v>1.1748717457168572E-17</v>
      </c>
      <c r="F75">
        <v>0</v>
      </c>
    </row>
    <row r="76" spans="1:6" x14ac:dyDescent="0.25">
      <c r="A76" s="1" t="s">
        <v>57</v>
      </c>
      <c r="B76">
        <v>0</v>
      </c>
      <c r="C76">
        <v>0</v>
      </c>
      <c r="D76">
        <v>0</v>
      </c>
      <c r="E76">
        <v>1.1748717457168572E-17</v>
      </c>
      <c r="F76">
        <v>0</v>
      </c>
    </row>
    <row r="77" spans="1:6" x14ac:dyDescent="0.25">
      <c r="A77" s="1" t="s">
        <v>58</v>
      </c>
      <c r="B77">
        <v>0</v>
      </c>
      <c r="C77">
        <v>0</v>
      </c>
      <c r="D77">
        <v>0</v>
      </c>
      <c r="E77">
        <v>1.1748717457168572E-17</v>
      </c>
      <c r="F77">
        <v>0</v>
      </c>
    </row>
    <row r="78" spans="1:6" x14ac:dyDescent="0.25">
      <c r="A78" s="1" t="s">
        <v>74</v>
      </c>
      <c r="B78">
        <v>0</v>
      </c>
      <c r="C78">
        <v>0</v>
      </c>
      <c r="D78">
        <v>0</v>
      </c>
      <c r="E78">
        <v>1.1748717457168572E-17</v>
      </c>
      <c r="F78">
        <v>0</v>
      </c>
    </row>
    <row r="79" spans="1:6" x14ac:dyDescent="0.25">
      <c r="A79" s="1" t="s">
        <v>79</v>
      </c>
      <c r="B79">
        <v>0</v>
      </c>
      <c r="C79">
        <v>0</v>
      </c>
      <c r="D79">
        <v>0</v>
      </c>
      <c r="E79">
        <v>1.1748717457168572E-17</v>
      </c>
      <c r="F79">
        <v>0</v>
      </c>
    </row>
    <row r="80" spans="1:6" x14ac:dyDescent="0.25">
      <c r="A80" s="1" t="s">
        <v>80</v>
      </c>
      <c r="B80">
        <v>0</v>
      </c>
      <c r="C80">
        <v>0</v>
      </c>
      <c r="D80">
        <v>0</v>
      </c>
      <c r="E80">
        <v>1.1748717457168572E-17</v>
      </c>
      <c r="F80">
        <v>0</v>
      </c>
    </row>
    <row r="81" spans="1:6" x14ac:dyDescent="0.25">
      <c r="A81" s="1" t="s">
        <v>81</v>
      </c>
      <c r="B81">
        <v>0</v>
      </c>
      <c r="C81">
        <v>0</v>
      </c>
      <c r="D81">
        <v>0</v>
      </c>
      <c r="E81">
        <v>1.1748717457168572E-17</v>
      </c>
      <c r="F81">
        <v>0</v>
      </c>
    </row>
    <row r="82" spans="1:6" x14ac:dyDescent="0.25">
      <c r="A82" s="1" t="s">
        <v>82</v>
      </c>
      <c r="B82">
        <v>0</v>
      </c>
      <c r="C82">
        <v>0</v>
      </c>
      <c r="D82">
        <v>0</v>
      </c>
      <c r="E82">
        <v>1.1748717457168572E-17</v>
      </c>
      <c r="F82">
        <v>0</v>
      </c>
    </row>
    <row r="83" spans="1:6" x14ac:dyDescent="0.25">
      <c r="A83" s="1" t="s">
        <v>83</v>
      </c>
      <c r="B83">
        <v>0</v>
      </c>
      <c r="C83">
        <v>0</v>
      </c>
      <c r="D83">
        <v>0</v>
      </c>
      <c r="E83">
        <v>1.1748717457168572E-17</v>
      </c>
      <c r="F83">
        <v>0</v>
      </c>
    </row>
    <row r="84" spans="1:6" x14ac:dyDescent="0.25">
      <c r="A84" s="1" t="s">
        <v>84</v>
      </c>
      <c r="B84">
        <v>0</v>
      </c>
      <c r="C84">
        <v>0</v>
      </c>
      <c r="D84">
        <v>0</v>
      </c>
      <c r="E84">
        <v>1.1748717457168572E-17</v>
      </c>
      <c r="F84">
        <v>0</v>
      </c>
    </row>
    <row r="85" spans="1:6" x14ac:dyDescent="0.25">
      <c r="A85" s="9" t="s">
        <v>93</v>
      </c>
      <c r="B85" s="10">
        <f>AVERAGE(medidas_funcional[strenght])</f>
        <v>9.8503831007394442</v>
      </c>
      <c r="C85" s="10">
        <f>AVERAGE(medidas_funcional[grado])</f>
        <v>0.18131060828680562</v>
      </c>
      <c r="D85" s="10">
        <f>AVERAGE(medidas_funcional[intermediacion])</f>
        <v>5.4527051294609328E-3</v>
      </c>
      <c r="E85" s="10">
        <f>AVERAGE(medidas_funcional[eigenvector])</f>
        <v>7.8016591724647852E-2</v>
      </c>
      <c r="F85" s="10">
        <f>AVERAGE(medidas_funcional[clusterizacion])</f>
        <v>0.51768306345680193</v>
      </c>
    </row>
    <row r="86" spans="1:6" x14ac:dyDescent="0.25">
      <c r="A86" s="10" t="s">
        <v>94</v>
      </c>
      <c r="B86" s="10">
        <f>_xlfn.STDEV.P(medidas_funcional[strenght])</f>
        <v>9.1952554269336826</v>
      </c>
      <c r="C86" s="10">
        <f>_xlfn.STDEV.P(medidas_funcional[grado])</f>
        <v>0.16570159366037276</v>
      </c>
      <c r="D86" s="10">
        <f>_xlfn.STDEV.P(medidas_funcional[intermediacion])</f>
        <v>9.2806007034174891E-3</v>
      </c>
      <c r="E86" s="10">
        <f>_xlfn.STDEV.P(medidas_funcional[eigenvector])</f>
        <v>7.721142523457232E-2</v>
      </c>
      <c r="F86" s="10">
        <f>_xlfn.STDEV.P(medidas_funcional[clusterizacion])</f>
        <v>0.35715558970171435</v>
      </c>
    </row>
    <row r="89" spans="1:6" x14ac:dyDescent="0.25">
      <c r="B89">
        <f>medidas_funcional[[#Totals],[strenght]]+2*B86</f>
        <v>28.240893954606811</v>
      </c>
      <c r="C89">
        <f>medidas_funcional[[#Totals],[grado]]+2*C86</f>
        <v>0.51271379560755115</v>
      </c>
      <c r="D89">
        <f>medidas_funcional[[#Totals],[intermediacion]]+2*D86</f>
        <v>2.4013906536295912E-2</v>
      </c>
      <c r="E89">
        <f>medidas_funcional[[#Totals],[eigenvector]]+2*E86</f>
        <v>0.23243944219379248</v>
      </c>
      <c r="F89">
        <f>medidas_funcional[[#Totals],[clusterizacion]]+2*F86</f>
        <v>1.2319942428602306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97531-A627-4494-946B-80F8A5607EE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E A A B Q S w M E F A A C A A g A a 7 U 7 V B W 8 w D K k A A A A 9 g A A A B I A H A B D b 2 5 m a W c v U G F j a 2 F n Z S 5 4 b W w g o h g A K K A U A A A A A A A A A A A A A A A A A A A A A A A A A A A A h Y 9 B D o I w F E S v Q r q n L W i M I Z + y Y C v R x M S 4 b e o X G q E Y W i x 3 c + G R v I I Y R d 2 5 n J k 3 y c z 9 e o N s a O r g g p 3 V r U l J R D k J 0 K j 2 o E 2 Z k t 4 d w y X J B G y k O s k S g x E 2 N h m s T k n l 3 D l h z H t P / Y y 2 X c l i z i O 2 L 1 Z b V W E j Q 2 2 s k 0 Y h + b Q O / 1 t E w O 4 1 R s Q 0 4 p w u 5 u M m Y J M J h T Z f I B 6 z Z / p j Q t 7 X r u 9 Q o A 3 z N b B J A n t / E A 9 Q S w M E F A A C A A g A a 7 U 7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u 1 O 1 Q w y S H R h Q E A A E k J A A A T A B w A R m 9 y b X V s Y X M v U 2 V j d G l v b j E u b S C i G A A o o B Q A A A A A A A A A A A A A A A A A A A A A A A A A A A D t U k 1 P w k A Q v Z P w H z b 1 A k n T R P A j k f R g Q K M X P w K e r C H b d o Q 1 2 x 2 y M 0 W Q + N + d g g Y T 6 1 E P y l 5 2 + + b t 6 5 u d R 5 C x Q a e G m 3 2 / 1 2 w 0 G z T V H n J V Q G 5 y T R 0 V K w v c b C h Z 1 9 5 M w A n S p 3 k 0 w K w s w H H r 3 F i I + u h Y P q g V 9 E + S O w J P i X F C N u C N T g b 4 7 C z q n J K R 1 6 l + Q k o + 9 C N e c N A O 7 w d g T W E Y f B z 0 g l D 1 0 Z a F o / g 4 V G c u w 1 z E 4 v 3 O Y S d U t y U y D H l p I d 4 e o y t 0 8 N A O N z 7 3 A r m j U 3 j R O Z K a e S x w b u Q Y i P W R T o V + U 2 E M F 6 B z s d r a N B a q + 3 f 8 1 N p h p q 3 2 F L M v P w u P z A x V p o v U i P Z W T 9 p y 9 I i + 2 P g e L W d A r W 9 t h K t V I D 1 e O j 4 6 i C r u a 6 h W g R W q l a J i Q R T D g t c w s Q c 3 m f J H w Z V F C n 5 d m v j K x F f c y C x 8 9 c A 6 k 7 H W E K B q d y 5 T R 1 9 T z W x J I m B e 6 q 6 / t p s N 4 + q f o y Y / 3 R / O T 3 e X n z + d n / F j 6 S o V b c c 8 9 U B T t P k P R 6 r u l 7 u U / Z O U / V q 2 d o n 6 Q 4 l 6 A 1 B L A Q I t A B Q A A g A I A G u 1 O 1 Q V v M A y p A A A A P Y A A A A S A A A A A A A A A A A A A A A A A A A A A A B D b 2 5 m a W c v U G F j a 2 F n Z S 5 4 b W x Q S w E C L Q A U A A I A C A B r t T t U D 8 r p q 6 Q A A A D p A A A A E w A A A A A A A A A A A A A A A A D w A A A A W 0 N v b n R l b n R f V H l w Z X N d L n h t b F B L A Q I t A B Q A A g A I A G u 1 O 1 Q w y S H R h Q E A A E k J A A A T A A A A A A A A A A A A A A A A A O E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Y t A A A A A A A A N C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Z G F z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Z G l k Y X M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4 V D A z O j A 1 O j M 4 L j k 5 M T I w N T V a I i A v P j x F b n R y e S B U e X B l P S J G a W x s Q 2 9 s d W 1 u V H l w Z X M i I F Z h b H V l P S J z Q X d Z R k J R V U Z C U T 0 9 I i A v P j x F b n R y e S B U e X B l P S J G a W x s Q 2 9 s d W 1 u T m F t Z X M i I F Z h b H V l P S J z W y Z x d W 9 0 O 0 N v b H V t b j E m c X V v d D s s J n F 1 b 3 Q 7 b G F i Z W x z J n F 1 b 3 Q 7 L C Z x d W 9 0 O 3 N 0 c m V u Z 2 h 0 J n F 1 b 3 Q 7 L C Z x d W 9 0 O 2 d y Y W R v J n F 1 b 3 Q 7 L C Z x d W 9 0 O 2 l u d G V y b W V k a W F j a W 9 u J n F 1 b 3 Q 7 L C Z x d W 9 0 O 2 V p Z 2 V u d m V j d G 9 y J n F 1 b 3 Q 7 L C Z x d W 9 0 O 2 N s d X N 0 Z X J p e m F j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k a W R h c z I v Q X V 0 b 1 J l b W 9 2 Z W R D b 2 x 1 b W 5 z M S 5 7 Q 2 9 s d W 1 u M S w w f S Z x d W 9 0 O y w m c X V v d D t T Z W N 0 a W 9 u M S 9 t Z W R p Z G F z M i 9 B d X R v U m V t b 3 Z l Z E N v b H V t b n M x L n t s Y W J l b H M s M X 0 m c X V v d D s s J n F 1 b 3 Q 7 U 2 V j d G l v b j E v b W V k a W R h c z I v Q X V 0 b 1 J l b W 9 2 Z W R D b 2 x 1 b W 5 z M S 5 7 c 3 R y Z W 5 n a H Q s M n 0 m c X V v d D s s J n F 1 b 3 Q 7 U 2 V j d G l v b j E v b W V k a W R h c z I v Q X V 0 b 1 J l b W 9 2 Z W R D b 2 x 1 b W 5 z M S 5 7 Z 3 J h Z G 8 s M 3 0 m c X V v d D s s J n F 1 b 3 Q 7 U 2 V j d G l v b j E v b W V k a W R h c z I v Q X V 0 b 1 J l b W 9 2 Z W R D b 2 x 1 b W 5 z M S 5 7 a W 5 0 Z X J t Z W R p Y W N p b 2 4 s N H 0 m c X V v d D s s J n F 1 b 3 Q 7 U 2 V j d G l v b j E v b W V k a W R h c z I v Q X V 0 b 1 J l b W 9 2 Z W R D b 2 x 1 b W 5 z M S 5 7 Z W l n Z W 5 2 Z W N 0 b 3 I s N X 0 m c X V v d D s s J n F 1 b 3 Q 7 U 2 V j d G l v b j E v b W V k a W R h c z I v Q X V 0 b 1 J l b W 9 2 Z W R D b 2 x 1 b W 5 z M S 5 7 Y 2 x 1 c 3 R l c m l 6 Y W N p b 2 4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W V k a W R h c z I v Q X V 0 b 1 J l b W 9 2 Z W R D b 2 x 1 b W 5 z M S 5 7 Q 2 9 s d W 1 u M S w w f S Z x d W 9 0 O y w m c X V v d D t T Z W N 0 a W 9 u M S 9 t Z W R p Z G F z M i 9 B d X R v U m V t b 3 Z l Z E N v b H V t b n M x L n t s Y W J l b H M s M X 0 m c X V v d D s s J n F 1 b 3 Q 7 U 2 V j d G l v b j E v b W V k a W R h c z I v Q X V 0 b 1 J l b W 9 2 Z W R D b 2 x 1 b W 5 z M S 5 7 c 3 R y Z W 5 n a H Q s M n 0 m c X V v d D s s J n F 1 b 3 Q 7 U 2 V j d G l v b j E v b W V k a W R h c z I v Q X V 0 b 1 J l b W 9 2 Z W R D b 2 x 1 b W 5 z M S 5 7 Z 3 J h Z G 8 s M 3 0 m c X V v d D s s J n F 1 b 3 Q 7 U 2 V j d G l v b j E v b W V k a W R h c z I v Q X V 0 b 1 J l b W 9 2 Z W R D b 2 x 1 b W 5 z M S 5 7 a W 5 0 Z X J t Z W R p Y W N p b 2 4 s N H 0 m c X V v d D s s J n F 1 b 3 Q 7 U 2 V j d G l v b j E v b W V k a W R h c z I v Q X V 0 b 1 J l b W 9 2 Z W R D b 2 x 1 b W 5 z M S 5 7 Z W l n Z W 5 2 Z W N 0 b 3 I s N X 0 m c X V v d D s s J n F 1 b 3 Q 7 U 2 V j d G l v b j E v b W V k a W R h c z I v Q X V 0 b 1 J l b W 9 2 Z W R D b 2 x 1 b W 5 z M S 5 7 Y 2 x 1 c 3 R l c m l 6 Y W N p b 2 4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Z G l k Y X M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k Y X M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k Y X M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k Y X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h U M D M 6 M z M 6 N T U u M T U x O D k z N 1 o i I C 8 + P E V u d H J 5 I F R 5 c G U 9 I k Z p b G x D b 2 x 1 b W 5 U e X B l c y I g V m F s d W U 9 I n N B d 1 l G Q l F V R k J R P T 0 i I C 8 + P E V u d H J 5 I F R 5 c G U 9 I k Z p b G x D b 2 x 1 b W 5 O Y W 1 l c y I g V m F s d W U 9 I n N b J n F 1 b 3 Q 7 Q 2 9 s d W 1 u M S Z x d W 9 0 O y w m c X V v d D t s Y W J l b H M m c X V v d D s s J n F 1 b 3 Q 7 c 3 R y Z W 5 n a H Q m c X V v d D s s J n F 1 b 3 Q 7 Z 3 J h Z G 8 m c X V v d D s s J n F 1 b 3 Q 7 a W 5 0 Z X J t Z W R p Y W N p b 2 4 m c X V v d D s s J n F 1 b 3 Q 7 Z W l n Z W 5 2 Z W N 0 b 3 I m c X V v d D s s J n F 1 b 3 Q 7 Y 2 x 1 c 3 R l c m l 6 Y W N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R p Z G F z M y 9 B d X R v U m V t b 3 Z l Z E N v b H V t b n M x L n t D b 2 x 1 b W 4 x L D B 9 J n F 1 b 3 Q 7 L C Z x d W 9 0 O 1 N l Y 3 R p b 2 4 x L 2 1 l Z G l k Y X M z L 0 F 1 d G 9 S Z W 1 v d m V k Q 2 9 s d W 1 u c z E u e 2 x h Y m V s c y w x f S Z x d W 9 0 O y w m c X V v d D t T Z W N 0 a W 9 u M S 9 t Z W R p Z G F z M y 9 B d X R v U m V t b 3 Z l Z E N v b H V t b n M x L n t z d H J l b m d o d C w y f S Z x d W 9 0 O y w m c X V v d D t T Z W N 0 a W 9 u M S 9 t Z W R p Z G F z M y 9 B d X R v U m V t b 3 Z l Z E N v b H V t b n M x L n t n c m F k b y w z f S Z x d W 9 0 O y w m c X V v d D t T Z W N 0 a W 9 u M S 9 t Z W R p Z G F z M y 9 B d X R v U m V t b 3 Z l Z E N v b H V t b n M x L n t p b n R l c m 1 l Z G l h Y 2 l v b i w 0 f S Z x d W 9 0 O y w m c X V v d D t T Z W N 0 a W 9 u M S 9 t Z W R p Z G F z M y 9 B d X R v U m V t b 3 Z l Z E N v b H V t b n M x L n t l a W d l b n Z l Y 3 R v c i w 1 f S Z x d W 9 0 O y w m c X V v d D t T Z W N 0 a W 9 u M S 9 t Z W R p Z G F z M y 9 B d X R v U m V t b 3 Z l Z E N v b H V t b n M x L n t j b H V z d G V y a X p h Y 2 l v b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Z W R p Z G F z M y 9 B d X R v U m V t b 3 Z l Z E N v b H V t b n M x L n t D b 2 x 1 b W 4 x L D B 9 J n F 1 b 3 Q 7 L C Z x d W 9 0 O 1 N l Y 3 R p b 2 4 x L 2 1 l Z G l k Y X M z L 0 F 1 d G 9 S Z W 1 v d m V k Q 2 9 s d W 1 u c z E u e 2 x h Y m V s c y w x f S Z x d W 9 0 O y w m c X V v d D t T Z W N 0 a W 9 u M S 9 t Z W R p Z G F z M y 9 B d X R v U m V t b 3 Z l Z E N v b H V t b n M x L n t z d H J l b m d o d C w y f S Z x d W 9 0 O y w m c X V v d D t T Z W N 0 a W 9 u M S 9 t Z W R p Z G F z M y 9 B d X R v U m V t b 3 Z l Z E N v b H V t b n M x L n t n c m F k b y w z f S Z x d W 9 0 O y w m c X V v d D t T Z W N 0 a W 9 u M S 9 t Z W R p Z G F z M y 9 B d X R v U m V t b 3 Z l Z E N v b H V t b n M x L n t p b n R l c m 1 l Z G l h Y 2 l v b i w 0 f S Z x d W 9 0 O y w m c X V v d D t T Z W N 0 a W 9 u M S 9 t Z W R p Z G F z M y 9 B d X R v U m V t b 3 Z l Z E N v b H V t b n M x L n t l a W d l b n Z l Y 3 R v c i w 1 f S Z x d W 9 0 O y w m c X V v d D t T Z W N 0 a W 9 u M S 9 t Z W R p Z G F z M y 9 B d X R v U m V t b 3 Z l Z E N v b H V t b n M x L n t j b H V z d G V y a X p h Y 2 l v b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k a W R h c z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R h c z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R h c z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R h c 1 9 m d W 5 j a W 9 u Y W x f d G h y Z X N o b 2 x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h U M D M 6 M z g 6 N D E u O T Y 3 N D k 2 N l o i I C 8 + P E V u d H J 5 I F R 5 c G U 9 I k Z p b G x D b 2 x 1 b W 5 U e X B l c y I g V m F s d W U 9 I n N B d 1 l G Q l F V R k J R P T 0 i I C 8 + P E V u d H J 5 I F R 5 c G U 9 I k Z p b G x D b 2 x 1 b W 5 O Y W 1 l c y I g V m F s d W U 9 I n N b J n F 1 b 3 Q 7 Q 2 9 s d W 1 u M S Z x d W 9 0 O y w m c X V v d D t s Y W J l b H M m c X V v d D s s J n F 1 b 3 Q 7 c 3 R y Z W 5 n a H Q m c X V v d D s s J n F 1 b 3 Q 7 Z 3 J h Z G 8 m c X V v d D s s J n F 1 b 3 Q 7 a W 5 0 Z X J t Z W R p Y W N p b 2 4 m c X V v d D s s J n F 1 b 3 Q 7 Z W l n Z W 5 2 Z W N 0 b 3 I m c X V v d D s s J n F 1 b 3 Q 7 Y 2 x 1 c 3 R l c m l 6 Y W N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R p Z G F z X 2 Z 1 b m N p b 2 5 h b F 9 0 a H J l c 2 h v b G Q v Q X V 0 b 1 J l b W 9 2 Z W R D b 2 x 1 b W 5 z M S 5 7 Q 2 9 s d W 1 u M S w w f S Z x d W 9 0 O y w m c X V v d D t T Z W N 0 a W 9 u M S 9 t Z W R p Z G F z X 2 Z 1 b m N p b 2 5 h b F 9 0 a H J l c 2 h v b G Q v Q X V 0 b 1 J l b W 9 2 Z W R D b 2 x 1 b W 5 z M S 5 7 b G F i Z W x z L D F 9 J n F 1 b 3 Q 7 L C Z x d W 9 0 O 1 N l Y 3 R p b 2 4 x L 2 1 l Z G l k Y X N f Z n V u Y 2 l v b m F s X 3 R o c m V z a G 9 s Z C 9 B d X R v U m V t b 3 Z l Z E N v b H V t b n M x L n t z d H J l b m d o d C w y f S Z x d W 9 0 O y w m c X V v d D t T Z W N 0 a W 9 u M S 9 t Z W R p Z G F z X 2 Z 1 b m N p b 2 5 h b F 9 0 a H J l c 2 h v b G Q v Q X V 0 b 1 J l b W 9 2 Z W R D b 2 x 1 b W 5 z M S 5 7 Z 3 J h Z G 8 s M 3 0 m c X V v d D s s J n F 1 b 3 Q 7 U 2 V j d G l v b j E v b W V k a W R h c 1 9 m d W 5 j a W 9 u Y W x f d G h y Z X N o b 2 x k L 0 F 1 d G 9 S Z W 1 v d m V k Q 2 9 s d W 1 u c z E u e 2 l u d G V y b W V k a W F j a W 9 u L D R 9 J n F 1 b 3 Q 7 L C Z x d W 9 0 O 1 N l Y 3 R p b 2 4 x L 2 1 l Z G l k Y X N f Z n V u Y 2 l v b m F s X 3 R o c m V z a G 9 s Z C 9 B d X R v U m V t b 3 Z l Z E N v b H V t b n M x L n t l a W d l b n Z l Y 3 R v c i w 1 f S Z x d W 9 0 O y w m c X V v d D t T Z W N 0 a W 9 u M S 9 t Z W R p Z G F z X 2 Z 1 b m N p b 2 5 h b F 9 0 a H J l c 2 h v b G Q v Q X V 0 b 1 J l b W 9 2 Z W R D b 2 x 1 b W 5 z M S 5 7 Y 2 x 1 c 3 R l c m l 6 Y W N p b 2 4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W V k a W R h c 1 9 m d W 5 j a W 9 u Y W x f d G h y Z X N o b 2 x k L 0 F 1 d G 9 S Z W 1 v d m V k Q 2 9 s d W 1 u c z E u e 0 N v b H V t b j E s M H 0 m c X V v d D s s J n F 1 b 3 Q 7 U 2 V j d G l v b j E v b W V k a W R h c 1 9 m d W 5 j a W 9 u Y W x f d G h y Z X N o b 2 x k L 0 F 1 d G 9 S Z W 1 v d m V k Q 2 9 s d W 1 u c z E u e 2 x h Y m V s c y w x f S Z x d W 9 0 O y w m c X V v d D t T Z W N 0 a W 9 u M S 9 t Z W R p Z G F z X 2 Z 1 b m N p b 2 5 h b F 9 0 a H J l c 2 h v b G Q v Q X V 0 b 1 J l b W 9 2 Z W R D b 2 x 1 b W 5 z M S 5 7 c 3 R y Z W 5 n a H Q s M n 0 m c X V v d D s s J n F 1 b 3 Q 7 U 2 V j d G l v b j E v b W V k a W R h c 1 9 m d W 5 j a W 9 u Y W x f d G h y Z X N o b 2 x k L 0 F 1 d G 9 S Z W 1 v d m V k Q 2 9 s d W 1 u c z E u e 2 d y Y W R v L D N 9 J n F 1 b 3 Q 7 L C Z x d W 9 0 O 1 N l Y 3 R p b 2 4 x L 2 1 l Z G l k Y X N f Z n V u Y 2 l v b m F s X 3 R o c m V z a G 9 s Z C 9 B d X R v U m V t b 3 Z l Z E N v b H V t b n M x L n t p b n R l c m 1 l Z G l h Y 2 l v b i w 0 f S Z x d W 9 0 O y w m c X V v d D t T Z W N 0 a W 9 u M S 9 t Z W R p Z G F z X 2 Z 1 b m N p b 2 5 h b F 9 0 a H J l c 2 h v b G Q v Q X V 0 b 1 J l b W 9 2 Z W R D b 2 x 1 b W 5 z M S 5 7 Z W l n Z W 5 2 Z W N 0 b 3 I s N X 0 m c X V v d D s s J n F 1 b 3 Q 7 U 2 V j d G l v b j E v b W V k a W R h c 1 9 m d W 5 j a W 9 u Y W x f d G h y Z X N o b 2 x k L 0 F 1 d G 9 S Z W 1 v d m V k Q 2 9 s d W 1 u c z E u e 2 N s d X N 0 Z X J p e m F j a W 9 u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R p Z G F z X 2 Z 1 b m N p b 2 5 h b F 9 0 a H J l c 2 h v b G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R h c 1 9 m d W 5 j a W 9 u Y W x f d G h y Z X N o b 2 x k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k Y X N f Z n V u Y 2 l v b m F s X 3 R o c m V z a G 9 s Z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Z G F z X 2 Z 1 b m N p b 2 5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Z G l k Y X N f Z n V u Y 2 l v b m F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4 V D A z O j Q z O j I z L j I 5 M j k 0 O T F a I i A v P j x F b n R y e S B U e X B l P S J G a W x s Q 2 9 s d W 1 u V H l w Z X M i I F Z h b H V l P S J z Q X d Z R k J R V U Z C U T 0 9 I i A v P j x F b n R y e S B U e X B l P S J G a W x s Q 2 9 s d W 1 u T m F t Z X M i I F Z h b H V l P S J z W y Z x d W 9 0 O 0 N v b H V t b j E m c X V v d D s s J n F 1 b 3 Q 7 b G F i Z W x z J n F 1 b 3 Q 7 L C Z x d W 9 0 O 3 N 0 c m V u Z 2 h 0 J n F 1 b 3 Q 7 L C Z x d W 9 0 O 2 d y Y W R v J n F 1 b 3 Q 7 L C Z x d W 9 0 O 2 l u d G V y b W V k a W F j a W 9 u J n F 1 b 3 Q 7 L C Z x d W 9 0 O 2 V p Z 2 V u d m V j d G 9 y J n F 1 b 3 Q 7 L C Z x d W 9 0 O 2 N s d X N 0 Z X J p e m F j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k a W R h c 1 9 m d W 5 j a W 9 u Y W w v Q X V 0 b 1 J l b W 9 2 Z W R D b 2 x 1 b W 5 z M S 5 7 Q 2 9 s d W 1 u M S w w f S Z x d W 9 0 O y w m c X V v d D t T Z W N 0 a W 9 u M S 9 t Z W R p Z G F z X 2 Z 1 b m N p b 2 5 h b C 9 B d X R v U m V t b 3 Z l Z E N v b H V t b n M x L n t s Y W J l b H M s M X 0 m c X V v d D s s J n F 1 b 3 Q 7 U 2 V j d G l v b j E v b W V k a W R h c 1 9 m d W 5 j a W 9 u Y W w v Q X V 0 b 1 J l b W 9 2 Z W R D b 2 x 1 b W 5 z M S 5 7 c 3 R y Z W 5 n a H Q s M n 0 m c X V v d D s s J n F 1 b 3 Q 7 U 2 V j d G l v b j E v b W V k a W R h c 1 9 m d W 5 j a W 9 u Y W w v Q X V 0 b 1 J l b W 9 2 Z W R D b 2 x 1 b W 5 z M S 5 7 Z 3 J h Z G 8 s M 3 0 m c X V v d D s s J n F 1 b 3 Q 7 U 2 V j d G l v b j E v b W V k a W R h c 1 9 m d W 5 j a W 9 u Y W w v Q X V 0 b 1 J l b W 9 2 Z W R D b 2 x 1 b W 5 z M S 5 7 a W 5 0 Z X J t Z W R p Y W N p b 2 4 s N H 0 m c X V v d D s s J n F 1 b 3 Q 7 U 2 V j d G l v b j E v b W V k a W R h c 1 9 m d W 5 j a W 9 u Y W w v Q X V 0 b 1 J l b W 9 2 Z W R D b 2 x 1 b W 5 z M S 5 7 Z W l n Z W 5 2 Z W N 0 b 3 I s N X 0 m c X V v d D s s J n F 1 b 3 Q 7 U 2 V j d G l v b j E v b W V k a W R h c 1 9 m d W 5 j a W 9 u Y W w v Q X V 0 b 1 J l b W 9 2 Z W R D b 2 x 1 b W 5 z M S 5 7 Y 2 x 1 c 3 R l c m l 6 Y W N p b 2 4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W V k a W R h c 1 9 m d W 5 j a W 9 u Y W w v Q X V 0 b 1 J l b W 9 2 Z W R D b 2 x 1 b W 5 z M S 5 7 Q 2 9 s d W 1 u M S w w f S Z x d W 9 0 O y w m c X V v d D t T Z W N 0 a W 9 u M S 9 t Z W R p Z G F z X 2 Z 1 b m N p b 2 5 h b C 9 B d X R v U m V t b 3 Z l Z E N v b H V t b n M x L n t s Y W J l b H M s M X 0 m c X V v d D s s J n F 1 b 3 Q 7 U 2 V j d G l v b j E v b W V k a W R h c 1 9 m d W 5 j a W 9 u Y W w v Q X V 0 b 1 J l b W 9 2 Z W R D b 2 x 1 b W 5 z M S 5 7 c 3 R y Z W 5 n a H Q s M n 0 m c X V v d D s s J n F 1 b 3 Q 7 U 2 V j d G l v b j E v b W V k a W R h c 1 9 m d W 5 j a W 9 u Y W w v Q X V 0 b 1 J l b W 9 2 Z W R D b 2 x 1 b W 5 z M S 5 7 Z 3 J h Z G 8 s M 3 0 m c X V v d D s s J n F 1 b 3 Q 7 U 2 V j d G l v b j E v b W V k a W R h c 1 9 m d W 5 j a W 9 u Y W w v Q X V 0 b 1 J l b W 9 2 Z W R D b 2 x 1 b W 5 z M S 5 7 a W 5 0 Z X J t Z W R p Y W N p b 2 4 s N H 0 m c X V v d D s s J n F 1 b 3 Q 7 U 2 V j d G l v b j E v b W V k a W R h c 1 9 m d W 5 j a W 9 u Y W w v Q X V 0 b 1 J l b W 9 2 Z W R D b 2 x 1 b W 5 z M S 5 7 Z W l n Z W 5 2 Z W N 0 b 3 I s N X 0 m c X V v d D s s J n F 1 b 3 Q 7 U 2 V j d G l v b j E v b W V k a W R h c 1 9 m d W 5 j a W 9 u Y W w v Q X V 0 b 1 J l b W 9 2 Z W R D b 2 x 1 b W 5 z M S 5 7 Y 2 x 1 c 3 R l c m l 6 Y W N p b 2 4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Z G l k Y X N f Z n V u Y 2 l v b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k Y X N f Z n V u Y 2 l v b m F s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k Y X N f Z n V u Y 2 l v b m F s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8 V J o Y z B z Q Z G J B 4 x q I d s Q A A A A A A I A A A A A A B B m A A A A A Q A A I A A A A A a F Z 8 m X + J S Z B Q r O o L X o H w i I U m K d q f y S p O Q d z 6 S K I h N Z A A A A A A 6 A A A A A A g A A I A A A A C n X j D Y b S T Q B P P x n K p N B w p G G T c t B D x T O s 2 g J s n F s q 7 G k U A A A A O R K y f + 3 F Y Q P V Y t s w i i n u H t J N G M 4 P O m e o W C q f b K S d g 9 c v E 0 q a h w H 8 G S 7 n j m N 9 z z c 5 M + r 4 n S X E 1 A 2 D O 9 h V b d 4 w E Z h I 3 o r v 4 z 4 7 3 D P V I T N j k 3 w Q A A A A H 5 p U Z Y I l i h X y L 3 a V a K i E Y A L 3 M z Z g 9 8 9 t e M + S w z I x f n y E n q Q D G u 8 q h N 9 f z P A 6 4 C U Y s 3 A g k 2 k w 0 + Q W v 0 0 M t x s a y 4 = < / D a t a M a s h u p > 
</file>

<file path=customXml/itemProps1.xml><?xml version="1.0" encoding="utf-8"?>
<ds:datastoreItem xmlns:ds="http://schemas.openxmlformats.org/officeDocument/2006/customXml" ds:itemID="{3779376E-43E9-429E-89CC-C6575BD922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Estructural</vt:lpstr>
      <vt:lpstr>Funcional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dcterms:created xsi:type="dcterms:W3CDTF">2022-01-28T03:05:13Z</dcterms:created>
  <dcterms:modified xsi:type="dcterms:W3CDTF">2022-01-28T03:56:40Z</dcterms:modified>
</cp:coreProperties>
</file>