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0" documentId="8_{2EFDF332-31E9-4C74-A6B5-E695634C1C45}" xr6:coauthVersionLast="47" xr6:coauthVersionMax="47" xr10:uidLastSave="{F228ACCA-F9BF-4E5A-802C-9E8917B55DDF}"/>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<sst xmlns="http://schemas.openxmlformats.org/spreadsheetml/2006/main" count="157" uniqueCount="98">
  <si>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</si>
  <si>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</si>
  <si>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</si>
  <si>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SAMUEL CONTRERAS</t>
  </si>
  <si>
    <t>FELIPE GALAN</t>
  </si>
  <si>
    <t>DIEGO JIMENEZ</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</si>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</sst>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defaultColWidth="14.42578125" defaultRowHeight="15" customHeight="1" outlineLevelRow="1"/>
  <cols>
    <col min="1" max="1" width="10.7109375" customWidth="1"/>
    <col min="2" max="2" width="71.4257812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3.3</v>
      </c>
      <c r="D4" s="6">
        <f>$C$35</f>
        <v>4.3</v>
      </c>
      <c r="E4" s="43">
        <f>C4*C$2+D4*D$2</f>
        <v>3.55</v>
      </c>
      <c r="G4" s="1"/>
    </row>
    <row r="5" spans="1:11" ht="14.45">
      <c r="A5" s="5">
        <v>2</v>
      </c>
      <c r="B5" s="32" t="s">
        <v>4</v>
      </c>
      <c r="C5" s="6">
        <f>EVALUACION1!$C$24</f>
        <v>3.3</v>
      </c>
      <c r="D5" s="6">
        <f>C47</f>
        <v>5</v>
      </c>
      <c r="E5" s="43">
        <f t="shared" ref="E5:E6" si="0">C5*C$2+D5*D$2</f>
        <v>3.7249999999999996</v>
      </c>
      <c r="G5" s="1"/>
    </row>
    <row r="6" spans="1:11" ht="14.45">
      <c r="A6" s="5">
        <v>3</v>
      </c>
      <c r="B6" s="32" t="s">
        <v>5</v>
      </c>
      <c r="C6" s="6">
        <f>EVALUACION1!$C$24</f>
        <v>3.3</v>
      </c>
      <c r="D6" s="6">
        <f>C58</f>
        <v>5</v>
      </c>
      <c r="E6" s="43">
        <f t="shared" si="0"/>
        <v>3.7249999999999996</v>
      </c>
      <c r="G6" s="1"/>
    </row>
    <row r="11" spans="1:11" ht="18" outlineLevel="1">
      <c r="A11" s="55" t="s">
        <v>6</v>
      </c>
      <c r="B11" s="14"/>
      <c r="C11" s="51"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14</v>
      </c>
      <c r="D13" s="16" t="str">
        <f t="shared" ref="D13:D17" si="1">IF($C13=CL,"X","")</f>
        <v/>
      </c>
      <c r="E13" s="16" t="str">
        <f>IF(D13="X",100*0.1,"")</f>
        <v/>
      </c>
      <c r="F13" s="16" t="str">
        <f t="shared" ref="F13:F17" si="2">IF($C13=L,"X","")</f>
        <v/>
      </c>
      <c r="G13" s="16" t="str">
        <f>IF(F13="X",60*0.1,"")</f>
        <v/>
      </c>
      <c r="H13" s="16" t="str">
        <f t="shared" ref="H13:H17" si="3">IF($C13=ML,"X","")</f>
        <v>X</v>
      </c>
      <c r="I13" s="16">
        <f>IF(H13="X",30*0.1,"")</f>
        <v>3</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11</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13</v>
      </c>
      <c r="D15" s="16" t="str">
        <f t="shared" si="1"/>
        <v/>
      </c>
      <c r="E15" s="16" t="str">
        <f t="shared" ref="E15:E21" si="9">IF(D15="X",100*0.05,"")</f>
        <v/>
      </c>
      <c r="F15" s="16" t="str">
        <f t="shared" si="2"/>
        <v/>
      </c>
      <c r="G15" s="16" t="str">
        <f t="shared" ref="G15:G21" si="10">IF(F15="X",60*0.05,"")</f>
        <v/>
      </c>
      <c r="H15" s="16" t="str">
        <f t="shared" si="3"/>
        <v/>
      </c>
      <c r="I15" s="16" t="str">
        <f t="shared" ref="I15:I21" si="11">IF(H15="X",30*0.05,"")</f>
        <v/>
      </c>
      <c r="J15" s="16" t="str">
        <f t="shared" si="4"/>
        <v>X</v>
      </c>
      <c r="K15" s="16">
        <f t="shared" si="5"/>
        <v>0</v>
      </c>
    </row>
    <row r="16" spans="1:11" ht="14.45" outlineLevel="1">
      <c r="A16" s="72"/>
      <c r="B16" s="35" t="str">
        <f>RUBRICA!A9</f>
        <v xml:space="preserve">5. Formula objetivos claros, concisos y coherentes con la disciplina y la situación a abordar. </v>
      </c>
      <c r="C16" s="33" t="s">
        <v>14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11</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11</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14</v>
      </c>
      <c r="D19" s="16" t="str">
        <f>IF($C19=CL,"X","")</f>
        <v/>
      </c>
      <c r="E19" s="16" t="str">
        <f>IF(D19="X",100*0.05,"")</f>
        <v/>
      </c>
      <c r="F19" s="16" t="str">
        <f>IF($C19=L,"X","")</f>
        <v/>
      </c>
      <c r="G19" s="16" t="str">
        <f t="shared" ref="G19" si="19">IF(F19="X",60*0.05,"")</f>
        <v/>
      </c>
      <c r="H19" s="16" t="str">
        <f>IF($C19=ML,"X","")</f>
        <v>X</v>
      </c>
      <c r="I19" s="16">
        <f t="shared" ref="I19" si="20">IF(H19="X",30*0.05,"")</f>
        <v>1.5</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14</v>
      </c>
      <c r="D20" s="16" t="str">
        <f>IF($C20=CL,"X","")</f>
        <v/>
      </c>
      <c r="E20" s="16" t="str">
        <f>IF(D20="X",100*0.05,"")</f>
        <v/>
      </c>
      <c r="F20" s="16" t="str">
        <f>IF($C20=L,"X","")</f>
        <v/>
      </c>
      <c r="G20" s="16" t="str">
        <f t="shared" si="10"/>
        <v/>
      </c>
      <c r="H20" s="16" t="str">
        <f>IF($C20=ML,"X","")</f>
        <v>X</v>
      </c>
      <c r="I20" s="16">
        <f t="shared" si="11"/>
        <v>1.5</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11</v>
      </c>
      <c r="D21" s="16" t="str">
        <f>IF($C21=CL,"X","")</f>
        <v/>
      </c>
      <c r="E21" s="16" t="str">
        <f t="shared" si="9"/>
        <v/>
      </c>
      <c r="F21" s="16" t="str">
        <f>IF($C21=L,"X","")</f>
        <v>X</v>
      </c>
      <c r="G21" s="16">
        <f t="shared" si="10"/>
        <v>3</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11</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15</v>
      </c>
      <c r="C23" s="37">
        <f>E23+G23+I23+K23</f>
        <v>31.5</v>
      </c>
      <c r="D23" s="19"/>
      <c r="E23" s="19">
        <f>SUM(E13:E22)</f>
        <v>0</v>
      </c>
      <c r="F23" s="19"/>
      <c r="G23" s="19">
        <f>SUM(G13:G22)</f>
        <v>24</v>
      </c>
      <c r="H23" s="19"/>
      <c r="I23" s="19">
        <f>SUM(I13:I22)</f>
        <v>7.5</v>
      </c>
      <c r="J23" s="19"/>
      <c r="K23" s="19">
        <f>SUM(K13:K22)</f>
        <v>0</v>
      </c>
    </row>
    <row r="24" spans="1:11" ht="15.75" customHeight="1" outlineLevel="1">
      <c r="A24" s="68"/>
      <c r="B24" s="36" t="s">
        <v>16</v>
      </c>
      <c r="C24" s="20">
        <f>VLOOKUP(C23,ESCALA_IEP!A2:B142,2,FALSE)</f>
        <v>3.3</v>
      </c>
    </row>
    <row r="25" spans="1:11" ht="15.75" customHeight="1"/>
    <row r="26" spans="1:11" ht="15.75" customHeight="1"/>
    <row r="27" spans="1:11" ht="15.75" customHeight="1">
      <c r="A27" s="53" t="s">
        <v>17</v>
      </c>
      <c r="B27" s="49" t="s">
        <v>18</v>
      </c>
      <c r="C27" s="50" t="str">
        <f>$B$4</f>
        <v>SAMUEL CONTRERAS</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19</v>
      </c>
      <c r="C29" s="51" t="s">
        <v>7</v>
      </c>
      <c r="D29" s="52" t="s">
        <v>8</v>
      </c>
      <c r="E29" s="69"/>
      <c r="F29" s="69"/>
      <c r="G29" s="69"/>
      <c r="H29" s="69"/>
      <c r="I29" s="69"/>
      <c r="J29" s="69"/>
      <c r="K29" s="70"/>
    </row>
    <row r="30" spans="1:11" ht="15.75" customHeight="1">
      <c r="A30" s="71"/>
      <c r="B30" s="15" t="s">
        <v>9</v>
      </c>
      <c r="C30" s="68"/>
      <c r="D30" s="52" t="s">
        <v>10</v>
      </c>
      <c r="E30" s="70"/>
      <c r="F30" s="52" t="s">
        <v>11</v>
      </c>
      <c r="G30" s="70"/>
      <c r="H30" s="52" t="s">
        <v>20</v>
      </c>
      <c r="I30" s="70"/>
      <c r="J30" s="52" t="s">
        <v>13</v>
      </c>
      <c r="K30" s="70"/>
    </row>
    <row r="31" spans="1:11" ht="24.6" customHeight="1">
      <c r="A31" s="71"/>
      <c r="B31" s="35" t="str">
        <f>RUBRICA!A7</f>
        <v>3. Relaciona el Proyecto APT con sus intereses profesionales. *</v>
      </c>
      <c r="C31" s="33" t="s">
        <v>11</v>
      </c>
      <c r="D31" s="16" t="str">
        <f t="shared" ref="D31:D32" si="21">IF($C31=CL,"X","")</f>
        <v/>
      </c>
      <c r="E31" s="16" t="str">
        <f>IF(D31="X",100*0.1,"")</f>
        <v/>
      </c>
      <c r="F31" s="16" t="str">
        <f t="shared" ref="F31:F32" si="22">IF($C31=L,"X","")</f>
        <v>X</v>
      </c>
      <c r="G31" s="16">
        <f>IF(F31="X",60*0.1,"")</f>
        <v>6</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14</v>
      </c>
      <c r="D32" s="16" t="str">
        <f t="shared" si="21"/>
        <v/>
      </c>
      <c r="E32" s="16" t="str">
        <f>IF(D32="X",100*0.1,"")</f>
        <v/>
      </c>
      <c r="F32" s="16" t="str">
        <f t="shared" si="22"/>
        <v/>
      </c>
      <c r="G32" s="16" t="str">
        <f>IF(F32="X",60*0.1,"")</f>
        <v/>
      </c>
      <c r="H32" s="16" t="str">
        <f t="shared" si="23"/>
        <v>X</v>
      </c>
      <c r="I32" s="16">
        <f>IF(H32="X",30*0.1,"")</f>
        <v>3</v>
      </c>
      <c r="J32" s="16" t="str">
        <f t="shared" si="24"/>
        <v/>
      </c>
      <c r="K32" s="16" t="str">
        <f t="shared" si="25"/>
        <v/>
      </c>
    </row>
    <row r="33" spans="1:11" ht="14.45">
      <c r="A33" s="7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21</v>
      </c>
      <c r="C34" s="18">
        <f>E34+G34+I34+K34</f>
        <v>19</v>
      </c>
      <c r="D34" s="19"/>
      <c r="E34" s="19">
        <f>SUM(E31:E33)</f>
        <v>10</v>
      </c>
      <c r="F34" s="19"/>
      <c r="G34" s="19">
        <f t="shared" ref="G34:K34" si="26">SUM(G31:G33)</f>
        <v>6</v>
      </c>
      <c r="H34" s="19"/>
      <c r="I34" s="19">
        <f t="shared" si="26"/>
        <v>3</v>
      </c>
      <c r="J34" s="19"/>
      <c r="K34" s="19">
        <f t="shared" si="26"/>
        <v>0</v>
      </c>
    </row>
    <row r="35" spans="1:11" ht="15.75" customHeight="1">
      <c r="A35" s="68"/>
      <c r="B35" s="17" t="s">
        <v>16</v>
      </c>
      <c r="C35" s="20">
        <f>VLOOKUP(C34,ESCALA_TRAB_EQUIP!A2:B62,2,FALSE)</f>
        <v>4.3</v>
      </c>
    </row>
    <row r="36" spans="1:11" ht="15.75" customHeight="1">
      <c r="B36" s="22"/>
      <c r="C36" s="23"/>
    </row>
    <row r="37" spans="1:11" ht="15.75" customHeight="1">
      <c r="B37" s="22"/>
      <c r="C37" s="23"/>
    </row>
    <row r="38" spans="1:11" ht="15.75" customHeight="1"/>
    <row r="39" spans="1:11" ht="15.75" customHeight="1">
      <c r="A39" s="53" t="s">
        <v>17</v>
      </c>
      <c r="B39" s="49" t="s">
        <v>18</v>
      </c>
      <c r="C39" s="50" t="str">
        <f>B5</f>
        <v>FELIPE GALAN</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19</v>
      </c>
      <c r="C41" s="51" t="s">
        <v>7</v>
      </c>
      <c r="D41" s="52" t="s">
        <v>8</v>
      </c>
      <c r="E41" s="69"/>
      <c r="F41" s="69"/>
      <c r="G41" s="69"/>
      <c r="H41" s="69"/>
      <c r="I41" s="69"/>
      <c r="J41" s="69"/>
      <c r="K41" s="70"/>
    </row>
    <row r="42" spans="1:11" ht="15.75" customHeight="1">
      <c r="A42" s="71"/>
      <c r="B42" s="15" t="s">
        <v>9</v>
      </c>
      <c r="C42" s="68"/>
      <c r="D42" s="52" t="s">
        <v>10</v>
      </c>
      <c r="E42" s="70"/>
      <c r="F42" s="52" t="s">
        <v>11</v>
      </c>
      <c r="G42" s="70"/>
      <c r="H42" s="52" t="s">
        <v>20</v>
      </c>
      <c r="I42" s="70"/>
      <c r="J42" s="52" t="s">
        <v>13</v>
      </c>
      <c r="K42" s="70"/>
    </row>
    <row r="43" spans="1:11" ht="25.9" customHeight="1">
      <c r="A43" s="71"/>
      <c r="B43" s="35" t="str">
        <f>RUBRICA!A7</f>
        <v>3. Relaciona el Proyecto APT con sus intereses profesionales. *</v>
      </c>
      <c r="C43" s="33" t="s">
        <v>11</v>
      </c>
      <c r="D43" s="16" t="str">
        <f t="shared" ref="D43:D44" si="27">IF($C43=CL,"X","")</f>
        <v/>
      </c>
      <c r="E43" s="16" t="str">
        <f>IF(D43="X",100*0.1,"")</f>
        <v/>
      </c>
      <c r="F43" s="16" t="str">
        <f t="shared" ref="F43:F44" si="28">IF($C43=L,"X","")</f>
        <v>X</v>
      </c>
      <c r="G43" s="16">
        <f>IF(F43="X",60*0.1,"")</f>
        <v>6</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11</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21</v>
      </c>
      <c r="C46" s="18">
        <f>E46+G46+I46+K46</f>
        <v>22</v>
      </c>
      <c r="D46" s="19"/>
      <c r="E46" s="19">
        <f>SUM(E43:E45)</f>
        <v>10</v>
      </c>
      <c r="F46" s="19"/>
      <c r="G46" s="19">
        <f t="shared" ref="G46" si="32">SUM(G43:G45)</f>
        <v>12</v>
      </c>
      <c r="H46" s="19"/>
      <c r="I46" s="19">
        <f t="shared" ref="I46" si="33">SUM(I43:I45)</f>
        <v>0</v>
      </c>
      <c r="J46" s="19"/>
      <c r="K46" s="19">
        <f t="shared" ref="K46" si="34">SUM(K43:K45)</f>
        <v>0</v>
      </c>
    </row>
    <row r="47" spans="1:11" ht="15.75" customHeight="1">
      <c r="A47" s="68"/>
      <c r="B47" s="17" t="s">
        <v>16</v>
      </c>
      <c r="C47" s="20">
        <f>VLOOKUP(C46,ESCALA_TRAB_EQUIP!A2:B62,2,FALSE)</f>
        <v>5</v>
      </c>
    </row>
    <row r="48" spans="1:11" ht="15.75" customHeight="1">
      <c r="B48" s="22"/>
      <c r="C48" s="23"/>
    </row>
    <row r="49" spans="1:11" ht="15.75" customHeight="1">
      <c r="B49" s="22"/>
      <c r="C49" s="23"/>
    </row>
    <row r="50" spans="1:11" ht="15.75" customHeight="1">
      <c r="A50" s="53" t="s">
        <v>17</v>
      </c>
      <c r="B50" s="49" t="s">
        <v>18</v>
      </c>
      <c r="C50" s="50" t="str">
        <f>B6</f>
        <v>DIEGO JIMENEZ</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19</v>
      </c>
      <c r="C52" s="51" t="s">
        <v>7</v>
      </c>
      <c r="D52" s="52" t="s">
        <v>8</v>
      </c>
      <c r="E52" s="69"/>
      <c r="F52" s="69"/>
      <c r="G52" s="69"/>
      <c r="H52" s="69"/>
      <c r="I52" s="69"/>
      <c r="J52" s="69"/>
      <c r="K52" s="70"/>
    </row>
    <row r="53" spans="1:11" ht="15.75" customHeight="1">
      <c r="A53" s="71"/>
      <c r="B53" s="15" t="s">
        <v>9</v>
      </c>
      <c r="C53" s="68"/>
      <c r="D53" s="52" t="s">
        <v>10</v>
      </c>
      <c r="E53" s="70"/>
      <c r="F53" s="52" t="s">
        <v>11</v>
      </c>
      <c r="G53" s="70"/>
      <c r="H53" s="52" t="s">
        <v>20</v>
      </c>
      <c r="I53" s="70"/>
      <c r="J53" s="52" t="s">
        <v>13</v>
      </c>
      <c r="K53" s="70"/>
    </row>
    <row r="54" spans="1:11" ht="25.9" customHeight="1">
      <c r="A54" s="71"/>
      <c r="B54" s="35" t="str">
        <f>RUBRICA!A7</f>
        <v>3. Relaciona el Proyecto APT con sus intereses profesionales. *</v>
      </c>
      <c r="C54" s="33" t="s">
        <v>11</v>
      </c>
      <c r="D54" s="16" t="str">
        <f t="shared" ref="D54:D55" si="35">IF($C54=CL,"X","")</f>
        <v/>
      </c>
      <c r="E54" s="16" t="str">
        <f>IF(D54="X",100*0.1,"")</f>
        <v/>
      </c>
      <c r="F54" s="16" t="str">
        <f t="shared" ref="F54:F55" si="36">IF($C54=L,"X","")</f>
        <v>X</v>
      </c>
      <c r="G54" s="16">
        <f>IF(F54="X",60*0.1,"")</f>
        <v>6</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11</v>
      </c>
      <c r="D55" s="16" t="str">
        <f t="shared" si="35"/>
        <v/>
      </c>
      <c r="E55" s="16" t="str">
        <f>IF(D55="X",100*0.1,"")</f>
        <v/>
      </c>
      <c r="F55" s="16" t="str">
        <f t="shared" si="36"/>
        <v>X</v>
      </c>
      <c r="G55" s="16">
        <f>IF(F55="X",60*0.1,"")</f>
        <v>6</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21</v>
      </c>
      <c r="C57" s="18">
        <f>E57+G57+I57+K57</f>
        <v>22</v>
      </c>
      <c r="D57" s="19">
        <f>COUNTIF(D55:D56,"X")</f>
        <v>1</v>
      </c>
      <c r="E57" s="19">
        <f>SUM(E54:E56)</f>
        <v>10</v>
      </c>
      <c r="F57" s="19">
        <f t="shared" ref="F57" si="40">SUM(F54:F56)</f>
        <v>0</v>
      </c>
      <c r="G57" s="19">
        <f t="shared" ref="G57" si="41">SUM(G54:G56)</f>
        <v>12</v>
      </c>
      <c r="H57" s="19">
        <f t="shared" ref="H57" si="42">SUM(H54:H56)</f>
        <v>0</v>
      </c>
      <c r="I57" s="19">
        <f t="shared" ref="I57" si="43">SUM(I54:I56)</f>
        <v>0</v>
      </c>
      <c r="J57" s="19">
        <f t="shared" ref="J57" si="44">SUM(J54:J56)</f>
        <v>0</v>
      </c>
      <c r="K57" s="19">
        <f t="shared" ref="K57" si="45">SUM(K54:K56)</f>
        <v>0</v>
      </c>
    </row>
    <row r="58" spans="1:11" ht="15.75" customHeight="1">
      <c r="A58" s="68"/>
      <c r="B58" s="17" t="s">
        <v>16</v>
      </c>
      <c r="C58" s="20">
        <f>VLOOKUP(C57,ESCALA_TRAB_EQUIP!A2:B62,2,FALSE)</f>
        <v>5</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22</v>
      </c>
      <c r="B2" s="62" t="s">
        <v>23</v>
      </c>
      <c r="C2" s="63"/>
      <c r="D2" s="63"/>
      <c r="E2" s="64"/>
      <c r="F2" s="59" t="s">
        <v>24</v>
      </c>
    </row>
    <row r="3" spans="1:6">
      <c r="A3" s="60"/>
      <c r="B3" s="65" t="s">
        <v>25</v>
      </c>
      <c r="C3" s="65" t="s">
        <v>26</v>
      </c>
      <c r="D3" s="25" t="s">
        <v>27</v>
      </c>
      <c r="E3" s="27" t="s">
        <v>13</v>
      </c>
      <c r="F3" s="60"/>
    </row>
    <row r="4" spans="1:6" ht="57.6" customHeight="1" thickBot="1">
      <c r="A4" s="61"/>
      <c r="B4" s="66"/>
      <c r="C4" s="66"/>
      <c r="D4" s="26">
        <v>-0.3</v>
      </c>
      <c r="E4" s="26">
        <v>0</v>
      </c>
      <c r="F4" s="61"/>
    </row>
    <row r="5" spans="1:6" ht="83.45" thickBot="1">
      <c r="A5" s="38" t="s">
        <v>28</v>
      </c>
      <c r="B5" s="39" t="s">
        <v>29</v>
      </c>
      <c r="C5" s="39" t="s">
        <v>30</v>
      </c>
      <c r="D5" s="39" t="s">
        <v>31</v>
      </c>
      <c r="E5" s="39" t="s">
        <v>32</v>
      </c>
      <c r="F5" s="28">
        <v>10</v>
      </c>
    </row>
    <row r="6" spans="1:6" ht="83.45" thickBot="1">
      <c r="A6" s="45" t="s">
        <v>33</v>
      </c>
      <c r="B6" s="45" t="s">
        <v>34</v>
      </c>
      <c r="C6" s="45" t="s">
        <v>35</v>
      </c>
      <c r="D6" s="45" t="s">
        <v>36</v>
      </c>
      <c r="E6" s="46" t="s">
        <v>37</v>
      </c>
      <c r="F6" s="30">
        <v>5</v>
      </c>
    </row>
    <row r="7" spans="1:6" ht="94.9" customHeight="1" thickBot="1">
      <c r="A7" s="42" t="s">
        <v>38</v>
      </c>
      <c r="B7" s="42" t="s">
        <v>39</v>
      </c>
      <c r="C7" s="42" t="s">
        <v>40</v>
      </c>
      <c r="D7" s="42" t="s">
        <v>41</v>
      </c>
      <c r="E7" s="42" t="s">
        <v>42</v>
      </c>
      <c r="F7" s="31">
        <v>10</v>
      </c>
    </row>
    <row r="8" spans="1:6" ht="82.9">
      <c r="A8" s="42" t="s">
        <v>43</v>
      </c>
      <c r="B8" s="42" t="s">
        <v>44</v>
      </c>
      <c r="C8" s="42" t="s">
        <v>45</v>
      </c>
      <c r="D8" s="42" t="s">
        <v>46</v>
      </c>
      <c r="E8" s="42" t="s">
        <v>47</v>
      </c>
      <c r="F8" s="31">
        <v>5</v>
      </c>
    </row>
    <row r="9" spans="1:6" ht="65.45" customHeight="1" thickBot="1">
      <c r="A9" s="38" t="s">
        <v>48</v>
      </c>
      <c r="B9" s="39" t="s">
        <v>49</v>
      </c>
      <c r="C9" s="39" t="s">
        <v>50</v>
      </c>
      <c r="D9" s="39" t="s">
        <v>51</v>
      </c>
      <c r="E9" s="39" t="s">
        <v>52</v>
      </c>
      <c r="F9" s="28">
        <v>5</v>
      </c>
    </row>
    <row r="10" spans="1:6" ht="69.599999999999994" thickBot="1">
      <c r="A10" s="38" t="s">
        <v>53</v>
      </c>
      <c r="B10" s="39" t="s">
        <v>54</v>
      </c>
      <c r="C10" s="39" t="s">
        <v>55</v>
      </c>
      <c r="D10" s="39" t="s">
        <v>56</v>
      </c>
      <c r="E10" s="39" t="s">
        <v>57</v>
      </c>
      <c r="F10" s="28">
        <v>10</v>
      </c>
    </row>
    <row r="11" spans="1:6" ht="69">
      <c r="A11" s="45" t="s">
        <v>58</v>
      </c>
      <c r="B11" s="45" t="s">
        <v>59</v>
      </c>
      <c r="C11" s="45" t="s">
        <v>60</v>
      </c>
      <c r="D11" s="45" t="s">
        <v>61</v>
      </c>
      <c r="E11" s="45" t="s">
        <v>62</v>
      </c>
      <c r="F11" s="30">
        <v>10</v>
      </c>
    </row>
    <row r="12" spans="1:6" ht="55.15">
      <c r="A12" s="47" t="s">
        <v>63</v>
      </c>
      <c r="B12" s="46" t="s">
        <v>64</v>
      </c>
      <c r="C12" s="46" t="s">
        <v>65</v>
      </c>
      <c r="D12" s="46" t="s">
        <v>66</v>
      </c>
      <c r="E12" s="46" t="s">
        <v>67</v>
      </c>
      <c r="F12" s="40">
        <v>5</v>
      </c>
    </row>
    <row r="13" spans="1:6" ht="94.15" customHeight="1">
      <c r="A13" s="42" t="s">
        <v>68</v>
      </c>
      <c r="B13" s="42" t="s">
        <v>69</v>
      </c>
      <c r="C13" s="42" t="s">
        <v>70</v>
      </c>
      <c r="D13" s="42" t="s">
        <v>71</v>
      </c>
      <c r="E13" s="42" t="s">
        <v>72</v>
      </c>
      <c r="F13" s="41">
        <v>5</v>
      </c>
    </row>
    <row r="14" spans="1:6" ht="69">
      <c r="A14" s="42" t="s">
        <v>73</v>
      </c>
      <c r="B14" s="42" t="s">
        <v>74</v>
      </c>
      <c r="C14" s="42" t="s">
        <v>75</v>
      </c>
      <c r="D14" s="42" t="s">
        <v>76</v>
      </c>
      <c r="E14" s="42" t="s">
        <v>77</v>
      </c>
      <c r="F14" s="41">
        <v>5</v>
      </c>
    </row>
    <row r="15" spans="1:6" ht="69.599999999999994" thickBot="1">
      <c r="A15" s="38" t="s">
        <v>78</v>
      </c>
      <c r="B15" s="39" t="s">
        <v>79</v>
      </c>
      <c r="C15" s="39" t="s">
        <v>80</v>
      </c>
      <c r="D15" s="39" t="s">
        <v>81</v>
      </c>
      <c r="E15" s="39" t="s">
        <v>82</v>
      </c>
      <c r="F15" s="28">
        <v>10</v>
      </c>
    </row>
    <row r="16" spans="1:6" ht="83.45" thickBot="1">
      <c r="A16" s="38" t="s">
        <v>83</v>
      </c>
      <c r="B16" s="39" t="s">
        <v>84</v>
      </c>
      <c r="C16" s="39" t="s">
        <v>85</v>
      </c>
      <c r="D16" s="39" t="s">
        <v>86</v>
      </c>
      <c r="E16" s="39" t="s">
        <v>87</v>
      </c>
      <c r="F16" s="28">
        <v>10</v>
      </c>
    </row>
    <row r="17" spans="1:6" ht="97.15" thickBot="1">
      <c r="A17" s="38" t="s">
        <v>88</v>
      </c>
      <c r="B17" s="39" t="s">
        <v>89</v>
      </c>
      <c r="C17" s="39" t="s">
        <v>90</v>
      </c>
      <c r="D17" s="39" t="s">
        <v>91</v>
      </c>
      <c r="E17" s="39" t="s">
        <v>92</v>
      </c>
      <c r="F17" s="28">
        <v>10</v>
      </c>
    </row>
    <row r="18" spans="1:6" ht="15" thickBot="1">
      <c r="A18" s="56" t="s">
        <v>93</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15</v>
      </c>
      <c r="B1" t="s">
        <v>16</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94</v>
      </c>
      <c r="B1" t="s">
        <v>95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15</v>
      </c>
      <c r="B1" t="s">
        <v>16</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96</v>
      </c>
      <c r="B1" s="7" t="s">
        <v>15</v>
      </c>
      <c r="C1" s="8"/>
      <c r="D1" s="8"/>
      <c r="E1" s="9"/>
    </row>
    <row r="2" spans="1:5" ht="43.9" thickBot="1">
      <c r="A2" s="78"/>
      <c r="B2" s="10" t="s">
        <v>10</v>
      </c>
      <c r="C2" s="11" t="s">
        <v>11</v>
      </c>
      <c r="D2" s="11" t="s">
        <v>14</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2025-09-11T01:42:31Z</dcterms:modified>
  <cp:category/>
  <cp:contentStatus/>
</cp:coreProperties>
</file>