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itos\prueba_fastapi\static\files\"/>
    </mc:Choice>
  </mc:AlternateContent>
  <xr:revisionPtr revIDLastSave="0" documentId="13_ncr:1_{9CD0DC99-2E2C-4F27-8AA0-CE459ABCD2F1}" xr6:coauthVersionLast="47" xr6:coauthVersionMax="47" xr10:uidLastSave="{00000000-0000-0000-0000-000000000000}"/>
  <bookViews>
    <workbookView xWindow="-120" yWindow="-120" windowWidth="29040" windowHeight="15840" tabRatio="893" firstSheet="1" activeTab="9" xr2:uid="{B473E545-87D0-0C4E-9C0D-288D37AB5889}"/>
  </bookViews>
  <sheets>
    <sheet name="Hoja1" sheetId="21" r:id="rId1"/>
    <sheet name="RESPUESTAS" sheetId="20" r:id="rId2"/>
    <sheet name="PREG-CONT-HAB-KEY" sheetId="18" r:id="rId3"/>
    <sheet name="REP-Correctas" sheetId="16" r:id="rId4"/>
    <sheet name="GENERAL" sheetId="8" r:id="rId5"/>
    <sheet name="PUNTOS-RESP-CORRECTA" sheetId="11" r:id="rId6"/>
    <sheet name="TABLA-RESPUESTAS-ALUMNOS" sheetId="13" r:id="rId7"/>
    <sheet name="DATOS " sheetId="15" r:id="rId8"/>
    <sheet name="DSErroresAlumnos" sheetId="25" r:id="rId9"/>
    <sheet name="DSContHabilidadPreguntas" sheetId="22" r:id="rId10"/>
    <sheet name="DSResultados" sheetId="23" r:id="rId11"/>
    <sheet name="DSPorcentajePregunta" sheetId="24" r:id="rId12"/>
  </sheets>
  <definedNames>
    <definedName name="_xlnm._FilterDatabase" localSheetId="4" hidden="1">GENERAL!$E$43:$E$65</definedName>
    <definedName name="_xlnm.Extract" localSheetId="4">GENERAL!#REF!</definedName>
    <definedName name="_xlnm.Print_Area" localSheetId="7">'DATOS '!$A$1:$L$190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25" l="1" a="1"/>
  <c r="A2" i="25" s="1"/>
  <c r="A2" i="24" a="1"/>
  <c r="A2" i="24" s="1"/>
  <c r="A2" i="23" a="1"/>
  <c r="A2" i="23" s="1"/>
  <c r="G139" i="8" l="1"/>
  <c r="G153" i="8" s="1"/>
  <c r="L19" i="15" l="1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46" i="15"/>
  <c r="L47" i="15"/>
  <c r="L48" i="15"/>
  <c r="L49" i="15"/>
  <c r="L18" i="15"/>
  <c r="O60" i="8"/>
  <c r="O61" i="8"/>
  <c r="L48" i="8"/>
  <c r="L49" i="8"/>
  <c r="B3" i="22"/>
  <c r="C3" i="22"/>
  <c r="D3" i="22"/>
  <c r="E3" i="22"/>
  <c r="B4" i="22"/>
  <c r="C4" i="22"/>
  <c r="D4" i="22"/>
  <c r="E4" i="22"/>
  <c r="B5" i="22"/>
  <c r="C5" i="22"/>
  <c r="D5" i="22"/>
  <c r="E5" i="22"/>
  <c r="C2" i="22"/>
  <c r="D2" i="22"/>
  <c r="E2" i="22"/>
  <c r="C5" i="15"/>
  <c r="B2" i="22"/>
  <c r="B4" i="15"/>
  <c r="A3" i="22"/>
  <c r="A4" i="22"/>
  <c r="A5" i="22"/>
  <c r="A2" i="22"/>
  <c r="I4" i="15"/>
  <c r="H1" i="22"/>
  <c r="H4" i="15"/>
  <c r="G1" i="22"/>
  <c r="G4" i="15"/>
  <c r="C1" i="22"/>
  <c r="D1" i="22"/>
  <c r="E1" i="22"/>
  <c r="F1" i="22"/>
  <c r="B1" i="22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C15" i="15"/>
  <c r="B156" i="15"/>
  <c r="C156" i="15"/>
  <c r="D156" i="15"/>
  <c r="E156" i="15"/>
  <c r="F156" i="15"/>
  <c r="G156" i="15"/>
  <c r="H156" i="15"/>
  <c r="I156" i="15"/>
  <c r="J156" i="15"/>
  <c r="K156" i="15"/>
  <c r="A156" i="15"/>
  <c r="Q133" i="15"/>
  <c r="Q134" i="15"/>
  <c r="Q135" i="15"/>
  <c r="Q136" i="15"/>
  <c r="Q137" i="15"/>
  <c r="Q138" i="15"/>
  <c r="Q139" i="15"/>
  <c r="Q140" i="15"/>
  <c r="Q141" i="15"/>
  <c r="Q142" i="15"/>
  <c r="Q143" i="15"/>
  <c r="Q144" i="15"/>
  <c r="Q145" i="15"/>
  <c r="Q146" i="15"/>
  <c r="Q147" i="15"/>
  <c r="Q148" i="15"/>
  <c r="Q149" i="15"/>
  <c r="Q150" i="15"/>
  <c r="Q151" i="15"/>
  <c r="Q152" i="15"/>
  <c r="Q153" i="15"/>
  <c r="Q154" i="15"/>
  <c r="Q155" i="15"/>
  <c r="Q156" i="15"/>
  <c r="Q157" i="15"/>
  <c r="Q158" i="15"/>
  <c r="Q159" i="15"/>
  <c r="Q160" i="15"/>
  <c r="Q161" i="15"/>
  <c r="Q162" i="15"/>
  <c r="Q163" i="15"/>
  <c r="Q164" i="15"/>
  <c r="Q165" i="15"/>
  <c r="Q166" i="15"/>
  <c r="Q167" i="15"/>
  <c r="Q168" i="15"/>
  <c r="Q169" i="15"/>
  <c r="Q170" i="15"/>
  <c r="Q171" i="15"/>
  <c r="Q172" i="15"/>
  <c r="S172" i="15"/>
  <c r="T172" i="15"/>
  <c r="U172" i="15"/>
  <c r="V172" i="15"/>
  <c r="W172" i="15"/>
  <c r="X172" i="15"/>
  <c r="Y172" i="15"/>
  <c r="Z172" i="15"/>
  <c r="AA172" i="15"/>
  <c r="AB172" i="15"/>
  <c r="AC172" i="15"/>
  <c r="Q173" i="15"/>
  <c r="S173" i="15"/>
  <c r="T173" i="15"/>
  <c r="U173" i="15"/>
  <c r="V173" i="15"/>
  <c r="W173" i="15"/>
  <c r="X173" i="15"/>
  <c r="Y173" i="15"/>
  <c r="Z173" i="15"/>
  <c r="AA173" i="15"/>
  <c r="AB173" i="15"/>
  <c r="AC173" i="15"/>
  <c r="Q174" i="15"/>
  <c r="S174" i="15"/>
  <c r="T174" i="15"/>
  <c r="U174" i="15"/>
  <c r="V174" i="15"/>
  <c r="W174" i="15"/>
  <c r="X174" i="15"/>
  <c r="Y174" i="15"/>
  <c r="Z174" i="15"/>
  <c r="AA174" i="15"/>
  <c r="AB174" i="15"/>
  <c r="AC174" i="15"/>
  <c r="Q175" i="15"/>
  <c r="S175" i="15"/>
  <c r="T175" i="15"/>
  <c r="U175" i="15"/>
  <c r="V175" i="15"/>
  <c r="W175" i="15"/>
  <c r="X175" i="15"/>
  <c r="Y175" i="15"/>
  <c r="Z175" i="15"/>
  <c r="AA175" i="15"/>
  <c r="AB175" i="15"/>
  <c r="AC175" i="15"/>
  <c r="Q176" i="15"/>
  <c r="S176" i="15"/>
  <c r="T176" i="15"/>
  <c r="U176" i="15"/>
  <c r="V176" i="15"/>
  <c r="W176" i="15"/>
  <c r="X176" i="15"/>
  <c r="Y176" i="15"/>
  <c r="Z176" i="15"/>
  <c r="AA176" i="15"/>
  <c r="AB176" i="15"/>
  <c r="AC176" i="15"/>
  <c r="Q177" i="15"/>
  <c r="S177" i="15"/>
  <c r="T177" i="15"/>
  <c r="U177" i="15"/>
  <c r="V177" i="15"/>
  <c r="W177" i="15"/>
  <c r="X177" i="15"/>
  <c r="Y177" i="15"/>
  <c r="Z177" i="15"/>
  <c r="AA177" i="15"/>
  <c r="AB177" i="15"/>
  <c r="AC177" i="15"/>
  <c r="Q178" i="15"/>
  <c r="S178" i="15"/>
  <c r="T178" i="15"/>
  <c r="U178" i="15"/>
  <c r="V178" i="15"/>
  <c r="W178" i="15"/>
  <c r="X178" i="15"/>
  <c r="Y178" i="15"/>
  <c r="Z178" i="15"/>
  <c r="AA178" i="15"/>
  <c r="AB178" i="15"/>
  <c r="AC178" i="15"/>
  <c r="Q179" i="15"/>
  <c r="S179" i="15"/>
  <c r="T179" i="15"/>
  <c r="U179" i="15"/>
  <c r="V179" i="15"/>
  <c r="W179" i="15"/>
  <c r="X179" i="15"/>
  <c r="Y179" i="15"/>
  <c r="Z179" i="15"/>
  <c r="AA179" i="15"/>
  <c r="AB179" i="15"/>
  <c r="AC179" i="15"/>
  <c r="R132" i="15"/>
  <c r="S132" i="15"/>
  <c r="T132" i="15"/>
  <c r="U132" i="15"/>
  <c r="V132" i="15"/>
  <c r="W132" i="15"/>
  <c r="X132" i="15"/>
  <c r="Y132" i="15"/>
  <c r="Z132" i="15"/>
  <c r="AA132" i="15"/>
  <c r="AB132" i="15"/>
  <c r="AC132" i="15"/>
  <c r="Q132" i="15"/>
  <c r="I18" i="15"/>
  <c r="J18" i="15" s="1"/>
  <c r="F139" i="8"/>
  <c r="O152" i="8"/>
  <c r="J152" i="8"/>
  <c r="H152" i="8"/>
  <c r="F147" i="8"/>
  <c r="F146" i="8"/>
  <c r="N152" i="8" s="1"/>
  <c r="F145" i="8"/>
  <c r="M152" i="8" s="1"/>
  <c r="F144" i="8"/>
  <c r="L152" i="8" s="1"/>
  <c r="F143" i="8"/>
  <c r="K152" i="8" s="1"/>
  <c r="F142" i="8"/>
  <c r="F141" i="8"/>
  <c r="I152" i="8" s="1"/>
  <c r="F140" i="8"/>
  <c r="G152" i="8"/>
  <c r="BA134" i="8"/>
  <c r="AZ134" i="8"/>
  <c r="AY134" i="8"/>
  <c r="AX134" i="8"/>
  <c r="AW134" i="8"/>
  <c r="AV134" i="8"/>
  <c r="AU134" i="8"/>
  <c r="AT134" i="8"/>
  <c r="AS134" i="8"/>
  <c r="AR134" i="8"/>
  <c r="AQ134" i="8"/>
  <c r="AP134" i="8"/>
  <c r="AO134" i="8"/>
  <c r="AN134" i="8"/>
  <c r="AM134" i="8"/>
  <c r="AL134" i="8"/>
  <c r="AK134" i="8"/>
  <c r="AJ134" i="8"/>
  <c r="AI134" i="8"/>
  <c r="AH134" i="8"/>
  <c r="AG134" i="8"/>
  <c r="AF134" i="8"/>
  <c r="AE134" i="8"/>
  <c r="AD134" i="8"/>
  <c r="AC134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O134" i="8"/>
  <c r="N134" i="8"/>
  <c r="M134" i="8"/>
  <c r="L134" i="8"/>
  <c r="K134" i="8"/>
  <c r="J134" i="8"/>
  <c r="I134" i="8"/>
  <c r="H134" i="8"/>
  <c r="G134" i="8"/>
  <c r="F134" i="8"/>
  <c r="E134" i="8"/>
  <c r="BA133" i="8"/>
  <c r="AZ133" i="8"/>
  <c r="AY133" i="8"/>
  <c r="AX133" i="8"/>
  <c r="AW133" i="8"/>
  <c r="AV133" i="8"/>
  <c r="AU133" i="8"/>
  <c r="AT133" i="8"/>
  <c r="AS133" i="8"/>
  <c r="AR133" i="8"/>
  <c r="AQ133" i="8"/>
  <c r="AP133" i="8"/>
  <c r="AO133" i="8"/>
  <c r="AN133" i="8"/>
  <c r="AM133" i="8"/>
  <c r="AL133" i="8"/>
  <c r="AK133" i="8"/>
  <c r="AJ133" i="8"/>
  <c r="AI133" i="8"/>
  <c r="AH133" i="8"/>
  <c r="AG133" i="8"/>
  <c r="AF133" i="8"/>
  <c r="AE133" i="8"/>
  <c r="AD133" i="8"/>
  <c r="AC133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O133" i="8"/>
  <c r="N133" i="8"/>
  <c r="M133" i="8"/>
  <c r="L133" i="8"/>
  <c r="K133" i="8"/>
  <c r="J133" i="8"/>
  <c r="I133" i="8"/>
  <c r="H133" i="8"/>
  <c r="G133" i="8"/>
  <c r="F133" i="8"/>
  <c r="E133" i="8"/>
  <c r="BA132" i="8"/>
  <c r="AZ132" i="8"/>
  <c r="AY132" i="8"/>
  <c r="AX132" i="8"/>
  <c r="AW132" i="8"/>
  <c r="AV132" i="8"/>
  <c r="AU132" i="8"/>
  <c r="AT132" i="8"/>
  <c r="AS132" i="8"/>
  <c r="AR132" i="8"/>
  <c r="AQ132" i="8"/>
  <c r="AP132" i="8"/>
  <c r="AO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O132" i="8"/>
  <c r="N132" i="8"/>
  <c r="M132" i="8"/>
  <c r="L132" i="8"/>
  <c r="K132" i="8"/>
  <c r="J132" i="8"/>
  <c r="I132" i="8"/>
  <c r="H132" i="8"/>
  <c r="G132" i="8"/>
  <c r="F132" i="8"/>
  <c r="E132" i="8"/>
  <c r="BA131" i="8"/>
  <c r="AZ131" i="8"/>
  <c r="AY131" i="8"/>
  <c r="AX131" i="8"/>
  <c r="AW131" i="8"/>
  <c r="AV131" i="8"/>
  <c r="AU131" i="8"/>
  <c r="AT131" i="8"/>
  <c r="AS131" i="8"/>
  <c r="AR131" i="8"/>
  <c r="AQ131" i="8"/>
  <c r="AP131" i="8"/>
  <c r="AO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O131" i="8"/>
  <c r="N131" i="8"/>
  <c r="M131" i="8"/>
  <c r="L131" i="8"/>
  <c r="K131" i="8"/>
  <c r="J131" i="8"/>
  <c r="I131" i="8"/>
  <c r="H131" i="8"/>
  <c r="G131" i="8"/>
  <c r="F131" i="8"/>
  <c r="E131" i="8"/>
  <c r="BA130" i="8"/>
  <c r="AZ130" i="8"/>
  <c r="AY130" i="8"/>
  <c r="AX130" i="8"/>
  <c r="AW130" i="8"/>
  <c r="AV130" i="8"/>
  <c r="AU130" i="8"/>
  <c r="AT130" i="8"/>
  <c r="AS130" i="8"/>
  <c r="AR130" i="8"/>
  <c r="AQ130" i="8"/>
  <c r="AP130" i="8"/>
  <c r="AO130" i="8"/>
  <c r="AN130" i="8"/>
  <c r="AM130" i="8"/>
  <c r="AL130" i="8"/>
  <c r="AK130" i="8"/>
  <c r="AJ130" i="8"/>
  <c r="AI130" i="8"/>
  <c r="AH130" i="8"/>
  <c r="AG130" i="8"/>
  <c r="AF130" i="8"/>
  <c r="AE130" i="8"/>
  <c r="AD130" i="8"/>
  <c r="AC130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O130" i="8"/>
  <c r="N130" i="8"/>
  <c r="M130" i="8"/>
  <c r="L130" i="8"/>
  <c r="K130" i="8"/>
  <c r="J130" i="8"/>
  <c r="I130" i="8"/>
  <c r="H130" i="8"/>
  <c r="G130" i="8"/>
  <c r="F130" i="8"/>
  <c r="E130" i="8"/>
  <c r="F129" i="8"/>
  <c r="E129" i="8"/>
  <c r="F128" i="8"/>
  <c r="E128" i="8"/>
  <c r="F127" i="8"/>
  <c r="E127" i="8"/>
  <c r="F126" i="8"/>
  <c r="E126" i="8"/>
  <c r="F125" i="8"/>
  <c r="E125" i="8"/>
  <c r="F124" i="8"/>
  <c r="E124" i="8"/>
  <c r="F123" i="8"/>
  <c r="E123" i="8"/>
  <c r="F122" i="8"/>
  <c r="E122" i="8"/>
  <c r="F121" i="8"/>
  <c r="E121" i="8"/>
  <c r="F120" i="8"/>
  <c r="E120" i="8"/>
  <c r="F119" i="8"/>
  <c r="E119" i="8"/>
  <c r="F118" i="8"/>
  <c r="E118" i="8"/>
  <c r="F117" i="8"/>
  <c r="E117" i="8"/>
  <c r="F116" i="8"/>
  <c r="E116" i="8"/>
  <c r="F115" i="8"/>
  <c r="E115" i="8"/>
  <c r="F114" i="8"/>
  <c r="E114" i="8"/>
  <c r="F113" i="8"/>
  <c r="E113" i="8"/>
  <c r="F112" i="8"/>
  <c r="E112" i="8"/>
  <c r="F111" i="8"/>
  <c r="E111" i="8"/>
  <c r="F110" i="8"/>
  <c r="E110" i="8"/>
  <c r="F109" i="8"/>
  <c r="E109" i="8"/>
  <c r="F108" i="8"/>
  <c r="E108" i="8"/>
  <c r="F107" i="8"/>
  <c r="E107" i="8"/>
  <c r="F106" i="8"/>
  <c r="E106" i="8"/>
  <c r="F105" i="8"/>
  <c r="E105" i="8"/>
  <c r="F104" i="8"/>
  <c r="E104" i="8"/>
  <c r="F103" i="8"/>
  <c r="E103" i="8"/>
  <c r="F102" i="8"/>
  <c r="E102" i="8"/>
  <c r="F101" i="8"/>
  <c r="E101" i="8"/>
  <c r="F100" i="8"/>
  <c r="E100" i="8"/>
  <c r="BA99" i="8"/>
  <c r="AZ99" i="8"/>
  <c r="AY99" i="8"/>
  <c r="AX99" i="8"/>
  <c r="AW99" i="8"/>
  <c r="AV99" i="8"/>
  <c r="AU99" i="8"/>
  <c r="AT99" i="8"/>
  <c r="AS99" i="8"/>
  <c r="AR99" i="8"/>
  <c r="AQ99" i="8"/>
  <c r="AP99" i="8"/>
  <c r="AO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O99" i="8"/>
  <c r="N99" i="8"/>
  <c r="M99" i="8"/>
  <c r="L99" i="8"/>
  <c r="K99" i="8"/>
  <c r="J99" i="8"/>
  <c r="I99" i="8"/>
  <c r="H99" i="8"/>
  <c r="G99" i="8"/>
  <c r="BA98" i="8"/>
  <c r="AZ98" i="8"/>
  <c r="AY98" i="8"/>
  <c r="AX98" i="8"/>
  <c r="AW98" i="8"/>
  <c r="AV98" i="8"/>
  <c r="AU98" i="8"/>
  <c r="AT98" i="8"/>
  <c r="AS98" i="8"/>
  <c r="AR98" i="8"/>
  <c r="AQ98" i="8"/>
  <c r="AP98" i="8"/>
  <c r="AO98" i="8"/>
  <c r="AN98" i="8"/>
  <c r="AM98" i="8"/>
  <c r="AL98" i="8"/>
  <c r="AK98" i="8"/>
  <c r="AJ98" i="8"/>
  <c r="AI98" i="8"/>
  <c r="AH98" i="8"/>
  <c r="AG98" i="8"/>
  <c r="AF98" i="8"/>
  <c r="AE98" i="8"/>
  <c r="AD98" i="8"/>
  <c r="AC98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O98" i="8"/>
  <c r="N98" i="8"/>
  <c r="M98" i="8"/>
  <c r="L98" i="8"/>
  <c r="K98" i="8"/>
  <c r="J98" i="8"/>
  <c r="I98" i="8"/>
  <c r="H98" i="8"/>
  <c r="G98" i="8"/>
  <c r="BA97" i="8"/>
  <c r="AZ97" i="8"/>
  <c r="AY97" i="8"/>
  <c r="AX97" i="8"/>
  <c r="AW97" i="8"/>
  <c r="AV97" i="8"/>
  <c r="AU97" i="8"/>
  <c r="AT97" i="8"/>
  <c r="AS97" i="8"/>
  <c r="AR97" i="8"/>
  <c r="AQ97" i="8"/>
  <c r="AP97" i="8"/>
  <c r="AO97" i="8"/>
  <c r="AN97" i="8"/>
  <c r="AM97" i="8"/>
  <c r="AL97" i="8"/>
  <c r="AK97" i="8"/>
  <c r="AJ97" i="8"/>
  <c r="AI97" i="8"/>
  <c r="AH97" i="8"/>
  <c r="AG97" i="8"/>
  <c r="AF97" i="8"/>
  <c r="AE97" i="8"/>
  <c r="AD97" i="8"/>
  <c r="AC97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O97" i="8"/>
  <c r="N97" i="8"/>
  <c r="M97" i="8"/>
  <c r="L97" i="8"/>
  <c r="K97" i="8"/>
  <c r="J97" i="8"/>
  <c r="I97" i="8"/>
  <c r="H97" i="8"/>
  <c r="G97" i="8"/>
  <c r="BA96" i="8"/>
  <c r="BA138" i="8" s="1"/>
  <c r="BA146" i="8" s="1"/>
  <c r="AZ96" i="8"/>
  <c r="AZ138" i="8" s="1"/>
  <c r="AZ147" i="8" s="1"/>
  <c r="AY96" i="8"/>
  <c r="AY138" i="8" s="1"/>
  <c r="AX96" i="8"/>
  <c r="AX138" i="8" s="1"/>
  <c r="AX140" i="8" s="1"/>
  <c r="AW96" i="8"/>
  <c r="AW138" i="8" s="1"/>
  <c r="AV96" i="8"/>
  <c r="AV138" i="8" s="1"/>
  <c r="AU96" i="8"/>
  <c r="AU138" i="8" s="1"/>
  <c r="AT96" i="8"/>
  <c r="AT138" i="8" s="1"/>
  <c r="AT145" i="8" s="1"/>
  <c r="AS96" i="8"/>
  <c r="AS138" i="8" s="1"/>
  <c r="AR96" i="8"/>
  <c r="AR138" i="8" s="1"/>
  <c r="AQ96" i="8"/>
  <c r="AQ138" i="8" s="1"/>
  <c r="AP96" i="8"/>
  <c r="AP138" i="8" s="1"/>
  <c r="AO96" i="8"/>
  <c r="AO138" i="8" s="1"/>
  <c r="AN96" i="8"/>
  <c r="AN138" i="8" s="1"/>
  <c r="AM96" i="8"/>
  <c r="AM138" i="8" s="1"/>
  <c r="AL96" i="8"/>
  <c r="AL138" i="8" s="1"/>
  <c r="AK96" i="8"/>
  <c r="AK138" i="8" s="1"/>
  <c r="AJ96" i="8"/>
  <c r="AJ138" i="8" s="1"/>
  <c r="AI96" i="8"/>
  <c r="AI138" i="8" s="1"/>
  <c r="AH96" i="8"/>
  <c r="AH138" i="8" s="1"/>
  <c r="AG96" i="8"/>
  <c r="AG138" i="8" s="1"/>
  <c r="AF96" i="8"/>
  <c r="AF138" i="8" s="1"/>
  <c r="F178" i="8" s="1"/>
  <c r="R158" i="15" s="1"/>
  <c r="AE96" i="8"/>
  <c r="AE138" i="8" s="1"/>
  <c r="AD96" i="8"/>
  <c r="AD138" i="8" s="1"/>
  <c r="AC96" i="8"/>
  <c r="AC138" i="8" s="1"/>
  <c r="AB96" i="8"/>
  <c r="AB138" i="8" s="1"/>
  <c r="AA96" i="8"/>
  <c r="AA138" i="8" s="1"/>
  <c r="Z96" i="8"/>
  <c r="Z138" i="8" s="1"/>
  <c r="Y96" i="8"/>
  <c r="Y138" i="8" s="1"/>
  <c r="X96" i="8"/>
  <c r="X138" i="8" s="1"/>
  <c r="W96" i="8"/>
  <c r="W138" i="8" s="1"/>
  <c r="V96" i="8"/>
  <c r="V138" i="8" s="1"/>
  <c r="U96" i="8"/>
  <c r="U138" i="8" s="1"/>
  <c r="T96" i="8"/>
  <c r="T138" i="8" s="1"/>
  <c r="S96" i="8"/>
  <c r="S138" i="8" s="1"/>
  <c r="R96" i="8"/>
  <c r="R138" i="8" s="1"/>
  <c r="Q96" i="8"/>
  <c r="Q138" i="8" s="1"/>
  <c r="P96" i="8"/>
  <c r="P138" i="8" s="1"/>
  <c r="O96" i="8"/>
  <c r="O138" i="8" s="1"/>
  <c r="N96" i="8"/>
  <c r="N138" i="8" s="1"/>
  <c r="M96" i="8"/>
  <c r="M138" i="8" s="1"/>
  <c r="L96" i="8"/>
  <c r="L138" i="8" s="1"/>
  <c r="K96" i="8"/>
  <c r="K138" i="8" s="1"/>
  <c r="J96" i="8"/>
  <c r="J138" i="8" s="1"/>
  <c r="I96" i="8"/>
  <c r="I138" i="8" s="1"/>
  <c r="H96" i="8"/>
  <c r="H138" i="8" s="1"/>
  <c r="G96" i="8"/>
  <c r="G138" i="8" s="1"/>
  <c r="BA95" i="8"/>
  <c r="AZ95" i="8"/>
  <c r="AY95" i="8"/>
  <c r="AX95" i="8"/>
  <c r="AW95" i="8"/>
  <c r="AV95" i="8"/>
  <c r="AU95" i="8"/>
  <c r="AT95" i="8"/>
  <c r="AS95" i="8"/>
  <c r="AR95" i="8"/>
  <c r="AQ95" i="8"/>
  <c r="AP95" i="8"/>
  <c r="AO95" i="8"/>
  <c r="AN95" i="8"/>
  <c r="AM95" i="8"/>
  <c r="AL95" i="8"/>
  <c r="AK95" i="8"/>
  <c r="AJ95" i="8"/>
  <c r="AI95" i="8"/>
  <c r="AH95" i="8"/>
  <c r="AG95" i="8"/>
  <c r="AF95" i="8"/>
  <c r="AE95" i="8"/>
  <c r="AD95" i="8"/>
  <c r="AC95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O95" i="8"/>
  <c r="N95" i="8"/>
  <c r="M95" i="8"/>
  <c r="L95" i="8"/>
  <c r="K95" i="8"/>
  <c r="J95" i="8"/>
  <c r="I95" i="8"/>
  <c r="H95" i="8"/>
  <c r="G95" i="8"/>
  <c r="BA94" i="8"/>
  <c r="AZ94" i="8"/>
  <c r="AY94" i="8"/>
  <c r="AX94" i="8"/>
  <c r="AW94" i="8"/>
  <c r="AV94" i="8"/>
  <c r="AU94" i="8"/>
  <c r="AT94" i="8"/>
  <c r="AS94" i="8"/>
  <c r="AR94" i="8"/>
  <c r="AQ94" i="8"/>
  <c r="AP94" i="8"/>
  <c r="AO94" i="8"/>
  <c r="AN94" i="8"/>
  <c r="AM94" i="8"/>
  <c r="AL94" i="8"/>
  <c r="AK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O94" i="8"/>
  <c r="N94" i="8"/>
  <c r="M94" i="8"/>
  <c r="L94" i="8"/>
  <c r="K94" i="8"/>
  <c r="J94" i="8"/>
  <c r="I94" i="8"/>
  <c r="H94" i="8"/>
  <c r="G94" i="8"/>
  <c r="D1" i="15" l="1"/>
  <c r="F161" i="8"/>
  <c r="R141" i="15" s="1"/>
  <c r="F179" i="8"/>
  <c r="R159" i="15" s="1"/>
  <c r="F185" i="8"/>
  <c r="R165" i="15" s="1"/>
  <c r="AY147" i="8"/>
  <c r="AY146" i="8"/>
  <c r="F197" i="8"/>
  <c r="R177" i="15" s="1"/>
  <c r="AY144" i="8"/>
  <c r="AY143" i="8"/>
  <c r="AY142" i="8"/>
  <c r="J197" i="8" s="1"/>
  <c r="AY141" i="8"/>
  <c r="AY140" i="8"/>
  <c r="AY145" i="8"/>
  <c r="AY139" i="8"/>
  <c r="F173" i="8"/>
  <c r="R153" i="15" s="1"/>
  <c r="F167" i="8"/>
  <c r="R147" i="15" s="1"/>
  <c r="F191" i="8"/>
  <c r="R171" i="15" s="1"/>
  <c r="F155" i="8"/>
  <c r="R135" i="15" s="1"/>
  <c r="F153" i="8"/>
  <c r="R133" i="15" s="1"/>
  <c r="F159" i="8"/>
  <c r="R139" i="15" s="1"/>
  <c r="F165" i="8"/>
  <c r="R145" i="15" s="1"/>
  <c r="F171" i="8"/>
  <c r="R151" i="15" s="1"/>
  <c r="F177" i="8"/>
  <c r="R157" i="15" s="1"/>
  <c r="F183" i="8"/>
  <c r="R163" i="15" s="1"/>
  <c r="F189" i="8"/>
  <c r="R169" i="15" s="1"/>
  <c r="AW147" i="8"/>
  <c r="F195" i="8"/>
  <c r="R175" i="15" s="1"/>
  <c r="AW144" i="8"/>
  <c r="AW143" i="8"/>
  <c r="K195" i="8" s="1"/>
  <c r="AW146" i="8"/>
  <c r="AW141" i="8"/>
  <c r="AW142" i="8"/>
  <c r="J195" i="8" s="1"/>
  <c r="AW140" i="8"/>
  <c r="AW145" i="8"/>
  <c r="AW139" i="8"/>
  <c r="G195" i="8" s="1"/>
  <c r="F175" i="8"/>
  <c r="R155" i="15" s="1"/>
  <c r="BA141" i="8"/>
  <c r="F158" i="8"/>
  <c r="R138" i="15" s="1"/>
  <c r="F164" i="8"/>
  <c r="R144" i="15" s="1"/>
  <c r="F170" i="8"/>
  <c r="R150" i="15" s="1"/>
  <c r="F176" i="8"/>
  <c r="R156" i="15" s="1"/>
  <c r="F182" i="8"/>
  <c r="R162" i="15" s="1"/>
  <c r="F188" i="8"/>
  <c r="R168" i="15" s="1"/>
  <c r="AV146" i="8"/>
  <c r="AV147" i="8"/>
  <c r="AV144" i="8"/>
  <c r="AV140" i="8"/>
  <c r="H194" i="8" s="1"/>
  <c r="AV145" i="8"/>
  <c r="F194" i="8"/>
  <c r="R174" i="15" s="1"/>
  <c r="AV139" i="8"/>
  <c r="AV142" i="8"/>
  <c r="J194" i="8" s="1"/>
  <c r="AT144" i="8"/>
  <c r="F163" i="8"/>
  <c r="R143" i="15" s="1"/>
  <c r="F199" i="8"/>
  <c r="R179" i="15" s="1"/>
  <c r="BA145" i="8"/>
  <c r="BA147" i="8"/>
  <c r="O199" i="8" s="1"/>
  <c r="BA142" i="8"/>
  <c r="BA139" i="8"/>
  <c r="G199" i="8" s="1"/>
  <c r="BA144" i="8"/>
  <c r="BA143" i="8"/>
  <c r="AT140" i="8"/>
  <c r="AX142" i="8"/>
  <c r="AT143" i="8"/>
  <c r="K192" i="8" s="1"/>
  <c r="AZ144" i="8"/>
  <c r="F157" i="8"/>
  <c r="R137" i="15" s="1"/>
  <c r="F187" i="8"/>
  <c r="R167" i="15" s="1"/>
  <c r="F160" i="8"/>
  <c r="R140" i="15" s="1"/>
  <c r="F184" i="8"/>
  <c r="R164" i="15" s="1"/>
  <c r="AV143" i="8"/>
  <c r="M199" i="8"/>
  <c r="M195" i="8"/>
  <c r="M192" i="8"/>
  <c r="M194" i="8"/>
  <c r="M197" i="8"/>
  <c r="F181" i="8"/>
  <c r="R161" i="15" s="1"/>
  <c r="F154" i="8"/>
  <c r="R134" i="15" s="1"/>
  <c r="F172" i="8"/>
  <c r="R152" i="15" s="1"/>
  <c r="F190" i="8"/>
  <c r="R170" i="15" s="1"/>
  <c r="BA140" i="8"/>
  <c r="AT141" i="8"/>
  <c r="I192" i="8" s="1"/>
  <c r="L199" i="8"/>
  <c r="L194" i="8"/>
  <c r="L192" i="8"/>
  <c r="L198" i="8"/>
  <c r="L195" i="8"/>
  <c r="L197" i="8"/>
  <c r="F169" i="8"/>
  <c r="R149" i="15" s="1"/>
  <c r="AU145" i="8"/>
  <c r="AU139" i="8"/>
  <c r="F193" i="8"/>
  <c r="R173" i="15" s="1"/>
  <c r="AU146" i="8"/>
  <c r="AU144" i="8"/>
  <c r="L193" i="8" s="1"/>
  <c r="AU140" i="8"/>
  <c r="AU143" i="8"/>
  <c r="AU141" i="8"/>
  <c r="AU147" i="8"/>
  <c r="O193" i="8" s="1"/>
  <c r="AU142" i="8"/>
  <c r="F166" i="8"/>
  <c r="R146" i="15" s="1"/>
  <c r="AX147" i="8"/>
  <c r="O196" i="8" s="1"/>
  <c r="AX145" i="8"/>
  <c r="F196" i="8"/>
  <c r="R176" i="15" s="1"/>
  <c r="AX146" i="8"/>
  <c r="AX141" i="8"/>
  <c r="I196" i="8" s="1"/>
  <c r="AX143" i="8"/>
  <c r="AX139" i="8"/>
  <c r="G196" i="8" s="1"/>
  <c r="AX144" i="8"/>
  <c r="L196" i="8" s="1"/>
  <c r="F156" i="8"/>
  <c r="R136" i="15" s="1"/>
  <c r="F162" i="8"/>
  <c r="R142" i="15" s="1"/>
  <c r="F168" i="8"/>
  <c r="R148" i="15" s="1"/>
  <c r="F174" i="8"/>
  <c r="R154" i="15" s="1"/>
  <c r="F180" i="8"/>
  <c r="R160" i="15" s="1"/>
  <c r="F186" i="8"/>
  <c r="R166" i="15" s="1"/>
  <c r="F192" i="8"/>
  <c r="R172" i="15" s="1"/>
  <c r="AT146" i="8"/>
  <c r="AT148" i="8" s="1"/>
  <c r="AT147" i="8"/>
  <c r="AT142" i="8"/>
  <c r="J192" i="8" s="1"/>
  <c r="AT139" i="8"/>
  <c r="G192" i="8" s="1"/>
  <c r="F198" i="8"/>
  <c r="R178" i="15" s="1"/>
  <c r="AZ145" i="8"/>
  <c r="AZ143" i="8"/>
  <c r="AZ142" i="8"/>
  <c r="AZ139" i="8"/>
  <c r="G198" i="8" s="1"/>
  <c r="AZ140" i="8"/>
  <c r="H198" i="8" s="1"/>
  <c r="AZ146" i="8"/>
  <c r="AZ141" i="8"/>
  <c r="AV141" i="8"/>
  <c r="I194" i="8" s="1"/>
  <c r="G197" i="8"/>
  <c r="G194" i="8"/>
  <c r="G193" i="8"/>
  <c r="K199" i="8"/>
  <c r="K198" i="8"/>
  <c r="K196" i="8"/>
  <c r="K193" i="8"/>
  <c r="K194" i="8"/>
  <c r="K197" i="8"/>
  <c r="H197" i="8"/>
  <c r="H196" i="8"/>
  <c r="H199" i="8"/>
  <c r="H195" i="8"/>
  <c r="H192" i="8"/>
  <c r="N194" i="8"/>
  <c r="J199" i="8"/>
  <c r="J198" i="8"/>
  <c r="J196" i="8"/>
  <c r="J193" i="8"/>
  <c r="N197" i="8"/>
  <c r="I199" i="8"/>
  <c r="I198" i="8"/>
  <c r="I197" i="8"/>
  <c r="I195" i="8"/>
  <c r="I193" i="8"/>
  <c r="O198" i="8"/>
  <c r="O197" i="8"/>
  <c r="O195" i="8"/>
  <c r="O194" i="8"/>
  <c r="O192" i="8"/>
  <c r="N199" i="8"/>
  <c r="N193" i="8"/>
  <c r="N198" i="8"/>
  <c r="N196" i="8"/>
  <c r="N195" i="8"/>
  <c r="H193" i="8"/>
  <c r="AX148" i="8" l="1"/>
  <c r="P196" i="8"/>
  <c r="P198" i="8"/>
  <c r="AY148" i="8"/>
  <c r="P192" i="8"/>
  <c r="P197" i="8"/>
  <c r="N192" i="8"/>
  <c r="AZ148" i="8"/>
  <c r="M196" i="8"/>
  <c r="Q196" i="8" s="1"/>
  <c r="BA148" i="8"/>
  <c r="AV148" i="8"/>
  <c r="AW148" i="8"/>
  <c r="P195" i="8"/>
  <c r="AU148" i="8"/>
  <c r="M198" i="8"/>
  <c r="Q198" i="8" s="1"/>
  <c r="Q194" i="8"/>
  <c r="P193" i="8"/>
  <c r="Q197" i="8"/>
  <c r="Q192" i="8"/>
  <c r="P199" i="8"/>
  <c r="Q199" i="8"/>
  <c r="P194" i="8"/>
  <c r="M193" i="8"/>
  <c r="Q193" i="8" s="1"/>
  <c r="Q195" i="8"/>
  <c r="B1" i="8" l="1"/>
  <c r="C38" i="13" s="1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L68" i="15" l="1"/>
  <c r="U34" i="11"/>
  <c r="V34" i="13" s="1"/>
  <c r="U33" i="11"/>
  <c r="V33" i="13" s="1"/>
  <c r="J117" i="15"/>
  <c r="J118" i="15"/>
  <c r="J119" i="15"/>
  <c r="J120" i="15"/>
  <c r="J121" i="15"/>
  <c r="C32" i="13"/>
  <c r="C33" i="13"/>
  <c r="C34" i="13"/>
  <c r="C35" i="13"/>
  <c r="C36" i="13"/>
  <c r="B32" i="11"/>
  <c r="C32" i="11"/>
  <c r="D32" i="13" s="1"/>
  <c r="D32" i="11"/>
  <c r="E32" i="13" s="1"/>
  <c r="E32" i="11"/>
  <c r="F32" i="13" s="1"/>
  <c r="F32" i="11"/>
  <c r="G32" i="13" s="1"/>
  <c r="G32" i="11"/>
  <c r="H32" i="13" s="1"/>
  <c r="H32" i="11"/>
  <c r="I32" i="13" s="1"/>
  <c r="I32" i="11"/>
  <c r="J32" i="13" s="1"/>
  <c r="J32" i="11"/>
  <c r="K32" i="13" s="1"/>
  <c r="K32" i="11"/>
  <c r="L32" i="13" s="1"/>
  <c r="L32" i="11"/>
  <c r="M32" i="13" s="1"/>
  <c r="M32" i="11"/>
  <c r="N32" i="13" s="1"/>
  <c r="N32" i="11"/>
  <c r="O32" i="13" s="1"/>
  <c r="O32" i="11"/>
  <c r="P32" i="13" s="1"/>
  <c r="P32" i="11"/>
  <c r="Q32" i="13" s="1"/>
  <c r="Q32" i="11"/>
  <c r="R32" i="13" s="1"/>
  <c r="R32" i="11"/>
  <c r="S32" i="13" s="1"/>
  <c r="S32" i="11"/>
  <c r="T32" i="13" s="1"/>
  <c r="T32" i="11"/>
  <c r="U32" i="13" s="1"/>
  <c r="U32" i="11"/>
  <c r="V32" i="13" s="1"/>
  <c r="V32" i="11"/>
  <c r="W32" i="13" s="1"/>
  <c r="W32" i="11"/>
  <c r="X32" i="13" s="1"/>
  <c r="X32" i="11"/>
  <c r="Y32" i="13" s="1"/>
  <c r="Y32" i="11"/>
  <c r="Z32" i="13" s="1"/>
  <c r="Z32" i="11"/>
  <c r="AA32" i="13" s="1"/>
  <c r="AA32" i="11"/>
  <c r="AB32" i="13" s="1"/>
  <c r="AB32" i="11"/>
  <c r="AC32" i="13" s="1"/>
  <c r="AC32" i="11"/>
  <c r="AD32" i="13" s="1"/>
  <c r="AD32" i="11"/>
  <c r="AE32" i="13" s="1"/>
  <c r="AE32" i="11"/>
  <c r="AF32" i="13" s="1"/>
  <c r="AF32" i="11"/>
  <c r="AG32" i="13" s="1"/>
  <c r="AG32" i="11"/>
  <c r="AH32" i="13" s="1"/>
  <c r="AH32" i="11"/>
  <c r="AI32" i="13" s="1"/>
  <c r="AI32" i="11"/>
  <c r="AJ32" i="13" s="1"/>
  <c r="AJ32" i="11"/>
  <c r="AK32" i="13" s="1"/>
  <c r="AK32" i="11"/>
  <c r="AL32" i="13" s="1"/>
  <c r="AL32" i="11"/>
  <c r="AM32" i="13" s="1"/>
  <c r="AM32" i="11"/>
  <c r="AN32" i="13" s="1"/>
  <c r="AN32" i="11"/>
  <c r="AO32" i="13" s="1"/>
  <c r="AO32" i="11"/>
  <c r="AP32" i="13" s="1"/>
  <c r="AP32" i="11"/>
  <c r="AQ32" i="13" s="1"/>
  <c r="AQ32" i="11"/>
  <c r="AR32" i="13" s="1"/>
  <c r="AR32" i="11"/>
  <c r="AS32" i="13" s="1"/>
  <c r="AS32" i="11"/>
  <c r="AT32" i="13" s="1"/>
  <c r="AT32" i="11"/>
  <c r="AU32" i="13" s="1"/>
  <c r="AU32" i="11"/>
  <c r="AV32" i="13" s="1"/>
  <c r="AV32" i="11"/>
  <c r="AW32" i="13" s="1"/>
  <c r="AW32" i="11"/>
  <c r="AX32" i="13" s="1"/>
  <c r="B33" i="11"/>
  <c r="C33" i="11"/>
  <c r="D33" i="13" s="1"/>
  <c r="D33" i="11"/>
  <c r="E33" i="13" s="1"/>
  <c r="E33" i="11"/>
  <c r="F33" i="13" s="1"/>
  <c r="F33" i="11"/>
  <c r="G33" i="13" s="1"/>
  <c r="G33" i="11"/>
  <c r="H33" i="13" s="1"/>
  <c r="H33" i="11"/>
  <c r="I33" i="13" s="1"/>
  <c r="I33" i="11"/>
  <c r="J33" i="13" s="1"/>
  <c r="J33" i="11"/>
  <c r="K33" i="13" s="1"/>
  <c r="K33" i="11"/>
  <c r="L33" i="13" s="1"/>
  <c r="L33" i="11"/>
  <c r="M33" i="13" s="1"/>
  <c r="M33" i="11"/>
  <c r="N33" i="13" s="1"/>
  <c r="N33" i="11"/>
  <c r="O33" i="13" s="1"/>
  <c r="O33" i="11"/>
  <c r="P33" i="13" s="1"/>
  <c r="P33" i="11"/>
  <c r="Q33" i="13" s="1"/>
  <c r="Q33" i="11"/>
  <c r="R33" i="13" s="1"/>
  <c r="R33" i="11"/>
  <c r="S33" i="13" s="1"/>
  <c r="S33" i="11"/>
  <c r="T33" i="13" s="1"/>
  <c r="T33" i="11"/>
  <c r="U33" i="13" s="1"/>
  <c r="V33" i="11"/>
  <c r="W33" i="13" s="1"/>
  <c r="W33" i="11"/>
  <c r="X33" i="13" s="1"/>
  <c r="X33" i="11"/>
  <c r="Y33" i="13" s="1"/>
  <c r="Y33" i="11"/>
  <c r="Z33" i="13" s="1"/>
  <c r="Z33" i="11"/>
  <c r="AA33" i="13" s="1"/>
  <c r="AA33" i="11"/>
  <c r="AB33" i="13" s="1"/>
  <c r="AB33" i="11"/>
  <c r="AC33" i="13" s="1"/>
  <c r="AC33" i="11"/>
  <c r="AD33" i="13" s="1"/>
  <c r="AD33" i="11"/>
  <c r="AE33" i="13" s="1"/>
  <c r="AE33" i="11"/>
  <c r="AF33" i="13" s="1"/>
  <c r="AF33" i="11"/>
  <c r="AG33" i="13" s="1"/>
  <c r="AG33" i="11"/>
  <c r="AH33" i="13" s="1"/>
  <c r="AH33" i="11"/>
  <c r="AI33" i="13" s="1"/>
  <c r="AI33" i="11"/>
  <c r="AJ33" i="13" s="1"/>
  <c r="AJ33" i="11"/>
  <c r="AK33" i="13" s="1"/>
  <c r="AK33" i="11"/>
  <c r="AL33" i="13" s="1"/>
  <c r="AL33" i="11"/>
  <c r="AM33" i="13" s="1"/>
  <c r="AM33" i="11"/>
  <c r="AN33" i="13" s="1"/>
  <c r="AN33" i="11"/>
  <c r="AO33" i="13" s="1"/>
  <c r="AO33" i="11"/>
  <c r="AP33" i="13" s="1"/>
  <c r="AP33" i="11"/>
  <c r="AQ33" i="13" s="1"/>
  <c r="AQ33" i="11"/>
  <c r="AR33" i="13" s="1"/>
  <c r="AR33" i="11"/>
  <c r="AS33" i="13" s="1"/>
  <c r="AS33" i="11"/>
  <c r="AT33" i="13" s="1"/>
  <c r="AT33" i="11"/>
  <c r="AU33" i="13" s="1"/>
  <c r="AU33" i="11"/>
  <c r="AV33" i="13" s="1"/>
  <c r="AV33" i="11"/>
  <c r="AW33" i="13" s="1"/>
  <c r="AW33" i="11"/>
  <c r="AX33" i="13" s="1"/>
  <c r="B34" i="11"/>
  <c r="C34" i="11"/>
  <c r="D34" i="13" s="1"/>
  <c r="D34" i="11"/>
  <c r="E34" i="13" s="1"/>
  <c r="E34" i="11"/>
  <c r="F34" i="13" s="1"/>
  <c r="F34" i="11"/>
  <c r="G34" i="13" s="1"/>
  <c r="G34" i="11"/>
  <c r="H34" i="13" s="1"/>
  <c r="H34" i="11"/>
  <c r="I34" i="13" s="1"/>
  <c r="I34" i="11"/>
  <c r="J34" i="13" s="1"/>
  <c r="J34" i="11"/>
  <c r="K34" i="13" s="1"/>
  <c r="K34" i="11"/>
  <c r="L34" i="13" s="1"/>
  <c r="L34" i="11"/>
  <c r="M34" i="13" s="1"/>
  <c r="M34" i="11"/>
  <c r="N34" i="13" s="1"/>
  <c r="N34" i="11"/>
  <c r="O34" i="13" s="1"/>
  <c r="O34" i="11"/>
  <c r="P34" i="13" s="1"/>
  <c r="P34" i="11"/>
  <c r="Q34" i="13" s="1"/>
  <c r="Q34" i="11"/>
  <c r="R34" i="13" s="1"/>
  <c r="R34" i="11"/>
  <c r="S34" i="13" s="1"/>
  <c r="S34" i="11"/>
  <c r="T34" i="13" s="1"/>
  <c r="T34" i="11"/>
  <c r="U34" i="13" s="1"/>
  <c r="V34" i="11"/>
  <c r="W34" i="13" s="1"/>
  <c r="W34" i="11"/>
  <c r="X34" i="13" s="1"/>
  <c r="X34" i="11"/>
  <c r="Y34" i="13" s="1"/>
  <c r="Y34" i="11"/>
  <c r="Z34" i="13" s="1"/>
  <c r="Z34" i="11"/>
  <c r="AA34" i="13" s="1"/>
  <c r="AA34" i="11"/>
  <c r="AB34" i="13" s="1"/>
  <c r="AB34" i="11"/>
  <c r="AC34" i="13" s="1"/>
  <c r="AC34" i="11"/>
  <c r="AD34" i="13" s="1"/>
  <c r="AD34" i="11"/>
  <c r="AE34" i="13" s="1"/>
  <c r="AE34" i="11"/>
  <c r="AF34" i="13" s="1"/>
  <c r="AF34" i="11"/>
  <c r="AG34" i="13" s="1"/>
  <c r="AG34" i="11"/>
  <c r="AH34" i="13" s="1"/>
  <c r="AH34" i="11"/>
  <c r="AI34" i="13" s="1"/>
  <c r="AI34" i="11"/>
  <c r="AJ34" i="13" s="1"/>
  <c r="AJ34" i="11"/>
  <c r="AK34" i="13" s="1"/>
  <c r="AK34" i="11"/>
  <c r="AL34" i="13" s="1"/>
  <c r="AL34" i="11"/>
  <c r="AM34" i="13" s="1"/>
  <c r="AM34" i="11"/>
  <c r="AN34" i="13" s="1"/>
  <c r="AN34" i="11"/>
  <c r="AO34" i="13" s="1"/>
  <c r="AO34" i="11"/>
  <c r="AP34" i="13" s="1"/>
  <c r="AP34" i="11"/>
  <c r="AQ34" i="13" s="1"/>
  <c r="AQ34" i="11"/>
  <c r="AR34" i="13" s="1"/>
  <c r="AR34" i="11"/>
  <c r="AS34" i="13" s="1"/>
  <c r="AS34" i="11"/>
  <c r="AT34" i="13" s="1"/>
  <c r="AT34" i="11"/>
  <c r="AU34" i="13" s="1"/>
  <c r="AU34" i="11"/>
  <c r="AV34" i="13" s="1"/>
  <c r="AV34" i="11"/>
  <c r="AW34" i="13" s="1"/>
  <c r="AW34" i="11"/>
  <c r="AX34" i="13" s="1"/>
  <c r="B35" i="11"/>
  <c r="C35" i="11"/>
  <c r="D35" i="13" s="1"/>
  <c r="D35" i="11"/>
  <c r="E35" i="13" s="1"/>
  <c r="E35" i="11"/>
  <c r="F35" i="13" s="1"/>
  <c r="F35" i="11"/>
  <c r="G35" i="13" s="1"/>
  <c r="G35" i="11"/>
  <c r="H35" i="13" s="1"/>
  <c r="H35" i="11"/>
  <c r="I35" i="13" s="1"/>
  <c r="I35" i="11"/>
  <c r="J35" i="13" s="1"/>
  <c r="J35" i="11"/>
  <c r="K35" i="13" s="1"/>
  <c r="K35" i="11"/>
  <c r="L35" i="13" s="1"/>
  <c r="L35" i="11"/>
  <c r="M35" i="13" s="1"/>
  <c r="M35" i="11"/>
  <c r="N35" i="13" s="1"/>
  <c r="N35" i="11"/>
  <c r="O35" i="13" s="1"/>
  <c r="O35" i="11"/>
  <c r="P35" i="13" s="1"/>
  <c r="P35" i="11"/>
  <c r="Q35" i="13" s="1"/>
  <c r="Q35" i="11"/>
  <c r="R35" i="13" s="1"/>
  <c r="R35" i="11"/>
  <c r="S35" i="13" s="1"/>
  <c r="S35" i="11"/>
  <c r="T35" i="13" s="1"/>
  <c r="T35" i="11"/>
  <c r="U35" i="13" s="1"/>
  <c r="U35" i="11"/>
  <c r="V35" i="13" s="1"/>
  <c r="V35" i="11"/>
  <c r="W35" i="13" s="1"/>
  <c r="W35" i="11"/>
  <c r="X35" i="13" s="1"/>
  <c r="X35" i="11"/>
  <c r="Y35" i="13" s="1"/>
  <c r="Y35" i="11"/>
  <c r="Z35" i="13" s="1"/>
  <c r="Z35" i="11"/>
  <c r="AA35" i="13" s="1"/>
  <c r="AA35" i="11"/>
  <c r="AB35" i="13" s="1"/>
  <c r="AB35" i="11"/>
  <c r="AC35" i="13" s="1"/>
  <c r="AC35" i="11"/>
  <c r="AD35" i="13" s="1"/>
  <c r="AD35" i="11"/>
  <c r="AE35" i="13" s="1"/>
  <c r="AE35" i="11"/>
  <c r="AF35" i="13" s="1"/>
  <c r="AF35" i="11"/>
  <c r="AG35" i="13" s="1"/>
  <c r="AG35" i="11"/>
  <c r="AH35" i="13" s="1"/>
  <c r="AH35" i="11"/>
  <c r="AI35" i="13" s="1"/>
  <c r="AI35" i="11"/>
  <c r="AJ35" i="13" s="1"/>
  <c r="AJ35" i="11"/>
  <c r="AK35" i="13" s="1"/>
  <c r="AK35" i="11"/>
  <c r="AL35" i="13" s="1"/>
  <c r="AL35" i="11"/>
  <c r="AM35" i="13" s="1"/>
  <c r="AM35" i="11"/>
  <c r="AN35" i="13" s="1"/>
  <c r="AN35" i="11"/>
  <c r="AO35" i="13" s="1"/>
  <c r="AO35" i="11"/>
  <c r="AP35" i="13" s="1"/>
  <c r="AP35" i="11"/>
  <c r="AQ35" i="13" s="1"/>
  <c r="AQ35" i="11"/>
  <c r="AR35" i="13" s="1"/>
  <c r="AR35" i="11"/>
  <c r="AS35" i="13" s="1"/>
  <c r="AS35" i="11"/>
  <c r="AT35" i="13" s="1"/>
  <c r="AT35" i="11"/>
  <c r="AU35" i="13" s="1"/>
  <c r="AU35" i="11"/>
  <c r="AV35" i="13" s="1"/>
  <c r="AV35" i="11"/>
  <c r="AW35" i="13" s="1"/>
  <c r="AW35" i="11"/>
  <c r="AX35" i="13" s="1"/>
  <c r="B36" i="11"/>
  <c r="C36" i="11"/>
  <c r="D36" i="13" s="1"/>
  <c r="D36" i="11"/>
  <c r="E36" i="13" s="1"/>
  <c r="E36" i="11"/>
  <c r="F36" i="13" s="1"/>
  <c r="F36" i="11"/>
  <c r="G36" i="13" s="1"/>
  <c r="G36" i="11"/>
  <c r="H36" i="13" s="1"/>
  <c r="H36" i="11"/>
  <c r="I36" i="13" s="1"/>
  <c r="I36" i="11"/>
  <c r="J36" i="13" s="1"/>
  <c r="J36" i="11"/>
  <c r="K36" i="13" s="1"/>
  <c r="K36" i="11"/>
  <c r="L36" i="13" s="1"/>
  <c r="L36" i="11"/>
  <c r="M36" i="13" s="1"/>
  <c r="M36" i="11"/>
  <c r="N36" i="13" s="1"/>
  <c r="N36" i="11"/>
  <c r="O36" i="13" s="1"/>
  <c r="O36" i="11"/>
  <c r="P36" i="13" s="1"/>
  <c r="P36" i="11"/>
  <c r="Q36" i="13" s="1"/>
  <c r="Q36" i="11"/>
  <c r="R36" i="13" s="1"/>
  <c r="R36" i="11"/>
  <c r="S36" i="13" s="1"/>
  <c r="S36" i="11"/>
  <c r="T36" i="13" s="1"/>
  <c r="T36" i="11"/>
  <c r="U36" i="13" s="1"/>
  <c r="U36" i="11"/>
  <c r="V36" i="13" s="1"/>
  <c r="V36" i="11"/>
  <c r="W36" i="13" s="1"/>
  <c r="W36" i="11"/>
  <c r="X36" i="13" s="1"/>
  <c r="X36" i="11"/>
  <c r="Y36" i="13" s="1"/>
  <c r="Y36" i="11"/>
  <c r="Z36" i="13" s="1"/>
  <c r="Z36" i="11"/>
  <c r="AA36" i="13" s="1"/>
  <c r="AA36" i="11"/>
  <c r="AB36" i="13" s="1"/>
  <c r="AB36" i="11"/>
  <c r="AC36" i="13" s="1"/>
  <c r="AC36" i="11"/>
  <c r="AD36" i="13" s="1"/>
  <c r="AD36" i="11"/>
  <c r="AE36" i="13" s="1"/>
  <c r="AE36" i="11"/>
  <c r="AF36" i="13" s="1"/>
  <c r="AF36" i="11"/>
  <c r="AG36" i="13" s="1"/>
  <c r="AG36" i="11"/>
  <c r="AH36" i="13" s="1"/>
  <c r="AH36" i="11"/>
  <c r="AI36" i="13" s="1"/>
  <c r="AI36" i="11"/>
  <c r="AJ36" i="13" s="1"/>
  <c r="AJ36" i="11"/>
  <c r="AK36" i="13" s="1"/>
  <c r="AK36" i="11"/>
  <c r="AL36" i="13" s="1"/>
  <c r="AL36" i="11"/>
  <c r="AM36" i="13" s="1"/>
  <c r="AM36" i="11"/>
  <c r="AN36" i="13" s="1"/>
  <c r="AN36" i="11"/>
  <c r="AO36" i="13" s="1"/>
  <c r="AO36" i="11"/>
  <c r="AP36" i="13" s="1"/>
  <c r="AP36" i="11"/>
  <c r="AQ36" i="13" s="1"/>
  <c r="AQ36" i="11"/>
  <c r="AR36" i="13" s="1"/>
  <c r="AR36" i="11"/>
  <c r="AS36" i="13" s="1"/>
  <c r="AS36" i="11"/>
  <c r="AT36" i="13" s="1"/>
  <c r="AT36" i="11"/>
  <c r="AU36" i="13" s="1"/>
  <c r="AU36" i="11"/>
  <c r="AV36" i="13" s="1"/>
  <c r="AV36" i="11"/>
  <c r="AW36" i="13" s="1"/>
  <c r="AW36" i="11"/>
  <c r="AX36" i="13" s="1"/>
  <c r="L67" i="15" l="1"/>
  <c r="K53" i="8"/>
  <c r="K54" i="8"/>
  <c r="K52" i="8"/>
  <c r="A120" i="16"/>
  <c r="K45" i="8"/>
  <c r="K46" i="8"/>
  <c r="K47" i="8"/>
  <c r="K48" i="8"/>
  <c r="K49" i="8"/>
  <c r="O58" i="8" s="1"/>
  <c r="K44" i="8"/>
  <c r="B32" i="8"/>
  <c r="E69" i="8" s="1"/>
  <c r="C32" i="8"/>
  <c r="F69" i="8" s="1"/>
  <c r="D32" i="8"/>
  <c r="B33" i="8"/>
  <c r="E70" i="8" s="1"/>
  <c r="C33" i="8"/>
  <c r="F70" i="8" s="1"/>
  <c r="D33" i="8"/>
  <c r="B34" i="8"/>
  <c r="E71" i="8" s="1"/>
  <c r="C34" i="8"/>
  <c r="F71" i="8" s="1"/>
  <c r="D34" i="8"/>
  <c r="B35" i="8"/>
  <c r="E72" i="8" s="1"/>
  <c r="C35" i="8"/>
  <c r="F72" i="8" s="1"/>
  <c r="D35" i="8"/>
  <c r="B36" i="8"/>
  <c r="E73" i="8" s="1"/>
  <c r="C36" i="8"/>
  <c r="F73" i="8" s="1"/>
  <c r="D36" i="8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C29" i="13"/>
  <c r="C30" i="13"/>
  <c r="C31" i="13"/>
  <c r="B29" i="11"/>
  <c r="C29" i="11"/>
  <c r="D29" i="13" s="1"/>
  <c r="D29" i="11"/>
  <c r="E29" i="11"/>
  <c r="F29" i="13" s="1"/>
  <c r="F29" i="11"/>
  <c r="G29" i="13" s="1"/>
  <c r="G29" i="11"/>
  <c r="H29" i="13" s="1"/>
  <c r="H29" i="11"/>
  <c r="I29" i="13" s="1"/>
  <c r="I29" i="11"/>
  <c r="J29" i="13" s="1"/>
  <c r="J29" i="11"/>
  <c r="K29" i="13" s="1"/>
  <c r="K29" i="11"/>
  <c r="L29" i="13" s="1"/>
  <c r="L29" i="11"/>
  <c r="M29" i="13" s="1"/>
  <c r="M29" i="11"/>
  <c r="N29" i="13" s="1"/>
  <c r="N29" i="11"/>
  <c r="O29" i="13" s="1"/>
  <c r="O29" i="11"/>
  <c r="P29" i="13" s="1"/>
  <c r="P29" i="11"/>
  <c r="Q29" i="13" s="1"/>
  <c r="Q29" i="11"/>
  <c r="R29" i="13" s="1"/>
  <c r="R29" i="11"/>
  <c r="S29" i="13" s="1"/>
  <c r="S29" i="11"/>
  <c r="T29" i="13" s="1"/>
  <c r="T29" i="11"/>
  <c r="U29" i="13" s="1"/>
  <c r="U29" i="11"/>
  <c r="V29" i="13" s="1"/>
  <c r="V29" i="11"/>
  <c r="W29" i="13" s="1"/>
  <c r="W29" i="11"/>
  <c r="X29" i="13" s="1"/>
  <c r="X29" i="11"/>
  <c r="Y29" i="13" s="1"/>
  <c r="Y29" i="11"/>
  <c r="Z29" i="13" s="1"/>
  <c r="Z29" i="11"/>
  <c r="AA29" i="13" s="1"/>
  <c r="AA29" i="11"/>
  <c r="AB29" i="13" s="1"/>
  <c r="AB29" i="11"/>
  <c r="AC29" i="13" s="1"/>
  <c r="AC29" i="11"/>
  <c r="AD29" i="13" s="1"/>
  <c r="AD29" i="11"/>
  <c r="AE29" i="13" s="1"/>
  <c r="AE29" i="11"/>
  <c r="AF29" i="13" s="1"/>
  <c r="AF29" i="11"/>
  <c r="AG29" i="13" s="1"/>
  <c r="AG29" i="11"/>
  <c r="AH29" i="13" s="1"/>
  <c r="AH29" i="11"/>
  <c r="AI29" i="13" s="1"/>
  <c r="AI29" i="11"/>
  <c r="AJ29" i="13" s="1"/>
  <c r="AJ29" i="11"/>
  <c r="AK29" i="13" s="1"/>
  <c r="AK29" i="11"/>
  <c r="AL29" i="13" s="1"/>
  <c r="AL29" i="11"/>
  <c r="AM29" i="13" s="1"/>
  <c r="AM29" i="11"/>
  <c r="AN29" i="13" s="1"/>
  <c r="AN29" i="11"/>
  <c r="AO29" i="13" s="1"/>
  <c r="AO29" i="11"/>
  <c r="AP29" i="13" s="1"/>
  <c r="AP29" i="11"/>
  <c r="AQ29" i="13" s="1"/>
  <c r="AQ29" i="11"/>
  <c r="AR29" i="13" s="1"/>
  <c r="AR29" i="11"/>
  <c r="AS29" i="13" s="1"/>
  <c r="AS29" i="11"/>
  <c r="AT29" i="13" s="1"/>
  <c r="AT29" i="11"/>
  <c r="AU29" i="13" s="1"/>
  <c r="AU29" i="11"/>
  <c r="AV29" i="13" s="1"/>
  <c r="AV29" i="11"/>
  <c r="AW29" i="13" s="1"/>
  <c r="AW29" i="11"/>
  <c r="AX29" i="13" s="1"/>
  <c r="B30" i="11"/>
  <c r="C30" i="11"/>
  <c r="D30" i="11"/>
  <c r="E30" i="13" s="1"/>
  <c r="E30" i="11"/>
  <c r="F30" i="11"/>
  <c r="G30" i="11"/>
  <c r="H30" i="13" s="1"/>
  <c r="H30" i="11"/>
  <c r="I30" i="13" s="1"/>
  <c r="I30" i="11"/>
  <c r="J30" i="13" s="1"/>
  <c r="J30" i="11"/>
  <c r="K30" i="13" s="1"/>
  <c r="K30" i="11"/>
  <c r="L30" i="13" s="1"/>
  <c r="L30" i="11"/>
  <c r="M30" i="13" s="1"/>
  <c r="M30" i="11"/>
  <c r="N30" i="13" s="1"/>
  <c r="N30" i="11"/>
  <c r="O30" i="13" s="1"/>
  <c r="O30" i="11"/>
  <c r="P30" i="13" s="1"/>
  <c r="P30" i="11"/>
  <c r="Q30" i="13" s="1"/>
  <c r="Q30" i="11"/>
  <c r="R30" i="13" s="1"/>
  <c r="R30" i="11"/>
  <c r="S30" i="13" s="1"/>
  <c r="S30" i="11"/>
  <c r="T30" i="13" s="1"/>
  <c r="T30" i="11"/>
  <c r="U30" i="13" s="1"/>
  <c r="U30" i="11"/>
  <c r="V30" i="13" s="1"/>
  <c r="V30" i="11"/>
  <c r="W30" i="13" s="1"/>
  <c r="W30" i="11"/>
  <c r="X30" i="13" s="1"/>
  <c r="X30" i="11"/>
  <c r="Y30" i="13" s="1"/>
  <c r="Y30" i="11"/>
  <c r="Z30" i="13" s="1"/>
  <c r="Z30" i="11"/>
  <c r="AA30" i="13" s="1"/>
  <c r="AA30" i="11"/>
  <c r="AB30" i="13" s="1"/>
  <c r="AB30" i="11"/>
  <c r="AC30" i="13" s="1"/>
  <c r="AC30" i="11"/>
  <c r="AD30" i="13" s="1"/>
  <c r="AD30" i="11"/>
  <c r="AE30" i="13" s="1"/>
  <c r="AE30" i="11"/>
  <c r="AF30" i="13" s="1"/>
  <c r="AF30" i="11"/>
  <c r="AG30" i="13" s="1"/>
  <c r="AG30" i="11"/>
  <c r="AH30" i="13" s="1"/>
  <c r="AH30" i="11"/>
  <c r="AI30" i="13" s="1"/>
  <c r="AI30" i="11"/>
  <c r="AJ30" i="13" s="1"/>
  <c r="AJ30" i="11"/>
  <c r="AK30" i="13" s="1"/>
  <c r="AK30" i="11"/>
  <c r="AL30" i="13" s="1"/>
  <c r="AL30" i="11"/>
  <c r="AM30" i="13" s="1"/>
  <c r="AM30" i="11"/>
  <c r="AN30" i="13" s="1"/>
  <c r="AN30" i="11"/>
  <c r="AO30" i="13" s="1"/>
  <c r="AO30" i="11"/>
  <c r="AP30" i="13" s="1"/>
  <c r="AP30" i="11"/>
  <c r="AQ30" i="13" s="1"/>
  <c r="AQ30" i="11"/>
  <c r="AR30" i="13" s="1"/>
  <c r="AR30" i="11"/>
  <c r="AS30" i="13" s="1"/>
  <c r="AS30" i="11"/>
  <c r="AT30" i="13" s="1"/>
  <c r="AT30" i="11"/>
  <c r="AU30" i="13" s="1"/>
  <c r="AU30" i="11"/>
  <c r="AV30" i="13" s="1"/>
  <c r="AV30" i="11"/>
  <c r="AW30" i="13" s="1"/>
  <c r="AW30" i="11"/>
  <c r="AX30" i="13" s="1"/>
  <c r="B31" i="11"/>
  <c r="C31" i="11"/>
  <c r="D31" i="13" s="1"/>
  <c r="D31" i="11"/>
  <c r="E31" i="13" s="1"/>
  <c r="E31" i="11"/>
  <c r="F31" i="13" s="1"/>
  <c r="F31" i="11"/>
  <c r="G31" i="11"/>
  <c r="H31" i="13" s="1"/>
  <c r="H31" i="11"/>
  <c r="I31" i="13" s="1"/>
  <c r="I31" i="11"/>
  <c r="J31" i="13" s="1"/>
  <c r="J31" i="11"/>
  <c r="K31" i="13" s="1"/>
  <c r="K31" i="11"/>
  <c r="L31" i="13" s="1"/>
  <c r="L31" i="11"/>
  <c r="M31" i="13" s="1"/>
  <c r="M31" i="11"/>
  <c r="N31" i="13" s="1"/>
  <c r="N31" i="11"/>
  <c r="O31" i="13" s="1"/>
  <c r="O31" i="11"/>
  <c r="P31" i="13" s="1"/>
  <c r="P31" i="11"/>
  <c r="Q31" i="13" s="1"/>
  <c r="Q31" i="11"/>
  <c r="R31" i="13" s="1"/>
  <c r="R31" i="11"/>
  <c r="S31" i="13" s="1"/>
  <c r="S31" i="11"/>
  <c r="T31" i="13" s="1"/>
  <c r="T31" i="11"/>
  <c r="U31" i="13" s="1"/>
  <c r="U31" i="11"/>
  <c r="V31" i="13" s="1"/>
  <c r="V31" i="11"/>
  <c r="W31" i="13" s="1"/>
  <c r="W31" i="11"/>
  <c r="X31" i="13" s="1"/>
  <c r="X31" i="11"/>
  <c r="Y31" i="13" s="1"/>
  <c r="Y31" i="11"/>
  <c r="Z31" i="13" s="1"/>
  <c r="Z31" i="11"/>
  <c r="AA31" i="13" s="1"/>
  <c r="AA31" i="11"/>
  <c r="AB31" i="13" s="1"/>
  <c r="AB31" i="11"/>
  <c r="AC31" i="13" s="1"/>
  <c r="AC31" i="11"/>
  <c r="AD31" i="13" s="1"/>
  <c r="AD31" i="11"/>
  <c r="AE31" i="13" s="1"/>
  <c r="AE31" i="11"/>
  <c r="AF31" i="13" s="1"/>
  <c r="AF31" i="11"/>
  <c r="AG31" i="13" s="1"/>
  <c r="AG31" i="11"/>
  <c r="AH31" i="13" s="1"/>
  <c r="AH31" i="11"/>
  <c r="AI31" i="13" s="1"/>
  <c r="AI31" i="11"/>
  <c r="AJ31" i="13" s="1"/>
  <c r="AJ31" i="11"/>
  <c r="AK31" i="13" s="1"/>
  <c r="AK31" i="11"/>
  <c r="AL31" i="13" s="1"/>
  <c r="AL31" i="11"/>
  <c r="AM31" i="13" s="1"/>
  <c r="AM31" i="11"/>
  <c r="AN31" i="13" s="1"/>
  <c r="AN31" i="11"/>
  <c r="AO31" i="13" s="1"/>
  <c r="AO31" i="11"/>
  <c r="AP31" i="13" s="1"/>
  <c r="AP31" i="11"/>
  <c r="AQ31" i="13" s="1"/>
  <c r="AQ31" i="11"/>
  <c r="AR31" i="13" s="1"/>
  <c r="AR31" i="11"/>
  <c r="AS31" i="13" s="1"/>
  <c r="AS31" i="11"/>
  <c r="AT31" i="13" s="1"/>
  <c r="AT31" i="11"/>
  <c r="AU31" i="13" s="1"/>
  <c r="AU31" i="11"/>
  <c r="AV31" i="13" s="1"/>
  <c r="AV31" i="11"/>
  <c r="AW31" i="13" s="1"/>
  <c r="AW31" i="11"/>
  <c r="AX31" i="13" s="1"/>
  <c r="B8" i="8"/>
  <c r="E45" i="8" s="1"/>
  <c r="C8" i="8"/>
  <c r="F45" i="8" s="1"/>
  <c r="D8" i="8"/>
  <c r="A8" i="8" s="1"/>
  <c r="B9" i="8"/>
  <c r="E46" i="8" s="1"/>
  <c r="C9" i="8"/>
  <c r="F46" i="8" s="1"/>
  <c r="D9" i="8"/>
  <c r="A9" i="8" s="1"/>
  <c r="B10" i="8"/>
  <c r="E47" i="8" s="1"/>
  <c r="C10" i="8"/>
  <c r="F47" i="8" s="1"/>
  <c r="D10" i="8"/>
  <c r="A10" i="8" s="1"/>
  <c r="B11" i="8"/>
  <c r="E48" i="8" s="1"/>
  <c r="C11" i="8"/>
  <c r="F48" i="8" s="1"/>
  <c r="D11" i="8"/>
  <c r="A11" i="8" s="1"/>
  <c r="B12" i="8"/>
  <c r="E49" i="8" s="1"/>
  <c r="C12" i="8"/>
  <c r="F49" i="8" s="1"/>
  <c r="D12" i="8"/>
  <c r="A12" i="8" s="1"/>
  <c r="B13" i="8"/>
  <c r="E50" i="8" s="1"/>
  <c r="C13" i="8"/>
  <c r="F50" i="8" s="1"/>
  <c r="D13" i="8"/>
  <c r="A13" i="8" s="1"/>
  <c r="B14" i="8"/>
  <c r="E51" i="8" s="1"/>
  <c r="C14" i="8"/>
  <c r="F51" i="8" s="1"/>
  <c r="D14" i="8"/>
  <c r="A14" i="8" s="1"/>
  <c r="B15" i="8"/>
  <c r="E52" i="8" s="1"/>
  <c r="C15" i="8"/>
  <c r="F52" i="8" s="1"/>
  <c r="D15" i="8"/>
  <c r="A15" i="8" s="1"/>
  <c r="B16" i="8"/>
  <c r="E53" i="8" s="1"/>
  <c r="C16" i="8"/>
  <c r="F53" i="8" s="1"/>
  <c r="D16" i="8"/>
  <c r="A16" i="8" s="1"/>
  <c r="B17" i="8"/>
  <c r="E54" i="8" s="1"/>
  <c r="C17" i="8"/>
  <c r="F54" i="8" s="1"/>
  <c r="D17" i="8"/>
  <c r="A17" i="8" s="1"/>
  <c r="B18" i="8"/>
  <c r="E55" i="8" s="1"/>
  <c r="C18" i="8"/>
  <c r="F55" i="8" s="1"/>
  <c r="D18" i="8"/>
  <c r="A18" i="8" s="1"/>
  <c r="B19" i="8"/>
  <c r="E56" i="8" s="1"/>
  <c r="C19" i="8"/>
  <c r="F56" i="8" s="1"/>
  <c r="D19" i="8"/>
  <c r="A19" i="8" s="1"/>
  <c r="B20" i="8"/>
  <c r="E57" i="8" s="1"/>
  <c r="C20" i="8"/>
  <c r="F57" i="8" s="1"/>
  <c r="D20" i="8"/>
  <c r="A20" i="8" s="1"/>
  <c r="B21" i="8"/>
  <c r="E58" i="8" s="1"/>
  <c r="C21" i="8"/>
  <c r="F58" i="8" s="1"/>
  <c r="D21" i="8"/>
  <c r="A21" i="8" s="1"/>
  <c r="B22" i="8"/>
  <c r="E59" i="8" s="1"/>
  <c r="C22" i="8"/>
  <c r="F59" i="8" s="1"/>
  <c r="D22" i="8"/>
  <c r="A22" i="8" s="1"/>
  <c r="B23" i="8"/>
  <c r="E60" i="8" s="1"/>
  <c r="C23" i="8"/>
  <c r="F60" i="8" s="1"/>
  <c r="D23" i="8"/>
  <c r="A23" i="8" s="1"/>
  <c r="B24" i="8"/>
  <c r="E61" i="8" s="1"/>
  <c r="C24" i="8"/>
  <c r="F61" i="8" s="1"/>
  <c r="D24" i="8"/>
  <c r="A24" i="8" s="1"/>
  <c r="B25" i="8"/>
  <c r="E62" i="8" s="1"/>
  <c r="C25" i="8"/>
  <c r="F62" i="8" s="1"/>
  <c r="D25" i="8"/>
  <c r="A25" i="8" s="1"/>
  <c r="B26" i="8"/>
  <c r="E63" i="8" s="1"/>
  <c r="C26" i="8"/>
  <c r="F63" i="8" s="1"/>
  <c r="D26" i="8"/>
  <c r="A26" i="8" s="1"/>
  <c r="B27" i="8"/>
  <c r="E64" i="8" s="1"/>
  <c r="C27" i="8"/>
  <c r="F64" i="8" s="1"/>
  <c r="D27" i="8"/>
  <c r="A27" i="8" s="1"/>
  <c r="B28" i="8"/>
  <c r="E65" i="8" s="1"/>
  <c r="C28" i="8"/>
  <c r="F65" i="8" s="1"/>
  <c r="D28" i="8"/>
  <c r="A28" i="8" s="1"/>
  <c r="B29" i="8"/>
  <c r="E66" i="8" s="1"/>
  <c r="C29" i="8"/>
  <c r="F66" i="8" s="1"/>
  <c r="D29" i="8"/>
  <c r="B30" i="8"/>
  <c r="E67" i="8" s="1"/>
  <c r="C30" i="8"/>
  <c r="D30" i="8"/>
  <c r="A30" i="8" s="1"/>
  <c r="B31" i="8"/>
  <c r="E68" i="8" s="1"/>
  <c r="C31" i="8"/>
  <c r="F68" i="8" s="1"/>
  <c r="D31" i="8"/>
  <c r="A31" i="8" s="1"/>
  <c r="A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1" i="16"/>
  <c r="D7" i="8"/>
  <c r="A7" i="8" s="1"/>
  <c r="C7" i="8"/>
  <c r="B7" i="8"/>
  <c r="E44" i="8" s="1"/>
  <c r="J114" i="15"/>
  <c r="J115" i="15"/>
  <c r="J116" i="15"/>
  <c r="D7" i="11"/>
  <c r="D8" i="11"/>
  <c r="D9" i="11"/>
  <c r="D10" i="11"/>
  <c r="D11" i="11"/>
  <c r="D12" i="11"/>
  <c r="D13" i="11"/>
  <c r="D14" i="11"/>
  <c r="D15" i="11"/>
  <c r="D16" i="11"/>
  <c r="D17" i="11"/>
  <c r="D18" i="11"/>
  <c r="C14" i="15"/>
  <c r="C19" i="11"/>
  <c r="D19" i="13" s="1"/>
  <c r="C18" i="11"/>
  <c r="D18" i="13" s="1"/>
  <c r="C20" i="11"/>
  <c r="D20" i="13" s="1"/>
  <c r="C21" i="11"/>
  <c r="D21" i="13" s="1"/>
  <c r="C22" i="11"/>
  <c r="D22" i="13" s="1"/>
  <c r="C23" i="11"/>
  <c r="D23" i="13" s="1"/>
  <c r="C24" i="11"/>
  <c r="D24" i="13" s="1"/>
  <c r="C25" i="11"/>
  <c r="D25" i="13" s="1"/>
  <c r="J53" i="8" l="1"/>
  <c r="F44" i="8"/>
  <c r="J54" i="8"/>
  <c r="J52" i="8"/>
  <c r="C63" i="13"/>
  <c r="C115" i="15" s="1"/>
  <c r="F67" i="8"/>
  <c r="N58" i="8"/>
  <c r="C69" i="13"/>
  <c r="C121" i="15" s="1"/>
  <c r="B68" i="13"/>
  <c r="B120" i="15" s="1"/>
  <c r="A33" i="8"/>
  <c r="E33" i="8" s="1"/>
  <c r="B33" i="13"/>
  <c r="D66" i="13" s="1"/>
  <c r="D118" i="15" s="1"/>
  <c r="C65" i="13"/>
  <c r="C117" i="15" s="1"/>
  <c r="B69" i="13"/>
  <c r="B121" i="15" s="1"/>
  <c r="A34" i="8"/>
  <c r="E34" i="8" s="1"/>
  <c r="B34" i="13"/>
  <c r="D67" i="13" s="1"/>
  <c r="D119" i="15" s="1"/>
  <c r="C66" i="13"/>
  <c r="C118" i="15" s="1"/>
  <c r="B65" i="13"/>
  <c r="B117" i="15" s="1"/>
  <c r="A35" i="8"/>
  <c r="E35" i="8" s="1"/>
  <c r="B35" i="13"/>
  <c r="D68" i="13" s="1"/>
  <c r="D120" i="15" s="1"/>
  <c r="C67" i="13"/>
  <c r="C119" i="15" s="1"/>
  <c r="B66" i="13"/>
  <c r="B118" i="15" s="1"/>
  <c r="A36" i="8"/>
  <c r="E36" i="8" s="1"/>
  <c r="B36" i="13"/>
  <c r="D69" i="13" s="1"/>
  <c r="D121" i="15" s="1"/>
  <c r="C68" i="13"/>
  <c r="C120" i="15" s="1"/>
  <c r="B67" i="13"/>
  <c r="B119" i="15" s="1"/>
  <c r="A32" i="8"/>
  <c r="E32" i="8" s="1"/>
  <c r="B32" i="13"/>
  <c r="D65" i="13" s="1"/>
  <c r="D117" i="15" s="1"/>
  <c r="C62" i="13"/>
  <c r="C114" i="15" s="1"/>
  <c r="B64" i="13"/>
  <c r="B116" i="15" s="1"/>
  <c r="J48" i="8"/>
  <c r="I48" i="8" s="1"/>
  <c r="B62" i="13"/>
  <c r="B114" i="15" s="1"/>
  <c r="J47" i="8"/>
  <c r="B31" i="13"/>
  <c r="D64" i="13" s="1"/>
  <c r="D116" i="15" s="1"/>
  <c r="J44" i="8"/>
  <c r="J46" i="8"/>
  <c r="B30" i="13"/>
  <c r="D63" i="13" s="1"/>
  <c r="D115" i="15" s="1"/>
  <c r="J49" i="8"/>
  <c r="I49" i="8" s="1"/>
  <c r="J45" i="8"/>
  <c r="B29" i="13"/>
  <c r="D62" i="13" s="1"/>
  <c r="D114" i="15" s="1"/>
  <c r="E7" i="8"/>
  <c r="E15" i="8"/>
  <c r="E11" i="8"/>
  <c r="E30" i="8"/>
  <c r="E14" i="8"/>
  <c r="E27" i="8"/>
  <c r="E28" i="8"/>
  <c r="E16" i="8"/>
  <c r="E8" i="8"/>
  <c r="E10" i="8"/>
  <c r="E23" i="8"/>
  <c r="E24" i="8"/>
  <c r="E20" i="8"/>
  <c r="E12" i="8"/>
  <c r="E26" i="8"/>
  <c r="E31" i="8"/>
  <c r="E19" i="8"/>
  <c r="E18" i="8"/>
  <c r="E25" i="8"/>
  <c r="E21" i="8"/>
  <c r="E17" i="8"/>
  <c r="E13" i="8"/>
  <c r="E9" i="8"/>
  <c r="E22" i="8"/>
  <c r="G31" i="13"/>
  <c r="D30" i="13"/>
  <c r="E29" i="13"/>
  <c r="G30" i="13"/>
  <c r="F30" i="13"/>
  <c r="A29" i="8"/>
  <c r="E29" i="8" s="1"/>
  <c r="B63" i="13"/>
  <c r="B115" i="15" s="1"/>
  <c r="C64" i="13"/>
  <c r="C116" i="15" s="1"/>
  <c r="J111" i="15"/>
  <c r="J112" i="15"/>
  <c r="J113" i="15"/>
  <c r="J92" i="15"/>
  <c r="J93" i="15"/>
  <c r="J94" i="15"/>
  <c r="J95" i="15"/>
  <c r="J96" i="15"/>
  <c r="J97" i="15"/>
  <c r="J98" i="15"/>
  <c r="J99" i="15"/>
  <c r="J100" i="15"/>
  <c r="J101" i="15"/>
  <c r="J102" i="15"/>
  <c r="J103" i="15"/>
  <c r="J104" i="15"/>
  <c r="J105" i="15"/>
  <c r="J106" i="15"/>
  <c r="J107" i="15"/>
  <c r="J108" i="15"/>
  <c r="J109" i="15"/>
  <c r="J110" i="15"/>
  <c r="C91" i="15"/>
  <c r="D91" i="15"/>
  <c r="E91" i="15"/>
  <c r="F91" i="15"/>
  <c r="G91" i="15"/>
  <c r="H91" i="15"/>
  <c r="I91" i="15"/>
  <c r="J91" i="15"/>
  <c r="B91" i="15"/>
  <c r="AX6" i="13"/>
  <c r="AW6" i="13"/>
  <c r="AV6" i="13"/>
  <c r="AU6" i="13"/>
  <c r="AT6" i="13"/>
  <c r="AS6" i="13"/>
  <c r="AR6" i="13"/>
  <c r="AQ6" i="13"/>
  <c r="AP6" i="13"/>
  <c r="AO6" i="13"/>
  <c r="AN6" i="13"/>
  <c r="AM6" i="13"/>
  <c r="AL6" i="13"/>
  <c r="AK6" i="13"/>
  <c r="AJ6" i="13"/>
  <c r="AI6" i="13"/>
  <c r="AH6" i="13"/>
  <c r="AG6" i="13"/>
  <c r="AF6" i="13"/>
  <c r="AE6" i="13"/>
  <c r="AD6" i="13"/>
  <c r="AC6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AX5" i="13"/>
  <c r="AW5" i="13"/>
  <c r="AV5" i="13"/>
  <c r="AU5" i="13"/>
  <c r="AT5" i="13"/>
  <c r="AS5" i="13"/>
  <c r="AR5" i="13"/>
  <c r="AQ5" i="13"/>
  <c r="AP5" i="13"/>
  <c r="AO5" i="13"/>
  <c r="AN5" i="13"/>
  <c r="AM5" i="13"/>
  <c r="AL5" i="13"/>
  <c r="AK5" i="13"/>
  <c r="AJ5" i="13"/>
  <c r="AI5" i="13"/>
  <c r="AH5" i="13"/>
  <c r="AG5" i="13"/>
  <c r="AF5" i="13"/>
  <c r="AE5" i="13"/>
  <c r="AD5" i="13"/>
  <c r="AC5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AX4" i="13"/>
  <c r="AW4" i="13"/>
  <c r="AV4" i="13"/>
  <c r="AU4" i="13"/>
  <c r="AT4" i="13"/>
  <c r="AS4" i="13"/>
  <c r="AR4" i="13"/>
  <c r="AQ4" i="13"/>
  <c r="AP4" i="13"/>
  <c r="AO4" i="13"/>
  <c r="AN4" i="13"/>
  <c r="AM4" i="13"/>
  <c r="AL4" i="13"/>
  <c r="AK4" i="13"/>
  <c r="AJ4" i="13"/>
  <c r="AI4" i="13"/>
  <c r="AH4" i="13"/>
  <c r="AG4" i="13"/>
  <c r="AF4" i="13"/>
  <c r="AE4" i="13"/>
  <c r="AD4" i="13"/>
  <c r="AC4" i="13"/>
  <c r="AB4" i="13"/>
  <c r="AA4" i="13"/>
  <c r="Z4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AX3" i="13"/>
  <c r="AW3" i="13"/>
  <c r="AV3" i="13"/>
  <c r="AU3" i="13"/>
  <c r="AT3" i="13"/>
  <c r="AS3" i="13"/>
  <c r="AR3" i="13"/>
  <c r="AQ3" i="13"/>
  <c r="AP3" i="13"/>
  <c r="AO3" i="13"/>
  <c r="AN3" i="13"/>
  <c r="AM3" i="13"/>
  <c r="AL3" i="13"/>
  <c r="AK3" i="13"/>
  <c r="AJ3" i="13"/>
  <c r="AI3" i="13"/>
  <c r="AH3" i="13"/>
  <c r="AG3" i="13"/>
  <c r="AF3" i="13"/>
  <c r="AE3" i="13"/>
  <c r="AD3" i="13"/>
  <c r="AC3" i="13"/>
  <c r="AB3" i="13"/>
  <c r="AA3" i="13"/>
  <c r="Z3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AX2" i="13"/>
  <c r="AW2" i="13"/>
  <c r="AV2" i="13"/>
  <c r="AU2" i="13"/>
  <c r="AT2" i="13"/>
  <c r="AS2" i="13"/>
  <c r="AR2" i="13"/>
  <c r="AQ2" i="13"/>
  <c r="AP2" i="13"/>
  <c r="AO2" i="13"/>
  <c r="AN2" i="13"/>
  <c r="AM2" i="13"/>
  <c r="AL2" i="13"/>
  <c r="AK2" i="13"/>
  <c r="AJ2" i="13"/>
  <c r="AI2" i="13"/>
  <c r="AH2" i="13"/>
  <c r="AG2" i="13"/>
  <c r="AF2" i="13"/>
  <c r="AE2" i="13"/>
  <c r="AD2" i="13"/>
  <c r="AC2" i="13"/>
  <c r="AB2" i="13"/>
  <c r="AA2" i="13"/>
  <c r="Z2" i="13"/>
  <c r="Y2" i="13"/>
  <c r="X2" i="13"/>
  <c r="W2" i="13"/>
  <c r="V2" i="13"/>
  <c r="U2" i="13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D2" i="13"/>
  <c r="D6" i="11"/>
  <c r="D42" i="11" s="1"/>
  <c r="E6" i="11"/>
  <c r="E42" i="11" s="1"/>
  <c r="C6" i="11"/>
  <c r="C42" i="11" s="1"/>
  <c r="C2" i="13"/>
  <c r="C3" i="13"/>
  <c r="C4" i="13"/>
  <c r="C5" i="13"/>
  <c r="C6" i="13"/>
  <c r="C4" i="11"/>
  <c r="D4" i="11"/>
  <c r="E4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W4" i="11"/>
  <c r="X4" i="11"/>
  <c r="Y4" i="11"/>
  <c r="Z4" i="11"/>
  <c r="AA4" i="11"/>
  <c r="AB4" i="11"/>
  <c r="AC4" i="11"/>
  <c r="AD4" i="11"/>
  <c r="AE4" i="11"/>
  <c r="AF4" i="11"/>
  <c r="AG4" i="11"/>
  <c r="AH4" i="11"/>
  <c r="AI4" i="11"/>
  <c r="AJ4" i="11"/>
  <c r="AK4" i="11"/>
  <c r="AL4" i="11"/>
  <c r="AM4" i="11"/>
  <c r="AN4" i="11"/>
  <c r="AO4" i="11"/>
  <c r="AP4" i="11"/>
  <c r="AQ4" i="11"/>
  <c r="AR4" i="11"/>
  <c r="AS4" i="11"/>
  <c r="AT4" i="11"/>
  <c r="AU4" i="11"/>
  <c r="AV4" i="11"/>
  <c r="AW4" i="11"/>
  <c r="C5" i="11"/>
  <c r="C43" i="11" s="1"/>
  <c r="B18" i="15" s="1"/>
  <c r="D5" i="11"/>
  <c r="D43" i="11" s="1"/>
  <c r="B19" i="15" s="1"/>
  <c r="E5" i="11"/>
  <c r="E43" i="11" s="1"/>
  <c r="B20" i="15" s="1"/>
  <c r="F5" i="11"/>
  <c r="F43" i="11" s="1"/>
  <c r="B21" i="15" s="1"/>
  <c r="G5" i="11"/>
  <c r="G43" i="11" s="1"/>
  <c r="B22" i="15" s="1"/>
  <c r="H5" i="11"/>
  <c r="H43" i="11" s="1"/>
  <c r="B23" i="15" s="1"/>
  <c r="I5" i="11"/>
  <c r="I43" i="11" s="1"/>
  <c r="B24" i="15" s="1"/>
  <c r="J5" i="11"/>
  <c r="J43" i="11" s="1"/>
  <c r="B25" i="15" s="1"/>
  <c r="K5" i="11"/>
  <c r="K43" i="11" s="1"/>
  <c r="B26" i="15" s="1"/>
  <c r="L5" i="11"/>
  <c r="L43" i="11" s="1"/>
  <c r="B27" i="15" s="1"/>
  <c r="M5" i="11"/>
  <c r="M43" i="11" s="1"/>
  <c r="B28" i="15" s="1"/>
  <c r="N5" i="11"/>
  <c r="N43" i="11" s="1"/>
  <c r="B29" i="15" s="1"/>
  <c r="O5" i="11"/>
  <c r="O43" i="11" s="1"/>
  <c r="B30" i="15" s="1"/>
  <c r="P5" i="11"/>
  <c r="P43" i="11" s="1"/>
  <c r="B31" i="15" s="1"/>
  <c r="Q5" i="11"/>
  <c r="Q43" i="11" s="1"/>
  <c r="B32" i="15" s="1"/>
  <c r="R5" i="11"/>
  <c r="R43" i="11" s="1"/>
  <c r="B33" i="15" s="1"/>
  <c r="S5" i="11"/>
  <c r="S43" i="11" s="1"/>
  <c r="B34" i="15" s="1"/>
  <c r="T5" i="11"/>
  <c r="T43" i="11" s="1"/>
  <c r="B35" i="15" s="1"/>
  <c r="U5" i="11"/>
  <c r="U43" i="11" s="1"/>
  <c r="B36" i="15" s="1"/>
  <c r="V5" i="11"/>
  <c r="V43" i="11" s="1"/>
  <c r="B37" i="15" s="1"/>
  <c r="W5" i="11"/>
  <c r="W43" i="11" s="1"/>
  <c r="B38" i="15" s="1"/>
  <c r="X5" i="11"/>
  <c r="X43" i="11" s="1"/>
  <c r="B39" i="15" s="1"/>
  <c r="Y5" i="11"/>
  <c r="Y43" i="11" s="1"/>
  <c r="B40" i="15" s="1"/>
  <c r="Z5" i="11"/>
  <c r="Z43" i="11" s="1"/>
  <c r="B41" i="15" s="1"/>
  <c r="AA5" i="11"/>
  <c r="AA43" i="11" s="1"/>
  <c r="B42" i="15" s="1"/>
  <c r="AB5" i="11"/>
  <c r="AB43" i="11" s="1"/>
  <c r="B43" i="15" s="1"/>
  <c r="AC5" i="11"/>
  <c r="AC43" i="11" s="1"/>
  <c r="B44" i="15" s="1"/>
  <c r="AD5" i="11"/>
  <c r="AD43" i="11" s="1"/>
  <c r="B45" i="15" s="1"/>
  <c r="AE5" i="11"/>
  <c r="AE43" i="11" s="1"/>
  <c r="B46" i="15" s="1"/>
  <c r="AF5" i="11"/>
  <c r="AF43" i="11" s="1"/>
  <c r="B47" i="15" s="1"/>
  <c r="AG5" i="11"/>
  <c r="AG43" i="11" s="1"/>
  <c r="B48" i="15" s="1"/>
  <c r="AH5" i="11"/>
  <c r="AH43" i="11" s="1"/>
  <c r="B49" i="15" s="1"/>
  <c r="AI5" i="11"/>
  <c r="AI43" i="11" s="1"/>
  <c r="AJ5" i="11"/>
  <c r="AJ43" i="11" s="1"/>
  <c r="AK5" i="11"/>
  <c r="AK43" i="11" s="1"/>
  <c r="AL5" i="11"/>
  <c r="AL43" i="11" s="1"/>
  <c r="AM5" i="11"/>
  <c r="AM43" i="11" s="1"/>
  <c r="AN5" i="11"/>
  <c r="AN43" i="11" s="1"/>
  <c r="AO5" i="11"/>
  <c r="AO43" i="11" s="1"/>
  <c r="AP5" i="11"/>
  <c r="AP43" i="11" s="1"/>
  <c r="AQ5" i="11"/>
  <c r="AQ43" i="11" s="1"/>
  <c r="AR5" i="11"/>
  <c r="AR43" i="11" s="1"/>
  <c r="AS5" i="11"/>
  <c r="AS43" i="11" s="1"/>
  <c r="AT5" i="11"/>
  <c r="AT43" i="11" s="1"/>
  <c r="AU5" i="11"/>
  <c r="AU43" i="11" s="1"/>
  <c r="AV5" i="11"/>
  <c r="AV43" i="11" s="1"/>
  <c r="AW5" i="11"/>
  <c r="AW43" i="11" s="1"/>
  <c r="F6" i="11"/>
  <c r="F42" i="11" s="1"/>
  <c r="G6" i="11"/>
  <c r="G42" i="11" s="1"/>
  <c r="H6" i="11"/>
  <c r="H42" i="11" s="1"/>
  <c r="I6" i="11"/>
  <c r="I42" i="11" s="1"/>
  <c r="J6" i="11"/>
  <c r="J42" i="11" s="1"/>
  <c r="K6" i="11"/>
  <c r="K42" i="11" s="1"/>
  <c r="L6" i="11"/>
  <c r="L42" i="11" s="1"/>
  <c r="M6" i="11"/>
  <c r="M42" i="11" s="1"/>
  <c r="N6" i="11"/>
  <c r="N42" i="11" s="1"/>
  <c r="O6" i="11"/>
  <c r="O42" i="11" s="1"/>
  <c r="P6" i="11"/>
  <c r="P42" i="11" s="1"/>
  <c r="Q6" i="11"/>
  <c r="Q42" i="11" s="1"/>
  <c r="R6" i="11"/>
  <c r="R42" i="11" s="1"/>
  <c r="S6" i="11"/>
  <c r="S42" i="11" s="1"/>
  <c r="T6" i="11"/>
  <c r="T42" i="11" s="1"/>
  <c r="U6" i="11"/>
  <c r="U42" i="11" s="1"/>
  <c r="V6" i="11"/>
  <c r="V42" i="11" s="1"/>
  <c r="W6" i="11"/>
  <c r="W42" i="11" s="1"/>
  <c r="X6" i="11"/>
  <c r="X42" i="11" s="1"/>
  <c r="Y6" i="11"/>
  <c r="Y42" i="11" s="1"/>
  <c r="Z6" i="11"/>
  <c r="Z42" i="11" s="1"/>
  <c r="AA6" i="11"/>
  <c r="AA42" i="11" s="1"/>
  <c r="AB6" i="11"/>
  <c r="AB42" i="11" s="1"/>
  <c r="AC6" i="11"/>
  <c r="AC42" i="11" s="1"/>
  <c r="AD6" i="11"/>
  <c r="AD42" i="11" s="1"/>
  <c r="AE6" i="11"/>
  <c r="AE42" i="11" s="1"/>
  <c r="AF6" i="11"/>
  <c r="AF42" i="11" s="1"/>
  <c r="AG6" i="11"/>
  <c r="AG42" i="11" s="1"/>
  <c r="AH6" i="11"/>
  <c r="AH42" i="11" s="1"/>
  <c r="AI6" i="11"/>
  <c r="AI42" i="11" s="1"/>
  <c r="AJ6" i="11"/>
  <c r="AJ42" i="11" s="1"/>
  <c r="AK6" i="11"/>
  <c r="AK42" i="11" s="1"/>
  <c r="AL6" i="11"/>
  <c r="AL42" i="11" s="1"/>
  <c r="AM6" i="11"/>
  <c r="AM42" i="11" s="1"/>
  <c r="AN6" i="11"/>
  <c r="AN42" i="11" s="1"/>
  <c r="AO6" i="11"/>
  <c r="AO42" i="11" s="1"/>
  <c r="AP6" i="11"/>
  <c r="AP42" i="11" s="1"/>
  <c r="AQ6" i="11"/>
  <c r="AQ42" i="11" s="1"/>
  <c r="AR6" i="11"/>
  <c r="AR42" i="11" s="1"/>
  <c r="AS6" i="11"/>
  <c r="AS42" i="11" s="1"/>
  <c r="AT6" i="11"/>
  <c r="AT42" i="11" s="1"/>
  <c r="AU6" i="11"/>
  <c r="AU42" i="11" s="1"/>
  <c r="AV6" i="11"/>
  <c r="AV42" i="11" s="1"/>
  <c r="AW6" i="11"/>
  <c r="AW42" i="11" s="1"/>
  <c r="E3" i="11"/>
  <c r="F3" i="11"/>
  <c r="G3" i="11"/>
  <c r="H3" i="11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J3" i="11"/>
  <c r="AK3" i="11"/>
  <c r="AL3" i="11"/>
  <c r="AM3" i="11"/>
  <c r="AN3" i="11"/>
  <c r="AO3" i="11"/>
  <c r="AP3" i="11"/>
  <c r="AQ3" i="11"/>
  <c r="AR3" i="11"/>
  <c r="AS3" i="11"/>
  <c r="AT3" i="11"/>
  <c r="AU3" i="11"/>
  <c r="AV3" i="11"/>
  <c r="AW3" i="11"/>
  <c r="C3" i="11"/>
  <c r="D3" i="11"/>
  <c r="D2" i="11"/>
  <c r="D44" i="11" s="1"/>
  <c r="F19" i="15" s="1"/>
  <c r="G19" i="15" s="1"/>
  <c r="E2" i="11"/>
  <c r="E44" i="11" s="1"/>
  <c r="F20" i="15" s="1"/>
  <c r="G20" i="15" s="1"/>
  <c r="F2" i="11"/>
  <c r="F44" i="11" s="1"/>
  <c r="F21" i="15" s="1"/>
  <c r="G21" i="15" s="1"/>
  <c r="G2" i="11"/>
  <c r="G44" i="11" s="1"/>
  <c r="F22" i="15" s="1"/>
  <c r="G22" i="15" s="1"/>
  <c r="H2" i="11"/>
  <c r="H44" i="11" s="1"/>
  <c r="F23" i="15" s="1"/>
  <c r="G23" i="15" s="1"/>
  <c r="I2" i="11"/>
  <c r="I44" i="11" s="1"/>
  <c r="F24" i="15" s="1"/>
  <c r="G24" i="15" s="1"/>
  <c r="J2" i="11"/>
  <c r="J44" i="11" s="1"/>
  <c r="F25" i="15" s="1"/>
  <c r="G25" i="15" s="1"/>
  <c r="K2" i="11"/>
  <c r="K44" i="11" s="1"/>
  <c r="F26" i="15" s="1"/>
  <c r="G26" i="15" s="1"/>
  <c r="L2" i="11"/>
  <c r="L44" i="11" s="1"/>
  <c r="F27" i="15" s="1"/>
  <c r="G27" i="15" s="1"/>
  <c r="M2" i="11"/>
  <c r="M44" i="11" s="1"/>
  <c r="F28" i="15" s="1"/>
  <c r="G28" i="15" s="1"/>
  <c r="N2" i="11"/>
  <c r="N44" i="11" s="1"/>
  <c r="F29" i="15" s="1"/>
  <c r="G29" i="15" s="1"/>
  <c r="O2" i="11"/>
  <c r="O44" i="11" s="1"/>
  <c r="F30" i="15" s="1"/>
  <c r="G30" i="15" s="1"/>
  <c r="P2" i="11"/>
  <c r="P44" i="11" s="1"/>
  <c r="F31" i="15" s="1"/>
  <c r="G31" i="15" s="1"/>
  <c r="Q2" i="11"/>
  <c r="Q44" i="11" s="1"/>
  <c r="F32" i="15" s="1"/>
  <c r="G32" i="15" s="1"/>
  <c r="R2" i="11"/>
  <c r="R44" i="11" s="1"/>
  <c r="F33" i="15" s="1"/>
  <c r="G33" i="15" s="1"/>
  <c r="S2" i="11"/>
  <c r="S44" i="11" s="1"/>
  <c r="F34" i="15" s="1"/>
  <c r="G34" i="15" s="1"/>
  <c r="T2" i="11"/>
  <c r="T44" i="11" s="1"/>
  <c r="F35" i="15" s="1"/>
  <c r="G35" i="15" s="1"/>
  <c r="U2" i="11"/>
  <c r="U44" i="11" s="1"/>
  <c r="F36" i="15" s="1"/>
  <c r="G36" i="15" s="1"/>
  <c r="V2" i="11"/>
  <c r="V44" i="11" s="1"/>
  <c r="F37" i="15" s="1"/>
  <c r="G37" i="15" s="1"/>
  <c r="W2" i="11"/>
  <c r="W44" i="11" s="1"/>
  <c r="F38" i="15" s="1"/>
  <c r="G38" i="15" s="1"/>
  <c r="X2" i="11"/>
  <c r="X44" i="11" s="1"/>
  <c r="F39" i="15" s="1"/>
  <c r="G39" i="15" s="1"/>
  <c r="Y2" i="11"/>
  <c r="Y44" i="11" s="1"/>
  <c r="F40" i="15" s="1"/>
  <c r="G40" i="15" s="1"/>
  <c r="Z2" i="11"/>
  <c r="Z44" i="11" s="1"/>
  <c r="F41" i="15" s="1"/>
  <c r="G41" i="15" s="1"/>
  <c r="AA2" i="11"/>
  <c r="AA44" i="11" s="1"/>
  <c r="F42" i="15" s="1"/>
  <c r="G42" i="15" s="1"/>
  <c r="AB2" i="11"/>
  <c r="AB44" i="11" s="1"/>
  <c r="F43" i="15" s="1"/>
  <c r="G43" i="15" s="1"/>
  <c r="AC2" i="11"/>
  <c r="AC44" i="11" s="1"/>
  <c r="F44" i="15" s="1"/>
  <c r="G44" i="15" s="1"/>
  <c r="AD2" i="11"/>
  <c r="AD44" i="11" s="1"/>
  <c r="F45" i="15" s="1"/>
  <c r="G45" i="15" s="1"/>
  <c r="AE2" i="11"/>
  <c r="AE44" i="11" s="1"/>
  <c r="F46" i="15" s="1"/>
  <c r="G46" i="15" s="1"/>
  <c r="AF2" i="11"/>
  <c r="AF44" i="11" s="1"/>
  <c r="F47" i="15" s="1"/>
  <c r="G47" i="15" s="1"/>
  <c r="AG2" i="11"/>
  <c r="AG44" i="11" s="1"/>
  <c r="F48" i="15" s="1"/>
  <c r="G48" i="15" s="1"/>
  <c r="AH2" i="11"/>
  <c r="AH44" i="11" s="1"/>
  <c r="F49" i="15" s="1"/>
  <c r="G49" i="15" s="1"/>
  <c r="AI2" i="11"/>
  <c r="AI44" i="11" s="1"/>
  <c r="AJ2" i="11"/>
  <c r="AJ44" i="11" s="1"/>
  <c r="AK2" i="11"/>
  <c r="AK44" i="11" s="1"/>
  <c r="AL2" i="11"/>
  <c r="AL44" i="11" s="1"/>
  <c r="AM2" i="11"/>
  <c r="AM44" i="11" s="1"/>
  <c r="AN2" i="11"/>
  <c r="AN44" i="11" s="1"/>
  <c r="AO2" i="11"/>
  <c r="AO44" i="11" s="1"/>
  <c r="AP2" i="11"/>
  <c r="AP44" i="11" s="1"/>
  <c r="AQ2" i="11"/>
  <c r="AQ44" i="11" s="1"/>
  <c r="AR2" i="11"/>
  <c r="AR44" i="11" s="1"/>
  <c r="AS2" i="11"/>
  <c r="AS44" i="11" s="1"/>
  <c r="AT2" i="11"/>
  <c r="AT44" i="11" s="1"/>
  <c r="AU2" i="11"/>
  <c r="AU44" i="11" s="1"/>
  <c r="AV2" i="11"/>
  <c r="AV44" i="11" s="1"/>
  <c r="AW2" i="11"/>
  <c r="AW44" i="11" s="1"/>
  <c r="C2" i="11"/>
  <c r="C44" i="11" s="1"/>
  <c r="F18" i="15" s="1"/>
  <c r="G18" i="15" s="1"/>
  <c r="B4" i="11"/>
  <c r="B5" i="11"/>
  <c r="B6" i="11"/>
  <c r="B3" i="11"/>
  <c r="B2" i="11"/>
  <c r="I60" i="8"/>
  <c r="I61" i="8"/>
  <c r="M58" i="8"/>
  <c r="F4" i="15" s="1"/>
  <c r="L58" i="8"/>
  <c r="E4" i="15" s="1"/>
  <c r="K58" i="8"/>
  <c r="D4" i="15" s="1"/>
  <c r="J58" i="8"/>
  <c r="C4" i="15" s="1"/>
  <c r="C1" i="15"/>
  <c r="B41" i="13"/>
  <c r="B93" i="15" s="1"/>
  <c r="C41" i="13"/>
  <c r="C93" i="15" s="1"/>
  <c r="B42" i="13"/>
  <c r="B94" i="15" s="1"/>
  <c r="C42" i="13"/>
  <c r="C94" i="15" s="1"/>
  <c r="B43" i="13"/>
  <c r="B95" i="15" s="1"/>
  <c r="C43" i="13"/>
  <c r="C95" i="15" s="1"/>
  <c r="B44" i="13"/>
  <c r="B96" i="15" s="1"/>
  <c r="C44" i="13"/>
  <c r="C96" i="15" s="1"/>
  <c r="B45" i="13"/>
  <c r="B97" i="15" s="1"/>
  <c r="C45" i="13"/>
  <c r="C97" i="15" s="1"/>
  <c r="B46" i="13"/>
  <c r="B98" i="15" s="1"/>
  <c r="C46" i="13"/>
  <c r="C98" i="15" s="1"/>
  <c r="B47" i="13"/>
  <c r="B99" i="15" s="1"/>
  <c r="C47" i="13"/>
  <c r="C99" i="15" s="1"/>
  <c r="B48" i="13"/>
  <c r="B100" i="15" s="1"/>
  <c r="C48" i="13"/>
  <c r="C100" i="15" s="1"/>
  <c r="B49" i="13"/>
  <c r="B101" i="15" s="1"/>
  <c r="C49" i="13"/>
  <c r="C101" i="15" s="1"/>
  <c r="B50" i="13"/>
  <c r="B102" i="15" s="1"/>
  <c r="C50" i="13"/>
  <c r="C102" i="15" s="1"/>
  <c r="B51" i="13"/>
  <c r="B103" i="15" s="1"/>
  <c r="C51" i="13"/>
  <c r="C103" i="15" s="1"/>
  <c r="B52" i="13"/>
  <c r="B104" i="15" s="1"/>
  <c r="C52" i="13"/>
  <c r="C104" i="15" s="1"/>
  <c r="B53" i="13"/>
  <c r="B105" i="15" s="1"/>
  <c r="C53" i="13"/>
  <c r="C105" i="15" s="1"/>
  <c r="B54" i="13"/>
  <c r="B106" i="15" s="1"/>
  <c r="C54" i="13"/>
  <c r="C106" i="15" s="1"/>
  <c r="B55" i="13"/>
  <c r="B107" i="15" s="1"/>
  <c r="C55" i="13"/>
  <c r="C107" i="15" s="1"/>
  <c r="B56" i="13"/>
  <c r="B108" i="15" s="1"/>
  <c r="C56" i="13"/>
  <c r="C108" i="15" s="1"/>
  <c r="B57" i="13"/>
  <c r="B109" i="15" s="1"/>
  <c r="C57" i="13"/>
  <c r="C109" i="15" s="1"/>
  <c r="B58" i="13"/>
  <c r="B110" i="15" s="1"/>
  <c r="C58" i="13"/>
  <c r="C110" i="15" s="1"/>
  <c r="B59" i="13"/>
  <c r="B111" i="15" s="1"/>
  <c r="C59" i="13"/>
  <c r="C111" i="15" s="1"/>
  <c r="B60" i="13"/>
  <c r="B112" i="15" s="1"/>
  <c r="C60" i="13"/>
  <c r="C112" i="15" s="1"/>
  <c r="B61" i="13"/>
  <c r="B113" i="15" s="1"/>
  <c r="C61" i="13"/>
  <c r="C113" i="15" s="1"/>
  <c r="C40" i="13"/>
  <c r="C92" i="15" s="1"/>
  <c r="B40" i="13"/>
  <c r="B92" i="15" s="1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7" i="13"/>
  <c r="B8" i="13"/>
  <c r="D41" i="13" s="1"/>
  <c r="D93" i="15" s="1"/>
  <c r="B9" i="13"/>
  <c r="D42" i="13" s="1"/>
  <c r="D94" i="15" s="1"/>
  <c r="B10" i="13"/>
  <c r="D43" i="13" s="1"/>
  <c r="D95" i="15" s="1"/>
  <c r="B11" i="13"/>
  <c r="D44" i="13" s="1"/>
  <c r="D96" i="15" s="1"/>
  <c r="B12" i="13"/>
  <c r="D45" i="13" s="1"/>
  <c r="D97" i="15" s="1"/>
  <c r="B13" i="13"/>
  <c r="D46" i="13" s="1"/>
  <c r="D98" i="15" s="1"/>
  <c r="B14" i="13"/>
  <c r="D47" i="13" s="1"/>
  <c r="D99" i="15" s="1"/>
  <c r="B15" i="13"/>
  <c r="D48" i="13" s="1"/>
  <c r="D100" i="15" s="1"/>
  <c r="B16" i="13"/>
  <c r="D49" i="13" s="1"/>
  <c r="D101" i="15" s="1"/>
  <c r="B17" i="13"/>
  <c r="D50" i="13" s="1"/>
  <c r="D102" i="15" s="1"/>
  <c r="B18" i="13"/>
  <c r="D51" i="13" s="1"/>
  <c r="D103" i="15" s="1"/>
  <c r="B19" i="13"/>
  <c r="D52" i="13" s="1"/>
  <c r="D104" i="15" s="1"/>
  <c r="B20" i="13"/>
  <c r="D53" i="13" s="1"/>
  <c r="D105" i="15" s="1"/>
  <c r="B21" i="13"/>
  <c r="D54" i="13" s="1"/>
  <c r="D106" i="15" s="1"/>
  <c r="B22" i="13"/>
  <c r="D55" i="13" s="1"/>
  <c r="D107" i="15" s="1"/>
  <c r="B23" i="13"/>
  <c r="D56" i="13" s="1"/>
  <c r="D108" i="15" s="1"/>
  <c r="B24" i="13"/>
  <c r="D57" i="13" s="1"/>
  <c r="D109" i="15" s="1"/>
  <c r="B25" i="13"/>
  <c r="D58" i="13" s="1"/>
  <c r="D110" i="15" s="1"/>
  <c r="B26" i="13"/>
  <c r="D59" i="13" s="1"/>
  <c r="D111" i="15" s="1"/>
  <c r="B27" i="13"/>
  <c r="D60" i="13" s="1"/>
  <c r="D112" i="15" s="1"/>
  <c r="B28" i="13"/>
  <c r="D61" i="13" s="1"/>
  <c r="D113" i="15" s="1"/>
  <c r="B7" i="13"/>
  <c r="D40" i="13" s="1"/>
  <c r="D92" i="15" s="1"/>
  <c r="B8" i="11"/>
  <c r="C8" i="11"/>
  <c r="D8" i="13" s="1"/>
  <c r="E8" i="13"/>
  <c r="E8" i="11"/>
  <c r="F8" i="13" s="1"/>
  <c r="F8" i="11"/>
  <c r="G8" i="13" s="1"/>
  <c r="G8" i="11"/>
  <c r="H8" i="13" s="1"/>
  <c r="H8" i="11"/>
  <c r="I8" i="13" s="1"/>
  <c r="I8" i="11"/>
  <c r="J8" i="13" s="1"/>
  <c r="J8" i="11"/>
  <c r="K8" i="13" s="1"/>
  <c r="K8" i="11"/>
  <c r="L8" i="13" s="1"/>
  <c r="L8" i="11"/>
  <c r="M8" i="13" s="1"/>
  <c r="M8" i="11"/>
  <c r="N8" i="13" s="1"/>
  <c r="N8" i="11"/>
  <c r="O8" i="13" s="1"/>
  <c r="O8" i="11"/>
  <c r="P8" i="13" s="1"/>
  <c r="P8" i="11"/>
  <c r="Q8" i="13" s="1"/>
  <c r="Q8" i="11"/>
  <c r="R8" i="13" s="1"/>
  <c r="R8" i="11"/>
  <c r="S8" i="13" s="1"/>
  <c r="S8" i="11"/>
  <c r="T8" i="13" s="1"/>
  <c r="T8" i="11"/>
  <c r="U8" i="13" s="1"/>
  <c r="U8" i="11"/>
  <c r="V8" i="13" s="1"/>
  <c r="V8" i="11"/>
  <c r="W8" i="13" s="1"/>
  <c r="W8" i="11"/>
  <c r="X8" i="13" s="1"/>
  <c r="X8" i="11"/>
  <c r="Y8" i="13" s="1"/>
  <c r="Y8" i="11"/>
  <c r="Z8" i="13" s="1"/>
  <c r="Z8" i="11"/>
  <c r="AA8" i="13" s="1"/>
  <c r="AA8" i="11"/>
  <c r="AB8" i="13" s="1"/>
  <c r="AB8" i="11"/>
  <c r="AC8" i="13" s="1"/>
  <c r="AC8" i="11"/>
  <c r="AD8" i="13" s="1"/>
  <c r="AD8" i="11"/>
  <c r="AE8" i="13" s="1"/>
  <c r="AE8" i="11"/>
  <c r="AF8" i="13" s="1"/>
  <c r="AF8" i="11"/>
  <c r="AG8" i="13" s="1"/>
  <c r="AG8" i="11"/>
  <c r="AH8" i="13" s="1"/>
  <c r="AH8" i="11"/>
  <c r="AI8" i="13" s="1"/>
  <c r="AI8" i="11"/>
  <c r="AJ8" i="13" s="1"/>
  <c r="AJ8" i="11"/>
  <c r="AK8" i="13" s="1"/>
  <c r="AK8" i="11"/>
  <c r="AL8" i="13" s="1"/>
  <c r="AL8" i="11"/>
  <c r="AM8" i="13" s="1"/>
  <c r="AM8" i="11"/>
  <c r="AN8" i="13" s="1"/>
  <c r="AN8" i="11"/>
  <c r="AO8" i="13" s="1"/>
  <c r="AO8" i="11"/>
  <c r="AP8" i="13" s="1"/>
  <c r="AP8" i="11"/>
  <c r="AQ8" i="13" s="1"/>
  <c r="AQ8" i="11"/>
  <c r="AR8" i="13" s="1"/>
  <c r="AR8" i="11"/>
  <c r="AS8" i="13" s="1"/>
  <c r="AS8" i="11"/>
  <c r="AT8" i="13" s="1"/>
  <c r="AT8" i="11"/>
  <c r="AU8" i="13" s="1"/>
  <c r="AU8" i="11"/>
  <c r="AV8" i="13" s="1"/>
  <c r="AV8" i="11"/>
  <c r="AW8" i="13" s="1"/>
  <c r="AW8" i="11"/>
  <c r="AX8" i="13" s="1"/>
  <c r="B9" i="11"/>
  <c r="C9" i="11"/>
  <c r="D9" i="13" s="1"/>
  <c r="E9" i="13"/>
  <c r="E9" i="11"/>
  <c r="F9" i="13" s="1"/>
  <c r="F9" i="11"/>
  <c r="G9" i="13" s="1"/>
  <c r="G9" i="11"/>
  <c r="H9" i="13" s="1"/>
  <c r="H9" i="11"/>
  <c r="I9" i="13" s="1"/>
  <c r="I9" i="11"/>
  <c r="J9" i="13" s="1"/>
  <c r="J9" i="11"/>
  <c r="K9" i="13" s="1"/>
  <c r="K9" i="11"/>
  <c r="L9" i="13" s="1"/>
  <c r="L9" i="11"/>
  <c r="M9" i="13" s="1"/>
  <c r="M9" i="11"/>
  <c r="N9" i="13" s="1"/>
  <c r="N9" i="11"/>
  <c r="O9" i="13" s="1"/>
  <c r="O9" i="11"/>
  <c r="P9" i="13" s="1"/>
  <c r="P9" i="11"/>
  <c r="Q9" i="13" s="1"/>
  <c r="Q9" i="11"/>
  <c r="R9" i="13" s="1"/>
  <c r="R9" i="11"/>
  <c r="S9" i="13" s="1"/>
  <c r="S9" i="11"/>
  <c r="T9" i="13" s="1"/>
  <c r="T9" i="11"/>
  <c r="U9" i="13" s="1"/>
  <c r="U9" i="11"/>
  <c r="V9" i="13" s="1"/>
  <c r="V9" i="11"/>
  <c r="W9" i="13" s="1"/>
  <c r="W9" i="11"/>
  <c r="X9" i="13" s="1"/>
  <c r="X9" i="11"/>
  <c r="Y9" i="13" s="1"/>
  <c r="Y9" i="11"/>
  <c r="Z9" i="13" s="1"/>
  <c r="Z9" i="11"/>
  <c r="AA9" i="13" s="1"/>
  <c r="AA9" i="11"/>
  <c r="AB9" i="13" s="1"/>
  <c r="AB9" i="11"/>
  <c r="AC9" i="13" s="1"/>
  <c r="AC9" i="11"/>
  <c r="AD9" i="13" s="1"/>
  <c r="AD9" i="11"/>
  <c r="AE9" i="13" s="1"/>
  <c r="AE9" i="11"/>
  <c r="AF9" i="13" s="1"/>
  <c r="AF9" i="11"/>
  <c r="AG9" i="13" s="1"/>
  <c r="AG9" i="11"/>
  <c r="AH9" i="13" s="1"/>
  <c r="AH9" i="11"/>
  <c r="AI9" i="13" s="1"/>
  <c r="AI9" i="11"/>
  <c r="AJ9" i="13" s="1"/>
  <c r="AJ9" i="11"/>
  <c r="AK9" i="13" s="1"/>
  <c r="AK9" i="11"/>
  <c r="AL9" i="13" s="1"/>
  <c r="AL9" i="11"/>
  <c r="AM9" i="13" s="1"/>
  <c r="AM9" i="11"/>
  <c r="AN9" i="13" s="1"/>
  <c r="AN9" i="11"/>
  <c r="AO9" i="13" s="1"/>
  <c r="AO9" i="11"/>
  <c r="AP9" i="13" s="1"/>
  <c r="AP9" i="11"/>
  <c r="AQ9" i="13" s="1"/>
  <c r="AQ9" i="11"/>
  <c r="AR9" i="13" s="1"/>
  <c r="AR9" i="11"/>
  <c r="AS9" i="13" s="1"/>
  <c r="AS9" i="11"/>
  <c r="AT9" i="13" s="1"/>
  <c r="AT9" i="11"/>
  <c r="AU9" i="13" s="1"/>
  <c r="AU9" i="11"/>
  <c r="AV9" i="13" s="1"/>
  <c r="AV9" i="11"/>
  <c r="AW9" i="13" s="1"/>
  <c r="AW9" i="11"/>
  <c r="AX9" i="13" s="1"/>
  <c r="B10" i="11"/>
  <c r="C10" i="11"/>
  <c r="D10" i="13" s="1"/>
  <c r="E10" i="13"/>
  <c r="E10" i="11"/>
  <c r="F10" i="13" s="1"/>
  <c r="F10" i="11"/>
  <c r="G10" i="13" s="1"/>
  <c r="G10" i="11"/>
  <c r="H10" i="13" s="1"/>
  <c r="H10" i="11"/>
  <c r="I10" i="13" s="1"/>
  <c r="I10" i="11"/>
  <c r="J10" i="13" s="1"/>
  <c r="J10" i="11"/>
  <c r="K10" i="13" s="1"/>
  <c r="K10" i="11"/>
  <c r="L10" i="13" s="1"/>
  <c r="L10" i="11"/>
  <c r="M10" i="13" s="1"/>
  <c r="M10" i="11"/>
  <c r="N10" i="13" s="1"/>
  <c r="N10" i="11"/>
  <c r="O10" i="13" s="1"/>
  <c r="O10" i="11"/>
  <c r="P10" i="13" s="1"/>
  <c r="P10" i="11"/>
  <c r="Q10" i="13" s="1"/>
  <c r="Q10" i="11"/>
  <c r="R10" i="13" s="1"/>
  <c r="R10" i="11"/>
  <c r="S10" i="13" s="1"/>
  <c r="S10" i="11"/>
  <c r="T10" i="13" s="1"/>
  <c r="T10" i="11"/>
  <c r="U10" i="13" s="1"/>
  <c r="U10" i="11"/>
  <c r="V10" i="13" s="1"/>
  <c r="V10" i="11"/>
  <c r="W10" i="13" s="1"/>
  <c r="W10" i="11"/>
  <c r="X10" i="13" s="1"/>
  <c r="X10" i="11"/>
  <c r="Y10" i="13" s="1"/>
  <c r="Y10" i="11"/>
  <c r="Z10" i="13" s="1"/>
  <c r="Z10" i="11"/>
  <c r="AA10" i="13" s="1"/>
  <c r="AA10" i="11"/>
  <c r="AB10" i="13" s="1"/>
  <c r="AB10" i="11"/>
  <c r="AC10" i="13" s="1"/>
  <c r="AC10" i="11"/>
  <c r="AD10" i="13" s="1"/>
  <c r="AD10" i="11"/>
  <c r="AE10" i="13" s="1"/>
  <c r="AE10" i="11"/>
  <c r="AF10" i="13" s="1"/>
  <c r="AF10" i="11"/>
  <c r="AG10" i="13" s="1"/>
  <c r="AG10" i="11"/>
  <c r="AH10" i="13" s="1"/>
  <c r="AH10" i="11"/>
  <c r="AI10" i="13" s="1"/>
  <c r="AI10" i="11"/>
  <c r="AJ10" i="13" s="1"/>
  <c r="AJ10" i="11"/>
  <c r="AK10" i="13" s="1"/>
  <c r="AK10" i="11"/>
  <c r="AL10" i="13" s="1"/>
  <c r="AL10" i="11"/>
  <c r="AM10" i="13" s="1"/>
  <c r="AM10" i="11"/>
  <c r="AN10" i="13" s="1"/>
  <c r="AN10" i="11"/>
  <c r="AO10" i="13" s="1"/>
  <c r="AO10" i="11"/>
  <c r="AP10" i="13" s="1"/>
  <c r="AP10" i="11"/>
  <c r="AQ10" i="13" s="1"/>
  <c r="AQ10" i="11"/>
  <c r="AR10" i="13" s="1"/>
  <c r="AR10" i="11"/>
  <c r="AS10" i="13" s="1"/>
  <c r="AS10" i="11"/>
  <c r="AT10" i="13" s="1"/>
  <c r="AT10" i="11"/>
  <c r="AU10" i="13" s="1"/>
  <c r="AU10" i="11"/>
  <c r="AV10" i="13" s="1"/>
  <c r="AV10" i="11"/>
  <c r="AW10" i="13" s="1"/>
  <c r="AW10" i="11"/>
  <c r="AX10" i="13" s="1"/>
  <c r="B11" i="11"/>
  <c r="C11" i="11"/>
  <c r="D11" i="13" s="1"/>
  <c r="E11" i="13"/>
  <c r="E11" i="11"/>
  <c r="F11" i="13" s="1"/>
  <c r="F11" i="11"/>
  <c r="G11" i="13" s="1"/>
  <c r="G11" i="11"/>
  <c r="H11" i="13" s="1"/>
  <c r="H11" i="11"/>
  <c r="I11" i="13" s="1"/>
  <c r="I11" i="11"/>
  <c r="J11" i="13" s="1"/>
  <c r="J11" i="11"/>
  <c r="K11" i="13" s="1"/>
  <c r="K11" i="11"/>
  <c r="L11" i="13" s="1"/>
  <c r="L11" i="11"/>
  <c r="M11" i="13" s="1"/>
  <c r="M11" i="11"/>
  <c r="N11" i="13" s="1"/>
  <c r="N11" i="11"/>
  <c r="O11" i="13" s="1"/>
  <c r="O11" i="11"/>
  <c r="P11" i="13" s="1"/>
  <c r="P11" i="11"/>
  <c r="Q11" i="13" s="1"/>
  <c r="Q11" i="11"/>
  <c r="R11" i="13" s="1"/>
  <c r="R11" i="11"/>
  <c r="S11" i="13" s="1"/>
  <c r="S11" i="11"/>
  <c r="T11" i="13" s="1"/>
  <c r="T11" i="11"/>
  <c r="U11" i="13" s="1"/>
  <c r="U11" i="11"/>
  <c r="V11" i="13" s="1"/>
  <c r="V11" i="11"/>
  <c r="W11" i="13" s="1"/>
  <c r="W11" i="11"/>
  <c r="X11" i="13" s="1"/>
  <c r="X11" i="11"/>
  <c r="Y11" i="13" s="1"/>
  <c r="Y11" i="11"/>
  <c r="Z11" i="13" s="1"/>
  <c r="Z11" i="11"/>
  <c r="AA11" i="13" s="1"/>
  <c r="AA11" i="11"/>
  <c r="AB11" i="13" s="1"/>
  <c r="AB11" i="11"/>
  <c r="AC11" i="13" s="1"/>
  <c r="AC11" i="11"/>
  <c r="AD11" i="13" s="1"/>
  <c r="AD11" i="11"/>
  <c r="AE11" i="13" s="1"/>
  <c r="AE11" i="11"/>
  <c r="AF11" i="13" s="1"/>
  <c r="AF11" i="11"/>
  <c r="AG11" i="13" s="1"/>
  <c r="AG11" i="11"/>
  <c r="AH11" i="13" s="1"/>
  <c r="AH11" i="11"/>
  <c r="AI11" i="13" s="1"/>
  <c r="AI11" i="11"/>
  <c r="AJ11" i="13" s="1"/>
  <c r="AJ11" i="11"/>
  <c r="AK11" i="13" s="1"/>
  <c r="AK11" i="11"/>
  <c r="AL11" i="13" s="1"/>
  <c r="AL11" i="11"/>
  <c r="AM11" i="13" s="1"/>
  <c r="AM11" i="11"/>
  <c r="AN11" i="13" s="1"/>
  <c r="AN11" i="11"/>
  <c r="AO11" i="13" s="1"/>
  <c r="AO11" i="11"/>
  <c r="AP11" i="13" s="1"/>
  <c r="AP11" i="11"/>
  <c r="AQ11" i="13" s="1"/>
  <c r="AQ11" i="11"/>
  <c r="AR11" i="13" s="1"/>
  <c r="AR11" i="11"/>
  <c r="AS11" i="13" s="1"/>
  <c r="AS11" i="11"/>
  <c r="AT11" i="13" s="1"/>
  <c r="AT11" i="11"/>
  <c r="AU11" i="13" s="1"/>
  <c r="AU11" i="11"/>
  <c r="AV11" i="13" s="1"/>
  <c r="AV11" i="11"/>
  <c r="AW11" i="13" s="1"/>
  <c r="AW11" i="11"/>
  <c r="AX11" i="13" s="1"/>
  <c r="B12" i="11"/>
  <c r="C12" i="11"/>
  <c r="D12" i="13" s="1"/>
  <c r="E12" i="13"/>
  <c r="E12" i="11"/>
  <c r="F12" i="13" s="1"/>
  <c r="F12" i="11"/>
  <c r="G12" i="13" s="1"/>
  <c r="G12" i="11"/>
  <c r="H12" i="13" s="1"/>
  <c r="H12" i="11"/>
  <c r="I12" i="13" s="1"/>
  <c r="I12" i="11"/>
  <c r="J12" i="13" s="1"/>
  <c r="J12" i="11"/>
  <c r="K12" i="13" s="1"/>
  <c r="K12" i="11"/>
  <c r="L12" i="13" s="1"/>
  <c r="L12" i="11"/>
  <c r="M12" i="13" s="1"/>
  <c r="M12" i="11"/>
  <c r="N12" i="13" s="1"/>
  <c r="N12" i="11"/>
  <c r="O12" i="13" s="1"/>
  <c r="O12" i="11"/>
  <c r="P12" i="13" s="1"/>
  <c r="P12" i="11"/>
  <c r="Q12" i="13" s="1"/>
  <c r="Q12" i="11"/>
  <c r="R12" i="13" s="1"/>
  <c r="R12" i="11"/>
  <c r="S12" i="13" s="1"/>
  <c r="S12" i="11"/>
  <c r="T12" i="13" s="1"/>
  <c r="T12" i="11"/>
  <c r="U12" i="13" s="1"/>
  <c r="U12" i="11"/>
  <c r="V12" i="13" s="1"/>
  <c r="V12" i="11"/>
  <c r="W12" i="13" s="1"/>
  <c r="W12" i="11"/>
  <c r="X12" i="13" s="1"/>
  <c r="X12" i="11"/>
  <c r="Y12" i="13" s="1"/>
  <c r="Y12" i="11"/>
  <c r="Z12" i="13" s="1"/>
  <c r="Z12" i="11"/>
  <c r="AA12" i="13" s="1"/>
  <c r="AA12" i="11"/>
  <c r="AB12" i="13" s="1"/>
  <c r="AB12" i="11"/>
  <c r="AC12" i="13" s="1"/>
  <c r="AC12" i="11"/>
  <c r="AD12" i="13" s="1"/>
  <c r="AD12" i="11"/>
  <c r="AE12" i="13" s="1"/>
  <c r="AE12" i="11"/>
  <c r="AF12" i="13" s="1"/>
  <c r="AF12" i="11"/>
  <c r="AG12" i="13" s="1"/>
  <c r="AG12" i="11"/>
  <c r="AH12" i="13" s="1"/>
  <c r="AH12" i="11"/>
  <c r="AI12" i="13" s="1"/>
  <c r="AI12" i="11"/>
  <c r="AJ12" i="13" s="1"/>
  <c r="AJ12" i="11"/>
  <c r="AK12" i="13" s="1"/>
  <c r="AK12" i="11"/>
  <c r="AL12" i="13" s="1"/>
  <c r="AL12" i="11"/>
  <c r="AM12" i="13" s="1"/>
  <c r="AM12" i="11"/>
  <c r="AN12" i="13" s="1"/>
  <c r="AN12" i="11"/>
  <c r="AO12" i="13" s="1"/>
  <c r="AO12" i="11"/>
  <c r="AP12" i="13" s="1"/>
  <c r="AP12" i="11"/>
  <c r="AQ12" i="13" s="1"/>
  <c r="AQ12" i="11"/>
  <c r="AR12" i="13" s="1"/>
  <c r="AR12" i="11"/>
  <c r="AS12" i="13" s="1"/>
  <c r="AS12" i="11"/>
  <c r="AT12" i="13" s="1"/>
  <c r="AT12" i="11"/>
  <c r="AU12" i="13" s="1"/>
  <c r="AU12" i="11"/>
  <c r="AV12" i="13" s="1"/>
  <c r="AV12" i="11"/>
  <c r="AW12" i="13" s="1"/>
  <c r="AW12" i="11"/>
  <c r="AX12" i="13" s="1"/>
  <c r="B13" i="11"/>
  <c r="C13" i="11"/>
  <c r="D13" i="13" s="1"/>
  <c r="E13" i="13"/>
  <c r="E13" i="11"/>
  <c r="F13" i="13" s="1"/>
  <c r="F13" i="11"/>
  <c r="G13" i="13" s="1"/>
  <c r="G13" i="11"/>
  <c r="H13" i="13" s="1"/>
  <c r="H13" i="11"/>
  <c r="I13" i="13" s="1"/>
  <c r="I13" i="11"/>
  <c r="J13" i="13" s="1"/>
  <c r="J13" i="11"/>
  <c r="K13" i="13" s="1"/>
  <c r="K13" i="11"/>
  <c r="L13" i="13" s="1"/>
  <c r="L13" i="11"/>
  <c r="M13" i="13" s="1"/>
  <c r="M13" i="11"/>
  <c r="N13" i="13" s="1"/>
  <c r="N13" i="11"/>
  <c r="O13" i="13" s="1"/>
  <c r="O13" i="11"/>
  <c r="P13" i="13" s="1"/>
  <c r="P13" i="11"/>
  <c r="Q13" i="13" s="1"/>
  <c r="Q13" i="11"/>
  <c r="R13" i="13" s="1"/>
  <c r="R13" i="11"/>
  <c r="S13" i="13" s="1"/>
  <c r="S13" i="11"/>
  <c r="T13" i="13" s="1"/>
  <c r="T13" i="11"/>
  <c r="U13" i="13" s="1"/>
  <c r="U13" i="11"/>
  <c r="V13" i="13" s="1"/>
  <c r="V13" i="11"/>
  <c r="W13" i="13" s="1"/>
  <c r="W13" i="11"/>
  <c r="X13" i="13" s="1"/>
  <c r="X13" i="11"/>
  <c r="Y13" i="13" s="1"/>
  <c r="Y13" i="11"/>
  <c r="Z13" i="13" s="1"/>
  <c r="Z13" i="11"/>
  <c r="AA13" i="13" s="1"/>
  <c r="AA13" i="11"/>
  <c r="AB13" i="13" s="1"/>
  <c r="AB13" i="11"/>
  <c r="AC13" i="13" s="1"/>
  <c r="AC13" i="11"/>
  <c r="AD13" i="13" s="1"/>
  <c r="AD13" i="11"/>
  <c r="AE13" i="13" s="1"/>
  <c r="AE13" i="11"/>
  <c r="AF13" i="13" s="1"/>
  <c r="AF13" i="11"/>
  <c r="AG13" i="13" s="1"/>
  <c r="AG13" i="11"/>
  <c r="AH13" i="13" s="1"/>
  <c r="AH13" i="11"/>
  <c r="AI13" i="13" s="1"/>
  <c r="AI13" i="11"/>
  <c r="AJ13" i="13" s="1"/>
  <c r="AJ13" i="11"/>
  <c r="AK13" i="13" s="1"/>
  <c r="AK13" i="11"/>
  <c r="AL13" i="13" s="1"/>
  <c r="AL13" i="11"/>
  <c r="AM13" i="13" s="1"/>
  <c r="AM13" i="11"/>
  <c r="AN13" i="13" s="1"/>
  <c r="AN13" i="11"/>
  <c r="AO13" i="13" s="1"/>
  <c r="AO13" i="11"/>
  <c r="AP13" i="13" s="1"/>
  <c r="AP13" i="11"/>
  <c r="AQ13" i="13" s="1"/>
  <c r="AQ13" i="11"/>
  <c r="AR13" i="13" s="1"/>
  <c r="AR13" i="11"/>
  <c r="AS13" i="13" s="1"/>
  <c r="AS13" i="11"/>
  <c r="AT13" i="13" s="1"/>
  <c r="AT13" i="11"/>
  <c r="AU13" i="13" s="1"/>
  <c r="AU13" i="11"/>
  <c r="AV13" i="13" s="1"/>
  <c r="AV13" i="11"/>
  <c r="AW13" i="13" s="1"/>
  <c r="AW13" i="11"/>
  <c r="AX13" i="13" s="1"/>
  <c r="B14" i="11"/>
  <c r="C14" i="11"/>
  <c r="D14" i="13" s="1"/>
  <c r="E14" i="13"/>
  <c r="E14" i="11"/>
  <c r="F14" i="13" s="1"/>
  <c r="F14" i="11"/>
  <c r="G14" i="13" s="1"/>
  <c r="G14" i="11"/>
  <c r="H14" i="13" s="1"/>
  <c r="H14" i="11"/>
  <c r="I14" i="13" s="1"/>
  <c r="I14" i="11"/>
  <c r="J14" i="13" s="1"/>
  <c r="J14" i="11"/>
  <c r="K14" i="13" s="1"/>
  <c r="K14" i="11"/>
  <c r="L14" i="13" s="1"/>
  <c r="L14" i="11"/>
  <c r="M14" i="13" s="1"/>
  <c r="M14" i="11"/>
  <c r="N14" i="13" s="1"/>
  <c r="N14" i="11"/>
  <c r="O14" i="13" s="1"/>
  <c r="O14" i="11"/>
  <c r="P14" i="13" s="1"/>
  <c r="P14" i="11"/>
  <c r="Q14" i="13" s="1"/>
  <c r="Q14" i="11"/>
  <c r="R14" i="13" s="1"/>
  <c r="R14" i="11"/>
  <c r="S14" i="13" s="1"/>
  <c r="S14" i="11"/>
  <c r="T14" i="13" s="1"/>
  <c r="T14" i="11"/>
  <c r="U14" i="13" s="1"/>
  <c r="U14" i="11"/>
  <c r="V14" i="13" s="1"/>
  <c r="V14" i="11"/>
  <c r="W14" i="13" s="1"/>
  <c r="W14" i="11"/>
  <c r="X14" i="13" s="1"/>
  <c r="X14" i="11"/>
  <c r="Y14" i="13" s="1"/>
  <c r="Y14" i="11"/>
  <c r="Z14" i="13" s="1"/>
  <c r="Z14" i="11"/>
  <c r="AA14" i="13" s="1"/>
  <c r="AA14" i="11"/>
  <c r="AB14" i="13" s="1"/>
  <c r="AB14" i="11"/>
  <c r="AC14" i="13" s="1"/>
  <c r="AC14" i="11"/>
  <c r="AD14" i="13" s="1"/>
  <c r="AD14" i="11"/>
  <c r="AE14" i="13" s="1"/>
  <c r="AE14" i="11"/>
  <c r="AF14" i="13" s="1"/>
  <c r="AF14" i="11"/>
  <c r="AG14" i="13" s="1"/>
  <c r="AG14" i="11"/>
  <c r="AH14" i="13" s="1"/>
  <c r="AH14" i="11"/>
  <c r="AI14" i="13" s="1"/>
  <c r="AI14" i="11"/>
  <c r="AJ14" i="13" s="1"/>
  <c r="AJ14" i="11"/>
  <c r="AK14" i="13" s="1"/>
  <c r="AK14" i="11"/>
  <c r="AL14" i="13" s="1"/>
  <c r="AL14" i="11"/>
  <c r="AM14" i="13" s="1"/>
  <c r="AM14" i="11"/>
  <c r="AN14" i="13" s="1"/>
  <c r="AN14" i="11"/>
  <c r="AO14" i="13" s="1"/>
  <c r="AO14" i="11"/>
  <c r="AP14" i="13" s="1"/>
  <c r="AP14" i="11"/>
  <c r="AQ14" i="13" s="1"/>
  <c r="AQ14" i="11"/>
  <c r="AR14" i="13" s="1"/>
  <c r="AR14" i="11"/>
  <c r="AS14" i="13" s="1"/>
  <c r="AS14" i="11"/>
  <c r="AT14" i="13" s="1"/>
  <c r="AT14" i="11"/>
  <c r="AU14" i="13" s="1"/>
  <c r="AU14" i="11"/>
  <c r="AV14" i="13" s="1"/>
  <c r="AV14" i="11"/>
  <c r="AW14" i="13" s="1"/>
  <c r="AW14" i="11"/>
  <c r="AX14" i="13" s="1"/>
  <c r="B15" i="11"/>
  <c r="C15" i="11"/>
  <c r="D15" i="13" s="1"/>
  <c r="E15" i="13"/>
  <c r="E15" i="11"/>
  <c r="F15" i="13" s="1"/>
  <c r="F15" i="11"/>
  <c r="G15" i="13" s="1"/>
  <c r="G15" i="11"/>
  <c r="H15" i="13" s="1"/>
  <c r="H15" i="11"/>
  <c r="I15" i="13" s="1"/>
  <c r="I15" i="11"/>
  <c r="J15" i="13" s="1"/>
  <c r="J15" i="11"/>
  <c r="K15" i="13" s="1"/>
  <c r="K15" i="11"/>
  <c r="L15" i="13" s="1"/>
  <c r="L15" i="11"/>
  <c r="M15" i="13" s="1"/>
  <c r="M15" i="11"/>
  <c r="N15" i="13" s="1"/>
  <c r="N15" i="11"/>
  <c r="O15" i="13" s="1"/>
  <c r="O15" i="11"/>
  <c r="P15" i="13" s="1"/>
  <c r="P15" i="11"/>
  <c r="Q15" i="13" s="1"/>
  <c r="Q15" i="11"/>
  <c r="R15" i="13" s="1"/>
  <c r="R15" i="11"/>
  <c r="S15" i="13" s="1"/>
  <c r="S15" i="11"/>
  <c r="T15" i="13" s="1"/>
  <c r="T15" i="11"/>
  <c r="U15" i="13" s="1"/>
  <c r="U15" i="11"/>
  <c r="V15" i="13" s="1"/>
  <c r="V15" i="11"/>
  <c r="W15" i="13" s="1"/>
  <c r="W15" i="11"/>
  <c r="X15" i="13" s="1"/>
  <c r="X15" i="11"/>
  <c r="Y15" i="13" s="1"/>
  <c r="Y15" i="11"/>
  <c r="Z15" i="13" s="1"/>
  <c r="Z15" i="11"/>
  <c r="AA15" i="13" s="1"/>
  <c r="AA15" i="11"/>
  <c r="AB15" i="13" s="1"/>
  <c r="AB15" i="11"/>
  <c r="AC15" i="13" s="1"/>
  <c r="AC15" i="11"/>
  <c r="AD15" i="13" s="1"/>
  <c r="AD15" i="11"/>
  <c r="AE15" i="13" s="1"/>
  <c r="AE15" i="11"/>
  <c r="AF15" i="13" s="1"/>
  <c r="AF15" i="11"/>
  <c r="AG15" i="13" s="1"/>
  <c r="AG15" i="11"/>
  <c r="AH15" i="13" s="1"/>
  <c r="AH15" i="11"/>
  <c r="AI15" i="13" s="1"/>
  <c r="AI15" i="11"/>
  <c r="AJ15" i="13" s="1"/>
  <c r="AJ15" i="11"/>
  <c r="AK15" i="13" s="1"/>
  <c r="AK15" i="11"/>
  <c r="AL15" i="13" s="1"/>
  <c r="AL15" i="11"/>
  <c r="AM15" i="13" s="1"/>
  <c r="AM15" i="11"/>
  <c r="AN15" i="13" s="1"/>
  <c r="AN15" i="11"/>
  <c r="AO15" i="13" s="1"/>
  <c r="AO15" i="11"/>
  <c r="AP15" i="13" s="1"/>
  <c r="AP15" i="11"/>
  <c r="AQ15" i="13" s="1"/>
  <c r="AQ15" i="11"/>
  <c r="AR15" i="13" s="1"/>
  <c r="AR15" i="11"/>
  <c r="AS15" i="13" s="1"/>
  <c r="AS15" i="11"/>
  <c r="AT15" i="13" s="1"/>
  <c r="AT15" i="11"/>
  <c r="AU15" i="13" s="1"/>
  <c r="AU15" i="11"/>
  <c r="AV15" i="13" s="1"/>
  <c r="AV15" i="11"/>
  <c r="AW15" i="13" s="1"/>
  <c r="AW15" i="11"/>
  <c r="AX15" i="13" s="1"/>
  <c r="B16" i="11"/>
  <c r="C16" i="11"/>
  <c r="D16" i="13" s="1"/>
  <c r="E16" i="13"/>
  <c r="E16" i="11"/>
  <c r="F16" i="13" s="1"/>
  <c r="F16" i="11"/>
  <c r="G16" i="13" s="1"/>
  <c r="G16" i="11"/>
  <c r="H16" i="13" s="1"/>
  <c r="H16" i="11"/>
  <c r="I16" i="13" s="1"/>
  <c r="I16" i="11"/>
  <c r="J16" i="13" s="1"/>
  <c r="J16" i="11"/>
  <c r="K16" i="13" s="1"/>
  <c r="K16" i="11"/>
  <c r="L16" i="13" s="1"/>
  <c r="L16" i="11"/>
  <c r="M16" i="13" s="1"/>
  <c r="M16" i="11"/>
  <c r="N16" i="13" s="1"/>
  <c r="N16" i="11"/>
  <c r="O16" i="13" s="1"/>
  <c r="O16" i="11"/>
  <c r="P16" i="13" s="1"/>
  <c r="P16" i="11"/>
  <c r="Q16" i="13" s="1"/>
  <c r="Q16" i="11"/>
  <c r="R16" i="13" s="1"/>
  <c r="R16" i="11"/>
  <c r="S16" i="13" s="1"/>
  <c r="S16" i="11"/>
  <c r="T16" i="13" s="1"/>
  <c r="T16" i="11"/>
  <c r="U16" i="13" s="1"/>
  <c r="U16" i="11"/>
  <c r="V16" i="13" s="1"/>
  <c r="V16" i="11"/>
  <c r="W16" i="13" s="1"/>
  <c r="W16" i="11"/>
  <c r="X16" i="13" s="1"/>
  <c r="X16" i="11"/>
  <c r="Y16" i="13" s="1"/>
  <c r="Y16" i="11"/>
  <c r="Z16" i="13" s="1"/>
  <c r="Z16" i="11"/>
  <c r="AA16" i="13" s="1"/>
  <c r="AA16" i="11"/>
  <c r="AB16" i="13" s="1"/>
  <c r="AB16" i="11"/>
  <c r="AC16" i="13" s="1"/>
  <c r="AC16" i="11"/>
  <c r="AD16" i="13" s="1"/>
  <c r="AD16" i="11"/>
  <c r="AE16" i="13" s="1"/>
  <c r="AE16" i="11"/>
  <c r="AF16" i="13" s="1"/>
  <c r="AF16" i="11"/>
  <c r="AG16" i="13" s="1"/>
  <c r="AG16" i="11"/>
  <c r="AH16" i="13" s="1"/>
  <c r="AH16" i="11"/>
  <c r="AI16" i="13" s="1"/>
  <c r="AI16" i="11"/>
  <c r="AJ16" i="13" s="1"/>
  <c r="AJ16" i="11"/>
  <c r="AK16" i="13" s="1"/>
  <c r="AK16" i="11"/>
  <c r="AL16" i="13" s="1"/>
  <c r="AL16" i="11"/>
  <c r="AM16" i="13" s="1"/>
  <c r="AM16" i="11"/>
  <c r="AN16" i="13" s="1"/>
  <c r="AN16" i="11"/>
  <c r="AO16" i="13" s="1"/>
  <c r="AO16" i="11"/>
  <c r="AP16" i="13" s="1"/>
  <c r="AP16" i="11"/>
  <c r="AQ16" i="13" s="1"/>
  <c r="AQ16" i="11"/>
  <c r="AR16" i="13" s="1"/>
  <c r="AR16" i="11"/>
  <c r="AS16" i="13" s="1"/>
  <c r="AS16" i="11"/>
  <c r="AT16" i="13" s="1"/>
  <c r="AT16" i="11"/>
  <c r="AU16" i="13" s="1"/>
  <c r="AU16" i="11"/>
  <c r="AV16" i="13" s="1"/>
  <c r="AV16" i="11"/>
  <c r="AW16" i="13" s="1"/>
  <c r="AW16" i="11"/>
  <c r="AX16" i="13" s="1"/>
  <c r="B17" i="11"/>
  <c r="C17" i="11"/>
  <c r="D17" i="13" s="1"/>
  <c r="E17" i="13"/>
  <c r="E17" i="11"/>
  <c r="F17" i="13" s="1"/>
  <c r="F17" i="11"/>
  <c r="G17" i="13" s="1"/>
  <c r="G17" i="11"/>
  <c r="H17" i="13" s="1"/>
  <c r="H17" i="11"/>
  <c r="I17" i="13" s="1"/>
  <c r="I17" i="11"/>
  <c r="J17" i="13" s="1"/>
  <c r="J17" i="11"/>
  <c r="K17" i="13" s="1"/>
  <c r="K17" i="11"/>
  <c r="L17" i="13" s="1"/>
  <c r="L17" i="11"/>
  <c r="M17" i="13" s="1"/>
  <c r="M17" i="11"/>
  <c r="N17" i="13" s="1"/>
  <c r="N17" i="11"/>
  <c r="O17" i="13" s="1"/>
  <c r="O17" i="11"/>
  <c r="P17" i="13" s="1"/>
  <c r="P17" i="11"/>
  <c r="Q17" i="13" s="1"/>
  <c r="Q17" i="11"/>
  <c r="R17" i="13" s="1"/>
  <c r="R17" i="11"/>
  <c r="S17" i="13" s="1"/>
  <c r="S17" i="11"/>
  <c r="T17" i="13" s="1"/>
  <c r="T17" i="11"/>
  <c r="U17" i="13" s="1"/>
  <c r="U17" i="11"/>
  <c r="V17" i="13" s="1"/>
  <c r="V17" i="11"/>
  <c r="W17" i="13" s="1"/>
  <c r="W17" i="11"/>
  <c r="X17" i="13" s="1"/>
  <c r="X17" i="11"/>
  <c r="Y17" i="13" s="1"/>
  <c r="Y17" i="11"/>
  <c r="Z17" i="13" s="1"/>
  <c r="Z17" i="11"/>
  <c r="AA17" i="13" s="1"/>
  <c r="AA17" i="11"/>
  <c r="AB17" i="13" s="1"/>
  <c r="AB17" i="11"/>
  <c r="AC17" i="13" s="1"/>
  <c r="AC17" i="11"/>
  <c r="AD17" i="13" s="1"/>
  <c r="AD17" i="11"/>
  <c r="AE17" i="13" s="1"/>
  <c r="AE17" i="11"/>
  <c r="AF17" i="13" s="1"/>
  <c r="AF17" i="11"/>
  <c r="AG17" i="13" s="1"/>
  <c r="AG17" i="11"/>
  <c r="AH17" i="13" s="1"/>
  <c r="AH17" i="11"/>
  <c r="AI17" i="13" s="1"/>
  <c r="AI17" i="11"/>
  <c r="AJ17" i="13" s="1"/>
  <c r="AJ17" i="11"/>
  <c r="AK17" i="13" s="1"/>
  <c r="AK17" i="11"/>
  <c r="AL17" i="13" s="1"/>
  <c r="AL17" i="11"/>
  <c r="AM17" i="13" s="1"/>
  <c r="AM17" i="11"/>
  <c r="AN17" i="13" s="1"/>
  <c r="AN17" i="11"/>
  <c r="AO17" i="13" s="1"/>
  <c r="AO17" i="11"/>
  <c r="AP17" i="13" s="1"/>
  <c r="AP17" i="11"/>
  <c r="AQ17" i="13" s="1"/>
  <c r="AQ17" i="11"/>
  <c r="AR17" i="13" s="1"/>
  <c r="AR17" i="11"/>
  <c r="AS17" i="13" s="1"/>
  <c r="AS17" i="11"/>
  <c r="AT17" i="13" s="1"/>
  <c r="AT17" i="11"/>
  <c r="AU17" i="13" s="1"/>
  <c r="AU17" i="11"/>
  <c r="AV17" i="13" s="1"/>
  <c r="AV17" i="11"/>
  <c r="AW17" i="13" s="1"/>
  <c r="AW17" i="11"/>
  <c r="AX17" i="13" s="1"/>
  <c r="B18" i="11"/>
  <c r="E18" i="13"/>
  <c r="E18" i="11"/>
  <c r="F18" i="13" s="1"/>
  <c r="F18" i="11"/>
  <c r="G18" i="13" s="1"/>
  <c r="G18" i="11"/>
  <c r="H18" i="13" s="1"/>
  <c r="H18" i="11"/>
  <c r="I18" i="13" s="1"/>
  <c r="I18" i="11"/>
  <c r="J18" i="13" s="1"/>
  <c r="J18" i="11"/>
  <c r="K18" i="13" s="1"/>
  <c r="K18" i="11"/>
  <c r="L18" i="13" s="1"/>
  <c r="L18" i="11"/>
  <c r="M18" i="13" s="1"/>
  <c r="M18" i="11"/>
  <c r="N18" i="13" s="1"/>
  <c r="N18" i="11"/>
  <c r="O18" i="13" s="1"/>
  <c r="O18" i="11"/>
  <c r="P18" i="13" s="1"/>
  <c r="P18" i="11"/>
  <c r="Q18" i="13" s="1"/>
  <c r="Q18" i="11"/>
  <c r="R18" i="13" s="1"/>
  <c r="R18" i="11"/>
  <c r="S18" i="13" s="1"/>
  <c r="S18" i="11"/>
  <c r="T18" i="13" s="1"/>
  <c r="T18" i="11"/>
  <c r="U18" i="13" s="1"/>
  <c r="U18" i="11"/>
  <c r="V18" i="13" s="1"/>
  <c r="V18" i="11"/>
  <c r="W18" i="13" s="1"/>
  <c r="W18" i="11"/>
  <c r="X18" i="13" s="1"/>
  <c r="X18" i="11"/>
  <c r="Y18" i="13" s="1"/>
  <c r="Y18" i="11"/>
  <c r="Z18" i="13" s="1"/>
  <c r="Z18" i="11"/>
  <c r="AA18" i="13" s="1"/>
  <c r="AA18" i="11"/>
  <c r="AB18" i="13" s="1"/>
  <c r="AB18" i="11"/>
  <c r="AC18" i="13" s="1"/>
  <c r="AC18" i="11"/>
  <c r="AD18" i="13" s="1"/>
  <c r="AD18" i="11"/>
  <c r="AE18" i="13" s="1"/>
  <c r="AE18" i="11"/>
  <c r="AF18" i="13" s="1"/>
  <c r="AF18" i="11"/>
  <c r="AG18" i="13" s="1"/>
  <c r="AG18" i="11"/>
  <c r="AH18" i="13" s="1"/>
  <c r="AH18" i="11"/>
  <c r="AI18" i="13" s="1"/>
  <c r="AI18" i="11"/>
  <c r="AJ18" i="13" s="1"/>
  <c r="AJ18" i="11"/>
  <c r="AK18" i="13" s="1"/>
  <c r="AK18" i="11"/>
  <c r="AL18" i="13" s="1"/>
  <c r="AL18" i="11"/>
  <c r="AM18" i="13" s="1"/>
  <c r="AM18" i="11"/>
  <c r="AN18" i="13" s="1"/>
  <c r="AN18" i="11"/>
  <c r="AO18" i="13" s="1"/>
  <c r="AO18" i="11"/>
  <c r="AP18" i="13" s="1"/>
  <c r="AP18" i="11"/>
  <c r="AQ18" i="13" s="1"/>
  <c r="AQ18" i="11"/>
  <c r="AR18" i="13" s="1"/>
  <c r="AR18" i="11"/>
  <c r="AS18" i="13" s="1"/>
  <c r="AS18" i="11"/>
  <c r="AT18" i="13" s="1"/>
  <c r="AT18" i="11"/>
  <c r="AU18" i="13" s="1"/>
  <c r="AU18" i="11"/>
  <c r="AV18" i="13" s="1"/>
  <c r="AV18" i="11"/>
  <c r="AW18" i="13" s="1"/>
  <c r="AW18" i="11"/>
  <c r="AX18" i="13" s="1"/>
  <c r="B19" i="11"/>
  <c r="D19" i="11"/>
  <c r="E19" i="13" s="1"/>
  <c r="E19" i="11"/>
  <c r="F19" i="13" s="1"/>
  <c r="F19" i="11"/>
  <c r="G19" i="13" s="1"/>
  <c r="G19" i="11"/>
  <c r="H19" i="13" s="1"/>
  <c r="H19" i="11"/>
  <c r="I19" i="13" s="1"/>
  <c r="I19" i="11"/>
  <c r="J19" i="13" s="1"/>
  <c r="J19" i="11"/>
  <c r="K19" i="13" s="1"/>
  <c r="K19" i="11"/>
  <c r="L19" i="13" s="1"/>
  <c r="L19" i="11"/>
  <c r="M19" i="13" s="1"/>
  <c r="M19" i="11"/>
  <c r="N19" i="13" s="1"/>
  <c r="N19" i="11"/>
  <c r="O19" i="13" s="1"/>
  <c r="O19" i="11"/>
  <c r="P19" i="13" s="1"/>
  <c r="P19" i="11"/>
  <c r="Q19" i="13" s="1"/>
  <c r="Q19" i="11"/>
  <c r="R19" i="13" s="1"/>
  <c r="R19" i="11"/>
  <c r="S19" i="13" s="1"/>
  <c r="S19" i="11"/>
  <c r="T19" i="13" s="1"/>
  <c r="T19" i="11"/>
  <c r="U19" i="13" s="1"/>
  <c r="U19" i="11"/>
  <c r="V19" i="13" s="1"/>
  <c r="V19" i="11"/>
  <c r="W19" i="13" s="1"/>
  <c r="W19" i="11"/>
  <c r="X19" i="13" s="1"/>
  <c r="X19" i="11"/>
  <c r="Y19" i="13" s="1"/>
  <c r="Y19" i="11"/>
  <c r="Z19" i="13" s="1"/>
  <c r="Z19" i="11"/>
  <c r="AA19" i="13" s="1"/>
  <c r="AA19" i="11"/>
  <c r="AB19" i="13" s="1"/>
  <c r="AB19" i="11"/>
  <c r="AC19" i="13" s="1"/>
  <c r="AC19" i="11"/>
  <c r="AD19" i="13" s="1"/>
  <c r="AD19" i="11"/>
  <c r="AE19" i="13" s="1"/>
  <c r="AE19" i="11"/>
  <c r="AF19" i="13" s="1"/>
  <c r="AF19" i="11"/>
  <c r="AG19" i="13" s="1"/>
  <c r="AG19" i="11"/>
  <c r="AH19" i="13" s="1"/>
  <c r="AH19" i="11"/>
  <c r="AI19" i="13" s="1"/>
  <c r="AI19" i="11"/>
  <c r="AJ19" i="13" s="1"/>
  <c r="AJ19" i="11"/>
  <c r="AK19" i="13" s="1"/>
  <c r="AK19" i="11"/>
  <c r="AL19" i="13" s="1"/>
  <c r="AL19" i="11"/>
  <c r="AM19" i="13" s="1"/>
  <c r="AM19" i="11"/>
  <c r="AN19" i="13" s="1"/>
  <c r="AN19" i="11"/>
  <c r="AO19" i="13" s="1"/>
  <c r="AO19" i="11"/>
  <c r="AP19" i="13" s="1"/>
  <c r="AP19" i="11"/>
  <c r="AQ19" i="13" s="1"/>
  <c r="AQ19" i="11"/>
  <c r="AR19" i="13" s="1"/>
  <c r="AR19" i="11"/>
  <c r="AS19" i="13" s="1"/>
  <c r="AS19" i="11"/>
  <c r="AT19" i="13" s="1"/>
  <c r="AT19" i="11"/>
  <c r="AU19" i="13" s="1"/>
  <c r="AU19" i="11"/>
  <c r="AV19" i="13" s="1"/>
  <c r="AV19" i="11"/>
  <c r="AW19" i="13" s="1"/>
  <c r="AW19" i="11"/>
  <c r="AX19" i="13" s="1"/>
  <c r="B20" i="11"/>
  <c r="D20" i="11"/>
  <c r="E20" i="13" s="1"/>
  <c r="E20" i="11"/>
  <c r="F20" i="13" s="1"/>
  <c r="F20" i="11"/>
  <c r="G20" i="13" s="1"/>
  <c r="G20" i="11"/>
  <c r="H20" i="13" s="1"/>
  <c r="H20" i="11"/>
  <c r="I20" i="13" s="1"/>
  <c r="I20" i="11"/>
  <c r="J20" i="13" s="1"/>
  <c r="J20" i="11"/>
  <c r="K20" i="13" s="1"/>
  <c r="K20" i="11"/>
  <c r="L20" i="13" s="1"/>
  <c r="L20" i="11"/>
  <c r="M20" i="13" s="1"/>
  <c r="M20" i="11"/>
  <c r="N20" i="13" s="1"/>
  <c r="N20" i="11"/>
  <c r="O20" i="13" s="1"/>
  <c r="O20" i="11"/>
  <c r="P20" i="13" s="1"/>
  <c r="P20" i="11"/>
  <c r="Q20" i="13" s="1"/>
  <c r="Q20" i="11"/>
  <c r="R20" i="13" s="1"/>
  <c r="R20" i="11"/>
  <c r="S20" i="13" s="1"/>
  <c r="S20" i="11"/>
  <c r="T20" i="13" s="1"/>
  <c r="T20" i="11"/>
  <c r="U20" i="13" s="1"/>
  <c r="U20" i="11"/>
  <c r="V20" i="13" s="1"/>
  <c r="V20" i="11"/>
  <c r="W20" i="13" s="1"/>
  <c r="W20" i="11"/>
  <c r="X20" i="13" s="1"/>
  <c r="X20" i="11"/>
  <c r="Y20" i="13" s="1"/>
  <c r="Y20" i="11"/>
  <c r="Z20" i="13" s="1"/>
  <c r="Z20" i="11"/>
  <c r="AA20" i="13" s="1"/>
  <c r="AA20" i="11"/>
  <c r="AB20" i="13" s="1"/>
  <c r="AB20" i="11"/>
  <c r="AC20" i="13" s="1"/>
  <c r="AC20" i="11"/>
  <c r="AD20" i="13" s="1"/>
  <c r="AD20" i="11"/>
  <c r="AE20" i="13" s="1"/>
  <c r="AE20" i="11"/>
  <c r="AF20" i="13" s="1"/>
  <c r="AF20" i="11"/>
  <c r="AG20" i="13" s="1"/>
  <c r="AG20" i="11"/>
  <c r="AH20" i="13" s="1"/>
  <c r="AH20" i="11"/>
  <c r="AI20" i="13" s="1"/>
  <c r="AI20" i="11"/>
  <c r="AJ20" i="13" s="1"/>
  <c r="AJ20" i="11"/>
  <c r="AK20" i="13" s="1"/>
  <c r="AK20" i="11"/>
  <c r="AL20" i="13" s="1"/>
  <c r="AL20" i="11"/>
  <c r="AM20" i="13" s="1"/>
  <c r="AM20" i="11"/>
  <c r="AN20" i="13" s="1"/>
  <c r="AN20" i="11"/>
  <c r="AO20" i="13" s="1"/>
  <c r="AO20" i="11"/>
  <c r="AP20" i="13" s="1"/>
  <c r="AP20" i="11"/>
  <c r="AQ20" i="13" s="1"/>
  <c r="AQ20" i="11"/>
  <c r="AR20" i="13" s="1"/>
  <c r="AR20" i="11"/>
  <c r="AS20" i="13" s="1"/>
  <c r="AS20" i="11"/>
  <c r="AT20" i="13" s="1"/>
  <c r="AT20" i="11"/>
  <c r="AU20" i="13" s="1"/>
  <c r="AU20" i="11"/>
  <c r="AV20" i="13" s="1"/>
  <c r="AV20" i="11"/>
  <c r="AW20" i="13" s="1"/>
  <c r="AW20" i="11"/>
  <c r="AX20" i="13" s="1"/>
  <c r="B21" i="11"/>
  <c r="D21" i="11"/>
  <c r="E21" i="13" s="1"/>
  <c r="E21" i="11"/>
  <c r="F21" i="13" s="1"/>
  <c r="F21" i="11"/>
  <c r="G21" i="13" s="1"/>
  <c r="G21" i="11"/>
  <c r="H21" i="13" s="1"/>
  <c r="H21" i="11"/>
  <c r="I21" i="13" s="1"/>
  <c r="I21" i="11"/>
  <c r="J21" i="13" s="1"/>
  <c r="J21" i="11"/>
  <c r="K21" i="13" s="1"/>
  <c r="K21" i="11"/>
  <c r="L21" i="13" s="1"/>
  <c r="L21" i="11"/>
  <c r="M21" i="13" s="1"/>
  <c r="M21" i="11"/>
  <c r="N21" i="13" s="1"/>
  <c r="N21" i="11"/>
  <c r="O21" i="13" s="1"/>
  <c r="O21" i="11"/>
  <c r="P21" i="13" s="1"/>
  <c r="P21" i="11"/>
  <c r="Q21" i="13" s="1"/>
  <c r="Q21" i="11"/>
  <c r="R21" i="13" s="1"/>
  <c r="R21" i="11"/>
  <c r="S21" i="13" s="1"/>
  <c r="S21" i="11"/>
  <c r="T21" i="13" s="1"/>
  <c r="T21" i="11"/>
  <c r="U21" i="13" s="1"/>
  <c r="U21" i="11"/>
  <c r="V21" i="13" s="1"/>
  <c r="V21" i="11"/>
  <c r="W21" i="13" s="1"/>
  <c r="W21" i="11"/>
  <c r="X21" i="13" s="1"/>
  <c r="X21" i="11"/>
  <c r="Y21" i="13" s="1"/>
  <c r="Y21" i="11"/>
  <c r="Z21" i="13" s="1"/>
  <c r="Z21" i="11"/>
  <c r="AA21" i="13" s="1"/>
  <c r="AA21" i="11"/>
  <c r="AB21" i="13" s="1"/>
  <c r="AB21" i="11"/>
  <c r="AC21" i="13" s="1"/>
  <c r="AC21" i="11"/>
  <c r="AD21" i="13" s="1"/>
  <c r="AD21" i="11"/>
  <c r="AE21" i="13" s="1"/>
  <c r="AE21" i="11"/>
  <c r="AF21" i="13" s="1"/>
  <c r="AF21" i="11"/>
  <c r="AG21" i="13" s="1"/>
  <c r="AG21" i="11"/>
  <c r="AH21" i="13" s="1"/>
  <c r="AH21" i="11"/>
  <c r="AI21" i="13" s="1"/>
  <c r="AI21" i="11"/>
  <c r="AJ21" i="13" s="1"/>
  <c r="AJ21" i="11"/>
  <c r="AK21" i="13" s="1"/>
  <c r="AK21" i="11"/>
  <c r="AL21" i="13" s="1"/>
  <c r="AL21" i="11"/>
  <c r="AM21" i="13" s="1"/>
  <c r="AM21" i="11"/>
  <c r="AN21" i="13" s="1"/>
  <c r="AN21" i="11"/>
  <c r="AO21" i="13" s="1"/>
  <c r="AO21" i="11"/>
  <c r="AP21" i="13" s="1"/>
  <c r="AP21" i="11"/>
  <c r="AQ21" i="13" s="1"/>
  <c r="AQ21" i="11"/>
  <c r="AR21" i="13" s="1"/>
  <c r="AR21" i="11"/>
  <c r="AS21" i="13" s="1"/>
  <c r="AS21" i="11"/>
  <c r="AT21" i="13" s="1"/>
  <c r="AT21" i="11"/>
  <c r="AU21" i="13" s="1"/>
  <c r="AU21" i="11"/>
  <c r="AV21" i="13" s="1"/>
  <c r="AV21" i="11"/>
  <c r="AW21" i="13" s="1"/>
  <c r="AW21" i="11"/>
  <c r="AX21" i="13" s="1"/>
  <c r="B22" i="11"/>
  <c r="D22" i="11"/>
  <c r="E22" i="13" s="1"/>
  <c r="E22" i="11"/>
  <c r="F22" i="13" s="1"/>
  <c r="F22" i="11"/>
  <c r="G22" i="13" s="1"/>
  <c r="G22" i="11"/>
  <c r="H22" i="13" s="1"/>
  <c r="H22" i="11"/>
  <c r="I22" i="13" s="1"/>
  <c r="I22" i="11"/>
  <c r="J22" i="13" s="1"/>
  <c r="J22" i="11"/>
  <c r="K22" i="13" s="1"/>
  <c r="K22" i="11"/>
  <c r="L22" i="13" s="1"/>
  <c r="L22" i="11"/>
  <c r="M22" i="13" s="1"/>
  <c r="M22" i="11"/>
  <c r="N22" i="13" s="1"/>
  <c r="N22" i="11"/>
  <c r="O22" i="13" s="1"/>
  <c r="O22" i="11"/>
  <c r="P22" i="13" s="1"/>
  <c r="P22" i="11"/>
  <c r="Q22" i="13" s="1"/>
  <c r="Q22" i="11"/>
  <c r="R22" i="13" s="1"/>
  <c r="R22" i="11"/>
  <c r="S22" i="13" s="1"/>
  <c r="S22" i="11"/>
  <c r="T22" i="13" s="1"/>
  <c r="T22" i="11"/>
  <c r="U22" i="13" s="1"/>
  <c r="U22" i="11"/>
  <c r="V22" i="13" s="1"/>
  <c r="V22" i="11"/>
  <c r="W22" i="13" s="1"/>
  <c r="W22" i="11"/>
  <c r="X22" i="13" s="1"/>
  <c r="X22" i="11"/>
  <c r="Y22" i="13" s="1"/>
  <c r="Y22" i="11"/>
  <c r="Z22" i="13" s="1"/>
  <c r="Z22" i="11"/>
  <c r="AA22" i="13" s="1"/>
  <c r="AA22" i="11"/>
  <c r="AB22" i="13" s="1"/>
  <c r="AB22" i="11"/>
  <c r="AC22" i="13" s="1"/>
  <c r="AC22" i="11"/>
  <c r="AD22" i="13" s="1"/>
  <c r="AD22" i="11"/>
  <c r="AE22" i="13" s="1"/>
  <c r="AE22" i="11"/>
  <c r="AF22" i="13" s="1"/>
  <c r="AF22" i="11"/>
  <c r="AG22" i="13" s="1"/>
  <c r="AG22" i="11"/>
  <c r="AH22" i="13" s="1"/>
  <c r="AH22" i="11"/>
  <c r="AI22" i="13" s="1"/>
  <c r="AI22" i="11"/>
  <c r="AJ22" i="13" s="1"/>
  <c r="AJ22" i="11"/>
  <c r="AK22" i="13" s="1"/>
  <c r="AK22" i="11"/>
  <c r="AL22" i="13" s="1"/>
  <c r="AL22" i="11"/>
  <c r="AM22" i="13" s="1"/>
  <c r="AM22" i="11"/>
  <c r="AN22" i="13" s="1"/>
  <c r="AN22" i="11"/>
  <c r="AO22" i="13" s="1"/>
  <c r="AO22" i="11"/>
  <c r="AP22" i="13" s="1"/>
  <c r="AP22" i="11"/>
  <c r="AQ22" i="13" s="1"/>
  <c r="AQ22" i="11"/>
  <c r="AR22" i="13" s="1"/>
  <c r="AR22" i="11"/>
  <c r="AS22" i="13" s="1"/>
  <c r="AS22" i="11"/>
  <c r="AT22" i="13" s="1"/>
  <c r="AT22" i="11"/>
  <c r="AU22" i="13" s="1"/>
  <c r="AU22" i="11"/>
  <c r="AV22" i="13" s="1"/>
  <c r="AV22" i="11"/>
  <c r="AW22" i="13" s="1"/>
  <c r="AW22" i="11"/>
  <c r="AX22" i="13" s="1"/>
  <c r="B23" i="11"/>
  <c r="D23" i="11"/>
  <c r="E23" i="13" s="1"/>
  <c r="E23" i="11"/>
  <c r="F23" i="13" s="1"/>
  <c r="F23" i="11"/>
  <c r="G23" i="13" s="1"/>
  <c r="G23" i="11"/>
  <c r="H23" i="13" s="1"/>
  <c r="H23" i="11"/>
  <c r="I23" i="13" s="1"/>
  <c r="I23" i="11"/>
  <c r="J23" i="13" s="1"/>
  <c r="J23" i="11"/>
  <c r="K23" i="13" s="1"/>
  <c r="K23" i="11"/>
  <c r="L23" i="13" s="1"/>
  <c r="L23" i="11"/>
  <c r="M23" i="13" s="1"/>
  <c r="M23" i="11"/>
  <c r="N23" i="13" s="1"/>
  <c r="N23" i="11"/>
  <c r="O23" i="13" s="1"/>
  <c r="O23" i="11"/>
  <c r="P23" i="13" s="1"/>
  <c r="P23" i="11"/>
  <c r="Q23" i="13" s="1"/>
  <c r="Q23" i="11"/>
  <c r="R23" i="13" s="1"/>
  <c r="R23" i="11"/>
  <c r="S23" i="13" s="1"/>
  <c r="S23" i="11"/>
  <c r="T23" i="13" s="1"/>
  <c r="T23" i="11"/>
  <c r="U23" i="13" s="1"/>
  <c r="U23" i="11"/>
  <c r="V23" i="13" s="1"/>
  <c r="V23" i="11"/>
  <c r="W23" i="13" s="1"/>
  <c r="W23" i="11"/>
  <c r="X23" i="13" s="1"/>
  <c r="X23" i="11"/>
  <c r="Y23" i="13" s="1"/>
  <c r="Y23" i="11"/>
  <c r="Z23" i="13" s="1"/>
  <c r="Z23" i="11"/>
  <c r="AA23" i="13" s="1"/>
  <c r="AA23" i="11"/>
  <c r="AB23" i="13" s="1"/>
  <c r="AB23" i="11"/>
  <c r="AC23" i="13" s="1"/>
  <c r="AC23" i="11"/>
  <c r="AD23" i="13" s="1"/>
  <c r="AD23" i="11"/>
  <c r="AE23" i="13" s="1"/>
  <c r="AE23" i="11"/>
  <c r="AF23" i="13" s="1"/>
  <c r="AF23" i="11"/>
  <c r="AG23" i="13" s="1"/>
  <c r="AG23" i="11"/>
  <c r="AH23" i="13" s="1"/>
  <c r="AH23" i="11"/>
  <c r="AI23" i="13" s="1"/>
  <c r="AI23" i="11"/>
  <c r="AJ23" i="13" s="1"/>
  <c r="AJ23" i="11"/>
  <c r="AK23" i="13" s="1"/>
  <c r="AK23" i="11"/>
  <c r="AL23" i="13" s="1"/>
  <c r="AL23" i="11"/>
  <c r="AM23" i="13" s="1"/>
  <c r="AM23" i="11"/>
  <c r="AN23" i="13" s="1"/>
  <c r="AN23" i="11"/>
  <c r="AO23" i="13" s="1"/>
  <c r="AO23" i="11"/>
  <c r="AP23" i="13" s="1"/>
  <c r="AP23" i="11"/>
  <c r="AQ23" i="13" s="1"/>
  <c r="AQ23" i="11"/>
  <c r="AR23" i="13" s="1"/>
  <c r="AR23" i="11"/>
  <c r="AS23" i="13" s="1"/>
  <c r="AS23" i="11"/>
  <c r="AT23" i="13" s="1"/>
  <c r="AT23" i="11"/>
  <c r="AU23" i="13" s="1"/>
  <c r="AU23" i="11"/>
  <c r="AV23" i="13" s="1"/>
  <c r="AV23" i="11"/>
  <c r="AW23" i="13" s="1"/>
  <c r="AW23" i="11"/>
  <c r="AX23" i="13" s="1"/>
  <c r="B24" i="11"/>
  <c r="D24" i="11"/>
  <c r="E24" i="13" s="1"/>
  <c r="E24" i="11"/>
  <c r="F24" i="13" s="1"/>
  <c r="F24" i="11"/>
  <c r="G24" i="13" s="1"/>
  <c r="G24" i="11"/>
  <c r="H24" i="13" s="1"/>
  <c r="H24" i="11"/>
  <c r="I24" i="13" s="1"/>
  <c r="I24" i="11"/>
  <c r="J24" i="13" s="1"/>
  <c r="J24" i="11"/>
  <c r="K24" i="13" s="1"/>
  <c r="K24" i="11"/>
  <c r="L24" i="13" s="1"/>
  <c r="L24" i="11"/>
  <c r="M24" i="13" s="1"/>
  <c r="M24" i="11"/>
  <c r="N24" i="13" s="1"/>
  <c r="N24" i="11"/>
  <c r="O24" i="13" s="1"/>
  <c r="O24" i="11"/>
  <c r="P24" i="13" s="1"/>
  <c r="P24" i="11"/>
  <c r="Q24" i="13" s="1"/>
  <c r="Q24" i="11"/>
  <c r="R24" i="13" s="1"/>
  <c r="R24" i="11"/>
  <c r="S24" i="13" s="1"/>
  <c r="S24" i="11"/>
  <c r="T24" i="13" s="1"/>
  <c r="T24" i="11"/>
  <c r="U24" i="13" s="1"/>
  <c r="U24" i="11"/>
  <c r="V24" i="13" s="1"/>
  <c r="V24" i="11"/>
  <c r="W24" i="13" s="1"/>
  <c r="W24" i="11"/>
  <c r="X24" i="13" s="1"/>
  <c r="X24" i="11"/>
  <c r="Y24" i="13" s="1"/>
  <c r="Y24" i="11"/>
  <c r="Z24" i="13" s="1"/>
  <c r="Z24" i="11"/>
  <c r="AA24" i="13" s="1"/>
  <c r="AA24" i="11"/>
  <c r="AB24" i="13" s="1"/>
  <c r="AB24" i="11"/>
  <c r="AC24" i="13" s="1"/>
  <c r="AC24" i="11"/>
  <c r="AD24" i="13" s="1"/>
  <c r="AD24" i="11"/>
  <c r="AE24" i="13" s="1"/>
  <c r="AE24" i="11"/>
  <c r="AF24" i="13" s="1"/>
  <c r="AF24" i="11"/>
  <c r="AG24" i="13" s="1"/>
  <c r="AG24" i="11"/>
  <c r="AH24" i="13" s="1"/>
  <c r="AH24" i="11"/>
  <c r="AI24" i="13" s="1"/>
  <c r="AI24" i="11"/>
  <c r="AJ24" i="13" s="1"/>
  <c r="AJ24" i="11"/>
  <c r="AK24" i="13" s="1"/>
  <c r="AK24" i="11"/>
  <c r="AL24" i="13" s="1"/>
  <c r="AL24" i="11"/>
  <c r="AM24" i="13" s="1"/>
  <c r="AM24" i="11"/>
  <c r="AN24" i="13" s="1"/>
  <c r="AN24" i="11"/>
  <c r="AO24" i="13" s="1"/>
  <c r="AO24" i="11"/>
  <c r="AP24" i="13" s="1"/>
  <c r="AP24" i="11"/>
  <c r="AQ24" i="13" s="1"/>
  <c r="AQ24" i="11"/>
  <c r="AR24" i="13" s="1"/>
  <c r="AR24" i="11"/>
  <c r="AS24" i="13" s="1"/>
  <c r="AS24" i="11"/>
  <c r="AT24" i="13" s="1"/>
  <c r="AT24" i="11"/>
  <c r="AU24" i="13" s="1"/>
  <c r="AU24" i="11"/>
  <c r="AV24" i="13" s="1"/>
  <c r="AV24" i="11"/>
  <c r="AW24" i="13" s="1"/>
  <c r="AW24" i="11"/>
  <c r="AX24" i="13" s="1"/>
  <c r="B25" i="11"/>
  <c r="D25" i="11"/>
  <c r="E25" i="13" s="1"/>
  <c r="E25" i="11"/>
  <c r="F25" i="13" s="1"/>
  <c r="F25" i="11"/>
  <c r="G25" i="13" s="1"/>
  <c r="G25" i="11"/>
  <c r="H25" i="13" s="1"/>
  <c r="H25" i="11"/>
  <c r="I25" i="13" s="1"/>
  <c r="I25" i="11"/>
  <c r="J25" i="13" s="1"/>
  <c r="J25" i="11"/>
  <c r="K25" i="13" s="1"/>
  <c r="K25" i="11"/>
  <c r="L25" i="13" s="1"/>
  <c r="L25" i="11"/>
  <c r="M25" i="13" s="1"/>
  <c r="M25" i="11"/>
  <c r="N25" i="13" s="1"/>
  <c r="N25" i="11"/>
  <c r="O25" i="13" s="1"/>
  <c r="O25" i="11"/>
  <c r="P25" i="13" s="1"/>
  <c r="P25" i="11"/>
  <c r="Q25" i="13" s="1"/>
  <c r="Q25" i="11"/>
  <c r="R25" i="13" s="1"/>
  <c r="R25" i="11"/>
  <c r="S25" i="13" s="1"/>
  <c r="S25" i="11"/>
  <c r="T25" i="13" s="1"/>
  <c r="T25" i="11"/>
  <c r="U25" i="13" s="1"/>
  <c r="U25" i="11"/>
  <c r="V25" i="13" s="1"/>
  <c r="V25" i="11"/>
  <c r="W25" i="13" s="1"/>
  <c r="W25" i="11"/>
  <c r="X25" i="13" s="1"/>
  <c r="X25" i="11"/>
  <c r="Y25" i="13" s="1"/>
  <c r="Y25" i="11"/>
  <c r="Z25" i="13" s="1"/>
  <c r="Z25" i="11"/>
  <c r="AA25" i="13" s="1"/>
  <c r="AA25" i="11"/>
  <c r="AB25" i="13" s="1"/>
  <c r="AB25" i="11"/>
  <c r="AC25" i="13" s="1"/>
  <c r="AC25" i="11"/>
  <c r="AD25" i="13" s="1"/>
  <c r="AD25" i="11"/>
  <c r="AE25" i="13" s="1"/>
  <c r="AE25" i="11"/>
  <c r="AF25" i="13" s="1"/>
  <c r="AF25" i="11"/>
  <c r="AG25" i="13" s="1"/>
  <c r="AG25" i="11"/>
  <c r="AH25" i="13" s="1"/>
  <c r="AH25" i="11"/>
  <c r="AI25" i="13" s="1"/>
  <c r="AI25" i="11"/>
  <c r="AJ25" i="13" s="1"/>
  <c r="AJ25" i="11"/>
  <c r="AK25" i="13" s="1"/>
  <c r="AK25" i="11"/>
  <c r="AL25" i="13" s="1"/>
  <c r="AL25" i="11"/>
  <c r="AM25" i="13" s="1"/>
  <c r="AM25" i="11"/>
  <c r="AN25" i="13" s="1"/>
  <c r="AN25" i="11"/>
  <c r="AO25" i="13" s="1"/>
  <c r="AO25" i="11"/>
  <c r="AP25" i="13" s="1"/>
  <c r="AP25" i="11"/>
  <c r="AQ25" i="13" s="1"/>
  <c r="AQ25" i="11"/>
  <c r="AR25" i="13" s="1"/>
  <c r="AR25" i="11"/>
  <c r="AS25" i="13" s="1"/>
  <c r="AS25" i="11"/>
  <c r="AT25" i="13" s="1"/>
  <c r="AT25" i="11"/>
  <c r="AU25" i="13" s="1"/>
  <c r="AU25" i="11"/>
  <c r="AV25" i="13" s="1"/>
  <c r="AV25" i="11"/>
  <c r="AW25" i="13" s="1"/>
  <c r="AW25" i="11"/>
  <c r="AX25" i="13" s="1"/>
  <c r="B26" i="11"/>
  <c r="C26" i="11"/>
  <c r="D26" i="13" s="1"/>
  <c r="D26" i="11"/>
  <c r="E26" i="13" s="1"/>
  <c r="E26" i="11"/>
  <c r="F26" i="13" s="1"/>
  <c r="F26" i="11"/>
  <c r="G26" i="13" s="1"/>
  <c r="G26" i="11"/>
  <c r="H26" i="13" s="1"/>
  <c r="H26" i="11"/>
  <c r="I26" i="13" s="1"/>
  <c r="I26" i="11"/>
  <c r="J26" i="13" s="1"/>
  <c r="J26" i="11"/>
  <c r="K26" i="13" s="1"/>
  <c r="K26" i="11"/>
  <c r="L26" i="13" s="1"/>
  <c r="L26" i="11"/>
  <c r="M26" i="13" s="1"/>
  <c r="M26" i="11"/>
  <c r="N26" i="13" s="1"/>
  <c r="N26" i="11"/>
  <c r="O26" i="13" s="1"/>
  <c r="O26" i="11"/>
  <c r="P26" i="13" s="1"/>
  <c r="P26" i="11"/>
  <c r="Q26" i="13" s="1"/>
  <c r="Q26" i="11"/>
  <c r="R26" i="13" s="1"/>
  <c r="R26" i="11"/>
  <c r="S26" i="13" s="1"/>
  <c r="S26" i="11"/>
  <c r="T26" i="13" s="1"/>
  <c r="T26" i="11"/>
  <c r="U26" i="13" s="1"/>
  <c r="U26" i="11"/>
  <c r="V26" i="13" s="1"/>
  <c r="V26" i="11"/>
  <c r="W26" i="13" s="1"/>
  <c r="W26" i="11"/>
  <c r="X26" i="13" s="1"/>
  <c r="X26" i="11"/>
  <c r="Y26" i="13" s="1"/>
  <c r="Y26" i="11"/>
  <c r="Z26" i="13" s="1"/>
  <c r="Z26" i="11"/>
  <c r="AA26" i="13" s="1"/>
  <c r="AA26" i="11"/>
  <c r="AB26" i="13" s="1"/>
  <c r="AB26" i="11"/>
  <c r="AC26" i="13" s="1"/>
  <c r="AC26" i="11"/>
  <c r="AD26" i="13" s="1"/>
  <c r="AD26" i="11"/>
  <c r="AE26" i="13" s="1"/>
  <c r="AE26" i="11"/>
  <c r="AF26" i="13" s="1"/>
  <c r="AF26" i="11"/>
  <c r="AG26" i="13" s="1"/>
  <c r="AG26" i="11"/>
  <c r="AH26" i="13" s="1"/>
  <c r="AH26" i="11"/>
  <c r="AI26" i="13" s="1"/>
  <c r="AI26" i="11"/>
  <c r="AJ26" i="13" s="1"/>
  <c r="AJ26" i="11"/>
  <c r="AK26" i="13" s="1"/>
  <c r="AK26" i="11"/>
  <c r="AL26" i="13" s="1"/>
  <c r="AL26" i="11"/>
  <c r="AM26" i="13" s="1"/>
  <c r="AM26" i="11"/>
  <c r="AN26" i="13" s="1"/>
  <c r="AN26" i="11"/>
  <c r="AO26" i="13" s="1"/>
  <c r="AO26" i="11"/>
  <c r="AP26" i="13" s="1"/>
  <c r="AP26" i="11"/>
  <c r="AQ26" i="13" s="1"/>
  <c r="AQ26" i="11"/>
  <c r="AR26" i="13" s="1"/>
  <c r="AR26" i="11"/>
  <c r="AS26" i="13" s="1"/>
  <c r="AS26" i="11"/>
  <c r="AT26" i="13" s="1"/>
  <c r="AT26" i="11"/>
  <c r="AU26" i="13" s="1"/>
  <c r="AU26" i="11"/>
  <c r="AV26" i="13" s="1"/>
  <c r="AV26" i="11"/>
  <c r="AW26" i="13" s="1"/>
  <c r="AW26" i="11"/>
  <c r="AX26" i="13" s="1"/>
  <c r="B27" i="11"/>
  <c r="C27" i="11"/>
  <c r="D27" i="13" s="1"/>
  <c r="D27" i="11"/>
  <c r="E27" i="13" s="1"/>
  <c r="E27" i="11"/>
  <c r="F27" i="13" s="1"/>
  <c r="F27" i="11"/>
  <c r="G27" i="13" s="1"/>
  <c r="G27" i="11"/>
  <c r="H27" i="13" s="1"/>
  <c r="H27" i="11"/>
  <c r="I27" i="13" s="1"/>
  <c r="I27" i="11"/>
  <c r="J27" i="13" s="1"/>
  <c r="J27" i="11"/>
  <c r="K27" i="13" s="1"/>
  <c r="K27" i="11"/>
  <c r="L27" i="13" s="1"/>
  <c r="L27" i="11"/>
  <c r="M27" i="13" s="1"/>
  <c r="M27" i="11"/>
  <c r="N27" i="13" s="1"/>
  <c r="N27" i="11"/>
  <c r="O27" i="13" s="1"/>
  <c r="O27" i="11"/>
  <c r="P27" i="13" s="1"/>
  <c r="P27" i="11"/>
  <c r="Q27" i="13" s="1"/>
  <c r="Q27" i="11"/>
  <c r="R27" i="13" s="1"/>
  <c r="R27" i="11"/>
  <c r="S27" i="13" s="1"/>
  <c r="S27" i="11"/>
  <c r="T27" i="13" s="1"/>
  <c r="T27" i="11"/>
  <c r="U27" i="13" s="1"/>
  <c r="U27" i="11"/>
  <c r="V27" i="13" s="1"/>
  <c r="V27" i="11"/>
  <c r="W27" i="13" s="1"/>
  <c r="W27" i="11"/>
  <c r="X27" i="13" s="1"/>
  <c r="X27" i="11"/>
  <c r="Y27" i="13" s="1"/>
  <c r="Y27" i="11"/>
  <c r="Z27" i="13" s="1"/>
  <c r="Z27" i="11"/>
  <c r="AA27" i="13" s="1"/>
  <c r="AA27" i="11"/>
  <c r="AB27" i="13" s="1"/>
  <c r="AB27" i="11"/>
  <c r="AC27" i="13" s="1"/>
  <c r="AC27" i="11"/>
  <c r="AD27" i="13" s="1"/>
  <c r="AD27" i="11"/>
  <c r="AE27" i="13" s="1"/>
  <c r="AE27" i="11"/>
  <c r="AF27" i="13" s="1"/>
  <c r="AF27" i="11"/>
  <c r="AG27" i="13" s="1"/>
  <c r="AG27" i="11"/>
  <c r="AH27" i="13" s="1"/>
  <c r="AH27" i="11"/>
  <c r="AI27" i="13" s="1"/>
  <c r="AI27" i="11"/>
  <c r="AJ27" i="13" s="1"/>
  <c r="AJ27" i="11"/>
  <c r="AK27" i="13" s="1"/>
  <c r="AK27" i="11"/>
  <c r="AL27" i="13" s="1"/>
  <c r="AL27" i="11"/>
  <c r="AM27" i="13" s="1"/>
  <c r="AM27" i="11"/>
  <c r="AN27" i="13" s="1"/>
  <c r="AN27" i="11"/>
  <c r="AO27" i="13" s="1"/>
  <c r="AO27" i="11"/>
  <c r="AP27" i="13" s="1"/>
  <c r="AP27" i="11"/>
  <c r="AQ27" i="13" s="1"/>
  <c r="AQ27" i="11"/>
  <c r="AR27" i="13" s="1"/>
  <c r="AR27" i="11"/>
  <c r="AS27" i="13" s="1"/>
  <c r="AS27" i="11"/>
  <c r="AT27" i="13" s="1"/>
  <c r="AT27" i="11"/>
  <c r="AU27" i="13" s="1"/>
  <c r="AU27" i="11"/>
  <c r="AV27" i="13" s="1"/>
  <c r="AV27" i="11"/>
  <c r="AW27" i="13" s="1"/>
  <c r="AW27" i="11"/>
  <c r="AX27" i="13" s="1"/>
  <c r="B28" i="11"/>
  <c r="C28" i="11"/>
  <c r="D28" i="13" s="1"/>
  <c r="D28" i="11"/>
  <c r="E28" i="13" s="1"/>
  <c r="E28" i="11"/>
  <c r="F28" i="13" s="1"/>
  <c r="F28" i="11"/>
  <c r="G28" i="13" s="1"/>
  <c r="G28" i="11"/>
  <c r="H28" i="13" s="1"/>
  <c r="H28" i="11"/>
  <c r="I28" i="13" s="1"/>
  <c r="I28" i="11"/>
  <c r="J28" i="13" s="1"/>
  <c r="J28" i="11"/>
  <c r="K28" i="13" s="1"/>
  <c r="K28" i="11"/>
  <c r="L28" i="13" s="1"/>
  <c r="L28" i="11"/>
  <c r="M28" i="13" s="1"/>
  <c r="M28" i="11"/>
  <c r="N28" i="13" s="1"/>
  <c r="N28" i="11"/>
  <c r="O28" i="13" s="1"/>
  <c r="O28" i="11"/>
  <c r="P28" i="13" s="1"/>
  <c r="P28" i="11"/>
  <c r="Q28" i="13" s="1"/>
  <c r="Q28" i="11"/>
  <c r="R28" i="13" s="1"/>
  <c r="R28" i="11"/>
  <c r="S28" i="13" s="1"/>
  <c r="S28" i="11"/>
  <c r="T28" i="13" s="1"/>
  <c r="T28" i="11"/>
  <c r="U28" i="13" s="1"/>
  <c r="U28" i="11"/>
  <c r="V28" i="13" s="1"/>
  <c r="V28" i="11"/>
  <c r="W28" i="13" s="1"/>
  <c r="W28" i="11"/>
  <c r="X28" i="13" s="1"/>
  <c r="X28" i="11"/>
  <c r="Y28" i="13" s="1"/>
  <c r="Y28" i="11"/>
  <c r="Z28" i="13" s="1"/>
  <c r="Z28" i="11"/>
  <c r="AA28" i="13" s="1"/>
  <c r="AA28" i="11"/>
  <c r="AB28" i="13" s="1"/>
  <c r="AB28" i="11"/>
  <c r="AC28" i="13" s="1"/>
  <c r="AC28" i="11"/>
  <c r="AD28" i="13" s="1"/>
  <c r="AD28" i="11"/>
  <c r="AE28" i="13" s="1"/>
  <c r="AE28" i="11"/>
  <c r="AF28" i="13" s="1"/>
  <c r="AF28" i="11"/>
  <c r="AG28" i="13" s="1"/>
  <c r="AG28" i="11"/>
  <c r="AH28" i="13" s="1"/>
  <c r="AH28" i="11"/>
  <c r="AI28" i="13" s="1"/>
  <c r="AI28" i="11"/>
  <c r="AJ28" i="13" s="1"/>
  <c r="AJ28" i="11"/>
  <c r="AK28" i="13" s="1"/>
  <c r="AK28" i="11"/>
  <c r="AL28" i="13" s="1"/>
  <c r="AL28" i="11"/>
  <c r="AM28" i="13" s="1"/>
  <c r="AM28" i="11"/>
  <c r="AN28" i="13" s="1"/>
  <c r="AN28" i="11"/>
  <c r="AO28" i="13" s="1"/>
  <c r="AO28" i="11"/>
  <c r="AP28" i="13" s="1"/>
  <c r="AP28" i="11"/>
  <c r="AQ28" i="13" s="1"/>
  <c r="AQ28" i="11"/>
  <c r="AR28" i="13" s="1"/>
  <c r="AR28" i="11"/>
  <c r="AS28" i="13" s="1"/>
  <c r="AS28" i="11"/>
  <c r="AT28" i="13" s="1"/>
  <c r="AT28" i="11"/>
  <c r="AU28" i="13" s="1"/>
  <c r="AU28" i="11"/>
  <c r="AV28" i="13" s="1"/>
  <c r="AV28" i="11"/>
  <c r="AW28" i="13" s="1"/>
  <c r="AW28" i="11"/>
  <c r="AX28" i="13" s="1"/>
  <c r="E7" i="11"/>
  <c r="F7" i="13" s="1"/>
  <c r="F7" i="11"/>
  <c r="G7" i="13" s="1"/>
  <c r="G7" i="11"/>
  <c r="H7" i="13" s="1"/>
  <c r="H7" i="11"/>
  <c r="I7" i="13" s="1"/>
  <c r="I7" i="11"/>
  <c r="J7" i="13" s="1"/>
  <c r="J7" i="11"/>
  <c r="K7" i="13" s="1"/>
  <c r="K7" i="11"/>
  <c r="L7" i="13" s="1"/>
  <c r="L7" i="11"/>
  <c r="M7" i="13" s="1"/>
  <c r="M7" i="11"/>
  <c r="N7" i="13" s="1"/>
  <c r="N7" i="11"/>
  <c r="O7" i="13" s="1"/>
  <c r="O7" i="11"/>
  <c r="P7" i="13" s="1"/>
  <c r="P7" i="11"/>
  <c r="Q7" i="13" s="1"/>
  <c r="Q7" i="11"/>
  <c r="R7" i="13" s="1"/>
  <c r="R7" i="11"/>
  <c r="S7" i="13" s="1"/>
  <c r="S7" i="11"/>
  <c r="T7" i="13" s="1"/>
  <c r="T7" i="11"/>
  <c r="U7" i="13" s="1"/>
  <c r="U7" i="11"/>
  <c r="V7" i="13" s="1"/>
  <c r="V7" i="11"/>
  <c r="W7" i="13" s="1"/>
  <c r="W7" i="11"/>
  <c r="X7" i="13" s="1"/>
  <c r="X7" i="11"/>
  <c r="Y7" i="13" s="1"/>
  <c r="Y7" i="11"/>
  <c r="Z7" i="13" s="1"/>
  <c r="Z7" i="11"/>
  <c r="AA7" i="13" s="1"/>
  <c r="AA7" i="11"/>
  <c r="AB7" i="13" s="1"/>
  <c r="AB7" i="11"/>
  <c r="AC7" i="13" s="1"/>
  <c r="AC7" i="11"/>
  <c r="AD7" i="13" s="1"/>
  <c r="AD7" i="11"/>
  <c r="AE7" i="13" s="1"/>
  <c r="AE7" i="11"/>
  <c r="AF7" i="13" s="1"/>
  <c r="AF7" i="11"/>
  <c r="AG7" i="13" s="1"/>
  <c r="AG7" i="11"/>
  <c r="AH7" i="13" s="1"/>
  <c r="AH7" i="11"/>
  <c r="AI7" i="13" s="1"/>
  <c r="AI7" i="11"/>
  <c r="AJ7" i="13" s="1"/>
  <c r="AJ7" i="11"/>
  <c r="AK7" i="13" s="1"/>
  <c r="AK7" i="11"/>
  <c r="AL7" i="13" s="1"/>
  <c r="AL7" i="11"/>
  <c r="AM7" i="13" s="1"/>
  <c r="AM7" i="11"/>
  <c r="AN7" i="13" s="1"/>
  <c r="AN7" i="11"/>
  <c r="AO7" i="13" s="1"/>
  <c r="AO7" i="11"/>
  <c r="AP7" i="13" s="1"/>
  <c r="AP7" i="11"/>
  <c r="AQ7" i="13" s="1"/>
  <c r="AQ7" i="11"/>
  <c r="AR7" i="13" s="1"/>
  <c r="AR7" i="11"/>
  <c r="AS7" i="13" s="1"/>
  <c r="AS7" i="11"/>
  <c r="AT7" i="13" s="1"/>
  <c r="AT7" i="11"/>
  <c r="AU7" i="13" s="1"/>
  <c r="AU7" i="11"/>
  <c r="AV7" i="13" s="1"/>
  <c r="AV7" i="11"/>
  <c r="AW7" i="13" s="1"/>
  <c r="AW7" i="11"/>
  <c r="AX7" i="13" s="1"/>
  <c r="C7" i="11"/>
  <c r="D7" i="13" s="1"/>
  <c r="E7" i="13"/>
  <c r="B7" i="11"/>
  <c r="F79" i="15" l="1"/>
  <c r="D86" i="15"/>
  <c r="G78" i="15"/>
  <c r="E86" i="15"/>
  <c r="F78" i="15"/>
  <c r="F86" i="15"/>
  <c r="G86" i="15"/>
  <c r="F80" i="15"/>
  <c r="H86" i="15"/>
  <c r="C86" i="15"/>
  <c r="I86" i="15"/>
  <c r="A25" i="11"/>
  <c r="BA118" i="8"/>
  <c r="AU118" i="8"/>
  <c r="AO118" i="8"/>
  <c r="AI118" i="8"/>
  <c r="AC118" i="8"/>
  <c r="W118" i="8"/>
  <c r="Q118" i="8"/>
  <c r="K118" i="8"/>
  <c r="AZ118" i="8"/>
  <c r="AS118" i="8"/>
  <c r="AL118" i="8"/>
  <c r="AE118" i="8"/>
  <c r="X118" i="8"/>
  <c r="P118" i="8"/>
  <c r="I118" i="8"/>
  <c r="AY118" i="8"/>
  <c r="AR118" i="8"/>
  <c r="AK118" i="8"/>
  <c r="AD118" i="8"/>
  <c r="V118" i="8"/>
  <c r="O118" i="8"/>
  <c r="H118" i="8"/>
  <c r="AX118" i="8"/>
  <c r="AQ118" i="8"/>
  <c r="AJ118" i="8"/>
  <c r="AB118" i="8"/>
  <c r="U118" i="8"/>
  <c r="N118" i="8"/>
  <c r="G118" i="8"/>
  <c r="AP118" i="8"/>
  <c r="AA118" i="8"/>
  <c r="M118" i="8"/>
  <c r="AN118" i="8"/>
  <c r="Z118" i="8"/>
  <c r="L118" i="8"/>
  <c r="AM118" i="8"/>
  <c r="Y118" i="8"/>
  <c r="J118" i="8"/>
  <c r="AW118" i="8"/>
  <c r="AH118" i="8"/>
  <c r="T118" i="8"/>
  <c r="R118" i="8"/>
  <c r="AV118" i="8"/>
  <c r="AT118" i="8"/>
  <c r="AG118" i="8"/>
  <c r="AF118" i="8"/>
  <c r="S118" i="8"/>
  <c r="A17" i="11"/>
  <c r="AX110" i="8"/>
  <c r="AR110" i="8"/>
  <c r="AL110" i="8"/>
  <c r="AF110" i="8"/>
  <c r="Z110" i="8"/>
  <c r="T110" i="8"/>
  <c r="N110" i="8"/>
  <c r="H110" i="8"/>
  <c r="AW110" i="8"/>
  <c r="AQ110" i="8"/>
  <c r="AK110" i="8"/>
  <c r="AE110" i="8"/>
  <c r="Y110" i="8"/>
  <c r="AV110" i="8"/>
  <c r="AP110" i="8"/>
  <c r="AJ110" i="8"/>
  <c r="AD110" i="8"/>
  <c r="X110" i="8"/>
  <c r="R110" i="8"/>
  <c r="L110" i="8"/>
  <c r="BA110" i="8"/>
  <c r="AU110" i="8"/>
  <c r="AO110" i="8"/>
  <c r="AI110" i="8"/>
  <c r="AC110" i="8"/>
  <c r="W110" i="8"/>
  <c r="Q110" i="8"/>
  <c r="K110" i="8"/>
  <c r="AT110" i="8"/>
  <c r="AB110" i="8"/>
  <c r="O110" i="8"/>
  <c r="AS110" i="8"/>
  <c r="AA110" i="8"/>
  <c r="M110" i="8"/>
  <c r="AN110" i="8"/>
  <c r="V110" i="8"/>
  <c r="J110" i="8"/>
  <c r="AM110" i="8"/>
  <c r="I110" i="8"/>
  <c r="AZ110" i="8"/>
  <c r="AH110" i="8"/>
  <c r="S110" i="8"/>
  <c r="G110" i="8"/>
  <c r="AY110" i="8"/>
  <c r="AG110" i="8"/>
  <c r="P110" i="8"/>
  <c r="U110" i="8"/>
  <c r="A26" i="11"/>
  <c r="AW119" i="8"/>
  <c r="AQ119" i="8"/>
  <c r="AK119" i="8"/>
  <c r="AE119" i="8"/>
  <c r="Y119" i="8"/>
  <c r="S119" i="8"/>
  <c r="M119" i="8"/>
  <c r="AZ119" i="8"/>
  <c r="AT119" i="8"/>
  <c r="AN119" i="8"/>
  <c r="AH119" i="8"/>
  <c r="AB119" i="8"/>
  <c r="V119" i="8"/>
  <c r="P119" i="8"/>
  <c r="AS119" i="8"/>
  <c r="AJ119" i="8"/>
  <c r="AA119" i="8"/>
  <c r="R119" i="8"/>
  <c r="J119" i="8"/>
  <c r="BA119" i="8"/>
  <c r="AP119" i="8"/>
  <c r="AF119" i="8"/>
  <c r="U119" i="8"/>
  <c r="K119" i="8"/>
  <c r="AY119" i="8"/>
  <c r="AO119" i="8"/>
  <c r="AD119" i="8"/>
  <c r="T119" i="8"/>
  <c r="I119" i="8"/>
  <c r="AX119" i="8"/>
  <c r="AM119" i="8"/>
  <c r="AC119" i="8"/>
  <c r="Q119" i="8"/>
  <c r="H119" i="8"/>
  <c r="AV119" i="8"/>
  <c r="Z119" i="8"/>
  <c r="G119" i="8"/>
  <c r="AU119" i="8"/>
  <c r="X119" i="8"/>
  <c r="AR119" i="8"/>
  <c r="W119" i="8"/>
  <c r="AL119" i="8"/>
  <c r="O119" i="8"/>
  <c r="AI119" i="8"/>
  <c r="AG119" i="8"/>
  <c r="N119" i="8"/>
  <c r="L119" i="8"/>
  <c r="A8" i="11"/>
  <c r="BA101" i="8"/>
  <c r="AU101" i="8"/>
  <c r="AO101" i="8"/>
  <c r="AI101" i="8"/>
  <c r="AC101" i="8"/>
  <c r="W101" i="8"/>
  <c r="Q101" i="8"/>
  <c r="K101" i="8"/>
  <c r="AY101" i="8"/>
  <c r="AS101" i="8"/>
  <c r="AM101" i="8"/>
  <c r="AG101" i="8"/>
  <c r="AA101" i="8"/>
  <c r="U101" i="8"/>
  <c r="O101" i="8"/>
  <c r="I101" i="8"/>
  <c r="AX101" i="8"/>
  <c r="AR101" i="8"/>
  <c r="AL101" i="8"/>
  <c r="AF101" i="8"/>
  <c r="Z101" i="8"/>
  <c r="T101" i="8"/>
  <c r="N101" i="8"/>
  <c r="H101" i="8"/>
  <c r="AP101" i="8"/>
  <c r="AD101" i="8"/>
  <c r="R101" i="8"/>
  <c r="X101" i="8"/>
  <c r="AZ101" i="8"/>
  <c r="AN101" i="8"/>
  <c r="AB101" i="8"/>
  <c r="P101" i="8"/>
  <c r="AW101" i="8"/>
  <c r="AK101" i="8"/>
  <c r="Y101" i="8"/>
  <c r="M101" i="8"/>
  <c r="AV101" i="8"/>
  <c r="AT101" i="8"/>
  <c r="AH101" i="8"/>
  <c r="V101" i="8"/>
  <c r="J101" i="8"/>
  <c r="AQ101" i="8"/>
  <c r="AE101" i="8"/>
  <c r="S101" i="8"/>
  <c r="G101" i="8"/>
  <c r="AJ101" i="8"/>
  <c r="L101" i="8"/>
  <c r="G48" i="8"/>
  <c r="AX104" i="8"/>
  <c r="AR104" i="8"/>
  <c r="AL104" i="8"/>
  <c r="AF104" i="8"/>
  <c r="Z104" i="8"/>
  <c r="T104" i="8"/>
  <c r="N104" i="8"/>
  <c r="H104" i="8"/>
  <c r="AV104" i="8"/>
  <c r="AP104" i="8"/>
  <c r="AJ104" i="8"/>
  <c r="AD104" i="8"/>
  <c r="X104" i="8"/>
  <c r="R104" i="8"/>
  <c r="L104" i="8"/>
  <c r="BA104" i="8"/>
  <c r="AU104" i="8"/>
  <c r="AO104" i="8"/>
  <c r="AI104" i="8"/>
  <c r="AC104" i="8"/>
  <c r="W104" i="8"/>
  <c r="Q104" i="8"/>
  <c r="K104" i="8"/>
  <c r="AS104" i="8"/>
  <c r="AG104" i="8"/>
  <c r="U104" i="8"/>
  <c r="I104" i="8"/>
  <c r="AQ104" i="8"/>
  <c r="AE104" i="8"/>
  <c r="S104" i="8"/>
  <c r="G104" i="8"/>
  <c r="AZ104" i="8"/>
  <c r="AN104" i="8"/>
  <c r="AB104" i="8"/>
  <c r="P104" i="8"/>
  <c r="AY104" i="8"/>
  <c r="AA104" i="8"/>
  <c r="O104" i="8"/>
  <c r="AW104" i="8"/>
  <c r="AK104" i="8"/>
  <c r="Y104" i="8"/>
  <c r="M104" i="8"/>
  <c r="AT104" i="8"/>
  <c r="AH104" i="8"/>
  <c r="V104" i="8"/>
  <c r="J104" i="8"/>
  <c r="AM104" i="8"/>
  <c r="AZ128" i="8"/>
  <c r="AT128" i="8"/>
  <c r="AN128" i="8"/>
  <c r="AH128" i="8"/>
  <c r="AB128" i="8"/>
  <c r="V128" i="8"/>
  <c r="P128" i="8"/>
  <c r="J128" i="8"/>
  <c r="AW128" i="8"/>
  <c r="AQ128" i="8"/>
  <c r="AK128" i="8"/>
  <c r="AE128" i="8"/>
  <c r="Y128" i="8"/>
  <c r="S128" i="8"/>
  <c r="M128" i="8"/>
  <c r="G128" i="8"/>
  <c r="AS128" i="8"/>
  <c r="AJ128" i="8"/>
  <c r="AA128" i="8"/>
  <c r="R128" i="8"/>
  <c r="I128" i="8"/>
  <c r="AY128" i="8"/>
  <c r="AP128" i="8"/>
  <c r="AG128" i="8"/>
  <c r="X128" i="8"/>
  <c r="O128" i="8"/>
  <c r="BA128" i="8"/>
  <c r="AM128" i="8"/>
  <c r="Z128" i="8"/>
  <c r="L128" i="8"/>
  <c r="AX128" i="8"/>
  <c r="AL128" i="8"/>
  <c r="W128" i="8"/>
  <c r="K128" i="8"/>
  <c r="AV128" i="8"/>
  <c r="AI128" i="8"/>
  <c r="U128" i="8"/>
  <c r="H128" i="8"/>
  <c r="AU128" i="8"/>
  <c r="T128" i="8"/>
  <c r="AR128" i="8"/>
  <c r="Q128" i="8"/>
  <c r="AO128" i="8"/>
  <c r="N128" i="8"/>
  <c r="AF128" i="8"/>
  <c r="AD128" i="8"/>
  <c r="AC128" i="8"/>
  <c r="A21" i="11"/>
  <c r="BA114" i="8"/>
  <c r="AU114" i="8"/>
  <c r="AO114" i="8"/>
  <c r="AI114" i="8"/>
  <c r="AC114" i="8"/>
  <c r="W114" i="8"/>
  <c r="Q114" i="8"/>
  <c r="K114" i="8"/>
  <c r="AY114" i="8"/>
  <c r="AS114" i="8"/>
  <c r="AM114" i="8"/>
  <c r="AG114" i="8"/>
  <c r="AA114" i="8"/>
  <c r="U114" i="8"/>
  <c r="O114" i="8"/>
  <c r="I114" i="8"/>
  <c r="AX114" i="8"/>
  <c r="AP114" i="8"/>
  <c r="AF114" i="8"/>
  <c r="X114" i="8"/>
  <c r="N114" i="8"/>
  <c r="AW114" i="8"/>
  <c r="AN114" i="8"/>
  <c r="AE114" i="8"/>
  <c r="V114" i="8"/>
  <c r="M114" i="8"/>
  <c r="AV114" i="8"/>
  <c r="AL114" i="8"/>
  <c r="AD114" i="8"/>
  <c r="T114" i="8"/>
  <c r="L114" i="8"/>
  <c r="AT114" i="8"/>
  <c r="AK114" i="8"/>
  <c r="AB114" i="8"/>
  <c r="S114" i="8"/>
  <c r="J114" i="8"/>
  <c r="AQ114" i="8"/>
  <c r="P114" i="8"/>
  <c r="AJ114" i="8"/>
  <c r="H114" i="8"/>
  <c r="AH114" i="8"/>
  <c r="G114" i="8"/>
  <c r="Z114" i="8"/>
  <c r="AZ114" i="8"/>
  <c r="Y114" i="8"/>
  <c r="AR114" i="8"/>
  <c r="R114" i="8"/>
  <c r="A12" i="11"/>
  <c r="AW105" i="8"/>
  <c r="AQ105" i="8"/>
  <c r="AK105" i="8"/>
  <c r="AE105" i="8"/>
  <c r="Y105" i="8"/>
  <c r="S105" i="8"/>
  <c r="M105" i="8"/>
  <c r="G105" i="8"/>
  <c r="BA105" i="8"/>
  <c r="AU105" i="8"/>
  <c r="AO105" i="8"/>
  <c r="AI105" i="8"/>
  <c r="AC105" i="8"/>
  <c r="W105" i="8"/>
  <c r="Q105" i="8"/>
  <c r="K105" i="8"/>
  <c r="AZ105" i="8"/>
  <c r="AT105" i="8"/>
  <c r="AN105" i="8"/>
  <c r="AH105" i="8"/>
  <c r="AB105" i="8"/>
  <c r="V105" i="8"/>
  <c r="P105" i="8"/>
  <c r="J105" i="8"/>
  <c r="AP105" i="8"/>
  <c r="R105" i="8"/>
  <c r="AY105" i="8"/>
  <c r="AM105" i="8"/>
  <c r="AA105" i="8"/>
  <c r="O105" i="8"/>
  <c r="AX105" i="8"/>
  <c r="AL105" i="8"/>
  <c r="Z105" i="8"/>
  <c r="N105" i="8"/>
  <c r="AV105" i="8"/>
  <c r="AJ105" i="8"/>
  <c r="X105" i="8"/>
  <c r="L105" i="8"/>
  <c r="AS105" i="8"/>
  <c r="AG105" i="8"/>
  <c r="U105" i="8"/>
  <c r="I105" i="8"/>
  <c r="AR105" i="8"/>
  <c r="AF105" i="8"/>
  <c r="T105" i="8"/>
  <c r="H105" i="8"/>
  <c r="AD105" i="8"/>
  <c r="A16" i="11"/>
  <c r="AY109" i="8"/>
  <c r="AS109" i="8"/>
  <c r="AM109" i="8"/>
  <c r="AG109" i="8"/>
  <c r="AA109" i="8"/>
  <c r="U109" i="8"/>
  <c r="O109" i="8"/>
  <c r="I109" i="8"/>
  <c r="AW109" i="8"/>
  <c r="AQ109" i="8"/>
  <c r="AK109" i="8"/>
  <c r="AE109" i="8"/>
  <c r="Y109" i="8"/>
  <c r="S109" i="8"/>
  <c r="M109" i="8"/>
  <c r="G109" i="8"/>
  <c r="AV109" i="8"/>
  <c r="AP109" i="8"/>
  <c r="AJ109" i="8"/>
  <c r="AD109" i="8"/>
  <c r="X109" i="8"/>
  <c r="R109" i="8"/>
  <c r="L109" i="8"/>
  <c r="AR109" i="8"/>
  <c r="AF109" i="8"/>
  <c r="T109" i="8"/>
  <c r="H109" i="8"/>
  <c r="Z109" i="8"/>
  <c r="BA109" i="8"/>
  <c r="AO109" i="8"/>
  <c r="AC109" i="8"/>
  <c r="Q109" i="8"/>
  <c r="AZ109" i="8"/>
  <c r="AN109" i="8"/>
  <c r="AB109" i="8"/>
  <c r="P109" i="8"/>
  <c r="AX109" i="8"/>
  <c r="AL109" i="8"/>
  <c r="N109" i="8"/>
  <c r="AU109" i="8"/>
  <c r="AI109" i="8"/>
  <c r="W109" i="8"/>
  <c r="K109" i="8"/>
  <c r="AT109" i="8"/>
  <c r="AH109" i="8"/>
  <c r="V109" i="8"/>
  <c r="J109" i="8"/>
  <c r="G52" i="8"/>
  <c r="AZ108" i="8"/>
  <c r="AT108" i="8"/>
  <c r="AN108" i="8"/>
  <c r="AH108" i="8"/>
  <c r="AB108" i="8"/>
  <c r="V108" i="8"/>
  <c r="P108" i="8"/>
  <c r="J108" i="8"/>
  <c r="AX108" i="8"/>
  <c r="AR108" i="8"/>
  <c r="AL108" i="8"/>
  <c r="AF108" i="8"/>
  <c r="Z108" i="8"/>
  <c r="T108" i="8"/>
  <c r="N108" i="8"/>
  <c r="H108" i="8"/>
  <c r="AW108" i="8"/>
  <c r="AQ108" i="8"/>
  <c r="AK108" i="8"/>
  <c r="AE108" i="8"/>
  <c r="Y108" i="8"/>
  <c r="S108" i="8"/>
  <c r="M108" i="8"/>
  <c r="G108" i="8"/>
  <c r="AU108" i="8"/>
  <c r="AI108" i="8"/>
  <c r="W108" i="8"/>
  <c r="K108" i="8"/>
  <c r="AS108" i="8"/>
  <c r="AG108" i="8"/>
  <c r="U108" i="8"/>
  <c r="I108" i="8"/>
  <c r="AP108" i="8"/>
  <c r="AD108" i="8"/>
  <c r="R108" i="8"/>
  <c r="BA108" i="8"/>
  <c r="AO108" i="8"/>
  <c r="AC108" i="8"/>
  <c r="Q108" i="8"/>
  <c r="AY108" i="8"/>
  <c r="AM108" i="8"/>
  <c r="AA108" i="8"/>
  <c r="O108" i="8"/>
  <c r="AV108" i="8"/>
  <c r="AJ108" i="8"/>
  <c r="X108" i="8"/>
  <c r="L108" i="8"/>
  <c r="A20" i="11"/>
  <c r="AV113" i="8"/>
  <c r="AP113" i="8"/>
  <c r="AW113" i="8"/>
  <c r="AO113" i="8"/>
  <c r="AI113" i="8"/>
  <c r="AC113" i="8"/>
  <c r="W113" i="8"/>
  <c r="Q113" i="8"/>
  <c r="K113" i="8"/>
  <c r="AU113" i="8"/>
  <c r="AN113" i="8"/>
  <c r="AH113" i="8"/>
  <c r="AB113" i="8"/>
  <c r="V113" i="8"/>
  <c r="P113" i="8"/>
  <c r="J113" i="8"/>
  <c r="BA113" i="8"/>
  <c r="AT113" i="8"/>
  <c r="AM113" i="8"/>
  <c r="AG113" i="8"/>
  <c r="AA113" i="8"/>
  <c r="U113" i="8"/>
  <c r="O113" i="8"/>
  <c r="I113" i="8"/>
  <c r="AZ113" i="8"/>
  <c r="AS113" i="8"/>
  <c r="AL113" i="8"/>
  <c r="AF113" i="8"/>
  <c r="Z113" i="8"/>
  <c r="T113" i="8"/>
  <c r="N113" i="8"/>
  <c r="H113" i="8"/>
  <c r="AX113" i="8"/>
  <c r="AD113" i="8"/>
  <c r="L113" i="8"/>
  <c r="AR113" i="8"/>
  <c r="Y113" i="8"/>
  <c r="G113" i="8"/>
  <c r="AQ113" i="8"/>
  <c r="X113" i="8"/>
  <c r="AK113" i="8"/>
  <c r="S113" i="8"/>
  <c r="AJ113" i="8"/>
  <c r="R113" i="8"/>
  <c r="AY113" i="8"/>
  <c r="AE113" i="8"/>
  <c r="M113" i="8"/>
  <c r="A36" i="11"/>
  <c r="AY129" i="8"/>
  <c r="AS129" i="8"/>
  <c r="AM129" i="8"/>
  <c r="AG129" i="8"/>
  <c r="AA129" i="8"/>
  <c r="U129" i="8"/>
  <c r="O129" i="8"/>
  <c r="I129" i="8"/>
  <c r="AV129" i="8"/>
  <c r="AP129" i="8"/>
  <c r="AJ129" i="8"/>
  <c r="AD129" i="8"/>
  <c r="X129" i="8"/>
  <c r="R129" i="8"/>
  <c r="L129" i="8"/>
  <c r="AW129" i="8"/>
  <c r="AN129" i="8"/>
  <c r="AE129" i="8"/>
  <c r="V129" i="8"/>
  <c r="M129" i="8"/>
  <c r="AT129" i="8"/>
  <c r="AK129" i="8"/>
  <c r="AB129" i="8"/>
  <c r="S129" i="8"/>
  <c r="J129" i="8"/>
  <c r="BA129" i="8"/>
  <c r="AO129" i="8"/>
  <c r="Z129" i="8"/>
  <c r="N129" i="8"/>
  <c r="AZ129" i="8"/>
  <c r="AL129" i="8"/>
  <c r="Y129" i="8"/>
  <c r="K129" i="8"/>
  <c r="AX129" i="8"/>
  <c r="AI129" i="8"/>
  <c r="W129" i="8"/>
  <c r="H129" i="8"/>
  <c r="AU129" i="8"/>
  <c r="T129" i="8"/>
  <c r="AR129" i="8"/>
  <c r="Q129" i="8"/>
  <c r="AQ129" i="8"/>
  <c r="P129" i="8"/>
  <c r="AH129" i="8"/>
  <c r="G129" i="8"/>
  <c r="AF129" i="8"/>
  <c r="AC129" i="8"/>
  <c r="AV126" i="8"/>
  <c r="AP126" i="8"/>
  <c r="AJ126" i="8"/>
  <c r="AD126" i="8"/>
  <c r="X126" i="8"/>
  <c r="R126" i="8"/>
  <c r="L126" i="8"/>
  <c r="AY126" i="8"/>
  <c r="AS126" i="8"/>
  <c r="AM126" i="8"/>
  <c r="AG126" i="8"/>
  <c r="AA126" i="8"/>
  <c r="U126" i="8"/>
  <c r="O126" i="8"/>
  <c r="I126" i="8"/>
  <c r="AT126" i="8"/>
  <c r="AK126" i="8"/>
  <c r="AB126" i="8"/>
  <c r="S126" i="8"/>
  <c r="J126" i="8"/>
  <c r="AZ126" i="8"/>
  <c r="AQ126" i="8"/>
  <c r="AH126" i="8"/>
  <c r="AW126" i="8"/>
  <c r="AI126" i="8"/>
  <c r="W126" i="8"/>
  <c r="M126" i="8"/>
  <c r="AU126" i="8"/>
  <c r="AF126" i="8"/>
  <c r="V126" i="8"/>
  <c r="K126" i="8"/>
  <c r="AR126" i="8"/>
  <c r="AE126" i="8"/>
  <c r="T126" i="8"/>
  <c r="H126" i="8"/>
  <c r="AX126" i="8"/>
  <c r="Y126" i="8"/>
  <c r="AO126" i="8"/>
  <c r="Q126" i="8"/>
  <c r="AN126" i="8"/>
  <c r="P126" i="8"/>
  <c r="AL126" i="8"/>
  <c r="N126" i="8"/>
  <c r="AC126" i="8"/>
  <c r="G126" i="8"/>
  <c r="BA126" i="8"/>
  <c r="Z126" i="8"/>
  <c r="A28" i="11"/>
  <c r="BA121" i="8"/>
  <c r="AU121" i="8"/>
  <c r="AO121" i="8"/>
  <c r="AI121" i="8"/>
  <c r="AC121" i="8"/>
  <c r="W121" i="8"/>
  <c r="Q121" i="8"/>
  <c r="K121" i="8"/>
  <c r="AX121" i="8"/>
  <c r="AR121" i="8"/>
  <c r="AL121" i="8"/>
  <c r="AF121" i="8"/>
  <c r="Z121" i="8"/>
  <c r="T121" i="8"/>
  <c r="N121" i="8"/>
  <c r="H121" i="8"/>
  <c r="AZ121" i="8"/>
  <c r="AQ121" i="8"/>
  <c r="AH121" i="8"/>
  <c r="Y121" i="8"/>
  <c r="P121" i="8"/>
  <c r="G121" i="8"/>
  <c r="AV121" i="8"/>
  <c r="AK121" i="8"/>
  <c r="AA121" i="8"/>
  <c r="O121" i="8"/>
  <c r="AT121" i="8"/>
  <c r="AJ121" i="8"/>
  <c r="X121" i="8"/>
  <c r="M121" i="8"/>
  <c r="AS121" i="8"/>
  <c r="AG121" i="8"/>
  <c r="V121" i="8"/>
  <c r="L121" i="8"/>
  <c r="AY121" i="8"/>
  <c r="AD121" i="8"/>
  <c r="I121" i="8"/>
  <c r="AW121" i="8"/>
  <c r="AB121" i="8"/>
  <c r="AP121" i="8"/>
  <c r="U121" i="8"/>
  <c r="AN121" i="8"/>
  <c r="S121" i="8"/>
  <c r="AM121" i="8"/>
  <c r="R121" i="8"/>
  <c r="J121" i="8"/>
  <c r="AE121" i="8"/>
  <c r="G44" i="8"/>
  <c r="AV100" i="8"/>
  <c r="AP100" i="8"/>
  <c r="AJ100" i="8"/>
  <c r="AD100" i="8"/>
  <c r="X100" i="8"/>
  <c r="R100" i="8"/>
  <c r="L100" i="8"/>
  <c r="AZ100" i="8"/>
  <c r="AT100" i="8"/>
  <c r="AN100" i="8"/>
  <c r="AH100" i="8"/>
  <c r="AB100" i="8"/>
  <c r="V100" i="8"/>
  <c r="P100" i="8"/>
  <c r="J100" i="8"/>
  <c r="AY100" i="8"/>
  <c r="AS100" i="8"/>
  <c r="AM100" i="8"/>
  <c r="AG100" i="8"/>
  <c r="AA100" i="8"/>
  <c r="U100" i="8"/>
  <c r="O100" i="8"/>
  <c r="I100" i="8"/>
  <c r="AR100" i="8"/>
  <c r="AF100" i="8"/>
  <c r="T100" i="8"/>
  <c r="AQ100" i="8"/>
  <c r="AE100" i="8"/>
  <c r="S100" i="8"/>
  <c r="G100" i="8"/>
  <c r="BA100" i="8"/>
  <c r="AO100" i="8"/>
  <c r="AC100" i="8"/>
  <c r="Q100" i="8"/>
  <c r="AX100" i="8"/>
  <c r="Z100" i="8"/>
  <c r="AW100" i="8"/>
  <c r="AK100" i="8"/>
  <c r="Y100" i="8"/>
  <c r="M100" i="8"/>
  <c r="AU100" i="8"/>
  <c r="AI100" i="8"/>
  <c r="W100" i="8"/>
  <c r="K100" i="8"/>
  <c r="H100" i="8"/>
  <c r="AL100" i="8"/>
  <c r="N100" i="8"/>
  <c r="AZ122" i="8"/>
  <c r="AT122" i="8"/>
  <c r="AN122" i="8"/>
  <c r="AH122" i="8"/>
  <c r="AB122" i="8"/>
  <c r="V122" i="8"/>
  <c r="P122" i="8"/>
  <c r="J122" i="8"/>
  <c r="AW122" i="8"/>
  <c r="AQ122" i="8"/>
  <c r="AK122" i="8"/>
  <c r="AE122" i="8"/>
  <c r="Y122" i="8"/>
  <c r="S122" i="8"/>
  <c r="M122" i="8"/>
  <c r="G122" i="8"/>
  <c r="AV122" i="8"/>
  <c r="AM122" i="8"/>
  <c r="AD122" i="8"/>
  <c r="U122" i="8"/>
  <c r="L122" i="8"/>
  <c r="BA122" i="8"/>
  <c r="AP122" i="8"/>
  <c r="AF122" i="8"/>
  <c r="T122" i="8"/>
  <c r="I122" i="8"/>
  <c r="AY122" i="8"/>
  <c r="AO122" i="8"/>
  <c r="AC122" i="8"/>
  <c r="R122" i="8"/>
  <c r="H122" i="8"/>
  <c r="AX122" i="8"/>
  <c r="AL122" i="8"/>
  <c r="AA122" i="8"/>
  <c r="Q122" i="8"/>
  <c r="AR122" i="8"/>
  <c r="W122" i="8"/>
  <c r="AJ122" i="8"/>
  <c r="O122" i="8"/>
  <c r="AI122" i="8"/>
  <c r="N122" i="8"/>
  <c r="AG122" i="8"/>
  <c r="K122" i="8"/>
  <c r="AU122" i="8"/>
  <c r="Z122" i="8"/>
  <c r="AS122" i="8"/>
  <c r="X122" i="8"/>
  <c r="G59" i="8"/>
  <c r="AX115" i="8"/>
  <c r="AR115" i="8"/>
  <c r="AL115" i="8"/>
  <c r="AF115" i="8"/>
  <c r="Z115" i="8"/>
  <c r="AY115" i="8"/>
  <c r="AQ115" i="8"/>
  <c r="AJ115" i="8"/>
  <c r="AC115" i="8"/>
  <c r="V115" i="8"/>
  <c r="P115" i="8"/>
  <c r="J115" i="8"/>
  <c r="AV115" i="8"/>
  <c r="AO115" i="8"/>
  <c r="AH115" i="8"/>
  <c r="AA115" i="8"/>
  <c r="T115" i="8"/>
  <c r="N115" i="8"/>
  <c r="H115" i="8"/>
  <c r="AZ115" i="8"/>
  <c r="AN115" i="8"/>
  <c r="AD115" i="8"/>
  <c r="S115" i="8"/>
  <c r="K115" i="8"/>
  <c r="AW115" i="8"/>
  <c r="AM115" i="8"/>
  <c r="AB115" i="8"/>
  <c r="R115" i="8"/>
  <c r="I115" i="8"/>
  <c r="AU115" i="8"/>
  <c r="AK115" i="8"/>
  <c r="Y115" i="8"/>
  <c r="Q115" i="8"/>
  <c r="G115" i="8"/>
  <c r="AT115" i="8"/>
  <c r="AI115" i="8"/>
  <c r="X115" i="8"/>
  <c r="O115" i="8"/>
  <c r="AS115" i="8"/>
  <c r="M115" i="8"/>
  <c r="AP115" i="8"/>
  <c r="L115" i="8"/>
  <c r="AG115" i="8"/>
  <c r="AG142" i="8" s="1"/>
  <c r="J179" i="8" s="1"/>
  <c r="V159" i="15" s="1"/>
  <c r="AE115" i="8"/>
  <c r="W115" i="8"/>
  <c r="BA115" i="8"/>
  <c r="U115" i="8"/>
  <c r="G55" i="8"/>
  <c r="AW111" i="8"/>
  <c r="AQ111" i="8"/>
  <c r="AK111" i="8"/>
  <c r="AE111" i="8"/>
  <c r="Y111" i="8"/>
  <c r="S111" i="8"/>
  <c r="M111" i="8"/>
  <c r="G111" i="8"/>
  <c r="X111" i="8"/>
  <c r="AV111" i="8"/>
  <c r="AP111" i="8"/>
  <c r="AJ111" i="8"/>
  <c r="AD111" i="8"/>
  <c r="R111" i="8"/>
  <c r="L111" i="8"/>
  <c r="BA111" i="8"/>
  <c r="AU111" i="8"/>
  <c r="AO111" i="8"/>
  <c r="AI111" i="8"/>
  <c r="AC111" i="8"/>
  <c r="W111" i="8"/>
  <c r="Q111" i="8"/>
  <c r="K111" i="8"/>
  <c r="AZ111" i="8"/>
  <c r="AT111" i="8"/>
  <c r="AN111" i="8"/>
  <c r="AH111" i="8"/>
  <c r="AB111" i="8"/>
  <c r="V111" i="8"/>
  <c r="P111" i="8"/>
  <c r="J111" i="8"/>
  <c r="AS111" i="8"/>
  <c r="AA111" i="8"/>
  <c r="I111" i="8"/>
  <c r="AR111" i="8"/>
  <c r="Z111" i="8"/>
  <c r="H111" i="8"/>
  <c r="AM111" i="8"/>
  <c r="U111" i="8"/>
  <c r="AL111" i="8"/>
  <c r="T111" i="8"/>
  <c r="AY111" i="8"/>
  <c r="AG111" i="8"/>
  <c r="O111" i="8"/>
  <c r="AX111" i="8"/>
  <c r="AF111" i="8"/>
  <c r="N111" i="8"/>
  <c r="A24" i="11"/>
  <c r="AV117" i="8"/>
  <c r="AP117" i="8"/>
  <c r="AJ117" i="8"/>
  <c r="AD117" i="8"/>
  <c r="X117" i="8"/>
  <c r="R117" i="8"/>
  <c r="L117" i="8"/>
  <c r="AZ117" i="8"/>
  <c r="AS117" i="8"/>
  <c r="AL117" i="8"/>
  <c r="AE117" i="8"/>
  <c r="W117" i="8"/>
  <c r="P117" i="8"/>
  <c r="I117" i="8"/>
  <c r="AY117" i="8"/>
  <c r="AR117" i="8"/>
  <c r="AX117" i="8"/>
  <c r="AQ117" i="8"/>
  <c r="AI117" i="8"/>
  <c r="AB117" i="8"/>
  <c r="U117" i="8"/>
  <c r="N117" i="8"/>
  <c r="G117" i="8"/>
  <c r="AW117" i="8"/>
  <c r="AK117" i="8"/>
  <c r="Z117" i="8"/>
  <c r="O117" i="8"/>
  <c r="AU117" i="8"/>
  <c r="AH117" i="8"/>
  <c r="Y117" i="8"/>
  <c r="M117" i="8"/>
  <c r="AT117" i="8"/>
  <c r="AG117" i="8"/>
  <c r="V117" i="8"/>
  <c r="K117" i="8"/>
  <c r="AO117" i="8"/>
  <c r="AF117" i="8"/>
  <c r="T117" i="8"/>
  <c r="J117" i="8"/>
  <c r="AC117" i="8"/>
  <c r="AA117" i="8"/>
  <c r="S117" i="8"/>
  <c r="BA117" i="8"/>
  <c r="Q117" i="8"/>
  <c r="AN117" i="8"/>
  <c r="H117" i="8"/>
  <c r="AM117" i="8"/>
  <c r="G64" i="8"/>
  <c r="AV120" i="8"/>
  <c r="AP120" i="8"/>
  <c r="AJ120" i="8"/>
  <c r="AD120" i="8"/>
  <c r="X120" i="8"/>
  <c r="R120" i="8"/>
  <c r="L120" i="8"/>
  <c r="AY120" i="8"/>
  <c r="AS120" i="8"/>
  <c r="AM120" i="8"/>
  <c r="AG120" i="8"/>
  <c r="AA120" i="8"/>
  <c r="U120" i="8"/>
  <c r="O120" i="8"/>
  <c r="I120" i="8"/>
  <c r="AW120" i="8"/>
  <c r="AN120" i="8"/>
  <c r="AE120" i="8"/>
  <c r="V120" i="8"/>
  <c r="M120" i="8"/>
  <c r="AR120" i="8"/>
  <c r="AH120" i="8"/>
  <c r="W120" i="8"/>
  <c r="K120" i="8"/>
  <c r="BA120" i="8"/>
  <c r="AQ120" i="8"/>
  <c r="AF120" i="8"/>
  <c r="T120" i="8"/>
  <c r="J120" i="8"/>
  <c r="AZ120" i="8"/>
  <c r="AO120" i="8"/>
  <c r="AC120" i="8"/>
  <c r="S120" i="8"/>
  <c r="H120" i="8"/>
  <c r="AL120" i="8"/>
  <c r="Q120" i="8"/>
  <c r="AK120" i="8"/>
  <c r="P120" i="8"/>
  <c r="AI120" i="8"/>
  <c r="N120" i="8"/>
  <c r="AX120" i="8"/>
  <c r="AB120" i="8"/>
  <c r="G120" i="8"/>
  <c r="AU120" i="8"/>
  <c r="Z120" i="8"/>
  <c r="AT120" i="8"/>
  <c r="Y120" i="8"/>
  <c r="A9" i="11"/>
  <c r="AZ102" i="8"/>
  <c r="AT102" i="8"/>
  <c r="AN102" i="8"/>
  <c r="AH102" i="8"/>
  <c r="AB102" i="8"/>
  <c r="V102" i="8"/>
  <c r="P102" i="8"/>
  <c r="J102" i="8"/>
  <c r="AX102" i="8"/>
  <c r="AR102" i="8"/>
  <c r="AL102" i="8"/>
  <c r="AF102" i="8"/>
  <c r="Z102" i="8"/>
  <c r="T102" i="8"/>
  <c r="N102" i="8"/>
  <c r="H102" i="8"/>
  <c r="AW102" i="8"/>
  <c r="AQ102" i="8"/>
  <c r="AK102" i="8"/>
  <c r="AE102" i="8"/>
  <c r="Y102" i="8"/>
  <c r="S102" i="8"/>
  <c r="M102" i="8"/>
  <c r="G102" i="8"/>
  <c r="BA102" i="8"/>
  <c r="AO102" i="8"/>
  <c r="AC102" i="8"/>
  <c r="AY102" i="8"/>
  <c r="AM102" i="8"/>
  <c r="AA102" i="8"/>
  <c r="O102" i="8"/>
  <c r="AV102" i="8"/>
  <c r="AJ102" i="8"/>
  <c r="X102" i="8"/>
  <c r="L102" i="8"/>
  <c r="AI102" i="8"/>
  <c r="AS102" i="8"/>
  <c r="AG102" i="8"/>
  <c r="U102" i="8"/>
  <c r="I102" i="8"/>
  <c r="AP102" i="8"/>
  <c r="AD102" i="8"/>
  <c r="R102" i="8"/>
  <c r="Q102" i="8"/>
  <c r="AU102" i="8"/>
  <c r="W102" i="8"/>
  <c r="K102" i="8"/>
  <c r="G56" i="8"/>
  <c r="AV112" i="8"/>
  <c r="AP112" i="8"/>
  <c r="AJ112" i="8"/>
  <c r="AD112" i="8"/>
  <c r="X112" i="8"/>
  <c r="R112" i="8"/>
  <c r="L112" i="8"/>
  <c r="AO112" i="8"/>
  <c r="BA112" i="8"/>
  <c r="AU112" i="8"/>
  <c r="AI112" i="8"/>
  <c r="AC112" i="8"/>
  <c r="W112" i="8"/>
  <c r="Q112" i="8"/>
  <c r="K112" i="8"/>
  <c r="AZ112" i="8"/>
  <c r="AT112" i="8"/>
  <c r="AN112" i="8"/>
  <c r="AH112" i="8"/>
  <c r="AB112" i="8"/>
  <c r="V112" i="8"/>
  <c r="P112" i="8"/>
  <c r="J112" i="8"/>
  <c r="AY112" i="8"/>
  <c r="AS112" i="8"/>
  <c r="AM112" i="8"/>
  <c r="AG112" i="8"/>
  <c r="AA112" i="8"/>
  <c r="U112" i="8"/>
  <c r="O112" i="8"/>
  <c r="I112" i="8"/>
  <c r="AR112" i="8"/>
  <c r="Z112" i="8"/>
  <c r="H112" i="8"/>
  <c r="AQ112" i="8"/>
  <c r="Y112" i="8"/>
  <c r="G112" i="8"/>
  <c r="AL112" i="8"/>
  <c r="T112" i="8"/>
  <c r="AK112" i="8"/>
  <c r="S112" i="8"/>
  <c r="AX112" i="8"/>
  <c r="AF112" i="8"/>
  <c r="N112" i="8"/>
  <c r="AW112" i="8"/>
  <c r="AE112" i="8"/>
  <c r="M112" i="8"/>
  <c r="G60" i="8"/>
  <c r="AW116" i="8"/>
  <c r="AQ116" i="8"/>
  <c r="AK116" i="8"/>
  <c r="AE116" i="8"/>
  <c r="Y116" i="8"/>
  <c r="S116" i="8"/>
  <c r="M116" i="8"/>
  <c r="G116" i="8"/>
  <c r="AZ116" i="8"/>
  <c r="AS116" i="8"/>
  <c r="AL116" i="8"/>
  <c r="AD116" i="8"/>
  <c r="W116" i="8"/>
  <c r="P116" i="8"/>
  <c r="I116" i="8"/>
  <c r="AX116" i="8"/>
  <c r="AP116" i="8"/>
  <c r="AI116" i="8"/>
  <c r="AB116" i="8"/>
  <c r="U116" i="8"/>
  <c r="N116" i="8"/>
  <c r="AR116" i="8"/>
  <c r="AG116" i="8"/>
  <c r="V116" i="8"/>
  <c r="K116" i="8"/>
  <c r="BA116" i="8"/>
  <c r="AO116" i="8"/>
  <c r="AF116" i="8"/>
  <c r="T116" i="8"/>
  <c r="J116" i="8"/>
  <c r="AY116" i="8"/>
  <c r="AN116" i="8"/>
  <c r="AC116" i="8"/>
  <c r="R116" i="8"/>
  <c r="H116" i="8"/>
  <c r="AV116" i="8"/>
  <c r="AM116" i="8"/>
  <c r="AA116" i="8"/>
  <c r="Q116" i="8"/>
  <c r="X116" i="8"/>
  <c r="AU116" i="8"/>
  <c r="O116" i="8"/>
  <c r="AT116" i="8"/>
  <c r="L116" i="8"/>
  <c r="AJ116" i="8"/>
  <c r="AH116" i="8"/>
  <c r="Z116" i="8"/>
  <c r="G51" i="8"/>
  <c r="BA107" i="8"/>
  <c r="AU107" i="8"/>
  <c r="AO107" i="8"/>
  <c r="AI107" i="8"/>
  <c r="AC107" i="8"/>
  <c r="W107" i="8"/>
  <c r="Q107" i="8"/>
  <c r="K107" i="8"/>
  <c r="AY107" i="8"/>
  <c r="AS107" i="8"/>
  <c r="AM107" i="8"/>
  <c r="AG107" i="8"/>
  <c r="AA107" i="8"/>
  <c r="U107" i="8"/>
  <c r="O107" i="8"/>
  <c r="I107" i="8"/>
  <c r="AX107" i="8"/>
  <c r="AR107" i="8"/>
  <c r="AL107" i="8"/>
  <c r="AF107" i="8"/>
  <c r="Z107" i="8"/>
  <c r="T107" i="8"/>
  <c r="N107" i="8"/>
  <c r="H107" i="8"/>
  <c r="AV107" i="8"/>
  <c r="AJ107" i="8"/>
  <c r="X107" i="8"/>
  <c r="L107" i="8"/>
  <c r="AT107" i="8"/>
  <c r="AH107" i="8"/>
  <c r="V107" i="8"/>
  <c r="J107" i="8"/>
  <c r="AQ107" i="8"/>
  <c r="AE107" i="8"/>
  <c r="S107" i="8"/>
  <c r="G107" i="8"/>
  <c r="AP107" i="8"/>
  <c r="AD107" i="8"/>
  <c r="R107" i="8"/>
  <c r="AZ107" i="8"/>
  <c r="AN107" i="8"/>
  <c r="AB107" i="8"/>
  <c r="P107" i="8"/>
  <c r="AW107" i="8"/>
  <c r="AK107" i="8"/>
  <c r="Y107" i="8"/>
  <c r="M107" i="8"/>
  <c r="AW125" i="8"/>
  <c r="AQ125" i="8"/>
  <c r="AK125" i="8"/>
  <c r="AE125" i="8"/>
  <c r="Y125" i="8"/>
  <c r="S125" i="8"/>
  <c r="M125" i="8"/>
  <c r="M144" i="8" s="1"/>
  <c r="L159" i="8" s="1"/>
  <c r="X139" i="15" s="1"/>
  <c r="G125" i="8"/>
  <c r="AZ125" i="8"/>
  <c r="AT125" i="8"/>
  <c r="AN125" i="8"/>
  <c r="AH125" i="8"/>
  <c r="AB125" i="8"/>
  <c r="V125" i="8"/>
  <c r="P125" i="8"/>
  <c r="J125" i="8"/>
  <c r="AY125" i="8"/>
  <c r="AP125" i="8"/>
  <c r="AG125" i="8"/>
  <c r="X125" i="8"/>
  <c r="X144" i="8" s="1"/>
  <c r="L170" i="8" s="1"/>
  <c r="X150" i="15" s="1"/>
  <c r="O125" i="8"/>
  <c r="BA125" i="8"/>
  <c r="AO125" i="8"/>
  <c r="AD125" i="8"/>
  <c r="T125" i="8"/>
  <c r="I125" i="8"/>
  <c r="AX125" i="8"/>
  <c r="AM125" i="8"/>
  <c r="AC125" i="8"/>
  <c r="AC144" i="8" s="1"/>
  <c r="L175" i="8" s="1"/>
  <c r="X155" i="15" s="1"/>
  <c r="R125" i="8"/>
  <c r="H125" i="8"/>
  <c r="AV125" i="8"/>
  <c r="AL125" i="8"/>
  <c r="AA125" i="8"/>
  <c r="Q125" i="8"/>
  <c r="AF125" i="8"/>
  <c r="K125" i="8"/>
  <c r="AU125" i="8"/>
  <c r="Z125" i="8"/>
  <c r="Z144" i="8" s="1"/>
  <c r="L172" i="8" s="1"/>
  <c r="X152" i="15" s="1"/>
  <c r="AS125" i="8"/>
  <c r="W125" i="8"/>
  <c r="AR125" i="8"/>
  <c r="U125" i="8"/>
  <c r="U144" i="8" s="1"/>
  <c r="L167" i="8" s="1"/>
  <c r="X147" i="15" s="1"/>
  <c r="AJ125" i="8"/>
  <c r="N125" i="8"/>
  <c r="AI125" i="8"/>
  <c r="L125" i="8"/>
  <c r="BA127" i="8"/>
  <c r="AU127" i="8"/>
  <c r="AO127" i="8"/>
  <c r="AI127" i="8"/>
  <c r="AC127" i="8"/>
  <c r="W127" i="8"/>
  <c r="Q127" i="8"/>
  <c r="K127" i="8"/>
  <c r="AX127" i="8"/>
  <c r="AR127" i="8"/>
  <c r="AL127" i="8"/>
  <c r="AF127" i="8"/>
  <c r="Z127" i="8"/>
  <c r="T127" i="8"/>
  <c r="N127" i="8"/>
  <c r="H127" i="8"/>
  <c r="AW127" i="8"/>
  <c r="AN127" i="8"/>
  <c r="AE127" i="8"/>
  <c r="V127" i="8"/>
  <c r="M127" i="8"/>
  <c r="AT127" i="8"/>
  <c r="AK127" i="8"/>
  <c r="AB127" i="8"/>
  <c r="S127" i="8"/>
  <c r="J127" i="8"/>
  <c r="AY127" i="8"/>
  <c r="AJ127" i="8"/>
  <c r="X127" i="8"/>
  <c r="I127" i="8"/>
  <c r="AV127" i="8"/>
  <c r="AH127" i="8"/>
  <c r="U127" i="8"/>
  <c r="G127" i="8"/>
  <c r="AS127" i="8"/>
  <c r="AG127" i="8"/>
  <c r="R127" i="8"/>
  <c r="AQ127" i="8"/>
  <c r="P127" i="8"/>
  <c r="AP127" i="8"/>
  <c r="O127" i="8"/>
  <c r="AM127" i="8"/>
  <c r="L127" i="8"/>
  <c r="AD127" i="8"/>
  <c r="AA127" i="8"/>
  <c r="Y127" i="8"/>
  <c r="AZ127" i="8"/>
  <c r="A13" i="11"/>
  <c r="AV106" i="8"/>
  <c r="AP106" i="8"/>
  <c r="AJ106" i="8"/>
  <c r="AD106" i="8"/>
  <c r="X106" i="8"/>
  <c r="R106" i="8"/>
  <c r="L106" i="8"/>
  <c r="AZ106" i="8"/>
  <c r="AT106" i="8"/>
  <c r="AN106" i="8"/>
  <c r="AH106" i="8"/>
  <c r="AB106" i="8"/>
  <c r="V106" i="8"/>
  <c r="P106" i="8"/>
  <c r="J106" i="8"/>
  <c r="AY106" i="8"/>
  <c r="AS106" i="8"/>
  <c r="AM106" i="8"/>
  <c r="AG106" i="8"/>
  <c r="AA106" i="8"/>
  <c r="U106" i="8"/>
  <c r="O106" i="8"/>
  <c r="I106" i="8"/>
  <c r="AX106" i="8"/>
  <c r="AL106" i="8"/>
  <c r="Z106" i="8"/>
  <c r="N106" i="8"/>
  <c r="AW106" i="8"/>
  <c r="AK106" i="8"/>
  <c r="Y106" i="8"/>
  <c r="M106" i="8"/>
  <c r="AU106" i="8"/>
  <c r="AI106" i="8"/>
  <c r="W106" i="8"/>
  <c r="K106" i="8"/>
  <c r="AR106" i="8"/>
  <c r="AF106" i="8"/>
  <c r="T106" i="8"/>
  <c r="AQ106" i="8"/>
  <c r="AE106" i="8"/>
  <c r="S106" i="8"/>
  <c r="G106" i="8"/>
  <c r="BA106" i="8"/>
  <c r="AO106" i="8"/>
  <c r="AC106" i="8"/>
  <c r="Q106" i="8"/>
  <c r="H106" i="8"/>
  <c r="AX124" i="8"/>
  <c r="AR124" i="8"/>
  <c r="AL124" i="8"/>
  <c r="AF124" i="8"/>
  <c r="Z124" i="8"/>
  <c r="T124" i="8"/>
  <c r="N124" i="8"/>
  <c r="H124" i="8"/>
  <c r="BA124" i="8"/>
  <c r="AU124" i="8"/>
  <c r="AO124" i="8"/>
  <c r="AI124" i="8"/>
  <c r="AC124" i="8"/>
  <c r="W124" i="8"/>
  <c r="Q124" i="8"/>
  <c r="K124" i="8"/>
  <c r="AT124" i="8"/>
  <c r="AK124" i="8"/>
  <c r="AB124" i="8"/>
  <c r="S124" i="8"/>
  <c r="J124" i="8"/>
  <c r="AW124" i="8"/>
  <c r="AM124" i="8"/>
  <c r="AA124" i="8"/>
  <c r="P124" i="8"/>
  <c r="AV124" i="8"/>
  <c r="AJ124" i="8"/>
  <c r="Y124" i="8"/>
  <c r="O124" i="8"/>
  <c r="AS124" i="8"/>
  <c r="AH124" i="8"/>
  <c r="X124" i="8"/>
  <c r="M124" i="8"/>
  <c r="AP124" i="8"/>
  <c r="U124" i="8"/>
  <c r="AN124" i="8"/>
  <c r="R124" i="8"/>
  <c r="AG124" i="8"/>
  <c r="L124" i="8"/>
  <c r="AZ124" i="8"/>
  <c r="AE124" i="8"/>
  <c r="I124" i="8"/>
  <c r="AY124" i="8"/>
  <c r="AD124" i="8"/>
  <c r="G124" i="8"/>
  <c r="V124" i="8"/>
  <c r="AQ124" i="8"/>
  <c r="G47" i="8"/>
  <c r="AY103" i="8"/>
  <c r="AS103" i="8"/>
  <c r="AM103" i="8"/>
  <c r="AG103" i="8"/>
  <c r="AA103" i="8"/>
  <c r="U103" i="8"/>
  <c r="O103" i="8"/>
  <c r="I103" i="8"/>
  <c r="AW103" i="8"/>
  <c r="AQ103" i="8"/>
  <c r="AK103" i="8"/>
  <c r="AE103" i="8"/>
  <c r="Y103" i="8"/>
  <c r="S103" i="8"/>
  <c r="M103" i="8"/>
  <c r="G103" i="8"/>
  <c r="AV103" i="8"/>
  <c r="AP103" i="8"/>
  <c r="AJ103" i="8"/>
  <c r="AD103" i="8"/>
  <c r="X103" i="8"/>
  <c r="R103" i="8"/>
  <c r="L103" i="8"/>
  <c r="AX103" i="8"/>
  <c r="AL103" i="8"/>
  <c r="Z103" i="8"/>
  <c r="N103" i="8"/>
  <c r="AU103" i="8"/>
  <c r="AI103" i="8"/>
  <c r="W103" i="8"/>
  <c r="K103" i="8"/>
  <c r="AT103" i="8"/>
  <c r="AH103" i="8"/>
  <c r="V103" i="8"/>
  <c r="J103" i="8"/>
  <c r="AR103" i="8"/>
  <c r="T103" i="8"/>
  <c r="H103" i="8"/>
  <c r="BA103" i="8"/>
  <c r="AO103" i="8"/>
  <c r="AC103" i="8"/>
  <c r="Q103" i="8"/>
  <c r="AZ103" i="8"/>
  <c r="AN103" i="8"/>
  <c r="AB103" i="8"/>
  <c r="P103" i="8"/>
  <c r="AF103" i="8"/>
  <c r="AY123" i="8"/>
  <c r="AS123" i="8"/>
  <c r="AM123" i="8"/>
  <c r="AG123" i="8"/>
  <c r="AA123" i="8"/>
  <c r="U123" i="8"/>
  <c r="O123" i="8"/>
  <c r="I123" i="8"/>
  <c r="AV123" i="8"/>
  <c r="AP123" i="8"/>
  <c r="AJ123" i="8"/>
  <c r="AD123" i="8"/>
  <c r="X123" i="8"/>
  <c r="R123" i="8"/>
  <c r="L123" i="8"/>
  <c r="AZ123" i="8"/>
  <c r="AQ123" i="8"/>
  <c r="AH123" i="8"/>
  <c r="Y123" i="8"/>
  <c r="P123" i="8"/>
  <c r="G123" i="8"/>
  <c r="AT123" i="8"/>
  <c r="AI123" i="8"/>
  <c r="W123" i="8"/>
  <c r="M123" i="8"/>
  <c r="AR123" i="8"/>
  <c r="AF123" i="8"/>
  <c r="V123" i="8"/>
  <c r="K123" i="8"/>
  <c r="BA123" i="8"/>
  <c r="AO123" i="8"/>
  <c r="AE123" i="8"/>
  <c r="T123" i="8"/>
  <c r="J123" i="8"/>
  <c r="AK123" i="8"/>
  <c r="N123" i="8"/>
  <c r="AX123" i="8"/>
  <c r="AC123" i="8"/>
  <c r="H123" i="8"/>
  <c r="AW123" i="8"/>
  <c r="AB123" i="8"/>
  <c r="AU123" i="8"/>
  <c r="Z123" i="8"/>
  <c r="AN123" i="8"/>
  <c r="S123" i="8"/>
  <c r="AL123" i="8"/>
  <c r="Q123" i="8"/>
  <c r="G73" i="8"/>
  <c r="G71" i="8"/>
  <c r="A34" i="11"/>
  <c r="G70" i="8"/>
  <c r="A33" i="11"/>
  <c r="G69" i="8"/>
  <c r="A32" i="11"/>
  <c r="D75" i="11"/>
  <c r="H75" i="11"/>
  <c r="L75" i="11"/>
  <c r="P75" i="11"/>
  <c r="T75" i="11"/>
  <c r="X75" i="11"/>
  <c r="AB75" i="11"/>
  <c r="AF75" i="11"/>
  <c r="AJ75" i="11"/>
  <c r="AN75" i="11"/>
  <c r="AR75" i="11"/>
  <c r="AV75" i="11"/>
  <c r="J75" i="11"/>
  <c r="E75" i="11"/>
  <c r="I75" i="11"/>
  <c r="M75" i="11"/>
  <c r="Q75" i="11"/>
  <c r="U75" i="11"/>
  <c r="Y75" i="11"/>
  <c r="AC75" i="11"/>
  <c r="AG75" i="11"/>
  <c r="AK75" i="11"/>
  <c r="AO75" i="11"/>
  <c r="AS75" i="11"/>
  <c r="AW75" i="11"/>
  <c r="F75" i="11"/>
  <c r="N75" i="11"/>
  <c r="K75" i="11"/>
  <c r="V75" i="11"/>
  <c r="AD75" i="11"/>
  <c r="AL75" i="11"/>
  <c r="AT75" i="11"/>
  <c r="W75" i="11"/>
  <c r="AE75" i="11"/>
  <c r="AU75" i="11"/>
  <c r="C75" i="11"/>
  <c r="Z75" i="11"/>
  <c r="AP75" i="11"/>
  <c r="G75" i="11"/>
  <c r="AA75" i="11"/>
  <c r="AQ75" i="11"/>
  <c r="O75" i="11"/>
  <c r="AM75" i="11"/>
  <c r="R75" i="11"/>
  <c r="AH75" i="11"/>
  <c r="S75" i="11"/>
  <c r="AI75" i="11"/>
  <c r="G72" i="8"/>
  <c r="A35" i="11"/>
  <c r="A7" i="11"/>
  <c r="L46" i="11" s="1"/>
  <c r="A23" i="11"/>
  <c r="C62" i="11" s="1"/>
  <c r="A15" i="11"/>
  <c r="AU54" i="11" s="1"/>
  <c r="G46" i="8"/>
  <c r="G65" i="8"/>
  <c r="A14" i="11"/>
  <c r="AH53" i="11" s="1"/>
  <c r="G63" i="8"/>
  <c r="G50" i="8"/>
  <c r="A27" i="11"/>
  <c r="AI66" i="11" s="1"/>
  <c r="A11" i="11"/>
  <c r="AU50" i="11" s="1"/>
  <c r="A22" i="11"/>
  <c r="AH61" i="11" s="1"/>
  <c r="G58" i="8"/>
  <c r="G53" i="8"/>
  <c r="G62" i="8"/>
  <c r="G45" i="8"/>
  <c r="G61" i="8"/>
  <c r="G54" i="8"/>
  <c r="G57" i="8"/>
  <c r="A19" i="11"/>
  <c r="C58" i="11" s="1"/>
  <c r="G49" i="8"/>
  <c r="A18" i="11"/>
  <c r="AL57" i="11" s="1"/>
  <c r="A10" i="11"/>
  <c r="AH49" i="11" s="1"/>
  <c r="G66" i="8"/>
  <c r="A29" i="11"/>
  <c r="G68" i="8"/>
  <c r="A31" i="11"/>
  <c r="G67" i="8"/>
  <c r="A30" i="11"/>
  <c r="H46" i="15"/>
  <c r="H42" i="15"/>
  <c r="H38" i="15"/>
  <c r="H34" i="15"/>
  <c r="H30" i="15"/>
  <c r="H26" i="15"/>
  <c r="H22" i="15"/>
  <c r="H49" i="15"/>
  <c r="H45" i="15"/>
  <c r="H41" i="15"/>
  <c r="H37" i="15"/>
  <c r="H33" i="15"/>
  <c r="H29" i="15"/>
  <c r="H25" i="15"/>
  <c r="H21" i="15"/>
  <c r="H18" i="15"/>
  <c r="I87" i="15" s="1"/>
  <c r="H48" i="15"/>
  <c r="H44" i="15"/>
  <c r="H40" i="15"/>
  <c r="H36" i="15"/>
  <c r="H32" i="15"/>
  <c r="H28" i="15"/>
  <c r="H24" i="15"/>
  <c r="H20" i="15"/>
  <c r="H47" i="15"/>
  <c r="H43" i="15"/>
  <c r="H39" i="15"/>
  <c r="H35" i="15"/>
  <c r="H31" i="15"/>
  <c r="H27" i="15"/>
  <c r="H23" i="15"/>
  <c r="H19" i="15"/>
  <c r="AW56" i="11"/>
  <c r="AS56" i="11"/>
  <c r="AO56" i="11"/>
  <c r="AK56" i="11"/>
  <c r="AG56" i="11"/>
  <c r="AC56" i="11"/>
  <c r="Y56" i="11"/>
  <c r="U56" i="11"/>
  <c r="Q56" i="11"/>
  <c r="M56" i="11"/>
  <c r="I56" i="11"/>
  <c r="E56" i="11"/>
  <c r="AC52" i="11"/>
  <c r="Y52" i="11"/>
  <c r="U52" i="11"/>
  <c r="Q52" i="11"/>
  <c r="M52" i="11"/>
  <c r="I52" i="11"/>
  <c r="E52" i="11"/>
  <c r="AC48" i="11"/>
  <c r="Y48" i="11"/>
  <c r="U48" i="11"/>
  <c r="Q48" i="11"/>
  <c r="M48" i="11"/>
  <c r="I48" i="11"/>
  <c r="E48" i="11"/>
  <c r="AV55" i="11"/>
  <c r="AN55" i="11"/>
  <c r="AJ55" i="11"/>
  <c r="AB55" i="11"/>
  <c r="T55" i="11"/>
  <c r="L55" i="11"/>
  <c r="D55" i="11"/>
  <c r="AV51" i="11"/>
  <c r="AR51" i="11"/>
  <c r="AN51" i="11"/>
  <c r="AB51" i="11"/>
  <c r="T51" i="11"/>
  <c r="L51" i="11"/>
  <c r="D51" i="11"/>
  <c r="AV47" i="11"/>
  <c r="AR47" i="11"/>
  <c r="AB47" i="11"/>
  <c r="X47" i="11"/>
  <c r="P47" i="11"/>
  <c r="H47" i="11"/>
  <c r="AO64" i="11"/>
  <c r="AG64" i="11"/>
  <c r="U64" i="11"/>
  <c r="E64" i="11"/>
  <c r="AW64" i="11"/>
  <c r="AS64" i="11"/>
  <c r="AK64" i="11"/>
  <c r="AC64" i="11"/>
  <c r="Y64" i="11"/>
  <c r="Q64" i="11"/>
  <c r="M64" i="11"/>
  <c r="AV59" i="11"/>
  <c r="AR59" i="11"/>
  <c r="AN59" i="11"/>
  <c r="AB59" i="11"/>
  <c r="X59" i="11"/>
  <c r="P59" i="11"/>
  <c r="H59" i="11"/>
  <c r="AV67" i="11"/>
  <c r="AR67" i="11"/>
  <c r="AJ67" i="11"/>
  <c r="AF67" i="11"/>
  <c r="AB67" i="11"/>
  <c r="T67" i="11"/>
  <c r="L67" i="11"/>
  <c r="H67" i="11"/>
  <c r="AV63" i="11"/>
  <c r="AR63" i="11"/>
  <c r="AN63" i="11"/>
  <c r="AF63" i="11"/>
  <c r="T63" i="11"/>
  <c r="L63" i="11"/>
  <c r="D63" i="11"/>
  <c r="AO60" i="11"/>
  <c r="AK60" i="11"/>
  <c r="AG60" i="11"/>
  <c r="AC60" i="11"/>
  <c r="Y60" i="11"/>
  <c r="U60" i="11"/>
  <c r="Q60" i="11"/>
  <c r="M60" i="11"/>
  <c r="I60" i="11"/>
  <c r="E60" i="11"/>
  <c r="AT65" i="11"/>
  <c r="AP65" i="11"/>
  <c r="AL65" i="11"/>
  <c r="AD65" i="11"/>
  <c r="Z65" i="11"/>
  <c r="V65" i="11"/>
  <c r="N65" i="11"/>
  <c r="J65" i="11"/>
  <c r="F65" i="11"/>
  <c r="AN67" i="11"/>
  <c r="AJ63" i="11"/>
  <c r="P63" i="11"/>
  <c r="AJ59" i="11"/>
  <c r="L59" i="11"/>
  <c r="AR55" i="11"/>
  <c r="AF55" i="11"/>
  <c r="P55" i="11"/>
  <c r="X51" i="11"/>
  <c r="H51" i="11"/>
  <c r="AJ47" i="11"/>
  <c r="T47" i="11"/>
  <c r="X67" i="11"/>
  <c r="P67" i="11"/>
  <c r="D67" i="11"/>
  <c r="AB63" i="11"/>
  <c r="X63" i="11"/>
  <c r="H63" i="11"/>
  <c r="AF59" i="11"/>
  <c r="T59" i="11"/>
  <c r="D59" i="11"/>
  <c r="X55" i="11"/>
  <c r="H55" i="11"/>
  <c r="AJ51" i="11"/>
  <c r="AF51" i="11"/>
  <c r="P51" i="11"/>
  <c r="AN47" i="11"/>
  <c r="AF47" i="11"/>
  <c r="L47" i="11"/>
  <c r="D47" i="11"/>
  <c r="AU67" i="11"/>
  <c r="AQ67" i="11"/>
  <c r="AM67" i="11"/>
  <c r="AI67" i="11"/>
  <c r="AE67" i="11"/>
  <c r="AA67" i="11"/>
  <c r="W67" i="11"/>
  <c r="S67" i="11"/>
  <c r="O67" i="11"/>
  <c r="K67" i="11"/>
  <c r="G67" i="11"/>
  <c r="C67" i="11"/>
  <c r="AU63" i="11"/>
  <c r="AQ63" i="11"/>
  <c r="AM63" i="11"/>
  <c r="AI63" i="11"/>
  <c r="AE63" i="11"/>
  <c r="AA63" i="11"/>
  <c r="W63" i="11"/>
  <c r="S63" i="11"/>
  <c r="O63" i="11"/>
  <c r="K63" i="11"/>
  <c r="G63" i="11"/>
  <c r="C63" i="11"/>
  <c r="AT67" i="11"/>
  <c r="AP67" i="11"/>
  <c r="AH67" i="11"/>
  <c r="AD67" i="11"/>
  <c r="Z67" i="11"/>
  <c r="V67" i="11"/>
  <c r="R67" i="11"/>
  <c r="N67" i="11"/>
  <c r="J67" i="11"/>
  <c r="F67" i="11"/>
  <c r="AT63" i="11"/>
  <c r="AP63" i="11"/>
  <c r="AL63" i="11"/>
  <c r="AD63" i="11"/>
  <c r="Z63" i="11"/>
  <c r="V63" i="11"/>
  <c r="R63" i="11"/>
  <c r="N63" i="11"/>
  <c r="J63" i="11"/>
  <c r="F63" i="11"/>
  <c r="I64" i="11"/>
  <c r="AL67" i="11"/>
  <c r="AH65" i="11"/>
  <c r="R65" i="11"/>
  <c r="AH63" i="11"/>
  <c r="AW65" i="11"/>
  <c r="AS65" i="11"/>
  <c r="AO65" i="11"/>
  <c r="AK65" i="11"/>
  <c r="AG65" i="11"/>
  <c r="AC65" i="11"/>
  <c r="Y65" i="11"/>
  <c r="U65" i="11"/>
  <c r="Q65" i="11"/>
  <c r="M65" i="11"/>
  <c r="I65" i="11"/>
  <c r="E65" i="11"/>
  <c r="AV65" i="11"/>
  <c r="AR65" i="11"/>
  <c r="AN65" i="11"/>
  <c r="AJ65" i="11"/>
  <c r="AF65" i="11"/>
  <c r="AB65" i="11"/>
  <c r="X65" i="11"/>
  <c r="T65" i="11"/>
  <c r="P65" i="11"/>
  <c r="L65" i="11"/>
  <c r="H65" i="11"/>
  <c r="D65" i="11"/>
  <c r="AU65" i="11"/>
  <c r="AQ65" i="11"/>
  <c r="AM65" i="11"/>
  <c r="AI65" i="11"/>
  <c r="AE65" i="11"/>
  <c r="AA65" i="11"/>
  <c r="W65" i="11"/>
  <c r="S65" i="11"/>
  <c r="O65" i="11"/>
  <c r="K65" i="11"/>
  <c r="G65" i="11"/>
  <c r="C65" i="11"/>
  <c r="AW60" i="11"/>
  <c r="AS60" i="11"/>
  <c r="AW52" i="11"/>
  <c r="AS52" i="11"/>
  <c r="AO52" i="11"/>
  <c r="AK52" i="11"/>
  <c r="AG52" i="11"/>
  <c r="AW48" i="11"/>
  <c r="AS48" i="11"/>
  <c r="AO48" i="11"/>
  <c r="AK48" i="11"/>
  <c r="AG48" i="11"/>
  <c r="AV64" i="11"/>
  <c r="AR64" i="11"/>
  <c r="AN64" i="11"/>
  <c r="AJ64" i="11"/>
  <c r="AF64" i="11"/>
  <c r="AB64" i="11"/>
  <c r="X64" i="11"/>
  <c r="T64" i="11"/>
  <c r="P64" i="11"/>
  <c r="L64" i="11"/>
  <c r="H64" i="11"/>
  <c r="D64" i="11"/>
  <c r="AU64" i="11"/>
  <c r="AQ64" i="11"/>
  <c r="AM64" i="11"/>
  <c r="AI64" i="11"/>
  <c r="AE64" i="11"/>
  <c r="AA64" i="11"/>
  <c r="W64" i="11"/>
  <c r="S64" i="11"/>
  <c r="O64" i="11"/>
  <c r="K64" i="11"/>
  <c r="G64" i="11"/>
  <c r="C64" i="11"/>
  <c r="AV60" i="11"/>
  <c r="AR60" i="11"/>
  <c r="AN60" i="11"/>
  <c r="AJ60" i="11"/>
  <c r="AF60" i="11"/>
  <c r="AB60" i="11"/>
  <c r="X60" i="11"/>
  <c r="T60" i="11"/>
  <c r="P60" i="11"/>
  <c r="L60" i="11"/>
  <c r="H60" i="11"/>
  <c r="D60" i="11"/>
  <c r="AV56" i="11"/>
  <c r="AR56" i="11"/>
  <c r="AN56" i="11"/>
  <c r="AJ56" i="11"/>
  <c r="AF56" i="11"/>
  <c r="AB56" i="11"/>
  <c r="X56" i="11"/>
  <c r="T56" i="11"/>
  <c r="P56" i="11"/>
  <c r="L56" i="11"/>
  <c r="H56" i="11"/>
  <c r="D56" i="11"/>
  <c r="AV52" i="11"/>
  <c r="AR52" i="11"/>
  <c r="AN52" i="11"/>
  <c r="AJ52" i="11"/>
  <c r="AF52" i="11"/>
  <c r="AB52" i="11"/>
  <c r="X52" i="11"/>
  <c r="T52" i="11"/>
  <c r="P52" i="11"/>
  <c r="L52" i="11"/>
  <c r="H52" i="11"/>
  <c r="D52" i="11"/>
  <c r="AV48" i="11"/>
  <c r="AR48" i="11"/>
  <c r="AN48" i="11"/>
  <c r="AJ48" i="11"/>
  <c r="AF48" i="11"/>
  <c r="AB48" i="11"/>
  <c r="X48" i="11"/>
  <c r="T48" i="11"/>
  <c r="P48" i="11"/>
  <c r="L48" i="11"/>
  <c r="H48" i="11"/>
  <c r="D48" i="11"/>
  <c r="AU60" i="11"/>
  <c r="AQ60" i="11"/>
  <c r="AM60" i="11"/>
  <c r="AI60" i="11"/>
  <c r="AE60" i="11"/>
  <c r="AA60" i="11"/>
  <c r="W60" i="11"/>
  <c r="S60" i="11"/>
  <c r="O60" i="11"/>
  <c r="K60" i="11"/>
  <c r="G60" i="11"/>
  <c r="C60" i="11"/>
  <c r="AU56" i="11"/>
  <c r="AQ56" i="11"/>
  <c r="AM56" i="11"/>
  <c r="AI56" i="11"/>
  <c r="AE56" i="11"/>
  <c r="AA56" i="11"/>
  <c r="W56" i="11"/>
  <c r="S56" i="11"/>
  <c r="O56" i="11"/>
  <c r="K56" i="11"/>
  <c r="G56" i="11"/>
  <c r="C56" i="11"/>
  <c r="AU52" i="11"/>
  <c r="AQ52" i="11"/>
  <c r="AM52" i="11"/>
  <c r="AI52" i="11"/>
  <c r="AE52" i="11"/>
  <c r="AA52" i="11"/>
  <c r="W52" i="11"/>
  <c r="S52" i="11"/>
  <c r="O52" i="11"/>
  <c r="K52" i="11"/>
  <c r="G52" i="11"/>
  <c r="C52" i="11"/>
  <c r="AU48" i="11"/>
  <c r="AQ48" i="11"/>
  <c r="AM48" i="11"/>
  <c r="AI48" i="11"/>
  <c r="AE48" i="11"/>
  <c r="AA48" i="11"/>
  <c r="W48" i="11"/>
  <c r="S48" i="11"/>
  <c r="O48" i="11"/>
  <c r="K48" i="11"/>
  <c r="G48" i="11"/>
  <c r="C48" i="11"/>
  <c r="AT64" i="11"/>
  <c r="AP64" i="11"/>
  <c r="AL64" i="11"/>
  <c r="AH64" i="11"/>
  <c r="AD64" i="11"/>
  <c r="Z64" i="11"/>
  <c r="V64" i="11"/>
  <c r="R64" i="11"/>
  <c r="N64" i="11"/>
  <c r="J64" i="11"/>
  <c r="F64" i="11"/>
  <c r="AT60" i="11"/>
  <c r="AP60" i="11"/>
  <c r="AL60" i="11"/>
  <c r="AH60" i="11"/>
  <c r="AD60" i="11"/>
  <c r="Z60" i="11"/>
  <c r="V60" i="11"/>
  <c r="R60" i="11"/>
  <c r="N60" i="11"/>
  <c r="J60" i="11"/>
  <c r="F60" i="11"/>
  <c r="AT56" i="11"/>
  <c r="AP56" i="11"/>
  <c r="AL56" i="11"/>
  <c r="AH56" i="11"/>
  <c r="AD56" i="11"/>
  <c r="Z56" i="11"/>
  <c r="V56" i="11"/>
  <c r="R56" i="11"/>
  <c r="N56" i="11"/>
  <c r="J56" i="11"/>
  <c r="F56" i="11"/>
  <c r="AT52" i="11"/>
  <c r="AP52" i="11"/>
  <c r="AL52" i="11"/>
  <c r="AH52" i="11"/>
  <c r="AD52" i="11"/>
  <c r="Z52" i="11"/>
  <c r="V52" i="11"/>
  <c r="R52" i="11"/>
  <c r="N52" i="11"/>
  <c r="J52" i="11"/>
  <c r="F52" i="11"/>
  <c r="AT48" i="11"/>
  <c r="AP48" i="11"/>
  <c r="AL48" i="11"/>
  <c r="AH48" i="11"/>
  <c r="AD48" i="11"/>
  <c r="Z48" i="11"/>
  <c r="V48" i="11"/>
  <c r="R48" i="11"/>
  <c r="N48" i="11"/>
  <c r="J48" i="11"/>
  <c r="F48" i="11"/>
  <c r="AU59" i="11"/>
  <c r="AQ59" i="11"/>
  <c r="AM59" i="11"/>
  <c r="AI59" i="11"/>
  <c r="AE59" i="11"/>
  <c r="AA59" i="11"/>
  <c r="W59" i="11"/>
  <c r="S59" i="11"/>
  <c r="O59" i="11"/>
  <c r="K59" i="11"/>
  <c r="G59" i="11"/>
  <c r="C59" i="11"/>
  <c r="AU55" i="11"/>
  <c r="AQ55" i="11"/>
  <c r="AM55" i="11"/>
  <c r="AI55" i="11"/>
  <c r="AE55" i="11"/>
  <c r="AA55" i="11"/>
  <c r="W55" i="11"/>
  <c r="S55" i="11"/>
  <c r="O55" i="11"/>
  <c r="K55" i="11"/>
  <c r="G55" i="11"/>
  <c r="C55" i="11"/>
  <c r="AU51" i="11"/>
  <c r="AQ51" i="11"/>
  <c r="AM51" i="11"/>
  <c r="AI51" i="11"/>
  <c r="AE51" i="11"/>
  <c r="AA51" i="11"/>
  <c r="W51" i="11"/>
  <c r="S51" i="11"/>
  <c r="O51" i="11"/>
  <c r="K51" i="11"/>
  <c r="G51" i="11"/>
  <c r="C51" i="11"/>
  <c r="AU47" i="11"/>
  <c r="AQ47" i="11"/>
  <c r="AM47" i="11"/>
  <c r="AI47" i="11"/>
  <c r="AE47" i="11"/>
  <c r="AA47" i="11"/>
  <c r="W47" i="11"/>
  <c r="S47" i="11"/>
  <c r="O47" i="11"/>
  <c r="K47" i="11"/>
  <c r="G47" i="11"/>
  <c r="C47" i="11"/>
  <c r="AT59" i="11"/>
  <c r="AP59" i="11"/>
  <c r="AL59" i="11"/>
  <c r="AH59" i="11"/>
  <c r="AD59" i="11"/>
  <c r="Z59" i="11"/>
  <c r="V59" i="11"/>
  <c r="R59" i="11"/>
  <c r="N59" i="11"/>
  <c r="J59" i="11"/>
  <c r="F59" i="11"/>
  <c r="AT55" i="11"/>
  <c r="AP55" i="11"/>
  <c r="AL55" i="11"/>
  <c r="AH55" i="11"/>
  <c r="AD55" i="11"/>
  <c r="Z55" i="11"/>
  <c r="V55" i="11"/>
  <c r="R55" i="11"/>
  <c r="N55" i="11"/>
  <c r="J55" i="11"/>
  <c r="F55" i="11"/>
  <c r="AT51" i="11"/>
  <c r="AP51" i="11"/>
  <c r="AL51" i="11"/>
  <c r="AH51" i="11"/>
  <c r="AD51" i="11"/>
  <c r="Z51" i="11"/>
  <c r="V51" i="11"/>
  <c r="R51" i="11"/>
  <c r="N51" i="11"/>
  <c r="J51" i="11"/>
  <c r="F51" i="11"/>
  <c r="AT47" i="11"/>
  <c r="AP47" i="11"/>
  <c r="AL47" i="11"/>
  <c r="AH47" i="11"/>
  <c r="AD47" i="11"/>
  <c r="Z47" i="11"/>
  <c r="V47" i="11"/>
  <c r="R47" i="11"/>
  <c r="N47" i="11"/>
  <c r="J47" i="11"/>
  <c r="F47" i="11"/>
  <c r="AW67" i="11"/>
  <c r="AS67" i="11"/>
  <c r="AO67" i="11"/>
  <c r="AK67" i="11"/>
  <c r="AG67" i="11"/>
  <c r="AC67" i="11"/>
  <c r="Y67" i="11"/>
  <c r="U67" i="11"/>
  <c r="Q67" i="11"/>
  <c r="M67" i="11"/>
  <c r="I67" i="11"/>
  <c r="E67" i="11"/>
  <c r="AW63" i="11"/>
  <c r="AS63" i="11"/>
  <c r="AO63" i="11"/>
  <c r="AK63" i="11"/>
  <c r="AG63" i="11"/>
  <c r="AC63" i="11"/>
  <c r="Y63" i="11"/>
  <c r="U63" i="11"/>
  <c r="Q63" i="11"/>
  <c r="M63" i="11"/>
  <c r="I63" i="11"/>
  <c r="E63" i="11"/>
  <c r="AW59" i="11"/>
  <c r="AS59" i="11"/>
  <c r="AO59" i="11"/>
  <c r="AK59" i="11"/>
  <c r="AG59" i="11"/>
  <c r="AC59" i="11"/>
  <c r="Y59" i="11"/>
  <c r="U59" i="11"/>
  <c r="Q59" i="11"/>
  <c r="M59" i="11"/>
  <c r="I59" i="11"/>
  <c r="E59" i="11"/>
  <c r="AW55" i="11"/>
  <c r="AS55" i="11"/>
  <c r="AO55" i="11"/>
  <c r="AK55" i="11"/>
  <c r="AG55" i="11"/>
  <c r="AC55" i="11"/>
  <c r="Y55" i="11"/>
  <c r="U55" i="11"/>
  <c r="Q55" i="11"/>
  <c r="M55" i="11"/>
  <c r="I55" i="11"/>
  <c r="E55" i="11"/>
  <c r="AW51" i="11"/>
  <c r="AS51" i="11"/>
  <c r="AO51" i="11"/>
  <c r="AK51" i="11"/>
  <c r="AG51" i="11"/>
  <c r="AC51" i="11"/>
  <c r="Y51" i="11"/>
  <c r="U51" i="11"/>
  <c r="Q51" i="11"/>
  <c r="M51" i="11"/>
  <c r="I51" i="11"/>
  <c r="E51" i="11"/>
  <c r="AW47" i="11"/>
  <c r="AS47" i="11"/>
  <c r="AO47" i="11"/>
  <c r="AK47" i="11"/>
  <c r="AG47" i="11"/>
  <c r="AC47" i="11"/>
  <c r="Y47" i="11"/>
  <c r="U47" i="11"/>
  <c r="Q47" i="11"/>
  <c r="M47" i="11"/>
  <c r="I47" i="11"/>
  <c r="E47" i="11"/>
  <c r="I53" i="8"/>
  <c r="I45" i="8"/>
  <c r="I47" i="8"/>
  <c r="I44" i="8"/>
  <c r="I54" i="8"/>
  <c r="I46" i="8"/>
  <c r="H144" i="8" l="1"/>
  <c r="L154" i="8" s="1"/>
  <c r="X134" i="15" s="1"/>
  <c r="L144" i="8"/>
  <c r="L158" i="8" s="1"/>
  <c r="X138" i="15" s="1"/>
  <c r="Q144" i="8"/>
  <c r="L163" i="8" s="1"/>
  <c r="X143" i="15" s="1"/>
  <c r="AQ142" i="8"/>
  <c r="J189" i="8" s="1"/>
  <c r="V169" i="15" s="1"/>
  <c r="E88" i="15"/>
  <c r="AO144" i="8"/>
  <c r="L187" i="8" s="1"/>
  <c r="X167" i="15" s="1"/>
  <c r="Y144" i="8"/>
  <c r="L171" i="8" s="1"/>
  <c r="X151" i="15" s="1"/>
  <c r="M142" i="8"/>
  <c r="J159" i="8" s="1"/>
  <c r="V139" i="15" s="1"/>
  <c r="G142" i="8"/>
  <c r="J153" i="8" s="1"/>
  <c r="V133" i="15" s="1"/>
  <c r="AA142" i="8"/>
  <c r="J173" i="8" s="1"/>
  <c r="V153" i="15" s="1"/>
  <c r="T141" i="8"/>
  <c r="I166" i="8" s="1"/>
  <c r="U146" i="15" s="1"/>
  <c r="S141" i="8"/>
  <c r="I165" i="8" s="1"/>
  <c r="U145" i="15" s="1"/>
  <c r="AF140" i="8"/>
  <c r="H178" i="8" s="1"/>
  <c r="T158" i="15" s="1"/>
  <c r="AR144" i="8"/>
  <c r="L190" i="8" s="1"/>
  <c r="X170" i="15" s="1"/>
  <c r="AF144" i="8"/>
  <c r="L178" i="8" s="1"/>
  <c r="X158" i="15" s="1"/>
  <c r="R144" i="8"/>
  <c r="L164" i="8" s="1"/>
  <c r="X144" i="15" s="1"/>
  <c r="AD144" i="8"/>
  <c r="L176" i="8" s="1"/>
  <c r="X156" i="15" s="1"/>
  <c r="AP144" i="8"/>
  <c r="L188" i="8" s="1"/>
  <c r="X168" i="15" s="1"/>
  <c r="AH144" i="8"/>
  <c r="L180" i="8" s="1"/>
  <c r="X160" i="15" s="1"/>
  <c r="S144" i="8"/>
  <c r="L165" i="8" s="1"/>
  <c r="X145" i="15" s="1"/>
  <c r="U142" i="8"/>
  <c r="J167" i="8" s="1"/>
  <c r="V147" i="15" s="1"/>
  <c r="AP142" i="8"/>
  <c r="J188" i="8" s="1"/>
  <c r="V168" i="15" s="1"/>
  <c r="I142" i="8"/>
  <c r="J155" i="8" s="1"/>
  <c r="V135" i="15" s="1"/>
  <c r="S142" i="8"/>
  <c r="J165" i="8" s="1"/>
  <c r="V145" i="15" s="1"/>
  <c r="T142" i="8"/>
  <c r="J166" i="8" s="1"/>
  <c r="V146" i="15" s="1"/>
  <c r="P142" i="8"/>
  <c r="J162" i="8" s="1"/>
  <c r="V142" i="15" s="1"/>
  <c r="Z142" i="8"/>
  <c r="J172" i="8" s="1"/>
  <c r="V152" i="15" s="1"/>
  <c r="AL145" i="8"/>
  <c r="AL139" i="8"/>
  <c r="G184" i="8" s="1"/>
  <c r="S164" i="15" s="1"/>
  <c r="M145" i="8"/>
  <c r="M139" i="8"/>
  <c r="G159" i="8" s="1"/>
  <c r="S139" i="15" s="1"/>
  <c r="Q145" i="8"/>
  <c r="Q139" i="8"/>
  <c r="G163" i="8" s="1"/>
  <c r="S143" i="15" s="1"/>
  <c r="AE139" i="8"/>
  <c r="G177" i="8" s="1"/>
  <c r="S157" i="15" s="1"/>
  <c r="AE145" i="8"/>
  <c r="O145" i="8"/>
  <c r="O139" i="8"/>
  <c r="G161" i="8" s="1"/>
  <c r="S141" i="15" s="1"/>
  <c r="AN145" i="8"/>
  <c r="AN139" i="8"/>
  <c r="G186" i="8" s="1"/>
  <c r="S166" i="15" s="1"/>
  <c r="AD145" i="8"/>
  <c r="AD139" i="8"/>
  <c r="G176" i="8" s="1"/>
  <c r="S156" i="15" s="1"/>
  <c r="AH141" i="8"/>
  <c r="I180" i="8" s="1"/>
  <c r="U160" i="15" s="1"/>
  <c r="N141" i="8"/>
  <c r="I160" i="8" s="1"/>
  <c r="U140" i="15" s="1"/>
  <c r="H141" i="8"/>
  <c r="I154" i="8" s="1"/>
  <c r="U134" i="15" s="1"/>
  <c r="X141" i="8"/>
  <c r="I170" i="8" s="1"/>
  <c r="U150" i="15" s="1"/>
  <c r="M141" i="8"/>
  <c r="I159" i="8" s="1"/>
  <c r="U139" i="15" s="1"/>
  <c r="AM141" i="8"/>
  <c r="I185" i="8" s="1"/>
  <c r="U165" i="15" s="1"/>
  <c r="T140" i="8"/>
  <c r="H166" i="8" s="1"/>
  <c r="T146" i="15" s="1"/>
  <c r="AS140" i="8"/>
  <c r="H191" i="8" s="1"/>
  <c r="T171" i="15" s="1"/>
  <c r="Z140" i="8"/>
  <c r="H172" i="8" s="1"/>
  <c r="T152" i="15" s="1"/>
  <c r="AB140" i="8"/>
  <c r="H174" i="8" s="1"/>
  <c r="T154" i="15" s="1"/>
  <c r="Q140" i="8"/>
  <c r="H163" i="8" s="1"/>
  <c r="T143" i="15" s="1"/>
  <c r="AK140" i="8"/>
  <c r="H183" i="8" s="1"/>
  <c r="T163" i="15" s="1"/>
  <c r="AH147" i="8"/>
  <c r="O180" i="8" s="1"/>
  <c r="AA160" i="15" s="1"/>
  <c r="O147" i="8"/>
  <c r="O161" i="8" s="1"/>
  <c r="AA141" i="15" s="1"/>
  <c r="U147" i="8"/>
  <c r="O167" i="8" s="1"/>
  <c r="AA147" i="15" s="1"/>
  <c r="AC147" i="8"/>
  <c r="O175" i="8" s="1"/>
  <c r="AA155" i="15" s="1"/>
  <c r="R147" i="8"/>
  <c r="O164" i="8" s="1"/>
  <c r="AA144" i="15" s="1"/>
  <c r="H147" i="8"/>
  <c r="O154" i="8" s="1"/>
  <c r="AA134" i="15" s="1"/>
  <c r="AR147" i="8"/>
  <c r="O190" i="8" s="1"/>
  <c r="AA170" i="15" s="1"/>
  <c r="S146" i="8"/>
  <c r="N165" i="8" s="1"/>
  <c r="Z145" i="15" s="1"/>
  <c r="P146" i="8"/>
  <c r="N162" i="8" s="1"/>
  <c r="Z142" i="15" s="1"/>
  <c r="AD146" i="8"/>
  <c r="N176" i="8" s="1"/>
  <c r="Z156" i="15" s="1"/>
  <c r="AF146" i="8"/>
  <c r="N178" i="8" s="1"/>
  <c r="Z158" i="15" s="1"/>
  <c r="U146" i="8"/>
  <c r="N167" i="8" s="1"/>
  <c r="Z147" i="15" s="1"/>
  <c r="K146" i="8"/>
  <c r="N157" i="8" s="1"/>
  <c r="Z137" i="15" s="1"/>
  <c r="AI143" i="8"/>
  <c r="K181" i="8" s="1"/>
  <c r="W161" i="15" s="1"/>
  <c r="AC143" i="8"/>
  <c r="K175" i="8" s="1"/>
  <c r="W155" i="15" s="1"/>
  <c r="AO143" i="8"/>
  <c r="K187" i="8" s="1"/>
  <c r="W167" i="15" s="1"/>
  <c r="P143" i="8"/>
  <c r="K162" i="8" s="1"/>
  <c r="W142" i="15" s="1"/>
  <c r="AQ143" i="8"/>
  <c r="K189" i="8" s="1"/>
  <c r="W169" i="15" s="1"/>
  <c r="W144" i="8"/>
  <c r="L169" i="8" s="1"/>
  <c r="X149" i="15" s="1"/>
  <c r="AN144" i="8"/>
  <c r="L186" i="8" s="1"/>
  <c r="X166" i="15" s="1"/>
  <c r="R142" i="8"/>
  <c r="J164" i="8" s="1"/>
  <c r="V144" i="15" s="1"/>
  <c r="AD142" i="8"/>
  <c r="J176" i="8" s="1"/>
  <c r="V156" i="15" s="1"/>
  <c r="V142" i="8"/>
  <c r="J168" i="8" s="1"/>
  <c r="V148" i="15" s="1"/>
  <c r="AF142" i="8"/>
  <c r="J178" i="8" s="1"/>
  <c r="V158" i="15" s="1"/>
  <c r="H145" i="8"/>
  <c r="H139" i="8"/>
  <c r="G154" i="8" s="1"/>
  <c r="S134" i="15" s="1"/>
  <c r="Y145" i="8"/>
  <c r="Y139" i="8"/>
  <c r="G171" i="8" s="1"/>
  <c r="S151" i="15" s="1"/>
  <c r="AC145" i="8"/>
  <c r="AC139" i="8"/>
  <c r="G175" i="8" s="1"/>
  <c r="S155" i="15" s="1"/>
  <c r="AQ139" i="8"/>
  <c r="G189" i="8" s="1"/>
  <c r="S169" i="15" s="1"/>
  <c r="AQ145" i="8"/>
  <c r="U145" i="8"/>
  <c r="U139" i="8"/>
  <c r="G167" i="8" s="1"/>
  <c r="S147" i="15" s="1"/>
  <c r="J139" i="8"/>
  <c r="G156" i="8" s="1"/>
  <c r="S136" i="15" s="1"/>
  <c r="J145" i="8"/>
  <c r="AJ139" i="8"/>
  <c r="G182" i="8" s="1"/>
  <c r="S162" i="15" s="1"/>
  <c r="AJ145" i="8"/>
  <c r="AL141" i="8"/>
  <c r="I184" i="8" s="1"/>
  <c r="U164" i="15" s="1"/>
  <c r="Q141" i="8"/>
  <c r="I163" i="8" s="1"/>
  <c r="U143" i="15" s="1"/>
  <c r="AD141" i="8"/>
  <c r="I176" i="8" s="1"/>
  <c r="U156" i="15" s="1"/>
  <c r="I141" i="8"/>
  <c r="I155" i="8" s="1"/>
  <c r="U135" i="15" s="1"/>
  <c r="AS141" i="8"/>
  <c r="I191" i="8" s="1"/>
  <c r="U171" i="15" s="1"/>
  <c r="L140" i="8"/>
  <c r="H158" i="8" s="1"/>
  <c r="T138" i="15" s="1"/>
  <c r="AL140" i="8"/>
  <c r="H184" i="8" s="1"/>
  <c r="T164" i="15" s="1"/>
  <c r="R140" i="8"/>
  <c r="H164" i="8" s="1"/>
  <c r="T144" i="15" s="1"/>
  <c r="AH140" i="8"/>
  <c r="H180" i="8" s="1"/>
  <c r="T160" i="15" s="1"/>
  <c r="W140" i="8"/>
  <c r="H169" i="8" s="1"/>
  <c r="T149" i="15" s="1"/>
  <c r="G140" i="8"/>
  <c r="H153" i="8" s="1"/>
  <c r="T133" i="15" s="1"/>
  <c r="AQ140" i="8"/>
  <c r="H189" i="8" s="1"/>
  <c r="T169" i="15" s="1"/>
  <c r="AA147" i="8"/>
  <c r="O173" i="8" s="1"/>
  <c r="AA153" i="15" s="1"/>
  <c r="G147" i="8"/>
  <c r="O153" i="8" s="1"/>
  <c r="AA133" i="15" s="1"/>
  <c r="AG147" i="8"/>
  <c r="O179" i="8" s="1"/>
  <c r="AA159" i="15" s="1"/>
  <c r="AI147" i="8"/>
  <c r="O181" i="8" s="1"/>
  <c r="AA161" i="15" s="1"/>
  <c r="X147" i="8"/>
  <c r="O170" i="8" s="1"/>
  <c r="AA150" i="15" s="1"/>
  <c r="N147" i="8"/>
  <c r="O160" i="8" s="1"/>
  <c r="AA140" i="15" s="1"/>
  <c r="AE146" i="8"/>
  <c r="N177" i="8" s="1"/>
  <c r="Z157" i="15" s="1"/>
  <c r="AB146" i="8"/>
  <c r="N174" i="8" s="1"/>
  <c r="Z154" i="15" s="1"/>
  <c r="AP146" i="8"/>
  <c r="N188" i="8" s="1"/>
  <c r="Z168" i="15" s="1"/>
  <c r="AL146" i="8"/>
  <c r="N184" i="8" s="1"/>
  <c r="Z164" i="15" s="1"/>
  <c r="AA146" i="8"/>
  <c r="N173" i="8" s="1"/>
  <c r="Z153" i="15" s="1"/>
  <c r="Q146" i="8"/>
  <c r="N163" i="8" s="1"/>
  <c r="Z143" i="15" s="1"/>
  <c r="O143" i="8"/>
  <c r="K161" i="8" s="1"/>
  <c r="W141" i="15" s="1"/>
  <c r="G143" i="8"/>
  <c r="K153" i="8" s="1"/>
  <c r="W133" i="15" s="1"/>
  <c r="AM143" i="8"/>
  <c r="K185" i="8" s="1"/>
  <c r="W165" i="15" s="1"/>
  <c r="J143" i="8"/>
  <c r="K156" i="8" s="1"/>
  <c r="W136" i="15" s="1"/>
  <c r="V143" i="8"/>
  <c r="K168" i="8" s="1"/>
  <c r="W148" i="15" s="1"/>
  <c r="M143" i="8"/>
  <c r="K159" i="8" s="1"/>
  <c r="W139" i="15" s="1"/>
  <c r="AI144" i="8"/>
  <c r="L181" i="8" s="1"/>
  <c r="X161" i="15" s="1"/>
  <c r="AS144" i="8"/>
  <c r="L191" i="8" s="1"/>
  <c r="X171" i="15" s="1"/>
  <c r="AA144" i="8"/>
  <c r="L173" i="8" s="1"/>
  <c r="X153" i="15" s="1"/>
  <c r="AM144" i="8"/>
  <c r="L185" i="8" s="1"/>
  <c r="X165" i="15" s="1"/>
  <c r="J144" i="8"/>
  <c r="L156" i="8" s="1"/>
  <c r="X136" i="15" s="1"/>
  <c r="AE144" i="8"/>
  <c r="L177" i="8" s="1"/>
  <c r="X157" i="15" s="1"/>
  <c r="W142" i="8"/>
  <c r="J169" i="8" s="1"/>
  <c r="V149" i="15" s="1"/>
  <c r="AS142" i="8"/>
  <c r="J191" i="8" s="1"/>
  <c r="V171" i="15" s="1"/>
  <c r="Q142" i="8"/>
  <c r="J163" i="8" s="1"/>
  <c r="V143" i="15" s="1"/>
  <c r="AB142" i="8"/>
  <c r="J174" i="8" s="1"/>
  <c r="V154" i="15" s="1"/>
  <c r="AN142" i="8"/>
  <c r="J186" i="8" s="1"/>
  <c r="V166" i="15" s="1"/>
  <c r="AH142" i="8"/>
  <c r="J180" i="8" s="1"/>
  <c r="V160" i="15" s="1"/>
  <c r="AC142" i="8"/>
  <c r="J175" i="8" s="1"/>
  <c r="V155" i="15" s="1"/>
  <c r="AL142" i="8"/>
  <c r="J184" i="8" s="1"/>
  <c r="V164" i="15" s="1"/>
  <c r="K145" i="8"/>
  <c r="K139" i="8"/>
  <c r="G157" i="8" s="1"/>
  <c r="S137" i="15" s="1"/>
  <c r="AK139" i="8"/>
  <c r="G183" i="8" s="1"/>
  <c r="S163" i="15" s="1"/>
  <c r="AK145" i="8"/>
  <c r="AO139" i="8"/>
  <c r="G187" i="8" s="1"/>
  <c r="S167" i="15" s="1"/>
  <c r="AO145" i="8"/>
  <c r="T145" i="8"/>
  <c r="T139" i="8"/>
  <c r="G166" i="8" s="1"/>
  <c r="S146" i="15" s="1"/>
  <c r="AA139" i="8"/>
  <c r="G173" i="8" s="1"/>
  <c r="S153" i="15" s="1"/>
  <c r="AA145" i="8"/>
  <c r="P139" i="8"/>
  <c r="G162" i="8" s="1"/>
  <c r="S142" i="15" s="1"/>
  <c r="P145" i="8"/>
  <c r="AP139" i="8"/>
  <c r="G188" i="8" s="1"/>
  <c r="S168" i="15" s="1"/>
  <c r="AP145" i="8"/>
  <c r="K141" i="8"/>
  <c r="I157" i="8" s="1"/>
  <c r="U137" i="15" s="1"/>
  <c r="AC141" i="8"/>
  <c r="I175" i="8" s="1"/>
  <c r="U155" i="15" s="1"/>
  <c r="AF141" i="8"/>
  <c r="I178" i="8" s="1"/>
  <c r="U158" i="15" s="1"/>
  <c r="AJ141" i="8"/>
  <c r="I182" i="8" s="1"/>
  <c r="U162" i="15" s="1"/>
  <c r="Y141" i="8"/>
  <c r="I171" i="8" s="1"/>
  <c r="U151" i="15" s="1"/>
  <c r="O141" i="8"/>
  <c r="I161" i="8" s="1"/>
  <c r="U141" i="15" s="1"/>
  <c r="AR140" i="8"/>
  <c r="H190" i="8" s="1"/>
  <c r="T170" i="15" s="1"/>
  <c r="X140" i="8"/>
  <c r="H170" i="8" s="1"/>
  <c r="T150" i="15" s="1"/>
  <c r="AP140" i="8"/>
  <c r="H188" i="8" s="1"/>
  <c r="T168" i="15" s="1"/>
  <c r="AN140" i="8"/>
  <c r="H186" i="8" s="1"/>
  <c r="T166" i="15" s="1"/>
  <c r="AC140" i="8"/>
  <c r="H175" i="8" s="1"/>
  <c r="T155" i="15" s="1"/>
  <c r="M140" i="8"/>
  <c r="H159" i="8" s="1"/>
  <c r="T139" i="15" s="1"/>
  <c r="M147" i="8"/>
  <c r="O159" i="8" s="1"/>
  <c r="AA139" i="15" s="1"/>
  <c r="S147" i="8"/>
  <c r="O165" i="8" s="1"/>
  <c r="AA145" i="15" s="1"/>
  <c r="AS147" i="8"/>
  <c r="O191" i="8" s="1"/>
  <c r="AA171" i="15" s="1"/>
  <c r="AO147" i="8"/>
  <c r="O187" i="8" s="1"/>
  <c r="AA167" i="15" s="1"/>
  <c r="AD147" i="8"/>
  <c r="O176" i="8" s="1"/>
  <c r="AA156" i="15" s="1"/>
  <c r="T147" i="8"/>
  <c r="O166" i="8" s="1"/>
  <c r="AA146" i="15" s="1"/>
  <c r="AQ146" i="8"/>
  <c r="N189" i="8" s="1"/>
  <c r="Z169" i="15" s="1"/>
  <c r="M146" i="8"/>
  <c r="N159" i="8" s="1"/>
  <c r="Z139" i="15" s="1"/>
  <c r="AN146" i="8"/>
  <c r="N186" i="8" s="1"/>
  <c r="Z166" i="15" s="1"/>
  <c r="H146" i="8"/>
  <c r="N154" i="8" s="1"/>
  <c r="Z134" i="15" s="1"/>
  <c r="AR146" i="8"/>
  <c r="N190" i="8" s="1"/>
  <c r="Z170" i="15" s="1"/>
  <c r="AG146" i="8"/>
  <c r="N179" i="8" s="1"/>
  <c r="Z159" i="15" s="1"/>
  <c r="W146" i="8"/>
  <c r="N169" i="8" s="1"/>
  <c r="Z149" i="15" s="1"/>
  <c r="AL143" i="8"/>
  <c r="K184" i="8" s="1"/>
  <c r="W164" i="15" s="1"/>
  <c r="Z143" i="8"/>
  <c r="K172" i="8" s="1"/>
  <c r="W152" i="15" s="1"/>
  <c r="K143" i="8"/>
  <c r="K157" i="8" s="1"/>
  <c r="W137" i="15" s="1"/>
  <c r="R143" i="8"/>
  <c r="K164" i="8" s="1"/>
  <c r="W144" i="15" s="1"/>
  <c r="AB143" i="8"/>
  <c r="K174" i="8" s="1"/>
  <c r="W154" i="15" s="1"/>
  <c r="S143" i="8"/>
  <c r="K165" i="8" s="1"/>
  <c r="W145" i="15" s="1"/>
  <c r="F88" i="15"/>
  <c r="F87" i="15"/>
  <c r="G72" i="15"/>
  <c r="G70" i="15"/>
  <c r="F70" i="15"/>
  <c r="G67" i="15"/>
  <c r="G74" i="15"/>
  <c r="G73" i="15"/>
  <c r="G68" i="15"/>
  <c r="F69" i="15"/>
  <c r="G71" i="15"/>
  <c r="G69" i="15"/>
  <c r="F68" i="15"/>
  <c r="N144" i="8"/>
  <c r="L160" i="8" s="1"/>
  <c r="X140" i="15" s="1"/>
  <c r="AL144" i="8"/>
  <c r="L184" i="8" s="1"/>
  <c r="X164" i="15" s="1"/>
  <c r="O144" i="8"/>
  <c r="L161" i="8" s="1"/>
  <c r="X141" i="15" s="1"/>
  <c r="P144" i="8"/>
  <c r="L162" i="8" s="1"/>
  <c r="X142" i="15" s="1"/>
  <c r="AK144" i="8"/>
  <c r="L183" i="8" s="1"/>
  <c r="X163" i="15" s="1"/>
  <c r="AE142" i="8"/>
  <c r="J177" i="8" s="1"/>
  <c r="V157" i="15" s="1"/>
  <c r="O142" i="8"/>
  <c r="J161" i="8" s="1"/>
  <c r="V141" i="15" s="1"/>
  <c r="Y142" i="8"/>
  <c r="J171" i="8" s="1"/>
  <c r="V151" i="15" s="1"/>
  <c r="AM142" i="8"/>
  <c r="J185" i="8" s="1"/>
  <c r="V165" i="15" s="1"/>
  <c r="AO142" i="8"/>
  <c r="J187" i="8" s="1"/>
  <c r="V167" i="15" s="1"/>
  <c r="AJ142" i="8"/>
  <c r="J182" i="8" s="1"/>
  <c r="V162" i="15" s="1"/>
  <c r="AR142" i="8"/>
  <c r="J190" i="8" s="1"/>
  <c r="V170" i="15" s="1"/>
  <c r="W145" i="8"/>
  <c r="W139" i="8"/>
  <c r="G169" i="8" s="1"/>
  <c r="S149" i="15" s="1"/>
  <c r="AF139" i="8"/>
  <c r="G178" i="8" s="1"/>
  <c r="S158" i="15" s="1"/>
  <c r="AF145" i="8"/>
  <c r="AG145" i="8"/>
  <c r="AG139" i="8"/>
  <c r="G179" i="8" s="1"/>
  <c r="S159" i="15" s="1"/>
  <c r="V145" i="8"/>
  <c r="V139" i="8"/>
  <c r="G168" i="8" s="1"/>
  <c r="S148" i="15" s="1"/>
  <c r="L139" i="8"/>
  <c r="G158" i="8" s="1"/>
  <c r="S138" i="15" s="1"/>
  <c r="L145" i="8"/>
  <c r="W141" i="8"/>
  <c r="I169" i="8" s="1"/>
  <c r="U149" i="15" s="1"/>
  <c r="P141" i="8"/>
  <c r="I162" i="8" s="1"/>
  <c r="U142" i="15" s="1"/>
  <c r="AO141" i="8"/>
  <c r="I187" i="8" s="1"/>
  <c r="U167" i="15" s="1"/>
  <c r="AR141" i="8"/>
  <c r="I190" i="8" s="1"/>
  <c r="U170" i="15" s="1"/>
  <c r="AP141" i="8"/>
  <c r="I188" i="8" s="1"/>
  <c r="U168" i="15" s="1"/>
  <c r="AE141" i="8"/>
  <c r="I177" i="8" s="1"/>
  <c r="U157" i="15" s="1"/>
  <c r="U141" i="8"/>
  <c r="I167" i="8" s="1"/>
  <c r="U147" i="15" s="1"/>
  <c r="I140" i="8"/>
  <c r="H155" i="8" s="1"/>
  <c r="T135" i="15" s="1"/>
  <c r="AJ140" i="8"/>
  <c r="H182" i="8" s="1"/>
  <c r="T162" i="15" s="1"/>
  <c r="O140" i="8"/>
  <c r="H161" i="8" s="1"/>
  <c r="T141" i="15" s="1"/>
  <c r="J140" i="8"/>
  <c r="H156" i="8" s="1"/>
  <c r="T136" i="15" s="1"/>
  <c r="AI140" i="8"/>
  <c r="H181" i="8" s="1"/>
  <c r="T161" i="15" s="1"/>
  <c r="S140" i="8"/>
  <c r="H165" i="8" s="1"/>
  <c r="T145" i="15" s="1"/>
  <c r="AM147" i="8"/>
  <c r="O185" i="8" s="1"/>
  <c r="AA165" i="15" s="1"/>
  <c r="Y147" i="8"/>
  <c r="O171" i="8" s="1"/>
  <c r="AA151" i="15" s="1"/>
  <c r="P147" i="8"/>
  <c r="O162" i="8" s="1"/>
  <c r="AA142" i="15" s="1"/>
  <c r="AE147" i="8"/>
  <c r="O177" i="8" s="1"/>
  <c r="AA157" i="15" s="1"/>
  <c r="K147" i="8"/>
  <c r="O157" i="8" s="1"/>
  <c r="AA137" i="15" s="1"/>
  <c r="AJ147" i="8"/>
  <c r="O182" i="8" s="1"/>
  <c r="AA162" i="15" s="1"/>
  <c r="Z147" i="8"/>
  <c r="O172" i="8" s="1"/>
  <c r="AA152" i="15" s="1"/>
  <c r="L146" i="8"/>
  <c r="N158" i="8" s="1"/>
  <c r="Z138" i="15" s="1"/>
  <c r="J146" i="8"/>
  <c r="N156" i="8" s="1"/>
  <c r="Z136" i="15" s="1"/>
  <c r="Y146" i="8"/>
  <c r="N171" i="8" s="1"/>
  <c r="Z151" i="15" s="1"/>
  <c r="N146" i="8"/>
  <c r="N160" i="8" s="1"/>
  <c r="Z140" i="15" s="1"/>
  <c r="AM146" i="8"/>
  <c r="N185" i="8" s="1"/>
  <c r="Z165" i="15" s="1"/>
  <c r="AC146" i="8"/>
  <c r="N175" i="8" s="1"/>
  <c r="Z155" i="15" s="1"/>
  <c r="L143" i="8"/>
  <c r="K158" i="8" s="1"/>
  <c r="W138" i="15" s="1"/>
  <c r="W143" i="8"/>
  <c r="K169" i="8" s="1"/>
  <c r="W149" i="15" s="1"/>
  <c r="I143" i="8"/>
  <c r="K155" i="8" s="1"/>
  <c r="W135" i="15" s="1"/>
  <c r="U143" i="8"/>
  <c r="K167" i="8" s="1"/>
  <c r="W147" i="15" s="1"/>
  <c r="AA143" i="8"/>
  <c r="K173" i="8" s="1"/>
  <c r="W153" i="15" s="1"/>
  <c r="AH143" i="8"/>
  <c r="K180" i="8" s="1"/>
  <c r="W160" i="15" s="1"/>
  <c r="Y143" i="8"/>
  <c r="K171" i="8" s="1"/>
  <c r="W151" i="15" s="1"/>
  <c r="D88" i="15"/>
  <c r="C87" i="15"/>
  <c r="AJ144" i="8"/>
  <c r="L182" i="8" s="1"/>
  <c r="X162" i="15" s="1"/>
  <c r="I144" i="8"/>
  <c r="L155" i="8" s="1"/>
  <c r="X135" i="15" s="1"/>
  <c r="V144" i="8"/>
  <c r="L168" i="8" s="1"/>
  <c r="X148" i="15" s="1"/>
  <c r="G144" i="8"/>
  <c r="L153" i="8" s="1"/>
  <c r="X133" i="15" s="1"/>
  <c r="AQ144" i="8"/>
  <c r="L189" i="8" s="1"/>
  <c r="X169" i="15" s="1"/>
  <c r="X142" i="8"/>
  <c r="J170" i="8" s="1"/>
  <c r="V150" i="15" s="1"/>
  <c r="AK142" i="8"/>
  <c r="J183" i="8" s="1"/>
  <c r="V163" i="15" s="1"/>
  <c r="H142" i="8"/>
  <c r="J154" i="8" s="1"/>
  <c r="V134" i="15" s="1"/>
  <c r="AI139" i="8"/>
  <c r="G181" i="8" s="1"/>
  <c r="S161" i="15" s="1"/>
  <c r="AI145" i="8"/>
  <c r="Z145" i="8"/>
  <c r="Z139" i="8"/>
  <c r="G172" i="8" s="1"/>
  <c r="S152" i="15" s="1"/>
  <c r="G145" i="8"/>
  <c r="S133" i="15"/>
  <c r="AR135" i="8"/>
  <c r="AR139" i="8"/>
  <c r="G190" i="8" s="1"/>
  <c r="S170" i="15" s="1"/>
  <c r="AR145" i="8"/>
  <c r="AM139" i="8"/>
  <c r="G185" i="8" s="1"/>
  <c r="S165" i="15" s="1"/>
  <c r="AM145" i="8"/>
  <c r="AB139" i="8"/>
  <c r="G174" i="8" s="1"/>
  <c r="S154" i="15" s="1"/>
  <c r="AB145" i="8"/>
  <c r="R139" i="8"/>
  <c r="G164" i="8" s="1"/>
  <c r="S144" i="15" s="1"/>
  <c r="R145" i="8"/>
  <c r="J141" i="8"/>
  <c r="I156" i="8" s="1"/>
  <c r="U136" i="15" s="1"/>
  <c r="AI141" i="8"/>
  <c r="I181" i="8" s="1"/>
  <c r="U161" i="15" s="1"/>
  <c r="AB141" i="8"/>
  <c r="I174" i="8" s="1"/>
  <c r="U154" i="15" s="1"/>
  <c r="L141" i="8"/>
  <c r="I158" i="8" s="1"/>
  <c r="U138" i="15" s="1"/>
  <c r="AK141" i="8"/>
  <c r="I183" i="8" s="1"/>
  <c r="U163" i="15" s="1"/>
  <c r="AA141" i="8"/>
  <c r="I173" i="8" s="1"/>
  <c r="U153" i="15" s="1"/>
  <c r="AD140" i="8"/>
  <c r="H176" i="8" s="1"/>
  <c r="T156" i="15" s="1"/>
  <c r="U140" i="8"/>
  <c r="H167" i="8" s="1"/>
  <c r="T147" i="15" s="1"/>
  <c r="AA140" i="8"/>
  <c r="H173" i="8" s="1"/>
  <c r="T153" i="15" s="1"/>
  <c r="P140" i="8"/>
  <c r="H162" i="8" s="1"/>
  <c r="T142" i="15" s="1"/>
  <c r="AO140" i="8"/>
  <c r="H187" i="8" s="1"/>
  <c r="T167" i="15" s="1"/>
  <c r="Y140" i="8"/>
  <c r="H171" i="8" s="1"/>
  <c r="T151" i="15" s="1"/>
  <c r="J147" i="8"/>
  <c r="O156" i="8" s="1"/>
  <c r="AA136" i="15" s="1"/>
  <c r="AK147" i="8"/>
  <c r="O183" i="8" s="1"/>
  <c r="AA163" i="15" s="1"/>
  <c r="AB147" i="8"/>
  <c r="O174" i="8" s="1"/>
  <c r="AA154" i="15" s="1"/>
  <c r="AQ147" i="8"/>
  <c r="O189" i="8" s="1"/>
  <c r="AA169" i="15" s="1"/>
  <c r="Q147" i="8"/>
  <c r="O163" i="8" s="1"/>
  <c r="AA143" i="15" s="1"/>
  <c r="AP147" i="8"/>
  <c r="O188" i="8" s="1"/>
  <c r="AA168" i="15" s="1"/>
  <c r="AF147" i="8"/>
  <c r="O178" i="8" s="1"/>
  <c r="AA158" i="15" s="1"/>
  <c r="AJ146" i="8"/>
  <c r="N182" i="8" s="1"/>
  <c r="Z162" i="15" s="1"/>
  <c r="V146" i="8"/>
  <c r="N168" i="8" s="1"/>
  <c r="Z148" i="15" s="1"/>
  <c r="AK146" i="8"/>
  <c r="N183" i="8" s="1"/>
  <c r="Z163" i="15" s="1"/>
  <c r="X146" i="8"/>
  <c r="N170" i="8" s="1"/>
  <c r="Z150" i="15" s="1"/>
  <c r="T146" i="8"/>
  <c r="N166" i="8" s="1"/>
  <c r="Z146" i="15" s="1"/>
  <c r="I146" i="8"/>
  <c r="N155" i="8" s="1"/>
  <c r="Z135" i="15" s="1"/>
  <c r="AS146" i="8"/>
  <c r="N191" i="8" s="1"/>
  <c r="Z171" i="15" s="1"/>
  <c r="AI146" i="8"/>
  <c r="N181" i="8" s="1"/>
  <c r="Z161" i="15" s="1"/>
  <c r="N143" i="8"/>
  <c r="K160" i="8" s="1"/>
  <c r="W140" i="15" s="1"/>
  <c r="AR143" i="8"/>
  <c r="K190" i="8" s="1"/>
  <c r="W170" i="15" s="1"/>
  <c r="H143" i="8"/>
  <c r="K154" i="8" s="1"/>
  <c r="W134" i="15" s="1"/>
  <c r="T143" i="8"/>
  <c r="K166" i="8" s="1"/>
  <c r="W146" i="15" s="1"/>
  <c r="AF143" i="8"/>
  <c r="K178" i="8" s="1"/>
  <c r="W158" i="15" s="1"/>
  <c r="AJ143" i="8"/>
  <c r="K182" i="8" s="1"/>
  <c r="W162" i="15" s="1"/>
  <c r="AN143" i="8"/>
  <c r="K186" i="8" s="1"/>
  <c r="W166" i="15" s="1"/>
  <c r="AE143" i="8"/>
  <c r="K177" i="8" s="1"/>
  <c r="W157" i="15" s="1"/>
  <c r="H87" i="15"/>
  <c r="E87" i="15"/>
  <c r="D87" i="15"/>
  <c r="K144" i="8"/>
  <c r="L157" i="8" s="1"/>
  <c r="X137" i="15" s="1"/>
  <c r="T144" i="8"/>
  <c r="L166" i="8" s="1"/>
  <c r="X146" i="15" s="1"/>
  <c r="AG144" i="8"/>
  <c r="L179" i="8" s="1"/>
  <c r="X159" i="15" s="1"/>
  <c r="AB144" i="8"/>
  <c r="L174" i="8" s="1"/>
  <c r="X154" i="15" s="1"/>
  <c r="L142" i="8"/>
  <c r="J158" i="8" s="1"/>
  <c r="V138" i="15" s="1"/>
  <c r="AI142" i="8"/>
  <c r="J181" i="8" s="1"/>
  <c r="V161" i="15" s="1"/>
  <c r="K142" i="8"/>
  <c r="J157" i="8" s="1"/>
  <c r="V137" i="15" s="1"/>
  <c r="N142" i="8"/>
  <c r="J160" i="8" s="1"/>
  <c r="V140" i="15" s="1"/>
  <c r="J142" i="8"/>
  <c r="J156" i="8" s="1"/>
  <c r="V136" i="15" s="1"/>
  <c r="N145" i="8"/>
  <c r="N139" i="8"/>
  <c r="G160" i="8" s="1"/>
  <c r="S140" i="15" s="1"/>
  <c r="S139" i="8"/>
  <c r="G165" i="8" s="1"/>
  <c r="S145" i="8"/>
  <c r="I139" i="8"/>
  <c r="G155" i="8" s="1"/>
  <c r="I145" i="8"/>
  <c r="AS145" i="8"/>
  <c r="AS139" i="8"/>
  <c r="G191" i="8" s="1"/>
  <c r="S171" i="15" s="1"/>
  <c r="AH145" i="8"/>
  <c r="AH139" i="8"/>
  <c r="G180" i="8" s="1"/>
  <c r="X139" i="8"/>
  <c r="G170" i="8" s="1"/>
  <c r="S150" i="15" s="1"/>
  <c r="X145" i="8"/>
  <c r="V141" i="8"/>
  <c r="I168" i="8" s="1"/>
  <c r="U148" i="15" s="1"/>
  <c r="AN141" i="8"/>
  <c r="I186" i="8" s="1"/>
  <c r="U166" i="15" s="1"/>
  <c r="Z141" i="8"/>
  <c r="I172" i="8" s="1"/>
  <c r="U152" i="15" s="1"/>
  <c r="R141" i="8"/>
  <c r="I164" i="8" s="1"/>
  <c r="U144" i="15" s="1"/>
  <c r="G141" i="8"/>
  <c r="I153" i="8" s="1"/>
  <c r="U133" i="15" s="1"/>
  <c r="AQ141" i="8"/>
  <c r="I189" i="8" s="1"/>
  <c r="U169" i="15" s="1"/>
  <c r="AG141" i="8"/>
  <c r="I179" i="8" s="1"/>
  <c r="U159" i="15" s="1"/>
  <c r="H140" i="8"/>
  <c r="H154" i="8" s="1"/>
  <c r="T134" i="15" s="1"/>
  <c r="AG140" i="8"/>
  <c r="H179" i="8" s="1"/>
  <c r="T159" i="15" s="1"/>
  <c r="N140" i="8"/>
  <c r="H160" i="8" s="1"/>
  <c r="T140" i="15" s="1"/>
  <c r="AM140" i="8"/>
  <c r="H185" i="8" s="1"/>
  <c r="T165" i="15" s="1"/>
  <c r="V140" i="8"/>
  <c r="H168" i="8" s="1"/>
  <c r="T148" i="15" s="1"/>
  <c r="K140" i="8"/>
  <c r="H157" i="8" s="1"/>
  <c r="T137" i="15" s="1"/>
  <c r="AE140" i="8"/>
  <c r="H177" i="8" s="1"/>
  <c r="T157" i="15" s="1"/>
  <c r="V147" i="8"/>
  <c r="O168" i="8" s="1"/>
  <c r="AA148" i="15" s="1"/>
  <c r="AN147" i="8"/>
  <c r="O186" i="8" s="1"/>
  <c r="AA166" i="15" s="1"/>
  <c r="I147" i="8"/>
  <c r="O155" i="8" s="1"/>
  <c r="AA135" i="15" s="1"/>
  <c r="W147" i="8"/>
  <c r="O169" i="8" s="1"/>
  <c r="AA149" i="15" s="1"/>
  <c r="L147" i="8"/>
  <c r="O158" i="8" s="1"/>
  <c r="AA138" i="15" s="1"/>
  <c r="AL147" i="8"/>
  <c r="O184" i="8" s="1"/>
  <c r="AA164" i="15" s="1"/>
  <c r="G146" i="8"/>
  <c r="N153" i="8" s="1"/>
  <c r="Z133" i="15" s="1"/>
  <c r="AH146" i="8"/>
  <c r="N180" i="8" s="1"/>
  <c r="Z160" i="15" s="1"/>
  <c r="R146" i="8"/>
  <c r="N164" i="8" s="1"/>
  <c r="Z144" i="15" s="1"/>
  <c r="Z146" i="8"/>
  <c r="N172" i="8" s="1"/>
  <c r="Z152" i="15" s="1"/>
  <c r="O146" i="8"/>
  <c r="N161" i="8" s="1"/>
  <c r="Z141" i="15" s="1"/>
  <c r="AO146" i="8"/>
  <c r="N187" i="8" s="1"/>
  <c r="Z167" i="15" s="1"/>
  <c r="AG143" i="8"/>
  <c r="K179" i="8" s="1"/>
  <c r="W159" i="15" s="1"/>
  <c r="X143" i="8"/>
  <c r="K170" i="8" s="1"/>
  <c r="W150" i="15" s="1"/>
  <c r="Q143" i="8"/>
  <c r="K163" i="8" s="1"/>
  <c r="W143" i="15" s="1"/>
  <c r="AD143" i="8"/>
  <c r="K176" i="8" s="1"/>
  <c r="W156" i="15" s="1"/>
  <c r="AP143" i="8"/>
  <c r="K188" i="8" s="1"/>
  <c r="W168" i="15" s="1"/>
  <c r="AS143" i="8"/>
  <c r="K191" i="8" s="1"/>
  <c r="W171" i="15" s="1"/>
  <c r="AK143" i="8"/>
  <c r="K183" i="8" s="1"/>
  <c r="W163" i="15" s="1"/>
  <c r="W135" i="8"/>
  <c r="AW135" i="8"/>
  <c r="BA135" i="8"/>
  <c r="AF135" i="8"/>
  <c r="AG135" i="8"/>
  <c r="V135" i="8"/>
  <c r="L135" i="8"/>
  <c r="AV135" i="8"/>
  <c r="AI135" i="8"/>
  <c r="Z135" i="8"/>
  <c r="G135" i="8"/>
  <c r="AM135" i="8"/>
  <c r="AB135" i="8"/>
  <c r="R135" i="8"/>
  <c r="N135" i="8"/>
  <c r="AU135" i="8"/>
  <c r="AX135" i="8"/>
  <c r="S135" i="8"/>
  <c r="I135" i="8"/>
  <c r="AS135" i="8"/>
  <c r="AH135" i="8"/>
  <c r="X135" i="8"/>
  <c r="AL135" i="8"/>
  <c r="M135" i="8"/>
  <c r="Q135" i="8"/>
  <c r="AE135" i="8"/>
  <c r="O135" i="8"/>
  <c r="AY135" i="8"/>
  <c r="AN135" i="8"/>
  <c r="AD135" i="8"/>
  <c r="H135" i="8"/>
  <c r="Y135" i="8"/>
  <c r="AC135" i="8"/>
  <c r="AQ135" i="8"/>
  <c r="U135" i="8"/>
  <c r="J135" i="8"/>
  <c r="AT135" i="8"/>
  <c r="AJ135" i="8"/>
  <c r="K135" i="8"/>
  <c r="AK135" i="8"/>
  <c r="AO135" i="8"/>
  <c r="T135" i="8"/>
  <c r="AA135" i="8"/>
  <c r="P135" i="8"/>
  <c r="AZ135" i="8"/>
  <c r="AP135" i="8"/>
  <c r="L53" i="8"/>
  <c r="G67" i="13"/>
  <c r="G119" i="15" s="1"/>
  <c r="H66" i="13"/>
  <c r="H118" i="15" s="1"/>
  <c r="G65" i="13"/>
  <c r="G117" i="15" s="1"/>
  <c r="G69" i="13"/>
  <c r="G121" i="15" s="1"/>
  <c r="G68" i="13"/>
  <c r="G120" i="15" s="1"/>
  <c r="G66" i="13"/>
  <c r="H65" i="13"/>
  <c r="H69" i="13"/>
  <c r="H121" i="15" s="1"/>
  <c r="I68" i="13"/>
  <c r="I120" i="15" s="1"/>
  <c r="F68" i="13"/>
  <c r="F120" i="15" s="1"/>
  <c r="H67" i="13"/>
  <c r="H119" i="15" s="1"/>
  <c r="F65" i="13"/>
  <c r="F117" i="15" s="1"/>
  <c r="I69" i="13"/>
  <c r="I121" i="15" s="1"/>
  <c r="I67" i="13"/>
  <c r="F67" i="13"/>
  <c r="F119" i="15" s="1"/>
  <c r="H68" i="13"/>
  <c r="I65" i="13"/>
  <c r="I117" i="15" s="1"/>
  <c r="F69" i="13"/>
  <c r="I66" i="13"/>
  <c r="I118" i="15" s="1"/>
  <c r="F66" i="13"/>
  <c r="F118" i="15" s="1"/>
  <c r="F54" i="11"/>
  <c r="AR46" i="11"/>
  <c r="E72" i="11"/>
  <c r="I72" i="11"/>
  <c r="M72" i="11"/>
  <c r="Q72" i="11"/>
  <c r="U72" i="11"/>
  <c r="Y72" i="11"/>
  <c r="AC72" i="11"/>
  <c r="AG72" i="11"/>
  <c r="AK72" i="11"/>
  <c r="AO72" i="11"/>
  <c r="AS72" i="11"/>
  <c r="AW72" i="11"/>
  <c r="G72" i="11"/>
  <c r="O72" i="11"/>
  <c r="W72" i="11"/>
  <c r="AE72" i="11"/>
  <c r="AM72" i="11"/>
  <c r="AU72" i="11"/>
  <c r="F72" i="11"/>
  <c r="J72" i="11"/>
  <c r="N72" i="11"/>
  <c r="R72" i="11"/>
  <c r="V72" i="11"/>
  <c r="Z72" i="11"/>
  <c r="AD72" i="11"/>
  <c r="AH72" i="11"/>
  <c r="AL72" i="11"/>
  <c r="AP72" i="11"/>
  <c r="AT72" i="11"/>
  <c r="C72" i="11"/>
  <c r="K72" i="11"/>
  <c r="S72" i="11"/>
  <c r="AA72" i="11"/>
  <c r="AI72" i="11"/>
  <c r="AQ72" i="11"/>
  <c r="H72" i="11"/>
  <c r="X72" i="11"/>
  <c r="AN72" i="11"/>
  <c r="L72" i="11"/>
  <c r="AB72" i="11"/>
  <c r="AR72" i="11"/>
  <c r="P72" i="11"/>
  <c r="AV72" i="11"/>
  <c r="T72" i="11"/>
  <c r="AF72" i="11"/>
  <c r="D72" i="11"/>
  <c r="AJ72" i="11"/>
  <c r="W46" i="11"/>
  <c r="D71" i="11"/>
  <c r="H71" i="11"/>
  <c r="L71" i="11"/>
  <c r="P71" i="11"/>
  <c r="T71" i="11"/>
  <c r="X71" i="11"/>
  <c r="AB71" i="11"/>
  <c r="AF71" i="11"/>
  <c r="AJ71" i="11"/>
  <c r="AN71" i="11"/>
  <c r="AR71" i="11"/>
  <c r="AV71" i="11"/>
  <c r="J71" i="11"/>
  <c r="N71" i="11"/>
  <c r="Z71" i="11"/>
  <c r="AH71" i="11"/>
  <c r="AP71" i="11"/>
  <c r="AT71" i="11"/>
  <c r="E71" i="11"/>
  <c r="I71" i="11"/>
  <c r="M71" i="11"/>
  <c r="Q71" i="11"/>
  <c r="U71" i="11"/>
  <c r="Y71" i="11"/>
  <c r="AC71" i="11"/>
  <c r="AG71" i="11"/>
  <c r="AK71" i="11"/>
  <c r="AO71" i="11"/>
  <c r="AS71" i="11"/>
  <c r="AW71" i="11"/>
  <c r="F71" i="11"/>
  <c r="R71" i="11"/>
  <c r="V71" i="11"/>
  <c r="AD71" i="11"/>
  <c r="AL71" i="11"/>
  <c r="G71" i="11"/>
  <c r="W71" i="11"/>
  <c r="AM71" i="11"/>
  <c r="AA71" i="11"/>
  <c r="AQ71" i="11"/>
  <c r="AE71" i="11"/>
  <c r="S71" i="11"/>
  <c r="AI71" i="11"/>
  <c r="K71" i="11"/>
  <c r="O71" i="11"/>
  <c r="AU71" i="11"/>
  <c r="C71" i="11"/>
  <c r="F73" i="11"/>
  <c r="J73" i="11"/>
  <c r="N73" i="11"/>
  <c r="R73" i="11"/>
  <c r="V73" i="11"/>
  <c r="Z73" i="11"/>
  <c r="AD73" i="11"/>
  <c r="AH73" i="11"/>
  <c r="AL73" i="11"/>
  <c r="AP73" i="11"/>
  <c r="AT73" i="11"/>
  <c r="H73" i="11"/>
  <c r="P73" i="11"/>
  <c r="AB73" i="11"/>
  <c r="AJ73" i="11"/>
  <c r="AR73" i="11"/>
  <c r="AV73" i="11"/>
  <c r="C73" i="11"/>
  <c r="G73" i="11"/>
  <c r="K73" i="11"/>
  <c r="O73" i="11"/>
  <c r="S73" i="11"/>
  <c r="W73" i="11"/>
  <c r="AA73" i="11"/>
  <c r="AE73" i="11"/>
  <c r="AI73" i="11"/>
  <c r="AM73" i="11"/>
  <c r="AQ73" i="11"/>
  <c r="AU73" i="11"/>
  <c r="D73" i="11"/>
  <c r="L73" i="11"/>
  <c r="T73" i="11"/>
  <c r="X73" i="11"/>
  <c r="AF73" i="11"/>
  <c r="AN73" i="11"/>
  <c r="I73" i="11"/>
  <c r="Y73" i="11"/>
  <c r="AO73" i="11"/>
  <c r="AC73" i="11"/>
  <c r="AG73" i="11"/>
  <c r="E73" i="11"/>
  <c r="AK73" i="11"/>
  <c r="M73" i="11"/>
  <c r="AS73" i="11"/>
  <c r="Q73" i="11"/>
  <c r="AW73" i="11"/>
  <c r="U73" i="11"/>
  <c r="AO46" i="11"/>
  <c r="C74" i="11"/>
  <c r="G74" i="11"/>
  <c r="K74" i="11"/>
  <c r="O74" i="11"/>
  <c r="S74" i="11"/>
  <c r="W74" i="11"/>
  <c r="AA74" i="11"/>
  <c r="AE74" i="11"/>
  <c r="AI74" i="11"/>
  <c r="AM74" i="11"/>
  <c r="AQ74" i="11"/>
  <c r="AU74" i="11"/>
  <c r="I74" i="11"/>
  <c r="U74" i="11"/>
  <c r="AC74" i="11"/>
  <c r="AG74" i="11"/>
  <c r="AO74" i="11"/>
  <c r="AW74" i="11"/>
  <c r="D74" i="11"/>
  <c r="H74" i="11"/>
  <c r="L74" i="11"/>
  <c r="P74" i="11"/>
  <c r="T74" i="11"/>
  <c r="X74" i="11"/>
  <c r="AB74" i="11"/>
  <c r="AF74" i="11"/>
  <c r="AJ74" i="11"/>
  <c r="AN74" i="11"/>
  <c r="AR74" i="11"/>
  <c r="AV74" i="11"/>
  <c r="E74" i="11"/>
  <c r="M74" i="11"/>
  <c r="Q74" i="11"/>
  <c r="Y74" i="11"/>
  <c r="AK74" i="11"/>
  <c r="AS74" i="11"/>
  <c r="J74" i="11"/>
  <c r="Z74" i="11"/>
  <c r="AP74" i="11"/>
  <c r="N74" i="11"/>
  <c r="AT74" i="11"/>
  <c r="R74" i="11"/>
  <c r="V74" i="11"/>
  <c r="AD74" i="11"/>
  <c r="AH74" i="11"/>
  <c r="F74" i="11"/>
  <c r="AL74" i="11"/>
  <c r="AS46" i="11"/>
  <c r="R46" i="11"/>
  <c r="AM46" i="11"/>
  <c r="I46" i="11"/>
  <c r="AH46" i="11"/>
  <c r="AB46" i="11"/>
  <c r="Y46" i="11"/>
  <c r="G46" i="11"/>
  <c r="P46" i="11"/>
  <c r="AB54" i="11"/>
  <c r="X54" i="11"/>
  <c r="AJ53" i="11"/>
  <c r="M62" i="11"/>
  <c r="AF62" i="11"/>
  <c r="Y58" i="11"/>
  <c r="G54" i="11"/>
  <c r="K53" i="11"/>
  <c r="Q53" i="11"/>
  <c r="S62" i="11"/>
  <c r="AK53" i="11"/>
  <c r="AM53" i="11"/>
  <c r="D53" i="11"/>
  <c r="N62" i="11"/>
  <c r="AT53" i="11"/>
  <c r="AA61" i="11"/>
  <c r="AL54" i="11"/>
  <c r="AA54" i="11"/>
  <c r="AQ61" i="11"/>
  <c r="L61" i="11"/>
  <c r="E54" i="11"/>
  <c r="AT61" i="11"/>
  <c r="AK54" i="11"/>
  <c r="D54" i="11"/>
  <c r="AR54" i="11"/>
  <c r="M54" i="11"/>
  <c r="J54" i="11"/>
  <c r="AI54" i="11"/>
  <c r="AS54" i="11"/>
  <c r="H54" i="11"/>
  <c r="L58" i="11"/>
  <c r="I58" i="11"/>
  <c r="AD54" i="11"/>
  <c r="AA58" i="11"/>
  <c r="AS62" i="11"/>
  <c r="W53" i="11"/>
  <c r="T53" i="11"/>
  <c r="AV53" i="11"/>
  <c r="P62" i="11"/>
  <c r="AR62" i="11"/>
  <c r="AL62" i="11"/>
  <c r="AG62" i="11"/>
  <c r="AM62" i="11"/>
  <c r="V53" i="11"/>
  <c r="AW62" i="11"/>
  <c r="AE53" i="11"/>
  <c r="AB53" i="11"/>
  <c r="M53" i="11"/>
  <c r="X62" i="11"/>
  <c r="F62" i="11"/>
  <c r="AT62" i="11"/>
  <c r="G62" i="11"/>
  <c r="AL53" i="11"/>
  <c r="AS53" i="11"/>
  <c r="O53" i="11"/>
  <c r="AQ53" i="11"/>
  <c r="P53" i="11"/>
  <c r="AR53" i="11"/>
  <c r="U53" i="11"/>
  <c r="L62" i="11"/>
  <c r="AN62" i="11"/>
  <c r="Z62" i="11"/>
  <c r="Y62" i="11"/>
  <c r="AA62" i="11"/>
  <c r="F53" i="11"/>
  <c r="AO53" i="11"/>
  <c r="G53" i="11"/>
  <c r="AA53" i="11"/>
  <c r="AU53" i="11"/>
  <c r="L53" i="11"/>
  <c r="AF53" i="11"/>
  <c r="E53" i="11"/>
  <c r="AC53" i="11"/>
  <c r="H62" i="11"/>
  <c r="AB62" i="11"/>
  <c r="AV62" i="11"/>
  <c r="V62" i="11"/>
  <c r="AP62" i="11"/>
  <c r="Q62" i="11"/>
  <c r="AO62" i="11"/>
  <c r="W62" i="11"/>
  <c r="AQ62" i="11"/>
  <c r="N53" i="11"/>
  <c r="AP53" i="11"/>
  <c r="J62" i="11"/>
  <c r="AD62" i="11"/>
  <c r="I62" i="11"/>
  <c r="AC62" i="11"/>
  <c r="K62" i="11"/>
  <c r="AI62" i="11"/>
  <c r="Z53" i="11"/>
  <c r="AW54" i="11"/>
  <c r="AR61" i="11"/>
  <c r="L54" i="11"/>
  <c r="AJ54" i="11"/>
  <c r="AR58" i="11"/>
  <c r="U54" i="11"/>
  <c r="AO58" i="11"/>
  <c r="N54" i="11"/>
  <c r="AT54" i="11"/>
  <c r="K54" i="11"/>
  <c r="AM54" i="11"/>
  <c r="AG53" i="11"/>
  <c r="AW53" i="11"/>
  <c r="C53" i="11"/>
  <c r="S53" i="11"/>
  <c r="AI53" i="11"/>
  <c r="K61" i="11"/>
  <c r="H53" i="11"/>
  <c r="X53" i="11"/>
  <c r="AN53" i="11"/>
  <c r="I53" i="11"/>
  <c r="Y53" i="11"/>
  <c r="AC61" i="11"/>
  <c r="T54" i="11"/>
  <c r="AN54" i="11"/>
  <c r="D62" i="11"/>
  <c r="T62" i="11"/>
  <c r="AJ62" i="11"/>
  <c r="AW50" i="11"/>
  <c r="Y54" i="11"/>
  <c r="Z50" i="11"/>
  <c r="Z54" i="11"/>
  <c r="AH58" i="11"/>
  <c r="R62" i="11"/>
  <c r="AH62" i="11"/>
  <c r="E62" i="11"/>
  <c r="U62" i="11"/>
  <c r="AK62" i="11"/>
  <c r="O62" i="11"/>
  <c r="AE62" i="11"/>
  <c r="AU62" i="11"/>
  <c r="J53" i="11"/>
  <c r="AD53" i="11"/>
  <c r="K58" i="11"/>
  <c r="S54" i="11"/>
  <c r="AV46" i="11"/>
  <c r="AT46" i="11"/>
  <c r="M46" i="11"/>
  <c r="AC46" i="11"/>
  <c r="F46" i="11"/>
  <c r="V46" i="11"/>
  <c r="AL46" i="11"/>
  <c r="K46" i="11"/>
  <c r="AA46" i="11"/>
  <c r="AQ46" i="11"/>
  <c r="X46" i="11"/>
  <c r="AF46" i="11"/>
  <c r="AJ46" i="11"/>
  <c r="H46" i="11"/>
  <c r="AU46" i="11"/>
  <c r="Q46" i="11"/>
  <c r="AG46" i="11"/>
  <c r="J46" i="11"/>
  <c r="Z46" i="11"/>
  <c r="AP46" i="11"/>
  <c r="O46" i="11"/>
  <c r="AE46" i="11"/>
  <c r="D46" i="11"/>
  <c r="T46" i="11"/>
  <c r="AN46" i="11"/>
  <c r="AW46" i="11"/>
  <c r="E46" i="11"/>
  <c r="U46" i="11"/>
  <c r="AK46" i="11"/>
  <c r="N46" i="11"/>
  <c r="AD46" i="11"/>
  <c r="C46" i="11"/>
  <c r="S46" i="11"/>
  <c r="AI46" i="11"/>
  <c r="M61" i="11"/>
  <c r="AB58" i="11"/>
  <c r="I54" i="11"/>
  <c r="AC54" i="11"/>
  <c r="V54" i="11"/>
  <c r="AP54" i="11"/>
  <c r="F61" i="11"/>
  <c r="C54" i="11"/>
  <c r="W54" i="11"/>
  <c r="AQ54" i="11"/>
  <c r="AG54" i="11"/>
  <c r="AS58" i="11"/>
  <c r="AB61" i="11"/>
  <c r="AS61" i="11"/>
  <c r="P54" i="11"/>
  <c r="AF54" i="11"/>
  <c r="AV54" i="11"/>
  <c r="Q54" i="11"/>
  <c r="AO54" i="11"/>
  <c r="R54" i="11"/>
  <c r="AH54" i="11"/>
  <c r="R58" i="11"/>
  <c r="V61" i="11"/>
  <c r="AQ58" i="11"/>
  <c r="O54" i="11"/>
  <c r="AE54" i="11"/>
  <c r="H57" i="11"/>
  <c r="AD66" i="11"/>
  <c r="L44" i="8"/>
  <c r="AW58" i="11"/>
  <c r="O61" i="11"/>
  <c r="AE61" i="11"/>
  <c r="AU61" i="11"/>
  <c r="P61" i="11"/>
  <c r="AF61" i="11"/>
  <c r="AV61" i="11"/>
  <c r="Q61" i="11"/>
  <c r="AG61" i="11"/>
  <c r="AW61" i="11"/>
  <c r="P58" i="11"/>
  <c r="AF58" i="11"/>
  <c r="AV58" i="11"/>
  <c r="M58" i="11"/>
  <c r="AC58" i="11"/>
  <c r="F58" i="11"/>
  <c r="V58" i="11"/>
  <c r="AL58" i="11"/>
  <c r="J61" i="11"/>
  <c r="Z61" i="11"/>
  <c r="O58" i="11"/>
  <c r="AE58" i="11"/>
  <c r="AU58" i="11"/>
  <c r="C61" i="11"/>
  <c r="S61" i="11"/>
  <c r="AI61" i="11"/>
  <c r="D61" i="11"/>
  <c r="T61" i="11"/>
  <c r="AJ61" i="11"/>
  <c r="E61" i="11"/>
  <c r="U61" i="11"/>
  <c r="AK61" i="11"/>
  <c r="D58" i="11"/>
  <c r="T58" i="11"/>
  <c r="AJ58" i="11"/>
  <c r="Q58" i="11"/>
  <c r="AG58" i="11"/>
  <c r="J58" i="11"/>
  <c r="Z58" i="11"/>
  <c r="AP58" i="11"/>
  <c r="AL61" i="11"/>
  <c r="N61" i="11"/>
  <c r="AD61" i="11"/>
  <c r="S58" i="11"/>
  <c r="AI58" i="11"/>
  <c r="G61" i="11"/>
  <c r="W61" i="11"/>
  <c r="AM61" i="11"/>
  <c r="H61" i="11"/>
  <c r="X61" i="11"/>
  <c r="AN61" i="11"/>
  <c r="I61" i="11"/>
  <c r="Y61" i="11"/>
  <c r="AO61" i="11"/>
  <c r="H58" i="11"/>
  <c r="X58" i="11"/>
  <c r="AN58" i="11"/>
  <c r="E58" i="11"/>
  <c r="U58" i="11"/>
  <c r="AK58" i="11"/>
  <c r="N58" i="11"/>
  <c r="AD58" i="11"/>
  <c r="AT58" i="11"/>
  <c r="AP61" i="11"/>
  <c r="R61" i="11"/>
  <c r="R53" i="11"/>
  <c r="G58" i="11"/>
  <c r="W58" i="11"/>
  <c r="AM58" i="11"/>
  <c r="X57" i="11"/>
  <c r="H66" i="11"/>
  <c r="AT57" i="11"/>
  <c r="AS66" i="11"/>
  <c r="AN66" i="11"/>
  <c r="E66" i="11"/>
  <c r="G66" i="11"/>
  <c r="C57" i="11"/>
  <c r="AK66" i="11"/>
  <c r="AM66" i="11"/>
  <c r="AQ57" i="11"/>
  <c r="D66" i="11"/>
  <c r="AJ66" i="11"/>
  <c r="AG66" i="11"/>
  <c r="Z66" i="11"/>
  <c r="AA66" i="11"/>
  <c r="AD57" i="11"/>
  <c r="E57" i="11"/>
  <c r="T66" i="11"/>
  <c r="Q66" i="11"/>
  <c r="J66" i="11"/>
  <c r="AP66" i="11"/>
  <c r="K66" i="11"/>
  <c r="AQ66" i="11"/>
  <c r="AM57" i="11"/>
  <c r="M57" i="11"/>
  <c r="X66" i="11"/>
  <c r="U66" i="11"/>
  <c r="N66" i="11"/>
  <c r="AT66" i="11"/>
  <c r="W66" i="11"/>
  <c r="S50" i="11"/>
  <c r="J49" i="11"/>
  <c r="AM49" i="11"/>
  <c r="D50" i="11"/>
  <c r="AP50" i="11"/>
  <c r="AI50" i="11"/>
  <c r="T50" i="11"/>
  <c r="E50" i="11"/>
  <c r="AO50" i="11"/>
  <c r="Y49" i="11"/>
  <c r="AJ50" i="11"/>
  <c r="U50" i="11"/>
  <c r="J50" i="11"/>
  <c r="C50" i="11"/>
  <c r="AW49" i="11"/>
  <c r="H50" i="11"/>
  <c r="X50" i="11"/>
  <c r="AN50" i="11"/>
  <c r="I50" i="11"/>
  <c r="Y50" i="11"/>
  <c r="N50" i="11"/>
  <c r="AD50" i="11"/>
  <c r="AT50" i="11"/>
  <c r="AP49" i="11"/>
  <c r="G50" i="11"/>
  <c r="W50" i="11"/>
  <c r="AM50" i="11"/>
  <c r="L46" i="8"/>
  <c r="AG50" i="11"/>
  <c r="AW66" i="11"/>
  <c r="S57" i="11"/>
  <c r="T49" i="11"/>
  <c r="AB57" i="11"/>
  <c r="AC57" i="11"/>
  <c r="L50" i="11"/>
  <c r="AB50" i="11"/>
  <c r="AR50" i="11"/>
  <c r="L66" i="11"/>
  <c r="AB66" i="11"/>
  <c r="AR66" i="11"/>
  <c r="M50" i="11"/>
  <c r="AC50" i="11"/>
  <c r="R50" i="11"/>
  <c r="AH50" i="11"/>
  <c r="I66" i="11"/>
  <c r="Y66" i="11"/>
  <c r="AO66" i="11"/>
  <c r="R66" i="11"/>
  <c r="AH66" i="11"/>
  <c r="O66" i="11"/>
  <c r="AE66" i="11"/>
  <c r="AU66" i="11"/>
  <c r="K50" i="11"/>
  <c r="AA50" i="11"/>
  <c r="AQ50" i="11"/>
  <c r="J57" i="11"/>
  <c r="L45" i="8"/>
  <c r="AK50" i="11"/>
  <c r="G49" i="11"/>
  <c r="W57" i="11"/>
  <c r="D57" i="11"/>
  <c r="AR57" i="11"/>
  <c r="AG57" i="11"/>
  <c r="P50" i="11"/>
  <c r="AF50" i="11"/>
  <c r="AV50" i="11"/>
  <c r="P66" i="11"/>
  <c r="AF66" i="11"/>
  <c r="AV66" i="11"/>
  <c r="Q50" i="11"/>
  <c r="AS50" i="11"/>
  <c r="F50" i="11"/>
  <c r="V50" i="11"/>
  <c r="AL50" i="11"/>
  <c r="M66" i="11"/>
  <c r="AC66" i="11"/>
  <c r="F66" i="11"/>
  <c r="V66" i="11"/>
  <c r="AL66" i="11"/>
  <c r="C66" i="11"/>
  <c r="S66" i="11"/>
  <c r="O50" i="11"/>
  <c r="AE50" i="11"/>
  <c r="Z57" i="11"/>
  <c r="AG49" i="11"/>
  <c r="AS57" i="11"/>
  <c r="W49" i="11"/>
  <c r="G57" i="11"/>
  <c r="AA57" i="11"/>
  <c r="D49" i="11"/>
  <c r="AJ49" i="11"/>
  <c r="L57" i="11"/>
  <c r="AJ57" i="11"/>
  <c r="I49" i="11"/>
  <c r="Q57" i="11"/>
  <c r="AK57" i="11"/>
  <c r="Z49" i="11"/>
  <c r="N57" i="11"/>
  <c r="AH57" i="11"/>
  <c r="S49" i="11"/>
  <c r="X49" i="11"/>
  <c r="E49" i="11"/>
  <c r="V49" i="11"/>
  <c r="AK49" i="11"/>
  <c r="C49" i="11"/>
  <c r="AI49" i="11"/>
  <c r="K57" i="11"/>
  <c r="AI57" i="11"/>
  <c r="H49" i="11"/>
  <c r="AN49" i="11"/>
  <c r="T57" i="11"/>
  <c r="AN57" i="11"/>
  <c r="U49" i="11"/>
  <c r="U57" i="11"/>
  <c r="F49" i="11"/>
  <c r="AL49" i="11"/>
  <c r="R57" i="11"/>
  <c r="AP57" i="11"/>
  <c r="L47" i="8"/>
  <c r="L54" i="8"/>
  <c r="H7" i="15" s="1"/>
  <c r="G4" i="22" s="1"/>
  <c r="AO49" i="11"/>
  <c r="K49" i="11"/>
  <c r="AA49" i="11"/>
  <c r="AQ49" i="11"/>
  <c r="L49" i="11"/>
  <c r="AB49" i="11"/>
  <c r="AR49" i="11"/>
  <c r="M49" i="11"/>
  <c r="AC49" i="11"/>
  <c r="N49" i="11"/>
  <c r="AD49" i="11"/>
  <c r="AT49" i="11"/>
  <c r="AS49" i="11"/>
  <c r="AW57" i="11"/>
  <c r="O49" i="11"/>
  <c r="AE49" i="11"/>
  <c r="AU49" i="11"/>
  <c r="O57" i="11"/>
  <c r="AE57" i="11"/>
  <c r="AU57" i="11"/>
  <c r="P49" i="11"/>
  <c r="AF49" i="11"/>
  <c r="AV49" i="11"/>
  <c r="P57" i="11"/>
  <c r="AF57" i="11"/>
  <c r="AV57" i="11"/>
  <c r="Q49" i="11"/>
  <c r="I57" i="11"/>
  <c r="Y57" i="11"/>
  <c r="AO57" i="11"/>
  <c r="R49" i="11"/>
  <c r="F57" i="11"/>
  <c r="V57" i="11"/>
  <c r="J70" i="11"/>
  <c r="N70" i="11"/>
  <c r="R70" i="11"/>
  <c r="V70" i="11"/>
  <c r="Z70" i="11"/>
  <c r="AD70" i="11"/>
  <c r="AH70" i="11"/>
  <c r="AL70" i="11"/>
  <c r="AP70" i="11"/>
  <c r="AT70" i="11"/>
  <c r="G70" i="11"/>
  <c r="K70" i="11"/>
  <c r="O70" i="11"/>
  <c r="H70" i="11"/>
  <c r="P70" i="11"/>
  <c r="U70" i="11"/>
  <c r="AA70" i="11"/>
  <c r="AF70" i="11"/>
  <c r="AK70" i="11"/>
  <c r="AQ70" i="11"/>
  <c r="AV70" i="11"/>
  <c r="I70" i="11"/>
  <c r="Q70" i="11"/>
  <c r="W70" i="11"/>
  <c r="AB70" i="11"/>
  <c r="AG70" i="11"/>
  <c r="AM70" i="11"/>
  <c r="AR70" i="11"/>
  <c r="AW70" i="11"/>
  <c r="S70" i="11"/>
  <c r="AC70" i="11"/>
  <c r="AN70" i="11"/>
  <c r="L70" i="11"/>
  <c r="X70" i="11"/>
  <c r="AI70" i="11"/>
  <c r="AS70" i="11"/>
  <c r="M70" i="11"/>
  <c r="T70" i="11"/>
  <c r="Y70" i="11"/>
  <c r="AE70" i="11"/>
  <c r="AJ70" i="11"/>
  <c r="AO70" i="11"/>
  <c r="AU70" i="11"/>
  <c r="C70" i="11"/>
  <c r="D70" i="11"/>
  <c r="F70" i="11"/>
  <c r="E70" i="11"/>
  <c r="I69" i="11"/>
  <c r="M69" i="11"/>
  <c r="Q69" i="11"/>
  <c r="U69" i="11"/>
  <c r="Y69" i="11"/>
  <c r="AC69" i="11"/>
  <c r="AG69" i="11"/>
  <c r="AK69" i="11"/>
  <c r="AO69" i="11"/>
  <c r="AS69" i="11"/>
  <c r="AW69" i="11"/>
  <c r="J69" i="11"/>
  <c r="N69" i="11"/>
  <c r="R69" i="11"/>
  <c r="V69" i="11"/>
  <c r="Z69" i="11"/>
  <c r="AD69" i="11"/>
  <c r="AH69" i="11"/>
  <c r="AL69" i="11"/>
  <c r="AP69" i="11"/>
  <c r="AT69" i="11"/>
  <c r="K69" i="11"/>
  <c r="S69" i="11"/>
  <c r="AA69" i="11"/>
  <c r="AI69" i="11"/>
  <c r="AQ69" i="11"/>
  <c r="L69" i="11"/>
  <c r="T69" i="11"/>
  <c r="AB69" i="11"/>
  <c r="AJ69" i="11"/>
  <c r="AR69" i="11"/>
  <c r="O69" i="11"/>
  <c r="AE69" i="11"/>
  <c r="AU69" i="11"/>
  <c r="G69" i="11"/>
  <c r="W69" i="11"/>
  <c r="AM69" i="11"/>
  <c r="H69" i="11"/>
  <c r="P69" i="11"/>
  <c r="X69" i="11"/>
  <c r="AF69" i="11"/>
  <c r="AN69" i="11"/>
  <c r="AV69" i="11"/>
  <c r="D69" i="11"/>
  <c r="E69" i="11"/>
  <c r="F69" i="11"/>
  <c r="C69" i="11"/>
  <c r="H68" i="11"/>
  <c r="L68" i="11"/>
  <c r="P68" i="11"/>
  <c r="T68" i="11"/>
  <c r="X68" i="11"/>
  <c r="AB68" i="11"/>
  <c r="AF68" i="11"/>
  <c r="AJ68" i="11"/>
  <c r="AN68" i="11"/>
  <c r="AR68" i="11"/>
  <c r="AV68" i="11"/>
  <c r="I68" i="11"/>
  <c r="M68" i="11"/>
  <c r="Q68" i="11"/>
  <c r="U68" i="11"/>
  <c r="Y68" i="11"/>
  <c r="AC68" i="11"/>
  <c r="AG68" i="11"/>
  <c r="AK68" i="11"/>
  <c r="AO68" i="11"/>
  <c r="AS68" i="11"/>
  <c r="AW68" i="11"/>
  <c r="N68" i="11"/>
  <c r="V68" i="11"/>
  <c r="AD68" i="11"/>
  <c r="AL68" i="11"/>
  <c r="AT68" i="11"/>
  <c r="G68" i="11"/>
  <c r="O68" i="11"/>
  <c r="W68" i="11"/>
  <c r="AE68" i="11"/>
  <c r="AM68" i="11"/>
  <c r="AU68" i="11"/>
  <c r="R68" i="11"/>
  <c r="Z68" i="11"/>
  <c r="AP68" i="11"/>
  <c r="J68" i="11"/>
  <c r="AH68" i="11"/>
  <c r="K68" i="11"/>
  <c r="S68" i="11"/>
  <c r="AA68" i="11"/>
  <c r="AI68" i="11"/>
  <c r="AQ68" i="11"/>
  <c r="D68" i="11"/>
  <c r="C68" i="11"/>
  <c r="E68" i="11"/>
  <c r="F68" i="11"/>
  <c r="H64" i="13"/>
  <c r="H116" i="15" s="1"/>
  <c r="G64" i="13"/>
  <c r="I64" i="13"/>
  <c r="I116" i="15" s="1"/>
  <c r="F64" i="13"/>
  <c r="F116" i="15" s="1"/>
  <c r="F62" i="13"/>
  <c r="F63" i="13"/>
  <c r="F115" i="15" s="1"/>
  <c r="I63" i="13"/>
  <c r="H62" i="13"/>
  <c r="H114" i="15" s="1"/>
  <c r="G63" i="13"/>
  <c r="G62" i="13"/>
  <c r="E62" i="13" s="1"/>
  <c r="H63" i="13"/>
  <c r="H115" i="15" s="1"/>
  <c r="I62" i="13"/>
  <c r="I114" i="15" s="1"/>
  <c r="F53" i="13"/>
  <c r="F105" i="15" s="1"/>
  <c r="G45" i="13"/>
  <c r="H44" i="13"/>
  <c r="I43" i="13"/>
  <c r="I95" i="15" s="1"/>
  <c r="H48" i="13"/>
  <c r="G49" i="13"/>
  <c r="G101" i="15" s="1"/>
  <c r="F47" i="13"/>
  <c r="F99" i="15" s="1"/>
  <c r="I47" i="13"/>
  <c r="F48" i="13"/>
  <c r="I45" i="13"/>
  <c r="H52" i="13"/>
  <c r="I51" i="13"/>
  <c r="F45" i="13"/>
  <c r="F97" i="15" s="1"/>
  <c r="G53" i="13"/>
  <c r="G41" i="13"/>
  <c r="G93" i="15" s="1"/>
  <c r="G57" i="13"/>
  <c r="G109" i="15" s="1"/>
  <c r="H56" i="13"/>
  <c r="I55" i="13"/>
  <c r="I107" i="15" s="1"/>
  <c r="F50" i="13"/>
  <c r="F102" i="15" s="1"/>
  <c r="G42" i="13"/>
  <c r="G46" i="13"/>
  <c r="G98" i="15" s="1"/>
  <c r="G50" i="13"/>
  <c r="G54" i="13"/>
  <c r="H41" i="13"/>
  <c r="H45" i="13"/>
  <c r="H97" i="15" s="1"/>
  <c r="H49" i="13"/>
  <c r="H53" i="13"/>
  <c r="H57" i="13"/>
  <c r="H109" i="15" s="1"/>
  <c r="I44" i="13"/>
  <c r="I96" i="15" s="1"/>
  <c r="I48" i="13"/>
  <c r="I100" i="15" s="1"/>
  <c r="I52" i="13"/>
  <c r="I56" i="13"/>
  <c r="I108" i="15" s="1"/>
  <c r="F51" i="13"/>
  <c r="F52" i="13"/>
  <c r="F104" i="15" s="1"/>
  <c r="F49" i="13"/>
  <c r="F101" i="15" s="1"/>
  <c r="F54" i="13"/>
  <c r="G43" i="13"/>
  <c r="G95" i="15" s="1"/>
  <c r="G47" i="13"/>
  <c r="G51" i="13"/>
  <c r="G103" i="15" s="1"/>
  <c r="G55" i="13"/>
  <c r="H42" i="13"/>
  <c r="H94" i="15" s="1"/>
  <c r="H46" i="13"/>
  <c r="H50" i="13"/>
  <c r="H54" i="13"/>
  <c r="H106" i="15" s="1"/>
  <c r="I41" i="13"/>
  <c r="I49" i="13"/>
  <c r="I53" i="13"/>
  <c r="I105" i="15" s="1"/>
  <c r="I57" i="13"/>
  <c r="I109" i="15" s="1"/>
  <c r="F57" i="13"/>
  <c r="E57" i="13" s="1"/>
  <c r="F56" i="13"/>
  <c r="F108" i="15" s="1"/>
  <c r="F42" i="13"/>
  <c r="F94" i="15" s="1"/>
  <c r="F55" i="13"/>
  <c r="G44" i="13"/>
  <c r="G96" i="15" s="1"/>
  <c r="G48" i="13"/>
  <c r="G100" i="15" s="1"/>
  <c r="G52" i="13"/>
  <c r="G104" i="15" s="1"/>
  <c r="G56" i="13"/>
  <c r="H43" i="13"/>
  <c r="H47" i="13"/>
  <c r="H99" i="15" s="1"/>
  <c r="H51" i="13"/>
  <c r="H103" i="15" s="1"/>
  <c r="H55" i="13"/>
  <c r="H107" i="15" s="1"/>
  <c r="I42" i="13"/>
  <c r="I46" i="13"/>
  <c r="I98" i="15" s="1"/>
  <c r="I50" i="13"/>
  <c r="I102" i="15" s="1"/>
  <c r="I54" i="13"/>
  <c r="I106" i="15" s="1"/>
  <c r="F43" i="13"/>
  <c r="F44" i="13"/>
  <c r="F41" i="13"/>
  <c r="F93" i="15" s="1"/>
  <c r="F46" i="13"/>
  <c r="I40" i="13"/>
  <c r="F59" i="13"/>
  <c r="H58" i="13"/>
  <c r="G60" i="13"/>
  <c r="G112" i="15" s="1"/>
  <c r="H61" i="13"/>
  <c r="H113" i="15" s="1"/>
  <c r="G61" i="13"/>
  <c r="G113" i="15" s="1"/>
  <c r="H59" i="13"/>
  <c r="H111" i="15" s="1"/>
  <c r="F40" i="13"/>
  <c r="I60" i="13"/>
  <c r="F58" i="13"/>
  <c r="F110" i="15" s="1"/>
  <c r="F61" i="13"/>
  <c r="G58" i="13"/>
  <c r="G110" i="15" s="1"/>
  <c r="H40" i="13"/>
  <c r="H92" i="15" s="1"/>
  <c r="H60" i="13"/>
  <c r="I61" i="13"/>
  <c r="G59" i="13"/>
  <c r="I58" i="13"/>
  <c r="F60" i="13"/>
  <c r="F112" i="15" s="1"/>
  <c r="G40" i="13"/>
  <c r="G92" i="15" s="1"/>
  <c r="I59" i="13"/>
  <c r="I111" i="15" s="1"/>
  <c r="P155" i="8" l="1"/>
  <c r="AB135" i="15" s="1"/>
  <c r="S135" i="15"/>
  <c r="P180" i="8"/>
  <c r="AB160" i="15" s="1"/>
  <c r="S160" i="15"/>
  <c r="P165" i="8"/>
  <c r="AB145" i="15" s="1"/>
  <c r="S145" i="15"/>
  <c r="AS148" i="8"/>
  <c r="M191" i="8"/>
  <c r="N148" i="8"/>
  <c r="M160" i="8"/>
  <c r="R148" i="8"/>
  <c r="M164" i="8"/>
  <c r="M190" i="8"/>
  <c r="AR148" i="8"/>
  <c r="M172" i="8"/>
  <c r="Z148" i="8"/>
  <c r="M158" i="8"/>
  <c r="L148" i="8"/>
  <c r="M178" i="8"/>
  <c r="AF148" i="8"/>
  <c r="M188" i="8"/>
  <c r="AP148" i="8"/>
  <c r="P166" i="8"/>
  <c r="AB146" i="15" s="1"/>
  <c r="P157" i="8"/>
  <c r="AB137" i="15" s="1"/>
  <c r="M182" i="8"/>
  <c r="AJ148" i="8"/>
  <c r="AQ148" i="8"/>
  <c r="M189" i="8"/>
  <c r="P154" i="8"/>
  <c r="AB134" i="15" s="1"/>
  <c r="P161" i="8"/>
  <c r="AB141" i="15" s="1"/>
  <c r="P159" i="8"/>
  <c r="AB139" i="15" s="1"/>
  <c r="M170" i="8"/>
  <c r="X148" i="8"/>
  <c r="M155" i="8"/>
  <c r="I148" i="8"/>
  <c r="P164" i="8"/>
  <c r="AB144" i="15" s="1"/>
  <c r="P190" i="8"/>
  <c r="AB170" i="15" s="1"/>
  <c r="AI148" i="8"/>
  <c r="M181" i="8"/>
  <c r="P158" i="8"/>
  <c r="AB138" i="15" s="1"/>
  <c r="P178" i="8"/>
  <c r="AB158" i="15" s="1"/>
  <c r="P188" i="8"/>
  <c r="AB168" i="15" s="1"/>
  <c r="M166" i="8"/>
  <c r="T148" i="8"/>
  <c r="M157" i="8"/>
  <c r="K148" i="8"/>
  <c r="P182" i="8"/>
  <c r="AB162" i="15" s="1"/>
  <c r="P189" i="8"/>
  <c r="AB169" i="15" s="1"/>
  <c r="H148" i="8"/>
  <c r="M154" i="8"/>
  <c r="O148" i="8"/>
  <c r="M161" i="8"/>
  <c r="M159" i="8"/>
  <c r="M148" i="8"/>
  <c r="P170" i="8"/>
  <c r="AB150" i="15" s="1"/>
  <c r="M174" i="8"/>
  <c r="AB148" i="8"/>
  <c r="P181" i="8"/>
  <c r="AB161" i="15" s="1"/>
  <c r="P168" i="8"/>
  <c r="AB148" i="15" s="1"/>
  <c r="P169" i="8"/>
  <c r="AB149" i="15" s="1"/>
  <c r="P148" i="8"/>
  <c r="M162" i="8"/>
  <c r="M187" i="8"/>
  <c r="AO148" i="8"/>
  <c r="M156" i="8"/>
  <c r="J148" i="8"/>
  <c r="P175" i="8"/>
  <c r="AB155" i="15" s="1"/>
  <c r="P176" i="8"/>
  <c r="AB156" i="15" s="1"/>
  <c r="M177" i="8"/>
  <c r="AE148" i="8"/>
  <c r="P184" i="8"/>
  <c r="AB164" i="15" s="1"/>
  <c r="M165" i="8"/>
  <c r="S148" i="8"/>
  <c r="P174" i="8"/>
  <c r="AB154" i="15" s="1"/>
  <c r="P153" i="8"/>
  <c r="AB133" i="15" s="1"/>
  <c r="V148" i="8"/>
  <c r="M168" i="8"/>
  <c r="M169" i="8"/>
  <c r="W148" i="8"/>
  <c r="P162" i="8"/>
  <c r="AB142" i="15" s="1"/>
  <c r="P187" i="8"/>
  <c r="AB167" i="15" s="1"/>
  <c r="P156" i="8"/>
  <c r="AB136" i="15" s="1"/>
  <c r="M175" i="8"/>
  <c r="AC148" i="8"/>
  <c r="M176" i="8"/>
  <c r="AD148" i="8"/>
  <c r="P177" i="8"/>
  <c r="AB157" i="15" s="1"/>
  <c r="M184" i="8"/>
  <c r="AL148" i="8"/>
  <c r="M180" i="8"/>
  <c r="AH148" i="8"/>
  <c r="M185" i="8"/>
  <c r="AM148" i="8"/>
  <c r="M153" i="8"/>
  <c r="G148" i="8"/>
  <c r="P179" i="8"/>
  <c r="AB159" i="15" s="1"/>
  <c r="M173" i="8"/>
  <c r="AA148" i="8"/>
  <c r="M183" i="8"/>
  <c r="AK148" i="8"/>
  <c r="P167" i="8"/>
  <c r="AB147" i="15" s="1"/>
  <c r="P171" i="8"/>
  <c r="AB151" i="15" s="1"/>
  <c r="P186" i="8"/>
  <c r="AB166" i="15" s="1"/>
  <c r="P163" i="8"/>
  <c r="AB143" i="15" s="1"/>
  <c r="P191" i="8"/>
  <c r="AB171" i="15" s="1"/>
  <c r="P160" i="8"/>
  <c r="AB140" i="15" s="1"/>
  <c r="P185" i="8"/>
  <c r="AB165" i="15" s="1"/>
  <c r="P172" i="8"/>
  <c r="AB152" i="15" s="1"/>
  <c r="M179" i="8"/>
  <c r="AG148" i="8"/>
  <c r="P173" i="8"/>
  <c r="AB153" i="15" s="1"/>
  <c r="P183" i="8"/>
  <c r="AB163" i="15" s="1"/>
  <c r="M167" i="8"/>
  <c r="U148" i="8"/>
  <c r="M171" i="8"/>
  <c r="Y148" i="8"/>
  <c r="AN148" i="8"/>
  <c r="M186" i="8"/>
  <c r="M163" i="8"/>
  <c r="Q148" i="8"/>
  <c r="I94" i="15"/>
  <c r="E42" i="13"/>
  <c r="E94" i="15" s="1"/>
  <c r="I93" i="15"/>
  <c r="E41" i="13"/>
  <c r="H120" i="15"/>
  <c r="E68" i="13"/>
  <c r="E120" i="15" s="1"/>
  <c r="F107" i="15"/>
  <c r="E55" i="13"/>
  <c r="E107" i="15" s="1"/>
  <c r="H117" i="15"/>
  <c r="E65" i="13"/>
  <c r="E117" i="15" s="1"/>
  <c r="I112" i="15"/>
  <c r="E60" i="13"/>
  <c r="F95" i="15"/>
  <c r="E43" i="13"/>
  <c r="E95" i="15" s="1"/>
  <c r="F103" i="15"/>
  <c r="E51" i="13"/>
  <c r="E103" i="15" s="1"/>
  <c r="H100" i="15"/>
  <c r="E48" i="13"/>
  <c r="E100" i="15" s="1"/>
  <c r="G115" i="15"/>
  <c r="E63" i="13"/>
  <c r="E115" i="15" s="1"/>
  <c r="F98" i="15"/>
  <c r="E46" i="13"/>
  <c r="E98" i="15" s="1"/>
  <c r="G108" i="15"/>
  <c r="E56" i="13"/>
  <c r="E108" i="15" s="1"/>
  <c r="F106" i="15"/>
  <c r="E54" i="13"/>
  <c r="E106" i="15" s="1"/>
  <c r="I99" i="15"/>
  <c r="E47" i="13"/>
  <c r="E99" i="15" s="1"/>
  <c r="I113" i="15"/>
  <c r="E61" i="13"/>
  <c r="E113" i="15" s="1"/>
  <c r="H102" i="15"/>
  <c r="E50" i="13"/>
  <c r="E102" i="15" s="1"/>
  <c r="H105" i="15"/>
  <c r="E53" i="13"/>
  <c r="E105" i="15" s="1"/>
  <c r="H104" i="15"/>
  <c r="E52" i="13"/>
  <c r="E104" i="15" s="1"/>
  <c r="H96" i="15"/>
  <c r="E44" i="13"/>
  <c r="E96" i="15" s="1"/>
  <c r="F121" i="15"/>
  <c r="E69" i="13"/>
  <c r="E121" i="15" s="1"/>
  <c r="I119" i="15"/>
  <c r="E67" i="13"/>
  <c r="E119" i="15" s="1"/>
  <c r="G118" i="15"/>
  <c r="E66" i="13"/>
  <c r="E118" i="15" s="1"/>
  <c r="I110" i="15"/>
  <c r="E58" i="13"/>
  <c r="E110" i="15" s="1"/>
  <c r="I92" i="15"/>
  <c r="E40" i="13"/>
  <c r="F111" i="15"/>
  <c r="E59" i="13"/>
  <c r="E111" i="15" s="1"/>
  <c r="H101" i="15"/>
  <c r="E49" i="13"/>
  <c r="E101" i="15" s="1"/>
  <c r="G97" i="15"/>
  <c r="E45" i="13"/>
  <c r="E97" i="15" s="1"/>
  <c r="G116" i="15"/>
  <c r="E64" i="13"/>
  <c r="E116" i="15" s="1"/>
  <c r="N60" i="8"/>
  <c r="G6" i="15" s="1"/>
  <c r="F3" i="22" s="1"/>
  <c r="H6" i="15"/>
  <c r="G3" i="22" s="1"/>
  <c r="N61" i="8"/>
  <c r="G7" i="15" s="1"/>
  <c r="F4" i="22" s="1"/>
  <c r="I115" i="15"/>
  <c r="G114" i="15"/>
  <c r="AJ45" i="11"/>
  <c r="M60" i="8"/>
  <c r="F6" i="15" s="1"/>
  <c r="K60" i="8"/>
  <c r="L60" i="8"/>
  <c r="E6" i="15" s="1"/>
  <c r="J60" i="8"/>
  <c r="L61" i="8"/>
  <c r="E7" i="15" s="1"/>
  <c r="S45" i="11"/>
  <c r="C34" i="15" s="1"/>
  <c r="D34" i="15" s="1"/>
  <c r="G45" i="11"/>
  <c r="C22" i="15" s="1"/>
  <c r="D22" i="15" s="1"/>
  <c r="M61" i="8"/>
  <c r="F7" i="15" s="1"/>
  <c r="D45" i="11"/>
  <c r="C19" i="15" s="1"/>
  <c r="E19" i="15" s="1"/>
  <c r="K19" i="15" s="1"/>
  <c r="Y45" i="11"/>
  <c r="C40" i="15" s="1"/>
  <c r="E40" i="15" s="1"/>
  <c r="K40" i="15" s="1"/>
  <c r="AB45" i="11"/>
  <c r="C43" i="15" s="1"/>
  <c r="E43" i="15" s="1"/>
  <c r="K43" i="15" s="1"/>
  <c r="AA45" i="11"/>
  <c r="C42" i="15" s="1"/>
  <c r="E42" i="15" s="1"/>
  <c r="K42" i="15" s="1"/>
  <c r="J45" i="11"/>
  <c r="C25" i="15" s="1"/>
  <c r="D25" i="15" s="1"/>
  <c r="O45" i="11"/>
  <c r="C30" i="15" s="1"/>
  <c r="E30" i="15" s="1"/>
  <c r="K30" i="15" s="1"/>
  <c r="M45" i="11"/>
  <c r="C28" i="15" s="1"/>
  <c r="E28" i="15" s="1"/>
  <c r="K28" i="15" s="1"/>
  <c r="E45" i="11"/>
  <c r="C20" i="15" s="1"/>
  <c r="E20" i="15" s="1"/>
  <c r="K20" i="15" s="1"/>
  <c r="AI45" i="11"/>
  <c r="AH45" i="11"/>
  <c r="C49" i="15" s="1"/>
  <c r="E49" i="15" s="1"/>
  <c r="K49" i="15" s="1"/>
  <c r="R45" i="11"/>
  <c r="C33" i="15" s="1"/>
  <c r="D33" i="15" s="1"/>
  <c r="W45" i="11"/>
  <c r="C38" i="15" s="1"/>
  <c r="E38" i="15" s="1"/>
  <c r="K38" i="15" s="1"/>
  <c r="AL45" i="11"/>
  <c r="AW45" i="11"/>
  <c r="AG45" i="11"/>
  <c r="C48" i="15" s="1"/>
  <c r="D48" i="15" s="1"/>
  <c r="Q45" i="11"/>
  <c r="C32" i="15" s="1"/>
  <c r="D32" i="15" s="1"/>
  <c r="AM45" i="11"/>
  <c r="I45" i="11"/>
  <c r="C24" i="15" s="1"/>
  <c r="E24" i="15" s="1"/>
  <c r="K24" i="15" s="1"/>
  <c r="AU45" i="11"/>
  <c r="AS45" i="11"/>
  <c r="L45" i="11"/>
  <c r="C27" i="15" s="1"/>
  <c r="E27" i="15" s="1"/>
  <c r="K27" i="15" s="1"/>
  <c r="AO45" i="11"/>
  <c r="X45" i="11"/>
  <c r="C39" i="15" s="1"/>
  <c r="D39" i="15" s="1"/>
  <c r="H45" i="11"/>
  <c r="C23" i="15" s="1"/>
  <c r="E23" i="15" s="1"/>
  <c r="K23" i="15" s="1"/>
  <c r="AR45" i="11"/>
  <c r="C45" i="11"/>
  <c r="C18" i="15" s="1"/>
  <c r="D18" i="15" s="1"/>
  <c r="AD45" i="11"/>
  <c r="C45" i="15" s="1"/>
  <c r="E45" i="15" s="1"/>
  <c r="K45" i="15" s="1"/>
  <c r="AC45" i="11"/>
  <c r="C44" i="15" s="1"/>
  <c r="E44" i="15" s="1"/>
  <c r="K44" i="15" s="1"/>
  <c r="AN45" i="11"/>
  <c r="J61" i="8"/>
  <c r="AP45" i="11"/>
  <c r="V45" i="11"/>
  <c r="C37" i="15" s="1"/>
  <c r="E37" i="15" s="1"/>
  <c r="K37" i="15" s="1"/>
  <c r="T45" i="11"/>
  <c r="C35" i="15" s="1"/>
  <c r="E35" i="15" s="1"/>
  <c r="K35" i="15" s="1"/>
  <c r="K61" i="8"/>
  <c r="F45" i="11"/>
  <c r="C21" i="15" s="1"/>
  <c r="E21" i="15" s="1"/>
  <c r="K21" i="15" s="1"/>
  <c r="AQ45" i="11"/>
  <c r="K45" i="11"/>
  <c r="C26" i="15" s="1"/>
  <c r="D26" i="15" s="1"/>
  <c r="Z45" i="11"/>
  <c r="C41" i="15" s="1"/>
  <c r="E41" i="15" s="1"/>
  <c r="K41" i="15" s="1"/>
  <c r="AE45" i="11"/>
  <c r="C46" i="15" s="1"/>
  <c r="D46" i="15" s="1"/>
  <c r="AT45" i="11"/>
  <c r="N45" i="11"/>
  <c r="C29" i="15" s="1"/>
  <c r="D29" i="15" s="1"/>
  <c r="AK45" i="11"/>
  <c r="U45" i="11"/>
  <c r="C36" i="15" s="1"/>
  <c r="E36" i="15" s="1"/>
  <c r="K36" i="15" s="1"/>
  <c r="AV45" i="11"/>
  <c r="AF45" i="11"/>
  <c r="C47" i="15" s="1"/>
  <c r="E47" i="15" s="1"/>
  <c r="K47" i="15" s="1"/>
  <c r="P45" i="11"/>
  <c r="C31" i="15" s="1"/>
  <c r="E31" i="15" s="1"/>
  <c r="K31" i="15" s="1"/>
  <c r="F114" i="15"/>
  <c r="E114" i="15"/>
  <c r="E93" i="15"/>
  <c r="H112" i="15"/>
  <c r="E112" i="15"/>
  <c r="F113" i="15"/>
  <c r="I104" i="15"/>
  <c r="G106" i="15"/>
  <c r="I103" i="15"/>
  <c r="G107" i="15"/>
  <c r="H108" i="15"/>
  <c r="F100" i="15"/>
  <c r="H110" i="15"/>
  <c r="F96" i="15"/>
  <c r="I101" i="15"/>
  <c r="H98" i="15"/>
  <c r="G99" i="15"/>
  <c r="G102" i="15"/>
  <c r="G111" i="15"/>
  <c r="F92" i="15"/>
  <c r="E92" i="15"/>
  <c r="H95" i="15"/>
  <c r="F109" i="15"/>
  <c r="E109" i="15"/>
  <c r="G105" i="15"/>
  <c r="I97" i="15"/>
  <c r="H93" i="15"/>
  <c r="G94" i="15"/>
  <c r="Q180" i="8" l="1"/>
  <c r="AC160" i="15" s="1"/>
  <c r="Y160" i="15"/>
  <c r="Q169" i="8"/>
  <c r="AC149" i="15" s="1"/>
  <c r="Y149" i="15"/>
  <c r="Q165" i="8"/>
  <c r="AC145" i="15" s="1"/>
  <c r="Y145" i="15"/>
  <c r="Q164" i="8"/>
  <c r="AC144" i="15" s="1"/>
  <c r="Y144" i="15"/>
  <c r="Q163" i="8"/>
  <c r="AC143" i="15" s="1"/>
  <c r="Y143" i="15"/>
  <c r="Q167" i="8"/>
  <c r="AC147" i="15" s="1"/>
  <c r="Y147" i="15"/>
  <c r="Q175" i="8"/>
  <c r="AC155" i="15" s="1"/>
  <c r="Y155" i="15"/>
  <c r="Q168" i="8"/>
  <c r="AC148" i="15" s="1"/>
  <c r="Y148" i="15"/>
  <c r="Q156" i="8"/>
  <c r="AC136" i="15" s="1"/>
  <c r="Y136" i="15"/>
  <c r="Q159" i="8"/>
  <c r="AC139" i="15" s="1"/>
  <c r="Y139" i="15"/>
  <c r="Q158" i="8"/>
  <c r="AC138" i="15" s="1"/>
  <c r="Y138" i="15"/>
  <c r="Q186" i="8"/>
  <c r="AC166" i="15" s="1"/>
  <c r="Y166" i="15"/>
  <c r="Q153" i="8"/>
  <c r="AC133" i="15" s="1"/>
  <c r="Y133" i="15"/>
  <c r="Q184" i="8"/>
  <c r="AC164" i="15" s="1"/>
  <c r="Y164" i="15"/>
  <c r="Q161" i="8"/>
  <c r="AC141" i="15" s="1"/>
  <c r="Y141" i="15"/>
  <c r="H157" i="15" a="1"/>
  <c r="H157" i="15" s="1"/>
  <c r="Q155" i="8"/>
  <c r="AC135" i="15" s="1"/>
  <c r="Y135" i="15"/>
  <c r="Q189" i="8"/>
  <c r="AC169" i="15" s="1"/>
  <c r="Y169" i="15"/>
  <c r="Q160" i="8"/>
  <c r="AC140" i="15" s="1"/>
  <c r="Y140" i="15"/>
  <c r="Q183" i="8"/>
  <c r="AC163" i="15" s="1"/>
  <c r="Y163" i="15"/>
  <c r="B157" i="15" a="1"/>
  <c r="B157" i="15" s="1"/>
  <c r="E157" i="15" a="1"/>
  <c r="E157" i="15" s="1"/>
  <c r="D157" i="15" a="1"/>
  <c r="D157" i="15" s="1"/>
  <c r="C157" i="15" a="1"/>
  <c r="C157" i="15" s="1"/>
  <c r="G157" i="15" a="1"/>
  <c r="G157" i="15" s="1"/>
  <c r="K157" i="15" a="1"/>
  <c r="K157" i="15" s="1"/>
  <c r="J157" i="15" a="1"/>
  <c r="J157" i="15" s="1"/>
  <c r="A157" i="15" a="1"/>
  <c r="A157" i="15" s="1"/>
  <c r="K153" i="15" s="1"/>
  <c r="J153" i="15" s="1"/>
  <c r="F153" i="15" s="1"/>
  <c r="Q177" i="8"/>
  <c r="AC157" i="15" s="1"/>
  <c r="Y157" i="15"/>
  <c r="Q187" i="8"/>
  <c r="AC167" i="15" s="1"/>
  <c r="Y167" i="15"/>
  <c r="Q157" i="8"/>
  <c r="AC137" i="15" s="1"/>
  <c r="Y137" i="15"/>
  <c r="Q181" i="8"/>
  <c r="AC161" i="15" s="1"/>
  <c r="Y161" i="15"/>
  <c r="Q188" i="8"/>
  <c r="AC168" i="15" s="1"/>
  <c r="Y168" i="15"/>
  <c r="Q172" i="8"/>
  <c r="AC152" i="15" s="1"/>
  <c r="Y152" i="15"/>
  <c r="Q185" i="8"/>
  <c r="AC165" i="15" s="1"/>
  <c r="Y165" i="15"/>
  <c r="Q162" i="8"/>
  <c r="AC142" i="15" s="1"/>
  <c r="Y142" i="15"/>
  <c r="Q174" i="8"/>
  <c r="AC154" i="15" s="1"/>
  <c r="Y154" i="15"/>
  <c r="Q154" i="8"/>
  <c r="AC134" i="15" s="1"/>
  <c r="Y134" i="15"/>
  <c r="Q170" i="8"/>
  <c r="AC150" i="15" s="1"/>
  <c r="Y150" i="15"/>
  <c r="Q191" i="8"/>
  <c r="AC171" i="15" s="1"/>
  <c r="Y171" i="15"/>
  <c r="Q171" i="8"/>
  <c r="AC151" i="15" s="1"/>
  <c r="Y151" i="15"/>
  <c r="Q179" i="8"/>
  <c r="AC159" i="15" s="1"/>
  <c r="Y159" i="15"/>
  <c r="Q173" i="8"/>
  <c r="AC153" i="15" s="1"/>
  <c r="Y153" i="15"/>
  <c r="Q176" i="8"/>
  <c r="AC156" i="15" s="1"/>
  <c r="Y156" i="15"/>
  <c r="Q166" i="8"/>
  <c r="AC146" i="15" s="1"/>
  <c r="Y146" i="15"/>
  <c r="Q182" i="8"/>
  <c r="AC162" i="15" s="1"/>
  <c r="Y162" i="15"/>
  <c r="Q178" i="8"/>
  <c r="AC158" i="15" s="1"/>
  <c r="Y158" i="15"/>
  <c r="Q190" i="8"/>
  <c r="AC170" i="15" s="1"/>
  <c r="Y170" i="15"/>
  <c r="F157" i="15" a="1"/>
  <c r="F157" i="15" s="1"/>
  <c r="B135" i="15" a="1"/>
  <c r="B135" i="15" s="1"/>
  <c r="D135" i="15" a="1"/>
  <c r="D135" i="15" s="1"/>
  <c r="C135" i="15" a="1"/>
  <c r="C135" i="15" s="1"/>
  <c r="A135" i="15" a="1"/>
  <c r="A135" i="15" s="1"/>
  <c r="H88" i="15"/>
  <c r="F73" i="15"/>
  <c r="P61" i="8"/>
  <c r="P60" i="8"/>
  <c r="C7" i="15"/>
  <c r="C6" i="15"/>
  <c r="E22" i="15"/>
  <c r="K22" i="15" s="1"/>
  <c r="E18" i="15"/>
  <c r="D19" i="15"/>
  <c r="D28" i="15"/>
  <c r="D24" i="15"/>
  <c r="D49" i="15"/>
  <c r="E34" i="15"/>
  <c r="K34" i="15" s="1"/>
  <c r="D40" i="15"/>
  <c r="D30" i="15"/>
  <c r="E25" i="15"/>
  <c r="K25" i="15" s="1"/>
  <c r="D27" i="15"/>
  <c r="E26" i="15"/>
  <c r="K26" i="15" s="1"/>
  <c r="D43" i="15"/>
  <c r="E29" i="15"/>
  <c r="K29" i="15" s="1"/>
  <c r="E33" i="15"/>
  <c r="K33" i="15" s="1"/>
  <c r="D36" i="15"/>
  <c r="D38" i="15"/>
  <c r="D44" i="15"/>
  <c r="D47" i="15"/>
  <c r="D23" i="15"/>
  <c r="D20" i="15"/>
  <c r="D21" i="15"/>
  <c r="D42" i="15"/>
  <c r="E46" i="15"/>
  <c r="K46" i="15" s="1"/>
  <c r="E32" i="15"/>
  <c r="K32" i="15" s="1"/>
  <c r="D35" i="15"/>
  <c r="E48" i="15"/>
  <c r="K48" i="15" s="1"/>
  <c r="E39" i="15"/>
  <c r="K39" i="15" s="1"/>
  <c r="D41" i="15"/>
  <c r="D45" i="15"/>
  <c r="D37" i="15"/>
  <c r="D31" i="15"/>
  <c r="D7" i="15"/>
  <c r="D6" i="15"/>
  <c r="J72" i="15" l="1"/>
  <c r="I88" i="15"/>
  <c r="F74" i="15"/>
  <c r="C88" i="15"/>
  <c r="F67" i="15"/>
  <c r="G80" i="15"/>
  <c r="I157" i="15" a="1"/>
  <c r="I157" i="15" s="1"/>
  <c r="C69" i="15"/>
  <c r="C67" i="15"/>
  <c r="C70" i="15"/>
  <c r="F72" i="15"/>
  <c r="J73" i="15"/>
  <c r="J74" i="15"/>
  <c r="F71" i="15"/>
  <c r="C68" i="15"/>
  <c r="G87" i="15"/>
  <c r="C73" i="15"/>
  <c r="G88" i="15"/>
  <c r="G79" i="15"/>
  <c r="K68" i="15"/>
  <c r="C71" i="15"/>
  <c r="C72" i="15"/>
  <c r="K67" i="15"/>
  <c r="C66" i="15"/>
  <c r="C74" i="15"/>
  <c r="K18" i="15"/>
  <c r="I59" i="8"/>
  <c r="I52" i="8"/>
  <c r="L52" i="8" s="1"/>
  <c r="O59" i="8" s="1"/>
  <c r="C77" i="15" l="1"/>
  <c r="C76" i="15" s="1"/>
  <c r="H5" i="15"/>
  <c r="G2" i="22" s="1"/>
  <c r="O62" i="8"/>
  <c r="H8" i="15" s="1"/>
  <c r="G5" i="22" s="1"/>
  <c r="N59" i="8"/>
  <c r="C75" i="15" l="1"/>
  <c r="G5" i="15"/>
  <c r="F2" i="22" s="1"/>
  <c r="N62" i="8"/>
  <c r="G8" i="15" s="1"/>
  <c r="F5" i="22" s="1"/>
  <c r="K59" i="8"/>
  <c r="D5" i="15" s="1"/>
  <c r="J59" i="8"/>
  <c r="M59" i="8"/>
  <c r="F5" i="15" s="1"/>
  <c r="L59" i="8"/>
  <c r="E5" i="15" s="1"/>
  <c r="I6" i="15"/>
  <c r="H3" i="22" s="1"/>
  <c r="I7" i="15"/>
  <c r="H4" i="22" s="1"/>
  <c r="P59" i="8" l="1"/>
  <c r="I5" i="15" s="1"/>
  <c r="K62" i="8"/>
  <c r="D8" i="15" s="1"/>
  <c r="J62" i="8"/>
  <c r="C8" i="15" s="1"/>
  <c r="M62" i="8"/>
  <c r="F8" i="15" s="1"/>
  <c r="L62" i="8"/>
  <c r="E8" i="15" s="1"/>
  <c r="I8" i="15" l="1"/>
  <c r="H5" i="22" s="1"/>
  <c r="H2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<sst xmlns="http://schemas.openxmlformats.org/spreadsheetml/2006/main" count="22434" uniqueCount="4409">
  <si>
    <t>A</t>
  </si>
  <si>
    <t>B</t>
  </si>
  <si>
    <t>C</t>
  </si>
  <si>
    <t>D</t>
  </si>
  <si>
    <t>Respuestas</t>
  </si>
  <si>
    <t>Pregunta</t>
  </si>
  <si>
    <t>Contenido</t>
  </si>
  <si>
    <t>Habilidad</t>
  </si>
  <si>
    <t>cantidad de alumnos</t>
  </si>
  <si>
    <t>Respuestas correctas</t>
  </si>
  <si>
    <t>MI CURSO</t>
  </si>
  <si>
    <t>CANTIDAD DE "CONTENIDO"</t>
  </si>
  <si>
    <t>CANTIDAD DE "HABILIDAD"</t>
  </si>
  <si>
    <t>ALUMNOS</t>
  </si>
  <si>
    <t>Localizar información</t>
  </si>
  <si>
    <t>Relacionar e interpretar información</t>
  </si>
  <si>
    <t>Reflexionar sobre el texto</t>
  </si>
  <si>
    <t>CONTENIDO</t>
  </si>
  <si>
    <t>HABILIDAD</t>
  </si>
  <si>
    <t>Clave</t>
  </si>
  <si>
    <t>% DE LOGRO</t>
  </si>
  <si>
    <t>Alumnos</t>
  </si>
  <si>
    <t>Nº</t>
  </si>
  <si>
    <t>PREGUNTAS/PUNTAJE</t>
  </si>
  <si>
    <t>Puntaje</t>
  </si>
  <si>
    <t>Nota</t>
  </si>
  <si>
    <t>Menor Nota</t>
  </si>
  <si>
    <t>Promedio Prueba</t>
  </si>
  <si>
    <t>Mayor Nota</t>
  </si>
  <si>
    <t>Rango &lt;= 3.9</t>
  </si>
  <si>
    <t>Rango &lt;= 4.9</t>
  </si>
  <si>
    <t>Rango &lt;= 5.9</t>
  </si>
  <si>
    <t>Rango &lt;= 7</t>
  </si>
  <si>
    <t>Aprobados</t>
  </si>
  <si>
    <t>Reprobados</t>
  </si>
  <si>
    <t>% Reprobados</t>
  </si>
  <si>
    <t>% Aprobados</t>
  </si>
  <si>
    <t xml:space="preserve">Alumnos </t>
  </si>
  <si>
    <t>Alumnos Inscritos</t>
  </si>
  <si>
    <t>% de logro</t>
  </si>
  <si>
    <t xml:space="preserve">% </t>
  </si>
  <si>
    <t>CANTIDAD TOTAL</t>
  </si>
  <si>
    <t>Nota Máxima</t>
  </si>
  <si>
    <t>Exigencia</t>
  </si>
  <si>
    <t>Máximo Puntaje</t>
  </si>
  <si>
    <t>Tiempo</t>
  </si>
  <si>
    <t>Hora de Prueba</t>
  </si>
  <si>
    <t>Demora</t>
  </si>
  <si>
    <t>Edad</t>
  </si>
  <si>
    <t>Prom. Nota</t>
  </si>
  <si>
    <t>Promedio</t>
  </si>
  <si>
    <t>Cantidad</t>
  </si>
  <si>
    <t>Cant. Alumnos</t>
  </si>
  <si>
    <t>Termino de Prueba</t>
  </si>
  <si>
    <t>PREGUNTA</t>
  </si>
  <si>
    <t>ALTERNATIVA CORRECTA</t>
  </si>
  <si>
    <t>RESPUESTA</t>
  </si>
  <si>
    <t>a</t>
  </si>
  <si>
    <t>b</t>
  </si>
  <si>
    <t>c</t>
  </si>
  <si>
    <t>d</t>
  </si>
  <si>
    <t>Literario lírico: Poema</t>
  </si>
  <si>
    <t>Literario narrativo: Leyenda</t>
  </si>
  <si>
    <t>No literario: Afiche</t>
  </si>
  <si>
    <t>7ºA</t>
  </si>
  <si>
    <t>No literario: Entrevista</t>
  </si>
  <si>
    <t>No literario: informativo</t>
  </si>
  <si>
    <t>Literario narrativo: Cuento</t>
  </si>
  <si>
    <t>Plantas moviéndose con el agua.</t>
  </si>
  <si>
    <t>Ninfas que nadaban en la laguna.</t>
  </si>
  <si>
    <t>Pulpos refugiados en el fondo del agua.</t>
  </si>
  <si>
    <t>Monstruos marinos atrapados en la laguna.</t>
  </si>
  <si>
    <t>Sus temerosos habitantes.</t>
  </si>
  <si>
    <t>Sus excelentes nadadores.</t>
  </si>
  <si>
    <t>Su clima lluvioso todo el año.</t>
  </si>
  <si>
    <t>Su mar, sus ríos y sus lagunas.</t>
  </si>
  <si>
    <t>Tesoro.</t>
  </si>
  <si>
    <t>Festejo.</t>
  </si>
  <si>
    <t>Obsequio.</t>
  </si>
  <si>
    <t>Banquete.</t>
  </si>
  <si>
    <t>Fueron devoradas por las plantas carnívoras de la laguna.</t>
  </si>
  <si>
    <t>Fueron cubiertas de maleza, hierbales y árboles.</t>
  </si>
  <si>
    <t>Se transformaron en sauces llorones.</t>
  </si>
  <si>
    <t>Se transformaron en ágiles ninfas.</t>
  </si>
  <si>
    <t>La sequía de la laguna.</t>
  </si>
  <si>
    <t>La pena de las Tres Pascualas.</t>
  </si>
  <si>
    <t>El origen de los sauces llorones.</t>
  </si>
  <si>
    <t>La ausencia de bañistas en la laguna.</t>
  </si>
  <si>
    <t>Con la luna.</t>
  </si>
  <si>
    <t>Con un niño.</t>
  </si>
  <si>
    <t>Con un rayo.</t>
  </si>
  <si>
    <t>Con el campo.</t>
  </si>
  <si>
    <t>Dócil.</t>
  </si>
  <si>
    <t>Juguetona.</t>
  </si>
  <si>
    <t>Temerosa.</t>
  </si>
  <si>
    <t>Desconfiada.</t>
  </si>
  <si>
    <t>Que es una gran compañera.</t>
  </si>
  <si>
    <t>Que se relaciona con la pobreza.</t>
  </si>
  <si>
    <t>Que jamás se separa de su amo.</t>
  </si>
  <si>
    <t>Que termina siendo solo un alimento.</t>
  </si>
  <si>
    <t>Como un ser que huye del cariño.</t>
  </si>
  <si>
    <t>Como un ser que ama la soledad.</t>
  </si>
  <si>
    <t>Como un ser que pasa inadvertido.</t>
  </si>
  <si>
    <t>Como un ser que teme a todo el mundo.</t>
  </si>
  <si>
    <t>Con niños.</t>
  </si>
  <si>
    <t>Con premios.</t>
  </si>
  <si>
    <t>Con juguetes.</t>
  </si>
  <si>
    <t>Con personajes.</t>
  </si>
  <si>
    <t>Porque busca impresionar a los niños sabelotodo.</t>
  </si>
  <si>
    <t>Porque desea inventar cuentos para niños que no leen.</t>
  </si>
  <si>
    <t>Porque quiere crear las historias que él nunca pudo leer.</t>
  </si>
  <si>
    <t>Porque espera contagiar a los niños del deseo de escribir.</t>
  </si>
  <si>
    <t>El gusto por conversar.</t>
  </si>
  <si>
    <t>La práctica de deportes.</t>
  </si>
  <si>
    <t>Las ganas de disfrazarse.</t>
  </si>
  <si>
    <t>El interés por los diccionarios.</t>
  </si>
  <si>
    <t>Reescribir Oliverio el Zorro.</t>
  </si>
  <si>
    <t>Visitar animales exóticos en el Amazonas.</t>
  </si>
  <si>
    <t>Ver cómo está la gente en cien años más.</t>
  </si>
  <si>
    <t>Avanzar mil años para ver los cambios de Chile.</t>
  </si>
  <si>
    <t>A que huele muy mal.</t>
  </si>
  <si>
    <t>A que lleva todo arrugado.</t>
  </si>
  <si>
    <t>A que está cubierta de mugre.</t>
  </si>
  <si>
    <t>A que deja todo desordenado.</t>
  </si>
  <si>
    <t>¿Cómo es Mauricio Paredes?</t>
  </si>
  <si>
    <t>¿Cómo se verá Chile en mil años más?</t>
  </si>
  <si>
    <t>¿Qué estudió Mauricio Paredes en la universidad?</t>
  </si>
  <si>
    <t>¿En qué circunstancias se realiza la entrevista a Mauricio Paredes?</t>
  </si>
  <si>
    <t>De dibujo.</t>
  </si>
  <si>
    <t>De seguridad escolar.</t>
  </si>
  <si>
    <t>De reducción de desastres.</t>
  </si>
  <si>
    <t>De competencias escolares.</t>
  </si>
  <si>
    <t>La invitación a participar de la Cruz Roja.</t>
  </si>
  <si>
    <t>La necesidad de prevenir desastres en las escuelas.</t>
  </si>
  <si>
    <t>El deseo de realizar actividades recreativas en las escuelas.</t>
  </si>
  <si>
    <t>La búsqueda de los mejores artistas en las distintas ciudades.</t>
  </si>
  <si>
    <t>Invitar a participar en un concurso.</t>
  </si>
  <si>
    <t>Informar sobre el trabajo de la Cruz Roja.</t>
  </si>
  <si>
    <t>Comunicar sobre la semana de la seguridad escolar.</t>
  </si>
  <si>
    <t>Entregar normas para evitar los desastres en los colegios.</t>
  </si>
  <si>
    <t>Para invitar a visitar distintos puntos del país.</t>
  </si>
  <si>
    <t>Para mostrar la seguridad que entrega la Cruz Roja en el país.</t>
  </si>
  <si>
    <t>Para indicar en qué lugares del país ya se ha realizado el concurso.</t>
  </si>
  <si>
    <t>Para reforzar que el concurso se realiza en varias ciudades del país.</t>
  </si>
  <si>
    <t>Porque encontraron sangre líquida del animal.</t>
  </si>
  <si>
    <t>Porque el animal estaba en perfecto estado de conservación.</t>
  </si>
  <si>
    <t>Porque se está trabajando con un científico experto en clonación.</t>
  </si>
  <si>
    <t>Porque hay investigadores interesados en llevar a cabo el proyecto.</t>
  </si>
  <si>
    <t>Clonar a un mamut.</t>
  </si>
  <si>
    <t>Encontrar a un mamut.</t>
  </si>
  <si>
    <t>Descubrir una mamut hembra en buen estado.</t>
  </si>
  <si>
    <t>Encontrar sangre líquida en un animal congelado por 10.000 años.</t>
  </si>
  <si>
    <t>El animal habría muerto hace 10.000 años.</t>
  </si>
  <si>
    <t>El descubrimiento se realizó en una isla del Océano Ártico ruso.</t>
  </si>
  <si>
    <t>El animal descubierto podría permitir la clonación de la especie.</t>
  </si>
  <si>
    <t>Huang Woo-suk es el padre de Snuppy, el primer perro clonado.</t>
  </si>
  <si>
    <t>Muestra el hallazgo del mamut.</t>
  </si>
  <si>
    <t>Presenta la sangre del mamut.</t>
  </si>
  <si>
    <t>Representa el animal encontrado.</t>
  </si>
  <si>
    <t>Informa sobre la cantidad de sangre extraída.</t>
  </si>
  <si>
    <t>Que los tejidos musculares puedan durar más de 10.000 años.</t>
  </si>
  <si>
    <t>Que la parte inferior del cuerpo haya quedado sumergida en un pozo de agua.</t>
  </si>
  <si>
    <t>Que el abdomen de las hembras mamut conservaran vida después de mucho tiempo.</t>
  </si>
  <si>
    <t>Que en este islote de Rusia se encontraran casi todos los años mamuts en conservación.</t>
  </si>
  <si>
    <t>Narrar la forma en que fue encontrado el mamut congelado.</t>
  </si>
  <si>
    <t>Informar sobre el hallazgo de un mamut que permite su clonación.</t>
  </si>
  <si>
    <t>Presentar una opinión sobre las posibilidades de clonación del mamut.</t>
  </si>
  <si>
    <t>Comunicar lo que el científico Grigoriev expresó al encontrar el mamut.</t>
  </si>
  <si>
    <t>En la ciudad.</t>
  </si>
  <si>
    <t>En el campo.</t>
  </si>
  <si>
    <t>En el bosque.</t>
  </si>
  <si>
    <t>En el desierto.</t>
  </si>
  <si>
    <t>Un cuco.</t>
  </si>
  <si>
    <t>Un perro.</t>
  </si>
  <si>
    <t>Una zorra.</t>
  </si>
  <si>
    <t>Un gallito.</t>
  </si>
  <si>
    <t>Era muy pequeño.</t>
  </si>
  <si>
    <t>Era un perro arisco.</t>
  </si>
  <si>
    <t>Estaba rodeado de gallinas.</t>
  </si>
  <si>
    <t>Era el único perro en la región.</t>
  </si>
  <si>
    <t>Silencio.</t>
  </si>
  <si>
    <t>Ternura.</t>
  </si>
  <si>
    <t>Cuidado.</t>
  </si>
  <si>
    <t>Inteligencia.</t>
  </si>
  <si>
    <t>Para indicar sonidos de animales.</t>
  </si>
  <si>
    <t>Para mostrar términos en otro idioma.</t>
  </si>
  <si>
    <t>Para abreviar un término muy extenso.</t>
  </si>
  <si>
    <t>Para destacar las ideas de cada personaje.</t>
  </si>
  <si>
    <t>mas 15</t>
  </si>
  <si>
    <t>Email</t>
  </si>
  <si>
    <t>Dirección de correo electrónico</t>
  </si>
  <si>
    <t>Puntuación</t>
  </si>
  <si>
    <t>Tu edad</t>
  </si>
  <si>
    <t>BASE DE DATOS</t>
  </si>
  <si>
    <t>agustin.abarzua@colegiomacaya.cl</t>
  </si>
  <si>
    <t xml:space="preserve"> A</t>
  </si>
  <si>
    <t xml:space="preserve"> Transicion 1er Nivel</t>
  </si>
  <si>
    <t>Masculino</t>
  </si>
  <si>
    <t>AGUSTIN</t>
  </si>
  <si>
    <t>ABARZuA</t>
  </si>
  <si>
    <t>VERA</t>
  </si>
  <si>
    <t>camila.acosta@colegiomacaya.cl</t>
  </si>
  <si>
    <t>Femenino</t>
  </si>
  <si>
    <t>CAMILA</t>
  </si>
  <si>
    <t>ACOSTA</t>
  </si>
  <si>
    <t>ARELLANO</t>
  </si>
  <si>
    <t>fabian.aedo@colegiomacaya.cl</t>
  </si>
  <si>
    <t>FABIAN</t>
  </si>
  <si>
    <t>AEDO</t>
  </si>
  <si>
    <t>GEMIO</t>
  </si>
  <si>
    <t>maximo.almanza@colegiomacaya.cl</t>
  </si>
  <si>
    <t>MAXIMO</t>
  </si>
  <si>
    <t>ALMANZA</t>
  </si>
  <si>
    <t>SOTO</t>
  </si>
  <si>
    <t>florencia.araya@colegiomacaya.cl</t>
  </si>
  <si>
    <t>FLORENCIA</t>
  </si>
  <si>
    <t>ARAYA</t>
  </si>
  <si>
    <t>LASTRA</t>
  </si>
  <si>
    <t>victor.astudillo@colegiomacaya.cl</t>
  </si>
  <si>
    <t>VICTOR</t>
  </si>
  <si>
    <t>ASTUDILLO</t>
  </si>
  <si>
    <t>CANTILLANO</t>
  </si>
  <si>
    <t>anthuan.carpio@colegiomacaya.cl</t>
  </si>
  <si>
    <t>ANTHUAN</t>
  </si>
  <si>
    <t>CARPIO</t>
  </si>
  <si>
    <t>GODOY</t>
  </si>
  <si>
    <t>stefano.carrasco@colegiomacaya.cl</t>
  </si>
  <si>
    <t>STEFANO</t>
  </si>
  <si>
    <t>CARRASCO</t>
  </si>
  <si>
    <t>BARRETO</t>
  </si>
  <si>
    <t>amy.collao@colegiomacaya.cl</t>
  </si>
  <si>
    <t>AMY</t>
  </si>
  <si>
    <t>COLLAO</t>
  </si>
  <si>
    <t>BRICEnO</t>
  </si>
  <si>
    <t>aimee.contreras@colegiomacaya.cl</t>
  </si>
  <si>
    <t>AIMeE</t>
  </si>
  <si>
    <t>CONTRERAS</t>
  </si>
  <si>
    <t>AVARIAS</t>
  </si>
  <si>
    <t>antonella.cortes@colegiomacaya.cl</t>
  </si>
  <si>
    <t>ANTONELLA</t>
  </si>
  <si>
    <t>CORTeS</t>
  </si>
  <si>
    <t>RUBIO</t>
  </si>
  <si>
    <t>aneley.diaz@colegiomacaya.cl</t>
  </si>
  <si>
    <t>ANELEY</t>
  </si>
  <si>
    <t>DIAZ</t>
  </si>
  <si>
    <t>CAIMANQUE</t>
  </si>
  <si>
    <t>isacc.garrido@colegiomacaya.cl</t>
  </si>
  <si>
    <t>ISACC</t>
  </si>
  <si>
    <t>GARRIDO</t>
  </si>
  <si>
    <t>TORRES</t>
  </si>
  <si>
    <t>valentina.jaramillo@colegiomacaya.cl</t>
  </si>
  <si>
    <t>VALENTINA</t>
  </si>
  <si>
    <t>JARAMILLO</t>
  </si>
  <si>
    <t>ROJAS</t>
  </si>
  <si>
    <t>oscar.lara@colegiomacaya.cl</t>
  </si>
  <si>
    <t>OSCAR</t>
  </si>
  <si>
    <t>LARA</t>
  </si>
  <si>
    <t>PALMA</t>
  </si>
  <si>
    <t>jorge.larama@colegiomacaya.cl</t>
  </si>
  <si>
    <t>JORGE</t>
  </si>
  <si>
    <t>LARAMA</t>
  </si>
  <si>
    <t>BALTAZAR</t>
  </si>
  <si>
    <t>gaspar.ledezma@colegiomacaya.cl</t>
  </si>
  <si>
    <t>GASPAR</t>
  </si>
  <si>
    <t>LEDEZMA</t>
  </si>
  <si>
    <t>ORTIZ</t>
  </si>
  <si>
    <t>erick.mamani@colegiomacaya.cl</t>
  </si>
  <si>
    <t>ERICK</t>
  </si>
  <si>
    <t>MAMANI</t>
  </si>
  <si>
    <t>BAZAN</t>
  </si>
  <si>
    <t>alannis.mellado@colegiomacaya.cl</t>
  </si>
  <si>
    <t>ALANNIS</t>
  </si>
  <si>
    <t>MELLADO</t>
  </si>
  <si>
    <t>CAYO</t>
  </si>
  <si>
    <t>isabella.munoz@colegiomacaya.cl</t>
  </si>
  <si>
    <t>ISABELLA</t>
  </si>
  <si>
    <t>MUnOZ</t>
  </si>
  <si>
    <t>HILAJA</t>
  </si>
  <si>
    <t>rebeca.navarrete@colegiomacaya.cl</t>
  </si>
  <si>
    <t>REBECA</t>
  </si>
  <si>
    <t>NAVARRETE</t>
  </si>
  <si>
    <t>SILVA</t>
  </si>
  <si>
    <t>matias.ogalde@colegiomacaya.cl</t>
  </si>
  <si>
    <t>MATiAS</t>
  </si>
  <si>
    <t>OGALDE</t>
  </si>
  <si>
    <t>milan.ortiz@colegiomacaya.cl</t>
  </si>
  <si>
    <t>MILAN</t>
  </si>
  <si>
    <t>ESPINOZA</t>
  </si>
  <si>
    <t>mateo.romero@colegiomacaya.cl</t>
  </si>
  <si>
    <t>MATEO</t>
  </si>
  <si>
    <t>ROMERO</t>
  </si>
  <si>
    <t>GONZALEZ</t>
  </si>
  <si>
    <t>isabella.rondon@colegiomacaya.cl</t>
  </si>
  <si>
    <t>RONDON</t>
  </si>
  <si>
    <t>GARCIA</t>
  </si>
  <si>
    <t>antonia.sanchez@colegiomacaya.cl</t>
  </si>
  <si>
    <t>ANTONIA</t>
  </si>
  <si>
    <t>SANCHEZ</t>
  </si>
  <si>
    <t>GUERRA</t>
  </si>
  <si>
    <t>jahel.silva@colegiomacaya.cl</t>
  </si>
  <si>
    <t>JAHEL</t>
  </si>
  <si>
    <t>GARCiA</t>
  </si>
  <si>
    <t>francisca.soto@colegiomacaya.cl</t>
  </si>
  <si>
    <t>FRANCISCA</t>
  </si>
  <si>
    <t>alondran.urtubia@colegiomacaya.cl</t>
  </si>
  <si>
    <t>ALONDRAN</t>
  </si>
  <si>
    <t>URTUBIA</t>
  </si>
  <si>
    <t>MIRANDA</t>
  </si>
  <si>
    <t>miguel.valencia@colegiomacaya.cl</t>
  </si>
  <si>
    <t>MIGUEL</t>
  </si>
  <si>
    <t>VALENCIA</t>
  </si>
  <si>
    <t>ARRIAZA</t>
  </si>
  <si>
    <t>martina.vargas@colegiomacaya.cl</t>
  </si>
  <si>
    <t>MARTINA</t>
  </si>
  <si>
    <t>VARGAS</t>
  </si>
  <si>
    <t>ANTIQUERA</t>
  </si>
  <si>
    <t>monserrat.veliz@colegiomacaya.cl</t>
  </si>
  <si>
    <t>MONSERRAT</t>
  </si>
  <si>
    <t>VELIZ</t>
  </si>
  <si>
    <t>BUTRON</t>
  </si>
  <si>
    <t>kimberly.vilca@colegiomacaya.cl</t>
  </si>
  <si>
    <t>KIMBERLY</t>
  </si>
  <si>
    <t>VILCA</t>
  </si>
  <si>
    <t>GoMEZ</t>
  </si>
  <si>
    <t>amaro.villablanca@colegiomacaya.cl</t>
  </si>
  <si>
    <t>AMARO</t>
  </si>
  <si>
    <t>VILLABLANCA</t>
  </si>
  <si>
    <t>AVALOS</t>
  </si>
  <si>
    <t>alison.vivanco@colegiomacaya.cl</t>
  </si>
  <si>
    <t>ALISON</t>
  </si>
  <si>
    <t>VIVANCO</t>
  </si>
  <si>
    <t>sofia.caamano@colegiomacaya.cl</t>
  </si>
  <si>
    <t>SOFiA</t>
  </si>
  <si>
    <t>CAAMAnO</t>
  </si>
  <si>
    <t>amalia.alarcon@colegiomacaya.cl</t>
  </si>
  <si>
    <t xml:space="preserve"> B</t>
  </si>
  <si>
    <t>AMALIA</t>
  </si>
  <si>
    <t>ALARCON</t>
  </si>
  <si>
    <t>VEGA</t>
  </si>
  <si>
    <t>catalina.alvarado@colegiomacaya.cl</t>
  </si>
  <si>
    <t>CATALINA</t>
  </si>
  <si>
    <t>ALVARADO</t>
  </si>
  <si>
    <t>SANSUR</t>
  </si>
  <si>
    <t>julian.araneda@colegiomacaya.cl</t>
  </si>
  <si>
    <t>JULIAN</t>
  </si>
  <si>
    <t>ARANEDA</t>
  </si>
  <si>
    <t>BRUNA</t>
  </si>
  <si>
    <t>martina.arias@colegiomacaya.cl</t>
  </si>
  <si>
    <t>ARIAS</t>
  </si>
  <si>
    <t>MATUS</t>
  </si>
  <si>
    <t>ian.ayma@colegiomacaya.cl</t>
  </si>
  <si>
    <t>IAN</t>
  </si>
  <si>
    <t>AYMA</t>
  </si>
  <si>
    <t>HERRERA</t>
  </si>
  <si>
    <t>nicolas.barahona@colegiomacaya.cl</t>
  </si>
  <si>
    <t>NICOLAS</t>
  </si>
  <si>
    <t>BARAHONA</t>
  </si>
  <si>
    <t>RIQUELME</t>
  </si>
  <si>
    <t>katalina.bugueno@colegiomacaya.cl</t>
  </si>
  <si>
    <t>KATALINA</t>
  </si>
  <si>
    <t>BUGUEnO</t>
  </si>
  <si>
    <t>VASQUEZ</t>
  </si>
  <si>
    <t>esteban.calderon@colegiomacaya.cl</t>
  </si>
  <si>
    <t>ESTEBAN</t>
  </si>
  <si>
    <t>CALDERON</t>
  </si>
  <si>
    <t>RAMIREZ</t>
  </si>
  <si>
    <t>trinidad.canavieres@colegiomacaya.cl</t>
  </si>
  <si>
    <t>TRINIDAD</t>
  </si>
  <si>
    <t>CANAVIERES</t>
  </si>
  <si>
    <t>IGNACIO</t>
  </si>
  <si>
    <t>mateo.cornejo@colegiomacaya.cl</t>
  </si>
  <si>
    <t>CORNEJO</t>
  </si>
  <si>
    <t>D'AQUIN</t>
  </si>
  <si>
    <t>alondra.diaz@colegiomacaya.cl</t>
  </si>
  <si>
    <t>ALONDRA</t>
  </si>
  <si>
    <t>DiAZ</t>
  </si>
  <si>
    <t>OLIVERA</t>
  </si>
  <si>
    <t>luis.duran@colegiomacaya.cl</t>
  </si>
  <si>
    <t>LUIS</t>
  </si>
  <si>
    <t>DURAN</t>
  </si>
  <si>
    <t>GALLARDO</t>
  </si>
  <si>
    <t>alan.esparza@colegiomacaya.cl</t>
  </si>
  <si>
    <t>ALAN</t>
  </si>
  <si>
    <t>ESPARZA</t>
  </si>
  <si>
    <t>GONZaLEZ</t>
  </si>
  <si>
    <t>cristobal.galindo@colegiomacaya.cl</t>
  </si>
  <si>
    <t>CRISTOBAL</t>
  </si>
  <si>
    <t>GALINDO</t>
  </si>
  <si>
    <t>antonia.galleguillos@colegiomacaya.cl</t>
  </si>
  <si>
    <t>GALLEGUILLOS</t>
  </si>
  <si>
    <t>GUTIeRREZ</t>
  </si>
  <si>
    <t>martin.garcia@colegiomacaya.cl</t>
  </si>
  <si>
    <t>MARTIN</t>
  </si>
  <si>
    <t>benjamin.henriquez@colegiomacaya.cl</t>
  </si>
  <si>
    <t>BENJAMIN</t>
  </si>
  <si>
    <t>HENRIQUEZ</t>
  </si>
  <si>
    <t>SEPULVEDAD</t>
  </si>
  <si>
    <t>maximiliano.heraldo@colegiomacaya.cl</t>
  </si>
  <si>
    <t>MAXIMILIANO</t>
  </si>
  <si>
    <t>HERALDO</t>
  </si>
  <si>
    <t>CAMPOS</t>
  </si>
  <si>
    <t>belen.inostroza@colegiomacaya.cl</t>
  </si>
  <si>
    <t>BELEN</t>
  </si>
  <si>
    <t>INOSTROZA</t>
  </si>
  <si>
    <t>ERICKSON</t>
  </si>
  <si>
    <t>alvaro.limpias@colegiomacaya.cl</t>
  </si>
  <si>
    <t>ALVARO</t>
  </si>
  <si>
    <t>LIMPIAS</t>
  </si>
  <si>
    <t>CHOQUE</t>
  </si>
  <si>
    <t>jassen.llana@colegiomacaya.cl</t>
  </si>
  <si>
    <t>JASSEN</t>
  </si>
  <si>
    <t>LLANA</t>
  </si>
  <si>
    <t>facundo.lozano@colegiomacaya.cl</t>
  </si>
  <si>
    <t>FACUNDO</t>
  </si>
  <si>
    <t>LOZANO</t>
  </si>
  <si>
    <t>PAEZ</t>
  </si>
  <si>
    <t>fabian.mamani@colegiomacaya.cl</t>
  </si>
  <si>
    <t>CASTRO</t>
  </si>
  <si>
    <t>valentina.mamani@colegiomacaya.cl</t>
  </si>
  <si>
    <t>diana.martinez@colegiomacaya.cl</t>
  </si>
  <si>
    <t>DIANA</t>
  </si>
  <si>
    <t>MARTINEZ</t>
  </si>
  <si>
    <t>GUTIERREZ</t>
  </si>
  <si>
    <t>mateo.orellana@colegiomacaya.cl</t>
  </si>
  <si>
    <t>ORELLANA</t>
  </si>
  <si>
    <t>ORDonEZ</t>
  </si>
  <si>
    <t>agustina.osses@colegiomacaya.cl</t>
  </si>
  <si>
    <t>AGUSTINA</t>
  </si>
  <si>
    <t>OSSES</t>
  </si>
  <si>
    <t>AMAYA</t>
  </si>
  <si>
    <t>damian.osses@colegiomacaya.cl</t>
  </si>
  <si>
    <t>DAMIAN</t>
  </si>
  <si>
    <t>CAVIERES</t>
  </si>
  <si>
    <t>isis.oyanadel@colegiomacaya.cl</t>
  </si>
  <si>
    <t>ISIS</t>
  </si>
  <si>
    <t>OYANADEL</t>
  </si>
  <si>
    <t>andrew.sabi@colegiomacaya.cl</t>
  </si>
  <si>
    <t>ANDREW</t>
  </si>
  <si>
    <t>SABI</t>
  </si>
  <si>
    <t>CASTAnO</t>
  </si>
  <si>
    <t>maximiliano.sanchez@colegiomacaya.cl</t>
  </si>
  <si>
    <t>ZEPEDA</t>
  </si>
  <si>
    <t>javier.seguel@colegiomacaya.cl</t>
  </si>
  <si>
    <t>JAVIER</t>
  </si>
  <si>
    <t>SEGUEL</t>
  </si>
  <si>
    <t>ARAPIO</t>
  </si>
  <si>
    <t>thiare.vargas@colegiomacaya.cl</t>
  </si>
  <si>
    <t>THIARE</t>
  </si>
  <si>
    <t>RUBINA</t>
  </si>
  <si>
    <t>hela.vilches@colegiomacaya.cl</t>
  </si>
  <si>
    <t>HELA</t>
  </si>
  <si>
    <t>VILCHES</t>
  </si>
  <si>
    <t>lucas.zuniga@colegiomacaya.cl</t>
  </si>
  <si>
    <t>LUCAS</t>
  </si>
  <si>
    <t>ZunIGA</t>
  </si>
  <si>
    <t>isidora.rivera@colegiomacaya.cl</t>
  </si>
  <si>
    <t>ISIDORA</t>
  </si>
  <si>
    <t>RIVERA</t>
  </si>
  <si>
    <t>oseias.colque@colegiomacaya.cl</t>
  </si>
  <si>
    <t>OSEIAS</t>
  </si>
  <si>
    <t>COLQUE</t>
  </si>
  <si>
    <t>dante.frias@colegiomacaya.cl</t>
  </si>
  <si>
    <t>DANTE</t>
  </si>
  <si>
    <t>FRiAS</t>
  </si>
  <si>
    <t>LoPEZ</t>
  </si>
  <si>
    <t>dannae.acori@colegiomacaya.cl</t>
  </si>
  <si>
    <t xml:space="preserve"> Transicion 2º Nivel</t>
  </si>
  <si>
    <t>DANNAE</t>
  </si>
  <si>
    <t>ACORI</t>
  </si>
  <si>
    <t>ALCOTA</t>
  </si>
  <si>
    <t>agustina.aedo@colegiomacaya.cl</t>
  </si>
  <si>
    <t>ayleen.alconz@colegiomacaya.cl</t>
  </si>
  <si>
    <t>AYLEEN</t>
  </si>
  <si>
    <t>ALCONZ</t>
  </si>
  <si>
    <t>ARAVIRE</t>
  </si>
  <si>
    <t>fabiola.apaza@colegiomacaya.cl</t>
  </si>
  <si>
    <t>FABIOLA</t>
  </si>
  <si>
    <t>APAZA</t>
  </si>
  <si>
    <t>APALA</t>
  </si>
  <si>
    <t>keitty.arce@colegiomacaya.cl</t>
  </si>
  <si>
    <t>KEITTY</t>
  </si>
  <si>
    <t>ARCE</t>
  </si>
  <si>
    <t>URBINA</t>
  </si>
  <si>
    <t>felipe.cabrera@colegiomacaya.cl</t>
  </si>
  <si>
    <t>FELIPE</t>
  </si>
  <si>
    <t>CABRERA</t>
  </si>
  <si>
    <t>CONDORI</t>
  </si>
  <si>
    <t>valentina.callpa@colegiomacaya.cl</t>
  </si>
  <si>
    <t>CALLPA</t>
  </si>
  <si>
    <t>TAPIA</t>
  </si>
  <si>
    <t>sofia.carvajal@colegiomacaya.cl</t>
  </si>
  <si>
    <t>CARVAJAL</t>
  </si>
  <si>
    <t>MOLINA</t>
  </si>
  <si>
    <t>isidora.cayazaya@colegiomacaya.cl</t>
  </si>
  <si>
    <t>CAYAZAYA</t>
  </si>
  <si>
    <t>sofia.choque@colegiomacaya.cl</t>
  </si>
  <si>
    <t>SaNCHEZ</t>
  </si>
  <si>
    <t>maria.clift@colegiomacaya.cl</t>
  </si>
  <si>
    <t>MARiA</t>
  </si>
  <si>
    <t>CLIFT</t>
  </si>
  <si>
    <t>PASTeN</t>
  </si>
  <si>
    <t>isidora.cofre@colegiomacaya.cl</t>
  </si>
  <si>
    <t>COFRe</t>
  </si>
  <si>
    <t>gaston.diaz@colegiomacaya.cl</t>
  </si>
  <si>
    <t>GASTON</t>
  </si>
  <si>
    <t>ECHEVERRIA</t>
  </si>
  <si>
    <t>david.escobar@colegiomacaya.cl</t>
  </si>
  <si>
    <t>DAVID</t>
  </si>
  <si>
    <t>ESCOBAR</t>
  </si>
  <si>
    <t>GENERAL</t>
  </si>
  <si>
    <t>mayte.farias@colegiomacaya.cl</t>
  </si>
  <si>
    <t>MAYTE</t>
  </si>
  <si>
    <t>FARiAS</t>
  </si>
  <si>
    <t>SEPuLVEDA</t>
  </si>
  <si>
    <t>elienai.figueroa@colegiomacaya.cl</t>
  </si>
  <si>
    <t>ELIENAI</t>
  </si>
  <si>
    <t>FIGUEROA</t>
  </si>
  <si>
    <t>VALDES</t>
  </si>
  <si>
    <t>nicole.flores@colegiomacaya.cl</t>
  </si>
  <si>
    <t>NICOLE</t>
  </si>
  <si>
    <t>FLORES</t>
  </si>
  <si>
    <t>agustin.flores@colegiomacaya.cl</t>
  </si>
  <si>
    <t>AGUSTiN</t>
  </si>
  <si>
    <t>IBAnEZ</t>
  </si>
  <si>
    <t>martina.galvez@colegiomacaya.cl</t>
  </si>
  <si>
    <t>GALVEZ</t>
  </si>
  <si>
    <t>BALCAZAR</t>
  </si>
  <si>
    <t>cristobal.gonzalez@colegiomacaya.cl</t>
  </si>
  <si>
    <t>PASTEN</t>
  </si>
  <si>
    <t>alice.guerra@colegiomacaya.cl</t>
  </si>
  <si>
    <t>ALICE</t>
  </si>
  <si>
    <t>ABURTO</t>
  </si>
  <si>
    <t>samira.hergueta@colegiomacaya.cl</t>
  </si>
  <si>
    <t>SAMIRA</t>
  </si>
  <si>
    <t>HERGUETA</t>
  </si>
  <si>
    <t>annaliss.latorre@colegiomacaya.cl</t>
  </si>
  <si>
    <t>ANNALISS</t>
  </si>
  <si>
    <t>LATORRE</t>
  </si>
  <si>
    <t>FERNaNDEZ</t>
  </si>
  <si>
    <t>isidora.levio@colegiomacaya.cl</t>
  </si>
  <si>
    <t>LEVIO</t>
  </si>
  <si>
    <t>aVALOS</t>
  </si>
  <si>
    <t>bruno.macpherson@colegiomacaya.cl</t>
  </si>
  <si>
    <t>BRUNO</t>
  </si>
  <si>
    <t>MACPHERSON</t>
  </si>
  <si>
    <t>CAREAGA</t>
  </si>
  <si>
    <t>arlet.mamani@colegiomacaya.cl</t>
  </si>
  <si>
    <t>ARLET</t>
  </si>
  <si>
    <t>PEREZ</t>
  </si>
  <si>
    <t>safka.mansilla@colegiomacaya.cl</t>
  </si>
  <si>
    <t>SAFKA</t>
  </si>
  <si>
    <t>MANSILLA</t>
  </si>
  <si>
    <t>katalina.marin@colegiomacaya.cl</t>
  </si>
  <si>
    <t>MARIN</t>
  </si>
  <si>
    <t>LEON</t>
  </si>
  <si>
    <t>alecssa.mellado@colegiomacaya.cl</t>
  </si>
  <si>
    <t>ALECSSA</t>
  </si>
  <si>
    <t>andre.morales@colegiomacaya.cl</t>
  </si>
  <si>
    <t>ANDRE</t>
  </si>
  <si>
    <t>MORALES</t>
  </si>
  <si>
    <t>ISLADO</t>
  </si>
  <si>
    <t>nathian.ossandon@colegiomacaya.cl</t>
  </si>
  <si>
    <t>NATHIAN</t>
  </si>
  <si>
    <t>OSSANDoN</t>
  </si>
  <si>
    <t>HIDALGO</t>
  </si>
  <si>
    <t>ras.parada@colegiomacaya.cl</t>
  </si>
  <si>
    <t>RAS</t>
  </si>
  <si>
    <t>PARADA</t>
  </si>
  <si>
    <t>CHAVEZ</t>
  </si>
  <si>
    <t>andres.pena@colegiomacaya.cl</t>
  </si>
  <si>
    <t>ANDRES</t>
  </si>
  <si>
    <t>PEnA</t>
  </si>
  <si>
    <t>cristobal.pereira@colegiomacaya.cl</t>
  </si>
  <si>
    <t>PEREIRA</t>
  </si>
  <si>
    <t>angelo.quintana@colegiomacaya.cl</t>
  </si>
  <si>
    <t>ANGELO</t>
  </si>
  <si>
    <t>QUINTANA</t>
  </si>
  <si>
    <t>MARTiNEZ</t>
  </si>
  <si>
    <t>emily.ramirez@colegiomacaya.cl</t>
  </si>
  <si>
    <t>EMILY</t>
  </si>
  <si>
    <t>JELDRES</t>
  </si>
  <si>
    <t>sarahy.rebolledo@colegiomacaya.cl</t>
  </si>
  <si>
    <t>SARAHY</t>
  </si>
  <si>
    <t>REBOLLEDO</t>
  </si>
  <si>
    <t>matias.robledo@colegiomacaya.cl</t>
  </si>
  <si>
    <t>MATIAS</t>
  </si>
  <si>
    <t>ROBLEDO</t>
  </si>
  <si>
    <t>CASTILLO</t>
  </si>
  <si>
    <t>javiera.salazar@colegiomacaya.cl</t>
  </si>
  <si>
    <t>JAVIERA</t>
  </si>
  <si>
    <t>SALAZAR</t>
  </si>
  <si>
    <t>sebastian.soto@colegiomacaya.cl</t>
  </si>
  <si>
    <t>SEBASTIaN</t>
  </si>
  <si>
    <t>MARICAHUIN</t>
  </si>
  <si>
    <t>belen.torres@colegiomacaya.cl</t>
  </si>
  <si>
    <t>BELeN</t>
  </si>
  <si>
    <t>maite.vega@colegiomacaya.cl</t>
  </si>
  <si>
    <t>MAITE</t>
  </si>
  <si>
    <t>fernando.vera@colegiomacaya.cl</t>
  </si>
  <si>
    <t>FERNANDO</t>
  </si>
  <si>
    <t>miguel.viza@colegiomacaya.cl</t>
  </si>
  <si>
    <t>VIZA</t>
  </si>
  <si>
    <t>manuel.fuentes@colegiomacaya.cl</t>
  </si>
  <si>
    <t>MANUEL</t>
  </si>
  <si>
    <t>FUENTES</t>
  </si>
  <si>
    <t>NIETO</t>
  </si>
  <si>
    <t>christopher.alcayaga@colegiomacaya.cl</t>
  </si>
  <si>
    <t>CHRISTOPHER</t>
  </si>
  <si>
    <t>ALCAYAGA</t>
  </si>
  <si>
    <t>VILLA</t>
  </si>
  <si>
    <t>maria.araneda@colegiomacaya.cl</t>
  </si>
  <si>
    <t>MARIA</t>
  </si>
  <si>
    <t>juan.avello@colegiomacaya.cl</t>
  </si>
  <si>
    <t>JUAN</t>
  </si>
  <si>
    <t>AVELLO</t>
  </si>
  <si>
    <t>MANZOR</t>
  </si>
  <si>
    <t>amada.barrios@colegiomacaya.cl</t>
  </si>
  <si>
    <t>AMADA</t>
  </si>
  <si>
    <t>BARRIOS</t>
  </si>
  <si>
    <t>FARFAN</t>
  </si>
  <si>
    <t>josefa.bravo@colegiomacaya.cl</t>
  </si>
  <si>
    <t>JOSEFA</t>
  </si>
  <si>
    <t>BRAVO</t>
  </si>
  <si>
    <t>yorman.campillay@colegiomacaya.cl</t>
  </si>
  <si>
    <t>YORMAN</t>
  </si>
  <si>
    <t>CAMPILLAY</t>
  </si>
  <si>
    <t>joaquin.carrasco@colegiomacaya.cl</t>
  </si>
  <si>
    <t>JOAQUIN</t>
  </si>
  <si>
    <t>emiliano.castro@colegiomacaya.cl</t>
  </si>
  <si>
    <t>EMILIANO</t>
  </si>
  <si>
    <t>GOMEZ</t>
  </si>
  <si>
    <t>mateo.ceballos@colegiomacaya.cl</t>
  </si>
  <si>
    <t>CEBALLOS</t>
  </si>
  <si>
    <t>DELAIGLESIA</t>
  </si>
  <si>
    <t>darlyn.choque@colegiomacaya.cl</t>
  </si>
  <si>
    <t>DARLYN</t>
  </si>
  <si>
    <t>VILLCA</t>
  </si>
  <si>
    <t>emily.contreras@colegiomacaya.cl</t>
  </si>
  <si>
    <t>COAQUERA</t>
  </si>
  <si>
    <t>antonella.duran@colegiomacaya.cl</t>
  </si>
  <si>
    <t>DURaN</t>
  </si>
  <si>
    <t>MALDONADO</t>
  </si>
  <si>
    <t>belen.fernandez@colegiomacaya.cl</t>
  </si>
  <si>
    <t>amaro.flores@colegiomacaya.cl</t>
  </si>
  <si>
    <t>deyanel.flores@colegiomacaya.cl</t>
  </si>
  <si>
    <t>DEYANeL</t>
  </si>
  <si>
    <t>israel.flores@colegiomacaya.cl</t>
  </si>
  <si>
    <t>ISRAEL</t>
  </si>
  <si>
    <t>juan.gil@colegiomacaya.cl</t>
  </si>
  <si>
    <t>GIL</t>
  </si>
  <si>
    <t>jimmy.gonzalez@colegiomacaya.cl</t>
  </si>
  <si>
    <t>JIMMY</t>
  </si>
  <si>
    <t>FILIOS</t>
  </si>
  <si>
    <t>ayleen.gutierrez@colegiomacaya.cl</t>
  </si>
  <si>
    <t>ZUnIGA</t>
  </si>
  <si>
    <t>thyana.ilaja@colegiomacaya.cl</t>
  </si>
  <si>
    <t>THYANA</t>
  </si>
  <si>
    <t>ILAJA</t>
  </si>
  <si>
    <t>RAMOS</t>
  </si>
  <si>
    <t>thomas.lillo@colegiomacaya.cl</t>
  </si>
  <si>
    <t>THOMAS</t>
  </si>
  <si>
    <t>LILLO</t>
  </si>
  <si>
    <t>RETAMALES</t>
  </si>
  <si>
    <t>ricardo.mamani@colegiomacaya.cl</t>
  </si>
  <si>
    <t>RICARDO</t>
  </si>
  <si>
    <t>TICONA</t>
  </si>
  <si>
    <t>angel.manyoma@colegiomacaya.cl</t>
  </si>
  <si>
    <t>ANGEL</t>
  </si>
  <si>
    <t>MANYOMA</t>
  </si>
  <si>
    <t>RIOS</t>
  </si>
  <si>
    <t>isidora.millar@colegiomacaya.cl</t>
  </si>
  <si>
    <t>MILLAR</t>
  </si>
  <si>
    <t>BARRAZA</t>
  </si>
  <si>
    <t>pollett.munoz@colegiomacaya.cl</t>
  </si>
  <si>
    <t>POLLETT</t>
  </si>
  <si>
    <t>soffia.neira@colegiomacaya.cl</t>
  </si>
  <si>
    <t>SOFFIA</t>
  </si>
  <si>
    <t>NEIRA</t>
  </si>
  <si>
    <t>HERNaNDEZ</t>
  </si>
  <si>
    <t>ashly.nolly@colegiomacaya.cl</t>
  </si>
  <si>
    <t>ASHLY</t>
  </si>
  <si>
    <t>NOLLY</t>
  </si>
  <si>
    <t>VIDAURRE</t>
  </si>
  <si>
    <t>benjamin.nunez@colegiomacaya.cl</t>
  </si>
  <si>
    <t>NUnEZ</t>
  </si>
  <si>
    <t>isabella.nunez@colegiomacaya.cl</t>
  </si>
  <si>
    <t>FABREGA</t>
  </si>
  <si>
    <t>pia.olmos@colegiomacaya.cl</t>
  </si>
  <si>
    <t>PiA</t>
  </si>
  <si>
    <t>OLMOS</t>
  </si>
  <si>
    <t>JIMeNEZ</t>
  </si>
  <si>
    <t>jose.otarola@colegiomacaya.cl</t>
  </si>
  <si>
    <t>JOSe</t>
  </si>
  <si>
    <t>OTaROLA</t>
  </si>
  <si>
    <t>antonella.parra@colegiomacaya.cl</t>
  </si>
  <si>
    <t>PARRA</t>
  </si>
  <si>
    <t>SOLiS</t>
  </si>
  <si>
    <t>agustin.pastenes@colegiomacaya.cl</t>
  </si>
  <si>
    <t>PASTENES</t>
  </si>
  <si>
    <t>florencia.perez@colegiomacaya.cl</t>
  </si>
  <si>
    <t>SANTOS</t>
  </si>
  <si>
    <t>francisca.quispe@colegiomacaya.cl</t>
  </si>
  <si>
    <t>QUISPE</t>
  </si>
  <si>
    <t>ricardo.romero@colegiomacaya.cl</t>
  </si>
  <si>
    <t>maximiliano.saez@colegiomacaya.cl</t>
  </si>
  <si>
    <t>SAEZ</t>
  </si>
  <si>
    <t>catalina.santibanez@colegiomacaya.cl</t>
  </si>
  <si>
    <t>SANTIBAnEZ</t>
  </si>
  <si>
    <t>martina.sepulveda@colegiomacaya.cl</t>
  </si>
  <si>
    <t>agustin.sierra@colegiomacaya.cl</t>
  </si>
  <si>
    <t>SIERRA</t>
  </si>
  <si>
    <t>isabella.solis@colegiomacaya.cl</t>
  </si>
  <si>
    <t>SOLIS</t>
  </si>
  <si>
    <t>dante.tapia@colegiomacaya.cl</t>
  </si>
  <si>
    <t>ROBLES</t>
  </si>
  <si>
    <t>valentina.trivinos@colegiomacaya.cl</t>
  </si>
  <si>
    <t>TRIVInOS</t>
  </si>
  <si>
    <t>vicente.villalobos@colegiomacaya.cl</t>
  </si>
  <si>
    <t>VICENTE</t>
  </si>
  <si>
    <t>VILLALOBOS</t>
  </si>
  <si>
    <t>COPA</t>
  </si>
  <si>
    <t>laia.restrepo@colegiomacaya.cl</t>
  </si>
  <si>
    <t>LAIA</t>
  </si>
  <si>
    <t>RESTREPO</t>
  </si>
  <si>
    <t>baltier.herrera@colegiomacaya.cl</t>
  </si>
  <si>
    <t>BALTIER</t>
  </si>
  <si>
    <t>aLAMOS</t>
  </si>
  <si>
    <t>shirley.pino@colegiomacaya.cl</t>
  </si>
  <si>
    <t>SHIRLEY</t>
  </si>
  <si>
    <t>PINO</t>
  </si>
  <si>
    <t>sofia.mamani@colegiomacaya.cl</t>
  </si>
  <si>
    <t>raikelys.menas@colegiomacaya.cl</t>
  </si>
  <si>
    <t>RAIKELYS</t>
  </si>
  <si>
    <t>MENAS</t>
  </si>
  <si>
    <t>ignacia.aballay@colegiomacaya.cl</t>
  </si>
  <si>
    <t>IGNACIA</t>
  </si>
  <si>
    <t>ABALLAY</t>
  </si>
  <si>
    <t>ivania.aguilera@colegiomacaya.cl</t>
  </si>
  <si>
    <t>IVANIA</t>
  </si>
  <si>
    <t>AGUILERA</t>
  </si>
  <si>
    <t>gustavo.arancibia@colegiomacaya.cl</t>
  </si>
  <si>
    <t>GUSTAVO</t>
  </si>
  <si>
    <t>ARANCIBIA</t>
  </si>
  <si>
    <t>renata.araneda@colegiomacaya.cl</t>
  </si>
  <si>
    <t>RENATA</t>
  </si>
  <si>
    <t>ignacio.arredondo@colegiomacaya.cl</t>
  </si>
  <si>
    <t>ARREDONDO</t>
  </si>
  <si>
    <t>ROJO</t>
  </si>
  <si>
    <t>ayelen.baptista@colegiomacaya.cl</t>
  </si>
  <si>
    <t>AYELeN</t>
  </si>
  <si>
    <t>BAPTISTA</t>
  </si>
  <si>
    <t>MURILLO</t>
  </si>
  <si>
    <t>aleyna.caballero@colegiomacaya.cl</t>
  </si>
  <si>
    <t>ALEYNA</t>
  </si>
  <si>
    <t>CABALLERO</t>
  </si>
  <si>
    <t>SANTANDER</t>
  </si>
  <si>
    <t>renatta.canova@colegiomacaya.cl</t>
  </si>
  <si>
    <t>RENATTA</t>
  </si>
  <si>
    <t>CANOVA</t>
  </si>
  <si>
    <t>RODRiGUEZ</t>
  </si>
  <si>
    <t>maximo.castro@colegiomacaya.cl</t>
  </si>
  <si>
    <t>ALVAREZ</t>
  </si>
  <si>
    <t>brianna.castro@colegiomacaya.cl</t>
  </si>
  <si>
    <t>BRIANNA</t>
  </si>
  <si>
    <t>COTRINA</t>
  </si>
  <si>
    <t>agustin.castro@colegiomacaya.cl</t>
  </si>
  <si>
    <t>emely.choque@colegiomacaya.cl</t>
  </si>
  <si>
    <t>EMELY</t>
  </si>
  <si>
    <t>yanis.copa@colegiomacaya.cl</t>
  </si>
  <si>
    <t>YANIS</t>
  </si>
  <si>
    <t>MOLLO</t>
  </si>
  <si>
    <t>martin.duarte@colegiomacaya.cl</t>
  </si>
  <si>
    <t>DUARTE</t>
  </si>
  <si>
    <t>JAnA</t>
  </si>
  <si>
    <t>exequiel.espinoza@colegiomacaya.cl</t>
  </si>
  <si>
    <t>EXEQUIEL</t>
  </si>
  <si>
    <t>polette.espinoza@colegiomacaya.cl</t>
  </si>
  <si>
    <t>POLETTE</t>
  </si>
  <si>
    <t>maite.flores@colegiomacaya.cl</t>
  </si>
  <si>
    <t>mario.fredes@colegiomacaya.cl</t>
  </si>
  <si>
    <t>MARIO</t>
  </si>
  <si>
    <t>FREDES</t>
  </si>
  <si>
    <t>raul.guajardo@colegiomacaya.cl</t>
  </si>
  <si>
    <t>RAuL</t>
  </si>
  <si>
    <t>GUAJARDO</t>
  </si>
  <si>
    <t>RIFFO</t>
  </si>
  <si>
    <t>monserrat.guerrero@colegiomacaya.cl</t>
  </si>
  <si>
    <t>GUERRERO</t>
  </si>
  <si>
    <t>LUENGO</t>
  </si>
  <si>
    <t>maitte.guerrero@colegiomacaya.cl</t>
  </si>
  <si>
    <t>MAITTE</t>
  </si>
  <si>
    <t>maite.irulao@colegiomacaya.cl</t>
  </si>
  <si>
    <t>IRULAO</t>
  </si>
  <si>
    <t>PANIAGUA</t>
  </si>
  <si>
    <t>nathian.lopes@colegiomacaya.cl</t>
  </si>
  <si>
    <t>LOPES</t>
  </si>
  <si>
    <t>angelina.luque@colegiomacaya.cl</t>
  </si>
  <si>
    <t>ANGELINA</t>
  </si>
  <si>
    <t>LUQUE</t>
  </si>
  <si>
    <t>RODRIGUEZ</t>
  </si>
  <si>
    <t>luis.madariaga@colegiomacaya.cl</t>
  </si>
  <si>
    <t>MADARIAGA</t>
  </si>
  <si>
    <t>sameer.maldonado@colegiomacaya.cl</t>
  </si>
  <si>
    <t>SAMEER</t>
  </si>
  <si>
    <t>MESIAS</t>
  </si>
  <si>
    <t>amanda.medina@colegiomacaya.cl</t>
  </si>
  <si>
    <t>AMANDA</t>
  </si>
  <si>
    <t>MEDINA</t>
  </si>
  <si>
    <t>aLVAREZ</t>
  </si>
  <si>
    <t>martino.miranda@colegiomacaya.cl</t>
  </si>
  <si>
    <t>MARTINO</t>
  </si>
  <si>
    <t>LOAYZA</t>
  </si>
  <si>
    <t>agustin.miranda@colegiomacaya.cl</t>
  </si>
  <si>
    <t>PALACIO</t>
  </si>
  <si>
    <t>aracely.morales@colegiomacaya.cl</t>
  </si>
  <si>
    <t>ARACELY</t>
  </si>
  <si>
    <t>gabriel.muriel@colegiomacaya.cl</t>
  </si>
  <si>
    <t>GABRIEL</t>
  </si>
  <si>
    <t>MURIEL</t>
  </si>
  <si>
    <t>jairon.orderique@colegiomacaya.cl</t>
  </si>
  <si>
    <t>JAIRON</t>
  </si>
  <si>
    <t>ORDERIQUE</t>
  </si>
  <si>
    <t>victor.osorio@colegiomacaya.cl</t>
  </si>
  <si>
    <t>ViCTOR</t>
  </si>
  <si>
    <t>OSORIO</t>
  </si>
  <si>
    <t>REVECO</t>
  </si>
  <si>
    <t>maite.palma@colegiomacaya.cl</t>
  </si>
  <si>
    <t>MARDONES</t>
  </si>
  <si>
    <t>bastian.parra@colegiomacaya.cl</t>
  </si>
  <si>
    <t>BASTIaN</t>
  </si>
  <si>
    <t>aurora.pastene@colegiomacaya.cl</t>
  </si>
  <si>
    <t>AURORA</t>
  </si>
  <si>
    <t>PASTENE</t>
  </si>
  <si>
    <t>ACHURRA</t>
  </si>
  <si>
    <t>isabella.paz@colegiomacaya.cl</t>
  </si>
  <si>
    <t>PAZ</t>
  </si>
  <si>
    <t>tomas.paz@colegiomacaya.cl</t>
  </si>
  <si>
    <t>TOMaS</t>
  </si>
  <si>
    <t>amaya.quispe@colegiomacaya.cl</t>
  </si>
  <si>
    <t>FONCEA</t>
  </si>
  <si>
    <t>valery.ramos@colegiomacaya.cl</t>
  </si>
  <si>
    <t>VALERY</t>
  </si>
  <si>
    <t>BARRIENTOS</t>
  </si>
  <si>
    <t>isabella.ramos@colegiomacaya.cl</t>
  </si>
  <si>
    <t>VEAS</t>
  </si>
  <si>
    <t>agustin.saavedra@colegiomacaya.cl</t>
  </si>
  <si>
    <t>SAAVEDRA</t>
  </si>
  <si>
    <t>rafaela.salazar@colegiomacaya.cl</t>
  </si>
  <si>
    <t>RAFAELA</t>
  </si>
  <si>
    <t>lucas.saravia@colegiomacaya.cl</t>
  </si>
  <si>
    <t>SARAVIA</t>
  </si>
  <si>
    <t>carmen.toro@colegiomacaya.cl</t>
  </si>
  <si>
    <t>CARMEN</t>
  </si>
  <si>
    <t>TORO</t>
  </si>
  <si>
    <t>ESTRADA</t>
  </si>
  <si>
    <t>sofia.luque@colegiomacaya.cl</t>
  </si>
  <si>
    <t>SOFIA</t>
  </si>
  <si>
    <t>benjamin.alarcon@colegiomacaya.cl</t>
  </si>
  <si>
    <t>constanza.alfaro@colegiomacaya.cl</t>
  </si>
  <si>
    <t>CONSTANZA</t>
  </si>
  <si>
    <t>ALFARO</t>
  </si>
  <si>
    <t>QUINTANILLA</t>
  </si>
  <si>
    <t>fernando.alvarado@colegiomacaya.cl</t>
  </si>
  <si>
    <t>NARVAEZ</t>
  </si>
  <si>
    <t>sebastian.astorga@colegiomacaya.cl</t>
  </si>
  <si>
    <t>ASTORGA</t>
  </si>
  <si>
    <t>MORENO</t>
  </si>
  <si>
    <t>naomi.barraza@colegiomacaya.cl</t>
  </si>
  <si>
    <t>NAOMI</t>
  </si>
  <si>
    <t>ROQUE</t>
  </si>
  <si>
    <t>amy.briones@colegiomacaya.cl</t>
  </si>
  <si>
    <t>BRIONES</t>
  </si>
  <si>
    <t>tahia.callpa@colegiomacaya.cl</t>
  </si>
  <si>
    <t>TAHIA</t>
  </si>
  <si>
    <t>antonella.casanga@colegiomacaya.cl</t>
  </si>
  <si>
    <t>CASANGA</t>
  </si>
  <si>
    <t>MA</t>
  </si>
  <si>
    <t>antonella.castillo@colegiomacaya.cl</t>
  </si>
  <si>
    <t>ARInEZ</t>
  </si>
  <si>
    <t>bruno.chura@colegiomacaya.cl</t>
  </si>
  <si>
    <t>CHURA</t>
  </si>
  <si>
    <t>ARUQUIPA</t>
  </si>
  <si>
    <t>paz.cofre@colegiomacaya.cl</t>
  </si>
  <si>
    <t>ZERENE</t>
  </si>
  <si>
    <t>emily.cortes@colegiomacaya.cl</t>
  </si>
  <si>
    <t>ESTAY</t>
  </si>
  <si>
    <t>mey.cortes@colegiomacaya.cl</t>
  </si>
  <si>
    <t>MEY</t>
  </si>
  <si>
    <t>CORTES</t>
  </si>
  <si>
    <t>benjamin.diaz@colegiomacaya.cl</t>
  </si>
  <si>
    <t>luna.echeverria@colegiomacaya.cl</t>
  </si>
  <si>
    <t>LUNA</t>
  </si>
  <si>
    <t>ECHEVERRiA</t>
  </si>
  <si>
    <t>VALENZUELA</t>
  </si>
  <si>
    <t>fabian.espinoza@colegiomacaya.cl</t>
  </si>
  <si>
    <t>MAMELI</t>
  </si>
  <si>
    <t>axel.espinoza@colegiomacaya.cl</t>
  </si>
  <si>
    <t>AXEL</t>
  </si>
  <si>
    <t>RAMiREZ</t>
  </si>
  <si>
    <t>antonella.flores@colegiomacaya.cl</t>
  </si>
  <si>
    <t>nicolas.fuentes@colegiomacaya.cl</t>
  </si>
  <si>
    <t>NICOLaS</t>
  </si>
  <si>
    <t>naima.fuenzalida@colegiomacaya.cl</t>
  </si>
  <si>
    <t>NAIMA</t>
  </si>
  <si>
    <t>FUENZALIDA</t>
  </si>
  <si>
    <t>VaSQUEZ</t>
  </si>
  <si>
    <t>anthonia.gonzalez@colegiomacaya.cl</t>
  </si>
  <si>
    <t>ANTHONIA</t>
  </si>
  <si>
    <t>maximo.lagunas@colegiomacaya.cl</t>
  </si>
  <si>
    <t>LAGUNAS</t>
  </si>
  <si>
    <t>SANDOVAL</t>
  </si>
  <si>
    <t>phillippe.guicharrousse@colegiomacaya.cl</t>
  </si>
  <si>
    <t>PHILLIPPE</t>
  </si>
  <si>
    <t>GUICHARROUSSE</t>
  </si>
  <si>
    <t>AHUMADA</t>
  </si>
  <si>
    <t>damian.luna@colegiomacaya.cl</t>
  </si>
  <si>
    <t>NECULnIR</t>
  </si>
  <si>
    <t>yair.mamani@colegiomacaya.cl</t>
  </si>
  <si>
    <t>YAIR</t>
  </si>
  <si>
    <t>CHALLAPA</t>
  </si>
  <si>
    <t>daniel.mamani@colegiomacaya.cl</t>
  </si>
  <si>
    <t>DANIEL</t>
  </si>
  <si>
    <t>maximo.matus@colegiomacaya.cl</t>
  </si>
  <si>
    <t>daphne.mc-conell@colegiomacaya.cl</t>
  </si>
  <si>
    <t>DAPHNE</t>
  </si>
  <si>
    <t>MC-CONELL</t>
  </si>
  <si>
    <t>lucas.meneses@colegiomacaya.cl</t>
  </si>
  <si>
    <t>MENESES</t>
  </si>
  <si>
    <t>bryttany.moya@colegiomacaya.cl</t>
  </si>
  <si>
    <t>BRYTTANY</t>
  </si>
  <si>
    <t>MOYA</t>
  </si>
  <si>
    <t>fabricio.ocampo@colegiomacaya.cl</t>
  </si>
  <si>
    <t>FABRICIO</t>
  </si>
  <si>
    <t>OCAMPO</t>
  </si>
  <si>
    <t>mateo.olguin@colegiomacaya.cl</t>
  </si>
  <si>
    <t>OLGUIN</t>
  </si>
  <si>
    <t>ZEGARRA</t>
  </si>
  <si>
    <t>raquel.palape@colegiomacaya.cl</t>
  </si>
  <si>
    <t>RAQUEL</t>
  </si>
  <si>
    <t>PALAPE</t>
  </si>
  <si>
    <t>paulo.panozo@colegiomacaya.cl</t>
  </si>
  <si>
    <t>PAULO</t>
  </si>
  <si>
    <t>PANOZO</t>
  </si>
  <si>
    <t>antonella.pantoja@colegiomacaya.cl</t>
  </si>
  <si>
    <t>PANTOJA</t>
  </si>
  <si>
    <t>isabella.pinones@colegiomacaya.cl</t>
  </si>
  <si>
    <t>PInONES</t>
  </si>
  <si>
    <t>emilia.rivera@colegiomacaya.cl</t>
  </si>
  <si>
    <t>EMILIA</t>
  </si>
  <si>
    <t>GUZMaN</t>
  </si>
  <si>
    <t>nicolas.rojas@colegiomacaya.cl</t>
  </si>
  <si>
    <t>angelina.salazar@colegiomacaya.cl</t>
  </si>
  <si>
    <t>HERBAS</t>
  </si>
  <si>
    <t>maximiliano.sepulveda@colegiomacaya.cl</t>
  </si>
  <si>
    <t>ARACENA</t>
  </si>
  <si>
    <t>brianna.taipe@colegiomacaya.cl</t>
  </si>
  <si>
    <t>TAIPE</t>
  </si>
  <si>
    <t>agustin.toledo@colegiomacaya.cl</t>
  </si>
  <si>
    <t>TOLEDO</t>
  </si>
  <si>
    <t>matias.villalobos@colegiomacaya.cl</t>
  </si>
  <si>
    <t>sigrid.vizcarra@colegiomacaya.cl</t>
  </si>
  <si>
    <t>SIGRID</t>
  </si>
  <si>
    <t>VIZCARRA</t>
  </si>
  <si>
    <t>sebastian.colon@colegiomacaya.cl</t>
  </si>
  <si>
    <t>SEBASTIAN</t>
  </si>
  <si>
    <t>COLoN</t>
  </si>
  <si>
    <t>britani.veliz@colegiomacaya.cl</t>
  </si>
  <si>
    <t>BRITANI</t>
  </si>
  <si>
    <t>CALLE</t>
  </si>
  <si>
    <t>cristobal.ahumada@colegiomacaya.cl</t>
  </si>
  <si>
    <t xml:space="preserve"> C</t>
  </si>
  <si>
    <t>ARDILES</t>
  </si>
  <si>
    <t>antonella.araneda@colegiomacaya.cl</t>
  </si>
  <si>
    <t>hernan.aravena@colegiomacaya.cl</t>
  </si>
  <si>
    <t>HERNAN</t>
  </si>
  <si>
    <t>ARAVENA</t>
  </si>
  <si>
    <t>demian.araya@colegiomacaya.cl</t>
  </si>
  <si>
    <t>DEMIAN</t>
  </si>
  <si>
    <t>emily.banares@colegiomacaya.cl</t>
  </si>
  <si>
    <t>BAnARES</t>
  </si>
  <si>
    <t>PeREZ</t>
  </si>
  <si>
    <t>arantza.barraza@colegiomacaya.cl</t>
  </si>
  <si>
    <t>ARANTZA</t>
  </si>
  <si>
    <t>javiera.bustamante@colegiomacaya.cl</t>
  </si>
  <si>
    <t>BUSTAMANTE</t>
  </si>
  <si>
    <t>MaRQUEZ</t>
  </si>
  <si>
    <t>alice.cabrera@colegiomacaya.cl</t>
  </si>
  <si>
    <t>estefani.caipa@colegiomacaya.cl</t>
  </si>
  <si>
    <t>ESTEFANI</t>
  </si>
  <si>
    <t>CAIPA</t>
  </si>
  <si>
    <t>VILLANUEVA</t>
  </si>
  <si>
    <t>paulo.cantillo@colegiomacaya.cl</t>
  </si>
  <si>
    <t>CANTILLO</t>
  </si>
  <si>
    <t>alonso.carrasco@colegiomacaya.cl</t>
  </si>
  <si>
    <t>ALONSO</t>
  </si>
  <si>
    <t>leon.cortes@colegiomacaya.cl</t>
  </si>
  <si>
    <t>LEoN</t>
  </si>
  <si>
    <t>anthony.cruz@colegiomacaya.cl</t>
  </si>
  <si>
    <t>ANTHONY</t>
  </si>
  <si>
    <t>CRUZ</t>
  </si>
  <si>
    <t>alonso.dawson@colegiomacaya.cl</t>
  </si>
  <si>
    <t>DAWSON</t>
  </si>
  <si>
    <t>madai.fernandez@colegiomacaya.cl</t>
  </si>
  <si>
    <t>MADAI</t>
  </si>
  <si>
    <t>FERNANDEZ</t>
  </si>
  <si>
    <t>TAQUICHIRI</t>
  </si>
  <si>
    <t>ester.figueroa@colegiomacaya.cl</t>
  </si>
  <si>
    <t>ESTER</t>
  </si>
  <si>
    <t>COCA</t>
  </si>
  <si>
    <t>tomas.gajardo@colegiomacaya.cl</t>
  </si>
  <si>
    <t>GAJARDO</t>
  </si>
  <si>
    <t>MADRID</t>
  </si>
  <si>
    <t>francisca.gallardo@colegiomacaya.cl</t>
  </si>
  <si>
    <t>ZARRICUETA</t>
  </si>
  <si>
    <t>josefa.gonzalez@colegiomacaya.cl</t>
  </si>
  <si>
    <t>brittany.henriquez@colegiomacaya.cl</t>
  </si>
  <si>
    <t>BRITTANY</t>
  </si>
  <si>
    <t>UCAnAN</t>
  </si>
  <si>
    <t>millaray.lagos@colegiomacaya.cl</t>
  </si>
  <si>
    <t>MILLARAY</t>
  </si>
  <si>
    <t>LAGOS</t>
  </si>
  <si>
    <t>matias.lastra@colegiomacaya.cl</t>
  </si>
  <si>
    <t>jhonatan.llusco@colegiomacaya.cl</t>
  </si>
  <si>
    <t>JHONATAN</t>
  </si>
  <si>
    <t>LLUSCO</t>
  </si>
  <si>
    <t>JILANQUI</t>
  </si>
  <si>
    <t>demian.lucas@colegiomacaya.cl</t>
  </si>
  <si>
    <t>gianella.mondaca@colegiomacaya.cl</t>
  </si>
  <si>
    <t>GIANELLA</t>
  </si>
  <si>
    <t>MONDACA</t>
  </si>
  <si>
    <t>PONCE</t>
  </si>
  <si>
    <t>miguel.montenegro@colegiomacaya.cl</t>
  </si>
  <si>
    <t>MONTENEGRO</t>
  </si>
  <si>
    <t>TITIRO</t>
  </si>
  <si>
    <t>nibaldo.munoz@colegiomacaya.cl</t>
  </si>
  <si>
    <t>NIBALDO</t>
  </si>
  <si>
    <t>emilio.ortega@colegiomacaya.cl</t>
  </si>
  <si>
    <t>EMILIO</t>
  </si>
  <si>
    <t>ORTEGA</t>
  </si>
  <si>
    <t>DELGADO</t>
  </si>
  <si>
    <t>noemi.ossandon@colegiomacaya.cl</t>
  </si>
  <si>
    <t>NOEMi</t>
  </si>
  <si>
    <t>AGUIRRE</t>
  </si>
  <si>
    <t>constanza.pereira@colegiomacaya.cl</t>
  </si>
  <si>
    <t>adolfo.pinto@colegiomacaya.cl</t>
  </si>
  <si>
    <t>ADOLFO</t>
  </si>
  <si>
    <t>PINTO</t>
  </si>
  <si>
    <t>antonia.pizarro@colegiomacaya.cl</t>
  </si>
  <si>
    <t>PIZARRO</t>
  </si>
  <si>
    <t>AGUILAR</t>
  </si>
  <si>
    <t>sol.porras@colegiomacaya.cl</t>
  </si>
  <si>
    <t>SOL</t>
  </si>
  <si>
    <t>PORRAS</t>
  </si>
  <si>
    <t>javiera.quiroz@colegiomacaya.cl</t>
  </si>
  <si>
    <t>QUIROZ</t>
  </si>
  <si>
    <t>joelma.quispe@colegiomacaya.cl</t>
  </si>
  <si>
    <t>JOELMA</t>
  </si>
  <si>
    <t>lucas.rodriguez@colegiomacaya.cl</t>
  </si>
  <si>
    <t>martina.rojas@colegiomacaya.cl</t>
  </si>
  <si>
    <t>sofia.saavedra@colegiomacaya.cl</t>
  </si>
  <si>
    <t>ARANIBAR</t>
  </si>
  <si>
    <t>lucia.salinas@colegiomacaya.cl</t>
  </si>
  <si>
    <t>LUCIA</t>
  </si>
  <si>
    <t>SALINAS</t>
  </si>
  <si>
    <t>OLAVARRIA</t>
  </si>
  <si>
    <t>kenneth.santander@colegiomacaya.cl</t>
  </si>
  <si>
    <t>KENNETH</t>
  </si>
  <si>
    <t>sofia.silva@colegiomacaya.cl</t>
  </si>
  <si>
    <t>ethan.valderrama@colegiomacaya.cl</t>
  </si>
  <si>
    <t>ETHAN</t>
  </si>
  <si>
    <t>VALDERRAMA</t>
  </si>
  <si>
    <t>AIRAULT</t>
  </si>
  <si>
    <t>tomas.yanez@colegiomacaya.cl</t>
  </si>
  <si>
    <t>YAnEZ</t>
  </si>
  <si>
    <t>jeremy.zuniga@colegiomacaya.cl</t>
  </si>
  <si>
    <t>JEREMY</t>
  </si>
  <si>
    <t>omar.zuniga@colegiomacaya.cl</t>
  </si>
  <si>
    <t>OMAR</t>
  </si>
  <si>
    <t>OLGUiN</t>
  </si>
  <si>
    <t>joaquin.albornoz@colegiomacaya.cl</t>
  </si>
  <si>
    <t>JOAQUiN</t>
  </si>
  <si>
    <t>ALBORNOZ</t>
  </si>
  <si>
    <t>mykaela.aldana@colegiomacaya.cl</t>
  </si>
  <si>
    <t>MYKAELA</t>
  </si>
  <si>
    <t>ALDANA</t>
  </si>
  <si>
    <t>PACHECO</t>
  </si>
  <si>
    <t>carolina.carrasco@colegiomacaya.cl</t>
  </si>
  <si>
    <t>CAROLINA</t>
  </si>
  <si>
    <t>lukas.castillo@colegiomacaya.cl</t>
  </si>
  <si>
    <t>LUKAS</t>
  </si>
  <si>
    <t>elias.castillo@colegiomacaya.cl</t>
  </si>
  <si>
    <t>ELiAS</t>
  </si>
  <si>
    <t>sofia.ceballos@colegiomacaya.cl</t>
  </si>
  <si>
    <t>diego.challapa@colegiomacaya.cl</t>
  </si>
  <si>
    <t>DIEGO</t>
  </si>
  <si>
    <t>pia.cid@colegiomacaya.cl</t>
  </si>
  <si>
    <t>CID</t>
  </si>
  <si>
    <t>carlos.cortes@colegiomacaya.cl</t>
  </si>
  <si>
    <t>CARLOS</t>
  </si>
  <si>
    <t>alessandro.cruz@colegiomacaya.cl</t>
  </si>
  <si>
    <t>ALESSANDRO</t>
  </si>
  <si>
    <t>arantza.cuadros@colegiomacaya.cl</t>
  </si>
  <si>
    <t>CUADROS</t>
  </si>
  <si>
    <t>milovan.enriquez@colegiomacaya.cl</t>
  </si>
  <si>
    <t>MILOVAN</t>
  </si>
  <si>
    <t>ENRIQUEZ</t>
  </si>
  <si>
    <t>danko.flores@colegiomacaya.cl</t>
  </si>
  <si>
    <t>DANKO</t>
  </si>
  <si>
    <t>benjamin.flores@colegiomacaya.cl</t>
  </si>
  <si>
    <t>BENJAMiN</t>
  </si>
  <si>
    <t>kehiry.galleguillos@colegiomacaya.cl</t>
  </si>
  <si>
    <t>KEHIRY</t>
  </si>
  <si>
    <t>VERGARA</t>
  </si>
  <si>
    <t>ayliin.gonzalez@colegiomacaya.cl</t>
  </si>
  <si>
    <t>AYLIIN</t>
  </si>
  <si>
    <t>agustin.gonzalez@colegiomacaya.cl</t>
  </si>
  <si>
    <t>diego.gonzalez@colegiomacaya.cl</t>
  </si>
  <si>
    <t>valeria.gutierrez@colegiomacaya.cl</t>
  </si>
  <si>
    <t>VALERIA</t>
  </si>
  <si>
    <t>IBARRA</t>
  </si>
  <si>
    <t>martina.henriquez@colegiomacaya.cl</t>
  </si>
  <si>
    <t>HENRiQUEZ</t>
  </si>
  <si>
    <t>AMIGO</t>
  </si>
  <si>
    <t>ady.marchant@colegiomacaya.cl</t>
  </si>
  <si>
    <t>ADY</t>
  </si>
  <si>
    <t>MARCHANT</t>
  </si>
  <si>
    <t>dominic.medina@colegiomacaya.cl</t>
  </si>
  <si>
    <t>DOMINIC</t>
  </si>
  <si>
    <t>aschlly.monroy@colegiomacaya.cl</t>
  </si>
  <si>
    <t>ASCHLLY</t>
  </si>
  <si>
    <t>MONROY</t>
  </si>
  <si>
    <t>catalina.nino@colegiomacaya.cl</t>
  </si>
  <si>
    <t>NInO</t>
  </si>
  <si>
    <t>CERDA</t>
  </si>
  <si>
    <t>emilia.ossandon@colegiomacaya.cl</t>
  </si>
  <si>
    <t>amaru.osses@colegiomacaya.cl</t>
  </si>
  <si>
    <t>AMARU</t>
  </si>
  <si>
    <t>benjamin.pedrero@colegiomacaya.cl</t>
  </si>
  <si>
    <t>PEDRERO</t>
  </si>
  <si>
    <t>melina.quenaya@colegiomacaya.cl</t>
  </si>
  <si>
    <t>MELINA</t>
  </si>
  <si>
    <t>QUENAYA</t>
  </si>
  <si>
    <t>fernanda.quispe@colegiomacaya.cl</t>
  </si>
  <si>
    <t>FERNANDA</t>
  </si>
  <si>
    <t>agustin.reyes@colegiomacaya.cl</t>
  </si>
  <si>
    <t>REYES</t>
  </si>
  <si>
    <t>brianha.rivera@colegiomacaya.cl</t>
  </si>
  <si>
    <t>BRIANHA</t>
  </si>
  <si>
    <t>PORTUGAL</t>
  </si>
  <si>
    <t>aylin.robles@colegiomacaya.cl</t>
  </si>
  <si>
    <t>AYLIN</t>
  </si>
  <si>
    <t>sofia.robles@colegiomacaya.cl</t>
  </si>
  <si>
    <t>alice.rodriguez@colegiomacaya.cl</t>
  </si>
  <si>
    <t>LaZARO</t>
  </si>
  <si>
    <t>demian.rubio@colegiomacaya.cl</t>
  </si>
  <si>
    <t>alexandra.saavedra@colegiomacaya.cl</t>
  </si>
  <si>
    <t>Alexandra</t>
  </si>
  <si>
    <t>MONTERO</t>
  </si>
  <si>
    <t>ethan.torrijo@colegiomacaya.cl</t>
  </si>
  <si>
    <t>TORRIJO</t>
  </si>
  <si>
    <t>CISTERNA</t>
  </si>
  <si>
    <t>isidora.vargas@colegiomacaya.cl</t>
  </si>
  <si>
    <t>amaro.vasquez@colegiomacaya.cl</t>
  </si>
  <si>
    <t>isidora.venegas@colegiomacaya.cl</t>
  </si>
  <si>
    <t>VENEGAS</t>
  </si>
  <si>
    <t>sofia.vera@colegiomacaya.cl</t>
  </si>
  <si>
    <t>ALARCoN</t>
  </si>
  <si>
    <t>agustin.villarroel@colegiomacaya.cl</t>
  </si>
  <si>
    <t>VILLARROEL</t>
  </si>
  <si>
    <t>joaquin.zapata@colegiomacaya.cl</t>
  </si>
  <si>
    <t>ZAPATA</t>
  </si>
  <si>
    <t>YanEZ</t>
  </si>
  <si>
    <t>kevin.sanchez@colegiomacaya.cl</t>
  </si>
  <si>
    <t>KEVIN</t>
  </si>
  <si>
    <t>danna.ortega@colegiomacaya.cl</t>
  </si>
  <si>
    <t>DANNA</t>
  </si>
  <si>
    <t>LOPEZ</t>
  </si>
  <si>
    <t>vicente.pizarro@colegiomacaya.cl</t>
  </si>
  <si>
    <t>FUNES</t>
  </si>
  <si>
    <t>agustin.alvarez@colegiomacaya.cl</t>
  </si>
  <si>
    <t>CORVALaN</t>
  </si>
  <si>
    <t>andre.aravena@colegiomacaya.cl</t>
  </si>
  <si>
    <t>ANDRe</t>
  </si>
  <si>
    <t>luis.araya@colegiomacaya.cl</t>
  </si>
  <si>
    <t>BRITO</t>
  </si>
  <si>
    <t>ambar.canales@colegiomacaya.cl</t>
  </si>
  <si>
    <t>aMBAR</t>
  </si>
  <si>
    <t>CANALES</t>
  </si>
  <si>
    <t>tomas.carvajal@colegiomacaya.cl</t>
  </si>
  <si>
    <t>TOMAS</t>
  </si>
  <si>
    <t>COLINA</t>
  </si>
  <si>
    <t>elliot.chamorro@colegiomacaya.cl</t>
  </si>
  <si>
    <t>ELLIOT</t>
  </si>
  <si>
    <t>CHAMORRO</t>
  </si>
  <si>
    <t>anahi.chandia@colegiomacaya.cl</t>
  </si>
  <si>
    <t>ANAHi</t>
  </si>
  <si>
    <t>CHANDiA</t>
  </si>
  <si>
    <t>IRIBARREN</t>
  </si>
  <si>
    <t>yeylen.choque@colegiomacaya.cl</t>
  </si>
  <si>
    <t>YEYLEN</t>
  </si>
  <si>
    <t>pia.diaz@colegiomacaya.cl</t>
  </si>
  <si>
    <t>MORA</t>
  </si>
  <si>
    <t>allyson.espinola@colegiomacaya.cl</t>
  </si>
  <si>
    <t>ALLYSON</t>
  </si>
  <si>
    <t>ESPINOLA</t>
  </si>
  <si>
    <t>agustin.espinoza@colegiomacaya.cl</t>
  </si>
  <si>
    <t>ORoSTICA</t>
  </si>
  <si>
    <t>matias.flores@colegiomacaya.cl</t>
  </si>
  <si>
    <t>angelina.fuentealba@colegiomacaya.cl</t>
  </si>
  <si>
    <t>FUENTEALBA</t>
  </si>
  <si>
    <t>daylin.galarza@colegiomacaya.cl</t>
  </si>
  <si>
    <t>DAYLIN</t>
  </si>
  <si>
    <t>GALARZA</t>
  </si>
  <si>
    <t>GERONIMO</t>
  </si>
  <si>
    <t>keilly.garcia@colegiomacaya.cl</t>
  </si>
  <si>
    <t>KEILLY</t>
  </si>
  <si>
    <t>antonella.garcia@colegiomacaya.cl</t>
  </si>
  <si>
    <t>angelo.garcia@colegiomacaya.cl</t>
  </si>
  <si>
    <t>ignacia.humeres@colegiomacaya.cl</t>
  </si>
  <si>
    <t>HUMERES</t>
  </si>
  <si>
    <t>americo.lemus@colegiomacaya.cl</t>
  </si>
  <si>
    <t>AMeRICO</t>
  </si>
  <si>
    <t>LEMUS</t>
  </si>
  <si>
    <t>OLIVARES</t>
  </si>
  <si>
    <t>albin.macedo@colegiomacaya.cl</t>
  </si>
  <si>
    <t>ALBiN</t>
  </si>
  <si>
    <t>MACEDO</t>
  </si>
  <si>
    <t>melina.mamani@colegiomacaya.cl</t>
  </si>
  <si>
    <t>lysander.mamani@colegiomacaya.cl</t>
  </si>
  <si>
    <t>LYSANDER</t>
  </si>
  <si>
    <t>katherine.mamani@colegiomacaya.cl</t>
  </si>
  <si>
    <t>KATHERINE</t>
  </si>
  <si>
    <t>samantha.moscoso@colegiomacaya.cl</t>
  </si>
  <si>
    <t>SAMANTHA</t>
  </si>
  <si>
    <t>MOSCOSO</t>
  </si>
  <si>
    <t>PAREDES</t>
  </si>
  <si>
    <t>mia.munoz@colegiomacaya.cl</t>
  </si>
  <si>
    <t>MIA</t>
  </si>
  <si>
    <t>emilia.pastenes@colegiomacaya.cl</t>
  </si>
  <si>
    <t>agustin.perez@colegiomacaya.cl</t>
  </si>
  <si>
    <t>luis.quezada@colegiomacaya.cl</t>
  </si>
  <si>
    <t>QUEZADA</t>
  </si>
  <si>
    <t>emilia.rios@colegiomacaya.cl</t>
  </si>
  <si>
    <t>QUInONES</t>
  </si>
  <si>
    <t>franco.rodriguez@colegiomacaya.cl</t>
  </si>
  <si>
    <t>FRANCO</t>
  </si>
  <si>
    <t>arantza.rodriguez@colegiomacaya.cl</t>
  </si>
  <si>
    <t>daniel.roman@colegiomacaya.cl</t>
  </si>
  <si>
    <t>ROMaN</t>
  </si>
  <si>
    <t>PAVEZ</t>
  </si>
  <si>
    <t>zoarth.sanchez@colegiomacaya.cl</t>
  </si>
  <si>
    <t>ZOARTH</t>
  </si>
  <si>
    <t>javiera.santana@colegiomacaya.cl</t>
  </si>
  <si>
    <t>SANTANA</t>
  </si>
  <si>
    <t>neythan.soto@colegiomacaya.cl</t>
  </si>
  <si>
    <t>NEYTHAN</t>
  </si>
  <si>
    <t>SALAS</t>
  </si>
  <si>
    <t>viollet.toro@colegiomacaya.cl</t>
  </si>
  <si>
    <t>VIOLLET</t>
  </si>
  <si>
    <t>TRIGO</t>
  </si>
  <si>
    <t>maximiliano.uribe@colegiomacaya.cl</t>
  </si>
  <si>
    <t>URIBE</t>
  </si>
  <si>
    <t>bianca.valdes@colegiomacaya.cl</t>
  </si>
  <si>
    <t>BIANCA</t>
  </si>
  <si>
    <t>matias.valdez@colegiomacaya.cl</t>
  </si>
  <si>
    <t>VALDEZ</t>
  </si>
  <si>
    <t>mayte.velasquez@colegiomacaya.cl</t>
  </si>
  <si>
    <t>VELaSQUEZ</t>
  </si>
  <si>
    <t>MELLA</t>
  </si>
  <si>
    <t>neymar.vilches@colegiomacaya.cl</t>
  </si>
  <si>
    <t>NEYMAR</t>
  </si>
  <si>
    <t>belen.viza@colegiomacaya.cl</t>
  </si>
  <si>
    <t>mayra.zapata@colegiomacaya.cl</t>
  </si>
  <si>
    <t>MAYRA</t>
  </si>
  <si>
    <t>HUERTA</t>
  </si>
  <si>
    <t>monserrat.alcon@colegiomacaya.cl</t>
  </si>
  <si>
    <t>ALCON</t>
  </si>
  <si>
    <t>PERALES</t>
  </si>
  <si>
    <t>etian.aliste@colegiomacaya.cl</t>
  </si>
  <si>
    <t>ETIAN</t>
  </si>
  <si>
    <t>ALISTE</t>
  </si>
  <si>
    <t>angel.arancibia@colegiomacaya.cl</t>
  </si>
  <si>
    <t>luz.aruquipa@colegiomacaya.cl</t>
  </si>
  <si>
    <t>LUZ</t>
  </si>
  <si>
    <t>ana.avendano@colegiomacaya.cl</t>
  </si>
  <si>
    <t>ANA</t>
  </si>
  <si>
    <t>AVENDAnO</t>
  </si>
  <si>
    <t>VILLAGRaN</t>
  </si>
  <si>
    <t>nahiara.ayma@colegiomacaya.cl</t>
  </si>
  <si>
    <t>NAHIARA</t>
  </si>
  <si>
    <t>erika.briceno@colegiomacaya.cl</t>
  </si>
  <si>
    <t>ERIKA</t>
  </si>
  <si>
    <t>fiorella.bugueno@colegiomacaya.cl</t>
  </si>
  <si>
    <t>FIORELLA</t>
  </si>
  <si>
    <t>JARA</t>
  </si>
  <si>
    <t>lia.carrasco@colegiomacaya.cl</t>
  </si>
  <si>
    <t>LiA</t>
  </si>
  <si>
    <t>eduardo.carreno@colegiomacaya.cl</t>
  </si>
  <si>
    <t>EDUARDO</t>
  </si>
  <si>
    <t>CARREnO</t>
  </si>
  <si>
    <t>GaLVEZ</t>
  </si>
  <si>
    <t>dennise.castro@colegiomacaya.cl</t>
  </si>
  <si>
    <t>DENNISE</t>
  </si>
  <si>
    <t>zidane.chambi@colegiomacaya.cl</t>
  </si>
  <si>
    <t>ZIDANE</t>
  </si>
  <si>
    <t>CHAMBI</t>
  </si>
  <si>
    <t>TAYPE</t>
  </si>
  <si>
    <t>eydhan.colque@colegiomacaya.cl</t>
  </si>
  <si>
    <t>EYDHAN</t>
  </si>
  <si>
    <t>patricio.cortes@colegiomacaya.cl</t>
  </si>
  <si>
    <t>PATRICIO</t>
  </si>
  <si>
    <t>joaquin.cruz@colegiomacaya.cl</t>
  </si>
  <si>
    <t>alonso.cuevas@colegiomacaya.cl</t>
  </si>
  <si>
    <t>CUEVAS</t>
  </si>
  <si>
    <t>martina.escalona@colegiomacaya.cl</t>
  </si>
  <si>
    <t>ESCALONA</t>
  </si>
  <si>
    <t>BOLLOSA</t>
  </si>
  <si>
    <t>sofia.espinoza@colegiomacaya.cl</t>
  </si>
  <si>
    <t>gabriela.guarachi@colegiomacaya.cl</t>
  </si>
  <si>
    <t>GABRIELA</t>
  </si>
  <si>
    <t>GUARACHI</t>
  </si>
  <si>
    <t>jose.guerrero@colegiomacaya.cl</t>
  </si>
  <si>
    <t>elias.gutierrez@colegiomacaya.cl</t>
  </si>
  <si>
    <t>sofia.guzman@colegiomacaya.cl</t>
  </si>
  <si>
    <t>FREZ</t>
  </si>
  <si>
    <t>angelo.mamani@colegiomacaya.cl</t>
  </si>
  <si>
    <t>antonella.mendoza@colegiomacaya.cl</t>
  </si>
  <si>
    <t>MENDOZA</t>
  </si>
  <si>
    <t>CORO</t>
  </si>
  <si>
    <t>renato.meza@colegiomacaya.cl</t>
  </si>
  <si>
    <t>RENATO</t>
  </si>
  <si>
    <t>MEZA</t>
  </si>
  <si>
    <t>LIZANA</t>
  </si>
  <si>
    <t>martin.milla@colegiomacaya.cl</t>
  </si>
  <si>
    <t>MARTiN</t>
  </si>
  <si>
    <t>MILLA</t>
  </si>
  <si>
    <t>PALLERO</t>
  </si>
  <si>
    <t>jorge.navarrete@colegiomacaya.cl</t>
  </si>
  <si>
    <t>francisco.noto@colegiomacaya.cl</t>
  </si>
  <si>
    <t>FRANCISCO</t>
  </si>
  <si>
    <t>NOTO</t>
  </si>
  <si>
    <t>PULGAR</t>
  </si>
  <si>
    <t>fernanda.olivares@colegiomacaya.cl</t>
  </si>
  <si>
    <t>isidora.pardo@colegiomacaya.cl</t>
  </si>
  <si>
    <t>PARDO</t>
  </si>
  <si>
    <t>CORREA</t>
  </si>
  <si>
    <t>leon.perez@colegiomacaya.cl</t>
  </si>
  <si>
    <t>stefano.perez@colegiomacaya.cl</t>
  </si>
  <si>
    <t>MUNDACA</t>
  </si>
  <si>
    <t>yerco.quispe@colegiomacaya.cl</t>
  </si>
  <si>
    <t>YERCO</t>
  </si>
  <si>
    <t>analia.quispe@colegiomacaya.cl</t>
  </si>
  <si>
    <t>ANALIA</t>
  </si>
  <si>
    <t>isabella.quispe@colegiomacaya.cl</t>
  </si>
  <si>
    <t>VeLIZ</t>
  </si>
  <si>
    <t>aldana.ramirez@colegiomacaya.cl</t>
  </si>
  <si>
    <t>MARGUAY</t>
  </si>
  <si>
    <t>joaquin.ramirez@colegiomacaya.cl</t>
  </si>
  <si>
    <t>BAUTISTA</t>
  </si>
  <si>
    <t>vicente.ramirez@colegiomacaya.cl</t>
  </si>
  <si>
    <t>LABARCA</t>
  </si>
  <si>
    <t>fernanda.rodriguez@colegiomacaya.cl</t>
  </si>
  <si>
    <t>benjamin.sanchez@colegiomacaya.cl</t>
  </si>
  <si>
    <t>luan.soncco@colegiomacaya.cl</t>
  </si>
  <si>
    <t>LUAN</t>
  </si>
  <si>
    <t>SONCCO</t>
  </si>
  <si>
    <t>ivanka.ticuna@colegiomacaya.cl</t>
  </si>
  <si>
    <t>IVANKA</t>
  </si>
  <si>
    <t>TICUNA</t>
  </si>
  <si>
    <t>perla.vargas@colegiomacaya.cl</t>
  </si>
  <si>
    <t>PERLA</t>
  </si>
  <si>
    <t>karina.villarroel@colegiomacaya.cl</t>
  </si>
  <si>
    <t>KARINA</t>
  </si>
  <si>
    <t>fernanda.villca@colegiomacaya.cl</t>
  </si>
  <si>
    <t>AQUINO</t>
  </si>
  <si>
    <t>cielo.gutierrez@colegiomacaya.cl</t>
  </si>
  <si>
    <t>CIELO</t>
  </si>
  <si>
    <t>vayolett.acosta@colegiomacaya.cl</t>
  </si>
  <si>
    <t>VAYOLETT</t>
  </si>
  <si>
    <t>valentina.aguirre@colegiomacaya.cl</t>
  </si>
  <si>
    <t>javiera.aldunate@colegiomacaya.cl</t>
  </si>
  <si>
    <t>ALDUNATE</t>
  </si>
  <si>
    <t>constanza.becerra@colegiomacaya.cl</t>
  </si>
  <si>
    <t>BECERRA</t>
  </si>
  <si>
    <t>mia.briceno@colegiomacaya.cl</t>
  </si>
  <si>
    <t>sebastian.caqueo@colegiomacaya.cl</t>
  </si>
  <si>
    <t>CAQUEO</t>
  </si>
  <si>
    <t>ignacio.cardenas@colegiomacaya.cl</t>
  </si>
  <si>
    <t>CaRDENAS</t>
  </si>
  <si>
    <t>denyss.castro@colegiomacaya.cl</t>
  </si>
  <si>
    <t>DENYSS</t>
  </si>
  <si>
    <t>DONOSO</t>
  </si>
  <si>
    <t>benjamin.castro@colegiomacaya.cl</t>
  </si>
  <si>
    <t>HERREROS</t>
  </si>
  <si>
    <t>sebastian.choque@colegiomacaya.cl</t>
  </si>
  <si>
    <t>MONTAnO</t>
  </si>
  <si>
    <t>adrian.chuica@colegiomacaya.cl</t>
  </si>
  <si>
    <t>ADRIAN</t>
  </si>
  <si>
    <t>CHUICA</t>
  </si>
  <si>
    <t>eugenia.delgado@colegiomacaya.cl</t>
  </si>
  <si>
    <t>EUGENIA</t>
  </si>
  <si>
    <t>CARO</t>
  </si>
  <si>
    <t>ian.delgado@colegiomacaya.cl</t>
  </si>
  <si>
    <t>PORMA</t>
  </si>
  <si>
    <t>belen.duarte@colegiomacaya.cl</t>
  </si>
  <si>
    <t>bruno.flores@colegiomacaya.cl</t>
  </si>
  <si>
    <t>elieth.fuentes@colegiomacaya.cl</t>
  </si>
  <si>
    <t>ELIETH</t>
  </si>
  <si>
    <t>noah.fuenzalida@colegiomacaya.cl</t>
  </si>
  <si>
    <t>NOAH</t>
  </si>
  <si>
    <t>isabella.guerra@colegiomacaya.cl</t>
  </si>
  <si>
    <t>emily.hernandez@colegiomacaya.cl</t>
  </si>
  <si>
    <t>jose.hernandez@colegiomacaya.cl</t>
  </si>
  <si>
    <t>ZENTENO</t>
  </si>
  <si>
    <t>fanny.huarachi@colegiomacaya.cl</t>
  </si>
  <si>
    <t>FANNY</t>
  </si>
  <si>
    <t>HUARACHI</t>
  </si>
  <si>
    <t>VISCARRA</t>
  </si>
  <si>
    <t>matias.jiron@colegiomacaya.cl</t>
  </si>
  <si>
    <t>JIRoN</t>
  </si>
  <si>
    <t>TIAYNA</t>
  </si>
  <si>
    <t>viancko.lanas@colegiomacaya.cl</t>
  </si>
  <si>
    <t>VIANCKO</t>
  </si>
  <si>
    <t>LANAS</t>
  </si>
  <si>
    <t>annabeth.lira@colegiomacaya.cl</t>
  </si>
  <si>
    <t>ANNABETH</t>
  </si>
  <si>
    <t>LIRA</t>
  </si>
  <si>
    <t>yasser.maas@colegiomacaya.cl</t>
  </si>
  <si>
    <t>YASSER</t>
  </si>
  <si>
    <t>MAAS</t>
  </si>
  <si>
    <t>guido.maluenda@colegiomacaya.cl</t>
  </si>
  <si>
    <t>GUIDO</t>
  </si>
  <si>
    <t>MALUENDA</t>
  </si>
  <si>
    <t>yaeli.mamani@colegiomacaya.cl</t>
  </si>
  <si>
    <t>YAELI</t>
  </si>
  <si>
    <t>mauro.milla@colegiomacaya.cl</t>
  </si>
  <si>
    <t>MAURO</t>
  </si>
  <si>
    <t>david.olivares@colegiomacaya.cl</t>
  </si>
  <si>
    <t>monserrat.pacheco@colegiomacaya.cl</t>
  </si>
  <si>
    <t>maithe.pena@colegiomacaya.cl</t>
  </si>
  <si>
    <t>MAITHE</t>
  </si>
  <si>
    <t>maximiliano.pizarro@colegiomacaya.cl</t>
  </si>
  <si>
    <t>CORROTEA</t>
  </si>
  <si>
    <t>leonardo.riquelme@colegiomacaya.cl</t>
  </si>
  <si>
    <t>LEONARDO</t>
  </si>
  <si>
    <t>elena.rojas@colegiomacaya.cl</t>
  </si>
  <si>
    <t>ELENA</t>
  </si>
  <si>
    <t>emilio.rojas@colegiomacaya.cl</t>
  </si>
  <si>
    <t>noemy.salinas@colegiomacaya.cl</t>
  </si>
  <si>
    <t>NOEMY</t>
  </si>
  <si>
    <t>OLAVARRiA</t>
  </si>
  <si>
    <t>alexia.sanchez@colegiomacaya.cl</t>
  </si>
  <si>
    <t>ALEXIA</t>
  </si>
  <si>
    <t>emily.santander@colegiomacaya.cl</t>
  </si>
  <si>
    <t>martina.simpertigue@colegiomacaya.cl</t>
  </si>
  <si>
    <t>SIMPERTIGUE</t>
  </si>
  <si>
    <t>COSSIO</t>
  </si>
  <si>
    <t>piero.taiba@colegiomacaya.cl</t>
  </si>
  <si>
    <t>PIERO</t>
  </si>
  <si>
    <t>TAIBA</t>
  </si>
  <si>
    <t>ambar.tapia@colegiomacaya.cl</t>
  </si>
  <si>
    <t>AMBAR</t>
  </si>
  <si>
    <t>BASULTO</t>
  </si>
  <si>
    <t>constanza.tapia@colegiomacaya.cl</t>
  </si>
  <si>
    <t>benjamin.urtubia@colegiomacaya.cl</t>
  </si>
  <si>
    <t>antonella.vasquez@colegiomacaya.cl</t>
  </si>
  <si>
    <t>isidora.vasquez@colegiomacaya.cl</t>
  </si>
  <si>
    <t>valentina.vasquez@colegiomacaya.cl</t>
  </si>
  <si>
    <t>francisco.aguilar@colegiomacaya.cl</t>
  </si>
  <si>
    <t>fabiana.alvarado@colegiomacaya.cl</t>
  </si>
  <si>
    <t>FABIANA</t>
  </si>
  <si>
    <t>javiera.alvarez@colegiomacaya.cl</t>
  </si>
  <si>
    <t>florencia.apala@colegiomacaya.cl</t>
  </si>
  <si>
    <t>TRABUCCO</t>
  </si>
  <si>
    <t>cristobal.astudillo@colegiomacaya.cl</t>
  </si>
  <si>
    <t>aurora.barrientos@colegiomacaya.cl</t>
  </si>
  <si>
    <t>elehyn.briceno@colegiomacaya.cl</t>
  </si>
  <si>
    <t>ELEHYN</t>
  </si>
  <si>
    <t>antonia.bugueno@colegiomacaya.cl</t>
  </si>
  <si>
    <t>dayanna.calderon@colegiomacaya.cl</t>
  </si>
  <si>
    <t>DAYANNA</t>
  </si>
  <si>
    <t>ALDABA</t>
  </si>
  <si>
    <t>deysi.calderon@colegiomacaya.cl</t>
  </si>
  <si>
    <t>DEYSI</t>
  </si>
  <si>
    <t>jared.carvajal@colegiomacaya.cl</t>
  </si>
  <si>
    <t>JARED</t>
  </si>
  <si>
    <t>ANDIA</t>
  </si>
  <si>
    <t>darian.carvajal@colegiomacaya.cl</t>
  </si>
  <si>
    <t>DARIaN</t>
  </si>
  <si>
    <t>kaily.ceballos@colegiomacaya.cl</t>
  </si>
  <si>
    <t>KAILY</t>
  </si>
  <si>
    <t>NAZAL</t>
  </si>
  <si>
    <t>catalina.chandia@colegiomacaya.cl</t>
  </si>
  <si>
    <t>agustin.contreras@colegiomacaya.cl</t>
  </si>
  <si>
    <t>elias.esparza@colegiomacaya.cl</t>
  </si>
  <si>
    <t>isai.fernandez@colegiomacaya.cl</t>
  </si>
  <si>
    <t>ISAI</t>
  </si>
  <si>
    <t>josue.figueroa@colegiomacaya.cl</t>
  </si>
  <si>
    <t>JOSUE</t>
  </si>
  <si>
    <t>constanza.flores@colegiomacaya.cl</t>
  </si>
  <si>
    <t>cristobal.galloso@colegiomacaya.cl</t>
  </si>
  <si>
    <t>CRISToBAL</t>
  </si>
  <si>
    <t>GALLOSO</t>
  </si>
  <si>
    <t>aranzazu.gonzalez@colegiomacaya.cl</t>
  </si>
  <si>
    <t>ARaNZAZU</t>
  </si>
  <si>
    <t>LIZAMA</t>
  </si>
  <si>
    <t>zahir.guerra@colegiomacaya.cl</t>
  </si>
  <si>
    <t>ZAHIR</t>
  </si>
  <si>
    <t>SANMARTIN</t>
  </si>
  <si>
    <t>aremis.gutierrez@colegiomacaya.cl</t>
  </si>
  <si>
    <t>AREMIS</t>
  </si>
  <si>
    <t>mae.gutierrez@colegiomacaya.cl</t>
  </si>
  <si>
    <t>MAE</t>
  </si>
  <si>
    <t>sofia.hergueta@colegiomacaya.cl</t>
  </si>
  <si>
    <t>allison.jaramillo@colegiomacaya.cl</t>
  </si>
  <si>
    <t>ALLISON</t>
  </si>
  <si>
    <t>isabella.lara@colegiomacaya.cl</t>
  </si>
  <si>
    <t>jennifer.leal@colegiomacaya.cl</t>
  </si>
  <si>
    <t>JENNIFER</t>
  </si>
  <si>
    <t>LEAL</t>
  </si>
  <si>
    <t>nayhumi.lizama@colegiomacaya.cl</t>
  </si>
  <si>
    <t>NAYHUMI</t>
  </si>
  <si>
    <t>MACHACA</t>
  </si>
  <si>
    <t>gema.lopez@colegiomacaya.cl</t>
  </si>
  <si>
    <t>GEMA</t>
  </si>
  <si>
    <t>CALLISAYA</t>
  </si>
  <si>
    <t>gian.mamani@colegiomacaya.cl</t>
  </si>
  <si>
    <t>GIAN</t>
  </si>
  <si>
    <t>justin.mamani@colegiomacaya.cl</t>
  </si>
  <si>
    <t>JUSTIN</t>
  </si>
  <si>
    <t>yasna.mamani@colegiomacaya.cl</t>
  </si>
  <si>
    <t>YASNA</t>
  </si>
  <si>
    <t>daniela.mamani@colegiomacaya.cl</t>
  </si>
  <si>
    <t>DANIELA</t>
  </si>
  <si>
    <t>yhandi.manzanares@colegiomacaya.cl</t>
  </si>
  <si>
    <t>YHANDI</t>
  </si>
  <si>
    <t>MANZANARES</t>
  </si>
  <si>
    <t>valentina.martinez@colegiomacaya.cl</t>
  </si>
  <si>
    <t>javier.mondaca@colegiomacaya.cl</t>
  </si>
  <si>
    <t>TANGOL</t>
  </si>
  <si>
    <t>yuan.morales@colegiomacaya.cl</t>
  </si>
  <si>
    <t>YUAN</t>
  </si>
  <si>
    <t>amy.orellana@colegiomacaya.cl</t>
  </si>
  <si>
    <t>damari.pacheco@colegiomacaya.cl</t>
  </si>
  <si>
    <t>DAMARI</t>
  </si>
  <si>
    <t>maithe.palavecino@colegiomacaya.cl</t>
  </si>
  <si>
    <t>PALAVECINO</t>
  </si>
  <si>
    <t>APABLAZA</t>
  </si>
  <si>
    <t>maikol.ramirez@colegiomacaya.cl</t>
  </si>
  <si>
    <t>MAIKOL</t>
  </si>
  <si>
    <t>benjamin.soto@colegiomacaya.cl</t>
  </si>
  <si>
    <t>isabella.valdes@colegiomacaya.cl</t>
  </si>
  <si>
    <t>VALDeS</t>
  </si>
  <si>
    <t>GERALDO</t>
  </si>
  <si>
    <t>rayen.zuniga@colegiomacaya.cl</t>
  </si>
  <si>
    <t>RAYEN</t>
  </si>
  <si>
    <t>efron.rojas@colegiomacaya.cl</t>
  </si>
  <si>
    <t>EFRON</t>
  </si>
  <si>
    <t>nicolas.aguilar@colegiomacaya.cl</t>
  </si>
  <si>
    <t>ayelen.ahumada@colegiomacaya.cl</t>
  </si>
  <si>
    <t>zohe.araya@colegiomacaya.cl</t>
  </si>
  <si>
    <t>ZOHE</t>
  </si>
  <si>
    <t>martin.araya@colegiomacaya.cl</t>
  </si>
  <si>
    <t>NEGRoN</t>
  </si>
  <si>
    <t>sofia.astorga@colegiomacaya.cl</t>
  </si>
  <si>
    <t>matias.ayala@colegiomacaya.cl</t>
  </si>
  <si>
    <t>AYALA</t>
  </si>
  <si>
    <t>cristobal.bustillos@colegiomacaya.cl</t>
  </si>
  <si>
    <t>BUSTILLOS</t>
  </si>
  <si>
    <t>eder.callpa@colegiomacaya.cl</t>
  </si>
  <si>
    <t>EDER</t>
  </si>
  <si>
    <t>bruno.carvajal@colegiomacaya.cl</t>
  </si>
  <si>
    <t>PINCHEIRA</t>
  </si>
  <si>
    <t>mia.carvajal@colegiomacaya.cl</t>
  </si>
  <si>
    <t>RONDoN</t>
  </si>
  <si>
    <t>ian.castaneda@colegiomacaya.cl</t>
  </si>
  <si>
    <t>CASTAnEDA</t>
  </si>
  <si>
    <t>benjamin.figueroa@colegiomacaya.cl</t>
  </si>
  <si>
    <t>mailen.flores@colegiomacaya.cl</t>
  </si>
  <si>
    <t>MAILEN</t>
  </si>
  <si>
    <t>maximiliano.flores@colegiomacaya.cl</t>
  </si>
  <si>
    <t>maria.galvez@colegiomacaya.cl</t>
  </si>
  <si>
    <t>felipe.gonzalez@colegiomacaya.cl</t>
  </si>
  <si>
    <t>saul.herbas@colegiomacaya.cl</t>
  </si>
  <si>
    <t>SAUL</t>
  </si>
  <si>
    <t>CORTEZ</t>
  </si>
  <si>
    <t>maite.herrera@colegiomacaya.cl</t>
  </si>
  <si>
    <t>emiliano.herrera@colegiomacaya.cl</t>
  </si>
  <si>
    <t>angel.iturra@colegiomacaya.cl</t>
  </si>
  <si>
    <t>aNGEL</t>
  </si>
  <si>
    <t>ITURRA</t>
  </si>
  <si>
    <t>aylin.lazaro@colegiomacaya.cl</t>
  </si>
  <si>
    <t>maite.leigthon@colegiomacaya.cl</t>
  </si>
  <si>
    <t>LEIGTHON</t>
  </si>
  <si>
    <t>yianco.linares@colegiomacaya.cl</t>
  </si>
  <si>
    <t>YIANCO</t>
  </si>
  <si>
    <t>LINARES</t>
  </si>
  <si>
    <t>PALACIOS</t>
  </si>
  <si>
    <t>anais.mondaca@colegiomacaya.cl</t>
  </si>
  <si>
    <t>ANAiS</t>
  </si>
  <si>
    <t>emily.munoz@colegiomacaya.cl</t>
  </si>
  <si>
    <t>valentina.neculqueo@colegiomacaya.cl</t>
  </si>
  <si>
    <t>NECULQUEO</t>
  </si>
  <si>
    <t>LEIVA</t>
  </si>
  <si>
    <t>rachel.ossandon@colegiomacaya.cl</t>
  </si>
  <si>
    <t>RACHEL</t>
  </si>
  <si>
    <t>pedro.parada@colegiomacaya.cl</t>
  </si>
  <si>
    <t>PEDRO</t>
  </si>
  <si>
    <t>CHaVEZ</t>
  </si>
  <si>
    <t>agustina.parra@colegiomacaya.cl</t>
  </si>
  <si>
    <t>massiel.pena@colegiomacaya.cl</t>
  </si>
  <si>
    <t>MASSIEL</t>
  </si>
  <si>
    <t>millaray.pereira@colegiomacaya.cl</t>
  </si>
  <si>
    <t>PAILLACAR</t>
  </si>
  <si>
    <t>mia.puentes@colegiomacaya.cl</t>
  </si>
  <si>
    <t>MiA</t>
  </si>
  <si>
    <t>PUENTES</t>
  </si>
  <si>
    <t>yaritza.quezada@colegiomacaya.cl</t>
  </si>
  <si>
    <t>YARITZA</t>
  </si>
  <si>
    <t>maria.raymond@colegiomacaya.cl</t>
  </si>
  <si>
    <t>RAYMOND</t>
  </si>
  <si>
    <t>GUZMAN</t>
  </si>
  <si>
    <t>cesar.risco@colegiomacaya.cl</t>
  </si>
  <si>
    <t>CeSAR</t>
  </si>
  <si>
    <t>RISCO</t>
  </si>
  <si>
    <t>FLORIAN</t>
  </si>
  <si>
    <t>thiara.robles@colegiomacaya.cl</t>
  </si>
  <si>
    <t>THIARA</t>
  </si>
  <si>
    <t>matias.ruizdiaz@colegiomacaya.cl</t>
  </si>
  <si>
    <t>RUIZDIAZ</t>
  </si>
  <si>
    <t>MANZONI</t>
  </si>
  <si>
    <t>rosario.ruz@colegiomacaya.cl</t>
  </si>
  <si>
    <t>ROSARIO</t>
  </si>
  <si>
    <t>RUZ</t>
  </si>
  <si>
    <t>PESO</t>
  </si>
  <si>
    <t>gilian.salazar@colegiomacaya.cl</t>
  </si>
  <si>
    <t>GILIAN</t>
  </si>
  <si>
    <t>yerahi.sepulveda@colegiomacaya.cl</t>
  </si>
  <si>
    <t>YERAHI</t>
  </si>
  <si>
    <t>SEPULVEDA</t>
  </si>
  <si>
    <t>alonso.tapia@colegiomacaya.cl</t>
  </si>
  <si>
    <t>maily.venegas@colegiomacaya.cl</t>
  </si>
  <si>
    <t>MAILY</t>
  </si>
  <si>
    <t>trinidad.vilca@colegiomacaya.cl</t>
  </si>
  <si>
    <t>damian.vizcarra@colegiomacaya.cl</t>
  </si>
  <si>
    <t>DAMIaN</t>
  </si>
  <si>
    <t>paskal.zavala@colegiomacaya.cl</t>
  </si>
  <si>
    <t>PASKAL</t>
  </si>
  <si>
    <t>ZAVALA</t>
  </si>
  <si>
    <t>ZAMORANO</t>
  </si>
  <si>
    <t>rayen.alcota@colegiomacaya.cl</t>
  </si>
  <si>
    <t>paul.aliaga@colegiomacaya.cl</t>
  </si>
  <si>
    <t>PAUL</t>
  </si>
  <si>
    <t>ALIAGA</t>
  </si>
  <si>
    <t>CUBILLOS</t>
  </si>
  <si>
    <t>dylan.araya@colegiomacaya.cl</t>
  </si>
  <si>
    <t>DYLAN</t>
  </si>
  <si>
    <t>matias.arredondo@colegiomacaya.cl</t>
  </si>
  <si>
    <t>mariana.avila@colegiomacaya.cl</t>
  </si>
  <si>
    <t>MARIANA</t>
  </si>
  <si>
    <t>aVILA</t>
  </si>
  <si>
    <t>NunEZ</t>
  </si>
  <si>
    <t>alyson.beltran@colegiomacaya.cl</t>
  </si>
  <si>
    <t>ALYSON</t>
  </si>
  <si>
    <t>BELTRaN</t>
  </si>
  <si>
    <t>arlette.berndt@colegiomacaya.cl</t>
  </si>
  <si>
    <t>ARLETTE</t>
  </si>
  <si>
    <t>BERNDT</t>
  </si>
  <si>
    <t>ARAOS</t>
  </si>
  <si>
    <t>kevin.caballero@colegiomacaya.cl</t>
  </si>
  <si>
    <t>AVILA</t>
  </si>
  <si>
    <t>barbara.calle@colegiomacaya.cl</t>
  </si>
  <si>
    <t>BARBARA</t>
  </si>
  <si>
    <t>jordan.cardenas@colegiomacaya.cl</t>
  </si>
  <si>
    <t>JORDaN</t>
  </si>
  <si>
    <t>amanda.cayazaya@colegiomacaya.cl</t>
  </si>
  <si>
    <t>HEVIA</t>
  </si>
  <si>
    <t>krishna.cerda@colegiomacaya.cl</t>
  </si>
  <si>
    <t>KRISHNA</t>
  </si>
  <si>
    <t>antonella.diaz@colegiomacaya.cl</t>
  </si>
  <si>
    <t>maily.dominguez@colegiomacaya.cl</t>
  </si>
  <si>
    <t>DOMiNGUEZ</t>
  </si>
  <si>
    <t>dicxa.escobar@colegiomacaya.cl</t>
  </si>
  <si>
    <t>DICXA</t>
  </si>
  <si>
    <t>NAVEA</t>
  </si>
  <si>
    <t>CARLO</t>
  </si>
  <si>
    <t>nayla.galleguillos@colegiomacaya.cl</t>
  </si>
  <si>
    <t>NAYLA</t>
  </si>
  <si>
    <t>lukas.gamarra@colegiomacaya.cl</t>
  </si>
  <si>
    <t>GAMARRA</t>
  </si>
  <si>
    <t>ZAVALETA</t>
  </si>
  <si>
    <t>mia.garcia@colegiomacaya.cl</t>
  </si>
  <si>
    <t>maximiliano.godoy@colegiomacaya.cl</t>
  </si>
  <si>
    <t>francisca.guerrero@colegiomacaya.cl</t>
  </si>
  <si>
    <t>thiago.gutierrez@colegiomacaya.cl</t>
  </si>
  <si>
    <t>THIAGO</t>
  </si>
  <si>
    <t>dylan.mamani@colegiomacaya.cl</t>
  </si>
  <si>
    <t>macarena.mamani@colegiomacaya.cl</t>
  </si>
  <si>
    <t>MACARENA</t>
  </si>
  <si>
    <t>brandon.mamani@colegiomacaya.cl</t>
  </si>
  <si>
    <t>BRANDON</t>
  </si>
  <si>
    <t>LAZARO</t>
  </si>
  <si>
    <t>florencia.mejias@colegiomacaya.cl</t>
  </si>
  <si>
    <t>MEJiAS</t>
  </si>
  <si>
    <t>BERRiOS</t>
  </si>
  <si>
    <t>kamila.mery@colegiomacaya.cl</t>
  </si>
  <si>
    <t>KAMILA</t>
  </si>
  <si>
    <t>MERY</t>
  </si>
  <si>
    <t>agustin.moreira@colegiomacaya.cl</t>
  </si>
  <si>
    <t>MOREIRA</t>
  </si>
  <si>
    <t>BARONA</t>
  </si>
  <si>
    <t>daniela.ortega@colegiomacaya.cl</t>
  </si>
  <si>
    <t>BERNABEL</t>
  </si>
  <si>
    <t>branko.pasten@colegiomacaya.cl</t>
  </si>
  <si>
    <t>BRANKO</t>
  </si>
  <si>
    <t>dairys.pizarro@colegiomacaya.cl</t>
  </si>
  <si>
    <t>DAIRYS</t>
  </si>
  <si>
    <t>maite.quispe@colegiomacaya.cl</t>
  </si>
  <si>
    <t>david.ramos@colegiomacaya.cl</t>
  </si>
  <si>
    <t>gabriel.robles@colegiomacaya.cl</t>
  </si>
  <si>
    <t>maria.rodriguez@colegiomacaya.cl</t>
  </si>
  <si>
    <t>OREJUELA</t>
  </si>
  <si>
    <t>hector.rojas@colegiomacaya.cl</t>
  </si>
  <si>
    <t>HECTOR</t>
  </si>
  <si>
    <t>TRILLO</t>
  </si>
  <si>
    <t>carlos.rubina@colegiomacaya.cl</t>
  </si>
  <si>
    <t>camila.saavedra@colegiomacaya.cl</t>
  </si>
  <si>
    <t>amaru.saez@colegiomacaya.cl</t>
  </si>
  <si>
    <t>SaEZ</t>
  </si>
  <si>
    <t>lindsay.sandoval@colegiomacaya.cl</t>
  </si>
  <si>
    <t>LINDSAY</t>
  </si>
  <si>
    <t>david.silva@colegiomacaya.cl</t>
  </si>
  <si>
    <t>diego.varela@colegiomacaya.cl</t>
  </si>
  <si>
    <t>VARELA</t>
  </si>
  <si>
    <t>alexcia.velasquez@colegiomacaya.cl</t>
  </si>
  <si>
    <t>ALEXCIA</t>
  </si>
  <si>
    <t>mauro.verdugo@colegiomacaya.cl</t>
  </si>
  <si>
    <t>VERDUGO</t>
  </si>
  <si>
    <t>fernanda.saez@colegiomacaya.cl</t>
  </si>
  <si>
    <t>fernanda.abarca@colegiomacaya.cl</t>
  </si>
  <si>
    <t>ABARCA</t>
  </si>
  <si>
    <t>pascal.acevedo@colegiomacaya.cl</t>
  </si>
  <si>
    <t>PASCAL</t>
  </si>
  <si>
    <t>ACEVEDO</t>
  </si>
  <si>
    <t>emely.arce@colegiomacaya.cl</t>
  </si>
  <si>
    <t>jorge.bejar@colegiomacaya.cl</t>
  </si>
  <si>
    <t>BEJAR</t>
  </si>
  <si>
    <t>uriel.bravo@colegiomacaya.cl</t>
  </si>
  <si>
    <t>URIEL</t>
  </si>
  <si>
    <t>patricio.castro@colegiomacaya.cl</t>
  </si>
  <si>
    <t>maria.cespedes@colegiomacaya.cl</t>
  </si>
  <si>
    <t>CESPEDES</t>
  </si>
  <si>
    <t>ian.contreras@colegiomacaya.cl</t>
  </si>
  <si>
    <t>AVARIA</t>
  </si>
  <si>
    <t>belen.diaz@colegiomacaya.cl</t>
  </si>
  <si>
    <t>OLEA</t>
  </si>
  <si>
    <t>krishna.estay@colegiomacaya.cl</t>
  </si>
  <si>
    <t>constanza.figueroa@colegiomacaya.cl</t>
  </si>
  <si>
    <t>cefora.flores@colegiomacaya.cl</t>
  </si>
  <si>
    <t>CEFORA</t>
  </si>
  <si>
    <t>macarena.flores@colegiomacaya.cl</t>
  </si>
  <si>
    <t>catalina.gajardo@colegiomacaya.cl</t>
  </si>
  <si>
    <t>matias.garcia@colegiomacaya.cl</t>
  </si>
  <si>
    <t>constanza.harris@colegiomacaya.cl</t>
  </si>
  <si>
    <t>HARRIS</t>
  </si>
  <si>
    <t>maite.lara@colegiomacaya.cl</t>
  </si>
  <si>
    <t>alison.lizama@colegiomacaya.cl</t>
  </si>
  <si>
    <t>paola.mamani@colegiomacaya.cl</t>
  </si>
  <si>
    <t>PAOLA</t>
  </si>
  <si>
    <t>dhamaris.mardones@colegiomacaya.cl</t>
  </si>
  <si>
    <t>DHAMARIS</t>
  </si>
  <si>
    <t>sebastian.mendez@colegiomacaya.cl</t>
  </si>
  <si>
    <t>MeNDEZ</t>
  </si>
  <si>
    <t>belen.mollo@colegiomacaya.cl</t>
  </si>
  <si>
    <t>TARQUI</t>
  </si>
  <si>
    <t>darlyng.munoz@colegiomacaya.cl</t>
  </si>
  <si>
    <t>DARLYNG</t>
  </si>
  <si>
    <t>CaRCAMO</t>
  </si>
  <si>
    <t>martina.munoz@colegiomacaya.cl</t>
  </si>
  <si>
    <t>daemy.ossandon@colegiomacaya.cl</t>
  </si>
  <si>
    <t>DAEMY</t>
  </si>
  <si>
    <t>monserrat.oyanadel@colegiomacaya.cl</t>
  </si>
  <si>
    <t>maximo.perez@colegiomacaya.cl</t>
  </si>
  <si>
    <t>MaXIMO</t>
  </si>
  <si>
    <t>maria.quezada@colegiomacaya.cl</t>
  </si>
  <si>
    <t>LEE</t>
  </si>
  <si>
    <t>valentina.rodriguez@colegiomacaya.cl</t>
  </si>
  <si>
    <t>alonso.rojas@colegiomacaya.cl</t>
  </si>
  <si>
    <t>ayelen.romana@colegiomacaya.cl</t>
  </si>
  <si>
    <t>AYELEN</t>
  </si>
  <si>
    <t>ROMAnA</t>
  </si>
  <si>
    <t>REINA</t>
  </si>
  <si>
    <t>matias.sarria@colegiomacaya.cl</t>
  </si>
  <si>
    <t>SARRIA</t>
  </si>
  <si>
    <t>fabian.silva@colegiomacaya.cl</t>
  </si>
  <si>
    <t>FABIaN</t>
  </si>
  <si>
    <t>vanessa.silva@colegiomacaya.cl</t>
  </si>
  <si>
    <t>VANESSA</t>
  </si>
  <si>
    <t>pablo.taucare@colegiomacaya.cl</t>
  </si>
  <si>
    <t>PABLO</t>
  </si>
  <si>
    <t>TAUCARE</t>
  </si>
  <si>
    <t>isabella.torres@colegiomacaya.cl</t>
  </si>
  <si>
    <t>yishlene.uribe@colegiomacaya.cl</t>
  </si>
  <si>
    <t>YISHLENE</t>
  </si>
  <si>
    <t>AMACHE</t>
  </si>
  <si>
    <t>natalia.vallejos@colegiomacaya.cl</t>
  </si>
  <si>
    <t>NATALIA</t>
  </si>
  <si>
    <t>VALLEJOS</t>
  </si>
  <si>
    <t>martin.verdugo@colegiomacaya.cl</t>
  </si>
  <si>
    <t>eduardo.vilca@colegiomacaya.cl</t>
  </si>
  <si>
    <t>adams.vilches@colegiomacaya.cl</t>
  </si>
  <si>
    <t>ADAMS</t>
  </si>
  <si>
    <t>MOYANO</t>
  </si>
  <si>
    <t>alonso.villablanca@colegiomacaya.cl</t>
  </si>
  <si>
    <t>maickol.villarroel@colegiomacaya.cl</t>
  </si>
  <si>
    <t>MAICKOL</t>
  </si>
  <si>
    <t>cristopher.zamorano@colegiomacaya.cl</t>
  </si>
  <si>
    <t>CRISTOPHER</t>
  </si>
  <si>
    <t>belen.aguilera@colegiomacaya.cl</t>
  </si>
  <si>
    <t>antonella.alarcon@colegiomacaya.cl</t>
  </si>
  <si>
    <t>REUCA</t>
  </si>
  <si>
    <t>david.aldana@colegiomacaya.cl</t>
  </si>
  <si>
    <t>antonella.alvarado@colegiomacaya.cl</t>
  </si>
  <si>
    <t>ana.avello@colegiomacaya.cl</t>
  </si>
  <si>
    <t>jhojan.caceres@colegiomacaya.cl</t>
  </si>
  <si>
    <t>JHOJAN</t>
  </si>
  <si>
    <t>CACERES</t>
  </si>
  <si>
    <t>franco.caqueo@colegiomacaya.cl</t>
  </si>
  <si>
    <t>luana.carrasco@colegiomacaya.cl</t>
  </si>
  <si>
    <t>LUANA</t>
  </si>
  <si>
    <t>ignacio.challapa@colegiomacaya.cl</t>
  </si>
  <si>
    <t>franko.dinamarca@colegiomacaya.cl</t>
  </si>
  <si>
    <t>FRANKO</t>
  </si>
  <si>
    <t>DINAMARCA</t>
  </si>
  <si>
    <t>agustin.duarte@colegiomacaya.cl</t>
  </si>
  <si>
    <t>aylin.encinas@colegiomacaya.cl</t>
  </si>
  <si>
    <t>ENCINAS</t>
  </si>
  <si>
    <t>SUAREZ</t>
  </si>
  <si>
    <t>antonia.espinoza@colegiomacaya.cl</t>
  </si>
  <si>
    <t>javier.espinoza@colegiomacaya.cl</t>
  </si>
  <si>
    <t>maythe.flores@colegiomacaya.cl</t>
  </si>
  <si>
    <t>MAYTHE</t>
  </si>
  <si>
    <t>SARABIA</t>
  </si>
  <si>
    <t>emerson.fren@colegiomacaya.cl</t>
  </si>
  <si>
    <t>EMERSON</t>
  </si>
  <si>
    <t>FREN</t>
  </si>
  <si>
    <t>lysander.fren@colegiomacaya.cl</t>
  </si>
  <si>
    <t>fernando.gahona@colegiomacaya.cl</t>
  </si>
  <si>
    <t>GAHONA</t>
  </si>
  <si>
    <t>martyn.godoy@colegiomacaya.cl</t>
  </si>
  <si>
    <t>MARTYN</t>
  </si>
  <si>
    <t>florencia.gomez@colegiomacaya.cl</t>
  </si>
  <si>
    <t>ann.gonzalez@colegiomacaya.cl</t>
  </si>
  <si>
    <t>ANN</t>
  </si>
  <si>
    <t>ESTICA</t>
  </si>
  <si>
    <t>emilia.hernandez@colegiomacaya.cl</t>
  </si>
  <si>
    <t>BASTiAS</t>
  </si>
  <si>
    <t>franko.ilaja@colegiomacaya.cl</t>
  </si>
  <si>
    <t>cristopher.lagos@colegiomacaya.cl</t>
  </si>
  <si>
    <t>tomas.larrondo@colegiomacaya.cl</t>
  </si>
  <si>
    <t>LARRONDO</t>
  </si>
  <si>
    <t>tatiana.lazaro@colegiomacaya.cl</t>
  </si>
  <si>
    <t>TATIANA</t>
  </si>
  <si>
    <t>gianella.lozano@colegiomacaya.cl</t>
  </si>
  <si>
    <t>CALLEJAS</t>
  </si>
  <si>
    <t>natsumi.luque@colegiomacaya.cl</t>
  </si>
  <si>
    <t>NATSUMI</t>
  </si>
  <si>
    <t>ESCALANTE</t>
  </si>
  <si>
    <t>alwan.maldonado@colegiomacaya.cl</t>
  </si>
  <si>
    <t>ALWAN</t>
  </si>
  <si>
    <t>MESiAS</t>
  </si>
  <si>
    <t>niscel.mamani@colegiomacaya.cl</t>
  </si>
  <si>
    <t>NISCEL</t>
  </si>
  <si>
    <t>javiera.mamani@colegiomacaya.cl</t>
  </si>
  <si>
    <t>jadiel.mamani@colegiomacaya.cl</t>
  </si>
  <si>
    <t>JADIEL</t>
  </si>
  <si>
    <t>oscar.miranda@colegiomacaya.cl</t>
  </si>
  <si>
    <t>alexis.montecinos@colegiomacaya.cl</t>
  </si>
  <si>
    <t>ALEXIS</t>
  </si>
  <si>
    <t>MONTECINOS</t>
  </si>
  <si>
    <t>catalina.olivares@colegiomacaya.cl</t>
  </si>
  <si>
    <t>leonardo.ortiz@colegiomacaya.cl</t>
  </si>
  <si>
    <t>natalia.perez@colegiomacaya.cl</t>
  </si>
  <si>
    <t>emily.quinones@colegiomacaya.cl</t>
  </si>
  <si>
    <t>danae.sanchez@colegiomacaya.cl</t>
  </si>
  <si>
    <t>DANAE</t>
  </si>
  <si>
    <t>kael.seura@colegiomacaya.cl</t>
  </si>
  <si>
    <t>KAEL</t>
  </si>
  <si>
    <t>SEURA</t>
  </si>
  <si>
    <t>constanza.silva@colegiomacaya.cl</t>
  </si>
  <si>
    <t>CALDERoN</t>
  </si>
  <si>
    <t>patricio.toro@colegiomacaya.cl</t>
  </si>
  <si>
    <t>javier.torres@colegiomacaya.cl</t>
  </si>
  <si>
    <t>gonzalo.vasquez@colegiomacaya.cl</t>
  </si>
  <si>
    <t>GONZALO</t>
  </si>
  <si>
    <t>ZaRATE</t>
  </si>
  <si>
    <t>emilio.aballay@colegiomacaya.cl</t>
  </si>
  <si>
    <t>ygnacio.acuna@colegiomacaya.cl</t>
  </si>
  <si>
    <t>YGNACIO</t>
  </si>
  <si>
    <t>ACUnA</t>
  </si>
  <si>
    <t>lukas.alvarado@colegiomacaya.cl</t>
  </si>
  <si>
    <t>benjanin.baro@colegiomacaya.cl</t>
  </si>
  <si>
    <t>BENJANIN</t>
  </si>
  <si>
    <t>BARO</t>
  </si>
  <si>
    <t>kiara.bazalar@colegiomacaya.cl</t>
  </si>
  <si>
    <t>KIARA</t>
  </si>
  <si>
    <t>BAZALAR</t>
  </si>
  <si>
    <t>ROSENTHAL</t>
  </si>
  <si>
    <t>francisco.cabrera@colegiomacaya.cl</t>
  </si>
  <si>
    <t>camila.cartes@colegiomacaya.cl</t>
  </si>
  <si>
    <t>CARTES</t>
  </si>
  <si>
    <t>alexis.cayo@colegiomacaya.cl</t>
  </si>
  <si>
    <t>asiri.challapa@colegiomacaya.cl</t>
  </si>
  <si>
    <t>ASIRI</t>
  </si>
  <si>
    <t>jose.condori@colegiomacaya.cl</t>
  </si>
  <si>
    <t>ashley.cortes@colegiomacaya.cl</t>
  </si>
  <si>
    <t>ASHLEY</t>
  </si>
  <si>
    <t>CARRILLO</t>
  </si>
  <si>
    <t>amaro.diaz@colegiomacaya.cl</t>
  </si>
  <si>
    <t>abigail.flores@colegiomacaya.cl</t>
  </si>
  <si>
    <t>ABIGAIL</t>
  </si>
  <si>
    <t>constanza.fuentes@colegiomacaya.cl</t>
  </si>
  <si>
    <t>camil.gamboa@colegiomacaya.cl</t>
  </si>
  <si>
    <t>CAMIL</t>
  </si>
  <si>
    <t>GAMBOA</t>
  </si>
  <si>
    <t>haydee.garay@colegiomacaya.cl</t>
  </si>
  <si>
    <t>HAYDEe</t>
  </si>
  <si>
    <t>GARAY</t>
  </si>
  <si>
    <t>alonso.gomez@colegiomacaya.cl</t>
  </si>
  <si>
    <t>GOMeZ</t>
  </si>
  <si>
    <t>martina.gonzalez@colegiomacaya.cl</t>
  </si>
  <si>
    <t>josefina.gonzalez@colegiomacaya.cl</t>
  </si>
  <si>
    <t>JOSEFINA</t>
  </si>
  <si>
    <t>dylan.guerrero@colegiomacaya.cl</t>
  </si>
  <si>
    <t>dereck.herrera@colegiomacaya.cl</t>
  </si>
  <si>
    <t>DERECK</t>
  </si>
  <si>
    <t>camila.ignacio@colegiomacaya.cl</t>
  </si>
  <si>
    <t>catalina.lara@colegiomacaya.cl</t>
  </si>
  <si>
    <t>yaritza.liquitay@colegiomacaya.cl</t>
  </si>
  <si>
    <t>LIQUITAY</t>
  </si>
  <si>
    <t>benjamin.mamani@colegiomacaya.cl</t>
  </si>
  <si>
    <t>analy.mamani@colegiomacaya.cl</t>
  </si>
  <si>
    <t>ANALY</t>
  </si>
  <si>
    <t>pedro.mamani@colegiomacaya.cl</t>
  </si>
  <si>
    <t>ignacio.medina@colegiomacaya.cl</t>
  </si>
  <si>
    <t>BELMAR</t>
  </si>
  <si>
    <t>joaquin.montalvan@colegiomacaya.cl</t>
  </si>
  <si>
    <t>MONTALVaN</t>
  </si>
  <si>
    <t>leandro.moscoso@colegiomacaya.cl</t>
  </si>
  <si>
    <t>LEANDRO</t>
  </si>
  <si>
    <t>carlos.olivares@colegiomacaya.cl</t>
  </si>
  <si>
    <t>hannibal.ortiz@colegiomacaya.cl</t>
  </si>
  <si>
    <t>HANNIBAL</t>
  </si>
  <si>
    <t>isidora.palma@colegiomacaya.cl</t>
  </si>
  <si>
    <t>martina.quezada@colegiomacaya.cl</t>
  </si>
  <si>
    <t>dheimy.ramirez@colegiomacaya.cl</t>
  </si>
  <si>
    <t>DHEIMY</t>
  </si>
  <si>
    <t>kevin.ramirez@colegiomacaya.cl</t>
  </si>
  <si>
    <t>neymar.ramirez@colegiomacaya.cl</t>
  </si>
  <si>
    <t>renata.robledo@colegiomacaya.cl</t>
  </si>
  <si>
    <t>rayen.toro@colegiomacaya.cl</t>
  </si>
  <si>
    <t>dafne.vera@colegiomacaya.cl</t>
  </si>
  <si>
    <t>DAFNE</t>
  </si>
  <si>
    <t>david.vergara@colegiomacaya.cl</t>
  </si>
  <si>
    <t>aylin.vilches@colegiomacaya.cl</t>
  </si>
  <si>
    <t>joaquin.villalobos@colegiomacaya.cl</t>
  </si>
  <si>
    <t>isabella.vizcaino@colegiomacaya.cl</t>
  </si>
  <si>
    <t>VIZCAINO</t>
  </si>
  <si>
    <t>CARDENAS</t>
  </si>
  <si>
    <t>alfonso.zieballa@colegiomacaya.cl</t>
  </si>
  <si>
    <t>ALFONSO</t>
  </si>
  <si>
    <t>ZIEBALLA</t>
  </si>
  <si>
    <t>lucas.garrido@colegiomacaya.cl</t>
  </si>
  <si>
    <t>francisca.aguilera@colegiomacaya.cl</t>
  </si>
  <si>
    <t>MAZUELA</t>
  </si>
  <si>
    <t>matias.alavia@colegiomacaya.cl</t>
  </si>
  <si>
    <t>ALAVIA</t>
  </si>
  <si>
    <t>LAZO</t>
  </si>
  <si>
    <t>deylan.aravena@colegiomacaya.cl</t>
  </si>
  <si>
    <t>DEYLAN</t>
  </si>
  <si>
    <t>maira.avarias@colegiomacaya.cl</t>
  </si>
  <si>
    <t>MAIRA</t>
  </si>
  <si>
    <t>samael.avendano@colegiomacaya.cl</t>
  </si>
  <si>
    <t>SAMAEL</t>
  </si>
  <si>
    <t>ashly.bejar@colegiomacaya.cl</t>
  </si>
  <si>
    <t>diego.caro@colegiomacaya.cl</t>
  </si>
  <si>
    <t>natanael.carvajal@colegiomacaya.cl</t>
  </si>
  <si>
    <t>NATANAEL</t>
  </si>
  <si>
    <t>amaral.challapa@colegiomacaya.cl</t>
  </si>
  <si>
    <t>AMARAL</t>
  </si>
  <si>
    <t>paola.choquehuanca@colegiomacaya.cl</t>
  </si>
  <si>
    <t>CHOQUEHUANCA</t>
  </si>
  <si>
    <t>sckarleth.contreras@colegiomacaya.cl</t>
  </si>
  <si>
    <t>SCKARLETH</t>
  </si>
  <si>
    <t>OVIEDO</t>
  </si>
  <si>
    <t>constanza.curiqueo@colegiomacaya.cl</t>
  </si>
  <si>
    <t>CURIQUEO</t>
  </si>
  <si>
    <t>noemy.delgado@colegiomacaya.cl</t>
  </si>
  <si>
    <t>joaquin.fernandez@colegiomacaya.cl</t>
  </si>
  <si>
    <t>gonzalo.gallardo@colegiomacaya.cl</t>
  </si>
  <si>
    <t>demir.gaminez@colegiomacaya.cl</t>
  </si>
  <si>
    <t>DEMIR</t>
  </si>
  <si>
    <t>GAMINEZ</t>
  </si>
  <si>
    <t>cristobal.gemio@colegiomacaya.cl</t>
  </si>
  <si>
    <t>jheremy.gonzales@colegiomacaya.cl</t>
  </si>
  <si>
    <t>JHEREMY</t>
  </si>
  <si>
    <t>GONZALES</t>
  </si>
  <si>
    <t>vicente.gonzalez@colegiomacaya.cl</t>
  </si>
  <si>
    <t>catalina.guerra@colegiomacaya.cl</t>
  </si>
  <si>
    <t>UGALDE</t>
  </si>
  <si>
    <t>josefa.guzman@colegiomacaya.cl</t>
  </si>
  <si>
    <t>francisco.herrera@colegiomacaya.cl</t>
  </si>
  <si>
    <t>matias.huichaquelen@colegiomacaya.cl</t>
  </si>
  <si>
    <t>HUICHAQUELEN</t>
  </si>
  <si>
    <t>matilda.iribarren@colegiomacaya.cl</t>
  </si>
  <si>
    <t>MATILDA</t>
  </si>
  <si>
    <t>pia.jans@colegiomacaya.cl</t>
  </si>
  <si>
    <t>JANS</t>
  </si>
  <si>
    <t>isaias.lagos@colegiomacaya.cl</t>
  </si>
  <si>
    <t>ISAIAS</t>
  </si>
  <si>
    <t>patricio.leiva@colegiomacaya.cl</t>
  </si>
  <si>
    <t>leon.lopez@colegiomacaya.cl</t>
  </si>
  <si>
    <t>alonso.madariaga@colegiomacaya.cl</t>
  </si>
  <si>
    <t>NORAMBUENA</t>
  </si>
  <si>
    <t>yendery.mamani@colegiomacaya.cl</t>
  </si>
  <si>
    <t>YENDERY</t>
  </si>
  <si>
    <t>CONDORE</t>
  </si>
  <si>
    <t>maritza.merino@colegiomacaya.cl</t>
  </si>
  <si>
    <t>MARITZA</t>
  </si>
  <si>
    <t>MERINO</t>
  </si>
  <si>
    <t>cristopher.miranda@colegiomacaya.cl</t>
  </si>
  <si>
    <t>joaquin.paez@colegiomacaya.cl</t>
  </si>
  <si>
    <t>PaEZ</t>
  </si>
  <si>
    <t>maite.perez@colegiomacaya.cl</t>
  </si>
  <si>
    <t>antonella.pineda@colegiomacaya.cl</t>
  </si>
  <si>
    <t>PINEDA</t>
  </si>
  <si>
    <t>rafaella.reyes@colegiomacaya.cl</t>
  </si>
  <si>
    <t>RAFAELLA</t>
  </si>
  <si>
    <t>MENDIGUETTI</t>
  </si>
  <si>
    <t>ian.rojas@colegiomacaya.cl</t>
  </si>
  <si>
    <t>matias.salazar@colegiomacaya.cl</t>
  </si>
  <si>
    <t>PLAZA</t>
  </si>
  <si>
    <t>edgar.tapia@colegiomacaya.cl</t>
  </si>
  <si>
    <t>EDGAR</t>
  </si>
  <si>
    <t>david.valdivia@colegiomacaya.cl</t>
  </si>
  <si>
    <t>VALDIVIA</t>
  </si>
  <si>
    <t>antonia.venegas@colegiomacaya.cl</t>
  </si>
  <si>
    <t>PADILLA</t>
  </si>
  <si>
    <t>sebastian.vilches@colegiomacaya.cl</t>
  </si>
  <si>
    <t>mia.villegas@colegiomacaya.cl</t>
  </si>
  <si>
    <t>VILLEGAS</t>
  </si>
  <si>
    <t>POBLETE</t>
  </si>
  <si>
    <t>joaquin.zavala@colegiomacaya.cl</t>
  </si>
  <si>
    <t>pascal.rivera@colegiomacaya.cl</t>
  </si>
  <si>
    <t>camila.aguirre@colegiomacaya.cl</t>
  </si>
  <si>
    <t>alejandro.albornoz@colegiomacaya.cl</t>
  </si>
  <si>
    <t>ALEJANDRO</t>
  </si>
  <si>
    <t>cristobal.araneda@colegiomacaya.cl</t>
  </si>
  <si>
    <t>nakhyra.breve@colegiomacaya.cl</t>
  </si>
  <si>
    <t>NAKHYRA</t>
  </si>
  <si>
    <t>BREVE</t>
  </si>
  <si>
    <t>COBY</t>
  </si>
  <si>
    <t>juan.cantillo@colegiomacaya.cl</t>
  </si>
  <si>
    <t>katalina.carreno@colegiomacaya.cl</t>
  </si>
  <si>
    <t>gabriel.castillo@colegiomacaya.cl</t>
  </si>
  <si>
    <t>gabriely.castillo@colegiomacaya.cl</t>
  </si>
  <si>
    <t>GABRIELY</t>
  </si>
  <si>
    <t>MACAYA</t>
  </si>
  <si>
    <t>stephano.castillo@colegiomacaya.cl</t>
  </si>
  <si>
    <t>STEPHANO</t>
  </si>
  <si>
    <t>antonio.challapa@colegiomacaya.cl</t>
  </si>
  <si>
    <t>ANTONIO</t>
  </si>
  <si>
    <t>isidora.chandia@colegiomacaya.cl</t>
  </si>
  <si>
    <t>kheisy.choque@colegiomacaya.cl</t>
  </si>
  <si>
    <t>KHEISY</t>
  </si>
  <si>
    <t>keiily.cortes@colegiomacaya.cl</t>
  </si>
  <si>
    <t>KEIILY</t>
  </si>
  <si>
    <t>martin.diaz@colegiomacaya.cl</t>
  </si>
  <si>
    <t>lean.echeverria@colegiomacaya.cl</t>
  </si>
  <si>
    <t>LEAN</t>
  </si>
  <si>
    <t>jhendelyn.fernandez@colegiomacaya.cl</t>
  </si>
  <si>
    <t>JHENDELYN</t>
  </si>
  <si>
    <t>maricruz.fernandez@colegiomacaya.cl</t>
  </si>
  <si>
    <t>MARICRUZ</t>
  </si>
  <si>
    <t>LOZA</t>
  </si>
  <si>
    <t>jessica.godoy@colegiomacaya.cl</t>
  </si>
  <si>
    <t>JESSICA</t>
  </si>
  <si>
    <t>JORQUERA</t>
  </si>
  <si>
    <t>constanza.gomez@colegiomacaya.cl</t>
  </si>
  <si>
    <t>anthonya.guzman@colegiomacaya.cl</t>
  </si>
  <si>
    <t>ANTHONYA</t>
  </si>
  <si>
    <t>benjamin.izquierdo@colegiomacaya.cl</t>
  </si>
  <si>
    <t>IZQUIERDO</t>
  </si>
  <si>
    <t>valentina.lagos@colegiomacaya.cl</t>
  </si>
  <si>
    <t>amaro.lazcano@colegiomacaya.cl</t>
  </si>
  <si>
    <t>LAZCANO</t>
  </si>
  <si>
    <t>ARANDA</t>
  </si>
  <si>
    <t>alexander.lizana@colegiomacaya.cl</t>
  </si>
  <si>
    <t>ALEXANDER</t>
  </si>
  <si>
    <t>samuel.maldonado@colegiomacaya.cl</t>
  </si>
  <si>
    <t>SAMUEL</t>
  </si>
  <si>
    <t>SOZA</t>
  </si>
  <si>
    <t>cristian.mamani@colegiomacaya.cl</t>
  </si>
  <si>
    <t>CRISTIAN</t>
  </si>
  <si>
    <t>jhendelyn.mamani@colegiomacaya.cl</t>
  </si>
  <si>
    <t>dante.mameli@colegiomacaya.cl</t>
  </si>
  <si>
    <t>RUSNIGHI</t>
  </si>
  <si>
    <t>diego.matamala@colegiomacaya.cl</t>
  </si>
  <si>
    <t>MATAMALA</t>
  </si>
  <si>
    <t>isabella.meneses@colegiomacaya.cl</t>
  </si>
  <si>
    <t>CASTELLoN</t>
  </si>
  <si>
    <t>jose.mery@colegiomacaya.cl</t>
  </si>
  <si>
    <t>daphnne.miranda@colegiomacaya.cl</t>
  </si>
  <si>
    <t>DAPHNNE</t>
  </si>
  <si>
    <t>constanza.neculqueo@colegiomacaya.cl</t>
  </si>
  <si>
    <t>matias.ossandon@colegiomacaya.cl</t>
  </si>
  <si>
    <t>francisco.parada@colegiomacaya.cl</t>
  </si>
  <si>
    <t>gabriela.pinto@colegiomacaya.cl</t>
  </si>
  <si>
    <t>katalina.rebollo@colegiomacaya.cl</t>
  </si>
  <si>
    <t>REBOLLO</t>
  </si>
  <si>
    <t>RUIZ</t>
  </si>
  <si>
    <t>cristopher.robles@colegiomacaya.cl</t>
  </si>
  <si>
    <t>MANCHEGO</t>
  </si>
  <si>
    <t>renato.rojas@colegiomacaya.cl</t>
  </si>
  <si>
    <t>cristhoper.romero@colegiomacaya.cl</t>
  </si>
  <si>
    <t>CRISTHOPER</t>
  </si>
  <si>
    <t>matias.santacruz@colegiomacaya.cl</t>
  </si>
  <si>
    <t>SANTACRUZ</t>
  </si>
  <si>
    <t>bastian.tripainao@colegiomacaya.cl</t>
  </si>
  <si>
    <t>BASTIAN</t>
  </si>
  <si>
    <t>TRIPAINAO</t>
  </si>
  <si>
    <t>MAURICIO</t>
  </si>
  <si>
    <t>anabel.villanueva@colegiomacaya.cl</t>
  </si>
  <si>
    <t>ANABEL</t>
  </si>
  <si>
    <t>john.vivanco@colegiomacaya.cl</t>
  </si>
  <si>
    <t>JOHN</t>
  </si>
  <si>
    <t>emmanuel.yanez@colegiomacaya.cl</t>
  </si>
  <si>
    <t>EMMANUEL</t>
  </si>
  <si>
    <t>martin.aguilar@colegiomacaya.cl</t>
  </si>
  <si>
    <t>CAPPELLO</t>
  </si>
  <si>
    <t>rosario.aguilera@colegiomacaya.cl</t>
  </si>
  <si>
    <t>axel.ahumada@colegiomacaya.cl</t>
  </si>
  <si>
    <t>ARENAS</t>
  </si>
  <si>
    <t>melany.alcayaga@colegiomacaya.cl</t>
  </si>
  <si>
    <t>MELANY</t>
  </si>
  <si>
    <t>CAnAS</t>
  </si>
  <si>
    <t>diana.alday@colegiomacaya.cl</t>
  </si>
  <si>
    <t>ALDAY</t>
  </si>
  <si>
    <t>MONSALVES</t>
  </si>
  <si>
    <t>martina.alzamora@colegiomacaya.cl</t>
  </si>
  <si>
    <t>ALZAMORA</t>
  </si>
  <si>
    <t>vicente.araya@colegiomacaya.cl</t>
  </si>
  <si>
    <t>josefa.barrios@colegiomacaya.cl</t>
  </si>
  <si>
    <t>beatriz.berndt@colegiomacaya.cl</t>
  </si>
  <si>
    <t>BEATRIZ</t>
  </si>
  <si>
    <t>tamara.briceno@colegiomacaya.cl</t>
  </si>
  <si>
    <t>TAMARA</t>
  </si>
  <si>
    <t>benjamin.castillo@colegiomacaya.cl</t>
  </si>
  <si>
    <t>massiel.castro@colegiomacaya.cl</t>
  </si>
  <si>
    <t>hugo.challapa@colegiomacaya.cl</t>
  </si>
  <si>
    <t>HUGO</t>
  </si>
  <si>
    <t>felipe.choque@colegiomacaya.cl</t>
  </si>
  <si>
    <t>ratchell.cuello@colegiomacaya.cl</t>
  </si>
  <si>
    <t>RATCHELL</t>
  </si>
  <si>
    <t>CUELLO</t>
  </si>
  <si>
    <t>sara.espinoza@colegiomacaya.cl</t>
  </si>
  <si>
    <t>SARA</t>
  </si>
  <si>
    <t>alexandra.eugenin@colegiomacaya.cl</t>
  </si>
  <si>
    <t>ALEXANDRA</t>
  </si>
  <si>
    <t>EUGENIN</t>
  </si>
  <si>
    <t>CAROCA</t>
  </si>
  <si>
    <t>gabriel.flores@colegiomacaya.cl</t>
  </si>
  <si>
    <t>danilo.gallardo@colegiomacaya.cl</t>
  </si>
  <si>
    <t>DANILO</t>
  </si>
  <si>
    <t>ignacio.hernandez@colegiomacaya.cl</t>
  </si>
  <si>
    <t>lidia.irulao@colegiomacaya.cl</t>
  </si>
  <si>
    <t>LIDIA</t>
  </si>
  <si>
    <t>eduardo.lillo@colegiomacaya.cl</t>
  </si>
  <si>
    <t>dilan.mamani@colegiomacaya.cl</t>
  </si>
  <si>
    <t>DILAN</t>
  </si>
  <si>
    <t>luis.martinez@colegiomacaya.cl</t>
  </si>
  <si>
    <t>aron.medina@colegiomacaya.cl</t>
  </si>
  <si>
    <t>aRON</t>
  </si>
  <si>
    <t>roberto.molina@colegiomacaya.cl</t>
  </si>
  <si>
    <t>ROBERTO</t>
  </si>
  <si>
    <t>QUINZACARA</t>
  </si>
  <si>
    <t>edinson.moreno@colegiomacaya.cl</t>
  </si>
  <si>
    <t>EDINSON</t>
  </si>
  <si>
    <t>VENTE</t>
  </si>
  <si>
    <t>claudia.munoz@colegiomacaya.cl</t>
  </si>
  <si>
    <t>CLAUDIA</t>
  </si>
  <si>
    <t>SAENZ</t>
  </si>
  <si>
    <t>soledad.munoz@colegiomacaya.cl</t>
  </si>
  <si>
    <t>SOLEDAD</t>
  </si>
  <si>
    <t>cristopher.ortiz@colegiomacaya.cl</t>
  </si>
  <si>
    <t>annette.rodriguez@colegiomacaya.cl</t>
  </si>
  <si>
    <t>ANNETTE</t>
  </si>
  <si>
    <t>CeSPEDES</t>
  </si>
  <si>
    <t>benjamin.rodriguez@colegiomacaya.cl</t>
  </si>
  <si>
    <t>demian.rojas@colegiomacaya.cl</t>
  </si>
  <si>
    <t>francisca.rojas@colegiomacaya.cl</t>
  </si>
  <si>
    <t>anais.salgado@colegiomacaya.cl</t>
  </si>
  <si>
    <t>SALGADO</t>
  </si>
  <si>
    <t>SUPANTA</t>
  </si>
  <si>
    <t>benjamin.salgado@colegiomacaya.cl</t>
  </si>
  <si>
    <t>bayron.sepulveda@colegiomacaya.cl</t>
  </si>
  <si>
    <t>BAYRoN</t>
  </si>
  <si>
    <t>benjamin.solis@colegiomacaya.cl</t>
  </si>
  <si>
    <t>bastian.soto@colegiomacaya.cl</t>
  </si>
  <si>
    <t>valentina.soto@colegiomacaya.cl</t>
  </si>
  <si>
    <t>sophia.urbina@colegiomacaya.cl</t>
  </si>
  <si>
    <t>SOPHIA</t>
  </si>
  <si>
    <t>millaray.vasquez@colegiomacaya.cl</t>
  </si>
  <si>
    <t>CANDIA</t>
  </si>
  <si>
    <t>alejandro.vilches@colegiomacaya.cl</t>
  </si>
  <si>
    <t>dylan.villagran@colegiomacaya.cl</t>
  </si>
  <si>
    <t>james.alconz@colegiomacaya.cl</t>
  </si>
  <si>
    <t>JAMES</t>
  </si>
  <si>
    <t>rodrigo.arancibia@colegiomacaya.cl</t>
  </si>
  <si>
    <t>RODRIGO</t>
  </si>
  <si>
    <t>COVARRUBIAS</t>
  </si>
  <si>
    <t>benjamin.araya@colegiomacaya.cl</t>
  </si>
  <si>
    <t>sofia.araya@colegiomacaya.cl</t>
  </si>
  <si>
    <t>denisse.bravo@colegiomacaya.cl</t>
  </si>
  <si>
    <t>DENISSE</t>
  </si>
  <si>
    <t>MUNIVE</t>
  </si>
  <si>
    <t>kymee.campos@colegiomacaya.cl</t>
  </si>
  <si>
    <t>KYMEE</t>
  </si>
  <si>
    <t>felipe.castillo@colegiomacaya.cl</t>
  </si>
  <si>
    <t>soledad.chimaja@colegiomacaya.cl</t>
  </si>
  <si>
    <t>CHIMAJA</t>
  </si>
  <si>
    <t>bastian.cornejo@colegiomacaya.cl</t>
  </si>
  <si>
    <t>belen.cortes@colegiomacaya.cl</t>
  </si>
  <si>
    <t>CODOCEO</t>
  </si>
  <si>
    <t>daniela.femenias@colegiomacaya.cl</t>
  </si>
  <si>
    <t>FEMENiAS</t>
  </si>
  <si>
    <t>paz.gonzalez@colegiomacaya.cl</t>
  </si>
  <si>
    <t>kevin.guerra@colegiomacaya.cl</t>
  </si>
  <si>
    <t>maximiliano.hernandez@colegiomacaya.cl</t>
  </si>
  <si>
    <t>florencia.huerta@colegiomacaya.cl</t>
  </si>
  <si>
    <t>anais.ibana@colegiomacaya.cl</t>
  </si>
  <si>
    <t>IBANA</t>
  </si>
  <si>
    <t>PRADA</t>
  </si>
  <si>
    <t>joaquin.inostroza@colegiomacaya.cl</t>
  </si>
  <si>
    <t>sofia.leiva@colegiomacaya.cl</t>
  </si>
  <si>
    <t>desiree.lillo@colegiomacaya.cl</t>
  </si>
  <si>
    <t>DESIReE</t>
  </si>
  <si>
    <t>hayra.maldonado@colegiomacaya.cl</t>
  </si>
  <si>
    <t>HAYRA</t>
  </si>
  <si>
    <t>gislene.mamani@colegiomacaya.cl</t>
  </si>
  <si>
    <t>GISLENE</t>
  </si>
  <si>
    <t>montserrat.marcos@colegiomacaya.cl</t>
  </si>
  <si>
    <t>MONTSERRAT</t>
  </si>
  <si>
    <t>MARCOS</t>
  </si>
  <si>
    <t>isadora.marin@colegiomacaya.cl</t>
  </si>
  <si>
    <t>ISADORA</t>
  </si>
  <si>
    <t>MARiN</t>
  </si>
  <si>
    <t>francesca.mery@colegiomacaya.cl</t>
  </si>
  <si>
    <t>FRANCESCA</t>
  </si>
  <si>
    <t>daniela.monzon@colegiomacaya.cl</t>
  </si>
  <si>
    <t>MONZoN</t>
  </si>
  <si>
    <t>valentina.narvaez@colegiomacaya.cl</t>
  </si>
  <si>
    <t>MENA</t>
  </si>
  <si>
    <t>krishnna.novoa@colegiomacaya.cl</t>
  </si>
  <si>
    <t>KRISHNNA</t>
  </si>
  <si>
    <t>NOVOA</t>
  </si>
  <si>
    <t>ARRIAGADA</t>
  </si>
  <si>
    <t>benjamin.olivares@colegiomacaya.cl</t>
  </si>
  <si>
    <t>suyai.osses@colegiomacaya.cl</t>
  </si>
  <si>
    <t>SUYAI</t>
  </si>
  <si>
    <t>jesus.paredes@colegiomacaya.cl</t>
  </si>
  <si>
    <t>JESuS</t>
  </si>
  <si>
    <t>valentina.pasten@colegiomacaya.cl</t>
  </si>
  <si>
    <t>lucas.pavelich@colegiomacaya.cl</t>
  </si>
  <si>
    <t>PAVELICH</t>
  </si>
  <si>
    <t>daniel.perez@colegiomacaya.cl</t>
  </si>
  <si>
    <t>BENiTEZ</t>
  </si>
  <si>
    <t>martin.perez@colegiomacaya.cl</t>
  </si>
  <si>
    <t>javiera.rocha@colegiomacaya.cl</t>
  </si>
  <si>
    <t>ROCHA</t>
  </si>
  <si>
    <t>paloma.rodriguez@colegiomacaya.cl</t>
  </si>
  <si>
    <t>PALOMA</t>
  </si>
  <si>
    <t>aslan.rojas@colegiomacaya.cl</t>
  </si>
  <si>
    <t>ASLAN</t>
  </si>
  <si>
    <t>rebecca.sanchez@colegiomacaya.cl</t>
  </si>
  <si>
    <t>REBECCA</t>
  </si>
  <si>
    <t>martin.sarria@colegiomacaya.cl</t>
  </si>
  <si>
    <t>oliver.taiba@colegiomacaya.cl</t>
  </si>
  <si>
    <t>OLIVER</t>
  </si>
  <si>
    <t>alondra.valle@colegiomacaya.cl</t>
  </si>
  <si>
    <t>VALLE</t>
  </si>
  <si>
    <t>catalina.vasquez@colegiomacaya.cl</t>
  </si>
  <si>
    <t>pablo.velasquez@colegiomacaya.cl</t>
  </si>
  <si>
    <t>dafne.videla@colegiomacaya.cl</t>
  </si>
  <si>
    <t>VIDELA</t>
  </si>
  <si>
    <t>eric.villca@colegiomacaya.cl</t>
  </si>
  <si>
    <t>ERIC</t>
  </si>
  <si>
    <t>miguel.albornoz@colegiomacaya.cl</t>
  </si>
  <si>
    <t>chris.altamirano@colegiomacaya.cl</t>
  </si>
  <si>
    <t>CHRIS</t>
  </si>
  <si>
    <t>ALTAMIRANO</t>
  </si>
  <si>
    <t>matias.avila@colegiomacaya.cl</t>
  </si>
  <si>
    <t>maida.brantes@colegiomacaya.cl</t>
  </si>
  <si>
    <t>MAIDA</t>
  </si>
  <si>
    <t>BRANTES</t>
  </si>
  <si>
    <t>evans.carvajal@colegiomacaya.cl</t>
  </si>
  <si>
    <t>EVANS</t>
  </si>
  <si>
    <t>alyson.castillo@colegiomacaya.cl</t>
  </si>
  <si>
    <t>millaray.catrileo@colegiomacaya.cl</t>
  </si>
  <si>
    <t>CATRILEO</t>
  </si>
  <si>
    <t>magdalena.challapa@colegiomacaya.cl</t>
  </si>
  <si>
    <t>MAGDALENA</t>
  </si>
  <si>
    <t>ricardo.chavez@colegiomacaya.cl</t>
  </si>
  <si>
    <t>hailyn.cruz@colegiomacaya.cl</t>
  </si>
  <si>
    <t>HAILYN</t>
  </si>
  <si>
    <t>angela.delgado@colegiomacaya.cl</t>
  </si>
  <si>
    <t>ANGELA</t>
  </si>
  <si>
    <t>martina.espinoza@colegiomacaya.cl</t>
  </si>
  <si>
    <t>ROSAS</t>
  </si>
  <si>
    <t>josefa.estay@colegiomacaya.cl</t>
  </si>
  <si>
    <t>martin.estay@colegiomacaya.cl</t>
  </si>
  <si>
    <t>antonia.fuentes@colegiomacaya.cl</t>
  </si>
  <si>
    <t>nicolas.garay@colegiomacaya.cl</t>
  </si>
  <si>
    <t>camila.garcia@colegiomacaya.cl</t>
  </si>
  <si>
    <t>BASILIO</t>
  </si>
  <si>
    <t>christian.garcia@colegiomacaya.cl</t>
  </si>
  <si>
    <t>CHRISTIAN</t>
  </si>
  <si>
    <t>ignacio.gonzalez@colegiomacaya.cl</t>
  </si>
  <si>
    <t>anahi.guerra@colegiomacaya.cl</t>
  </si>
  <si>
    <t>ANAHI</t>
  </si>
  <si>
    <t>aaron.gutierrez@colegiomacaya.cl</t>
  </si>
  <si>
    <t>AARON</t>
  </si>
  <si>
    <t>HERMOSILLA</t>
  </si>
  <si>
    <t>mia.huichaquelen@colegiomacaya.cl</t>
  </si>
  <si>
    <t>domminic.larrondo@colegiomacaya.cl</t>
  </si>
  <si>
    <t>DOMMINIC</t>
  </si>
  <si>
    <t>monserrat.leiva@colegiomacaya.cl</t>
  </si>
  <si>
    <t>axel.mamani@colegiomacaya.cl</t>
  </si>
  <si>
    <t>benjamin.millar@colegiomacaya.cl</t>
  </si>
  <si>
    <t>diego.munoz@colegiomacaya.cl</t>
  </si>
  <si>
    <t>raul.munoz@colegiomacaya.cl</t>
  </si>
  <si>
    <t>nicolas.navarrete@colegiomacaya.cl</t>
  </si>
  <si>
    <t>benjamìn.pàez@colegiomacaya.cl</t>
  </si>
  <si>
    <t>BENJAMÌN</t>
  </si>
  <si>
    <t>PÀEZ</t>
  </si>
  <si>
    <t>mathias.palavecino@colegiomacaya.cl</t>
  </si>
  <si>
    <t>MATHIAS</t>
  </si>
  <si>
    <t>jade.pinto@colegiomacaya.cl</t>
  </si>
  <si>
    <t>JADE</t>
  </si>
  <si>
    <t>marcelo.quenaya@colegiomacaya.cl</t>
  </si>
  <si>
    <t>MARCELO</t>
  </si>
  <si>
    <t>guillermo.quezada@colegiomacaya.cl</t>
  </si>
  <si>
    <t>GUILLERMO</t>
  </si>
  <si>
    <t>benjamin.robles@colegiomacaya.cl</t>
  </si>
  <si>
    <t>omi.romero@colegiomacaya.cl</t>
  </si>
  <si>
    <t>OMI</t>
  </si>
  <si>
    <t>mildre.sanchez@colegiomacaya.cl</t>
  </si>
  <si>
    <t>MILDRE</t>
  </si>
  <si>
    <t>kenyel.suazo@colegiomacaya.cl</t>
  </si>
  <si>
    <t>KENYEL</t>
  </si>
  <si>
    <t>SUAZO</t>
  </si>
  <si>
    <t>FERREIRA</t>
  </si>
  <si>
    <t>ivania.ticuna@colegiomacaya.cl</t>
  </si>
  <si>
    <t>josselyn.torres@colegiomacaya.cl</t>
  </si>
  <si>
    <t>JOSSELYN</t>
  </si>
  <si>
    <t>christopher.venegas@colegiomacaya.cl</t>
  </si>
  <si>
    <t>yostin.vergara@colegiomacaya.cl</t>
  </si>
  <si>
    <t>YOSTIN</t>
  </si>
  <si>
    <t>alonso.vilches@colegiomacaya.cl</t>
  </si>
  <si>
    <t>martina.villalobos@colegiomacaya.cl</t>
  </si>
  <si>
    <t>jeanpaul.yanez@colegiomacaya.cl</t>
  </si>
  <si>
    <t>JEANPAUL</t>
  </si>
  <si>
    <t>gerson.allende@colegiomacaya.cl</t>
  </si>
  <si>
    <t>GERSON</t>
  </si>
  <si>
    <t>ALLENDE</t>
  </si>
  <si>
    <t>benjamin.araneda@colegiomacaya.cl</t>
  </si>
  <si>
    <t>bayron.araya@colegiomacaya.cl</t>
  </si>
  <si>
    <t>BAYRON</t>
  </si>
  <si>
    <t>milagros.campos@colegiomacaya.cl</t>
  </si>
  <si>
    <t>MILAGROS</t>
  </si>
  <si>
    <t>VELILLE</t>
  </si>
  <si>
    <t>yissela.castro@colegiomacaya.cl</t>
  </si>
  <si>
    <t>YISSELA</t>
  </si>
  <si>
    <t>MURGA</t>
  </si>
  <si>
    <t>ambar.ceballos@colegiomacaya.cl</t>
  </si>
  <si>
    <t>constanza.chandia@colegiomacaya.cl</t>
  </si>
  <si>
    <t>CHANDIA</t>
  </si>
  <si>
    <t>tiara.contreras@colegiomacaya.cl</t>
  </si>
  <si>
    <t>TIARA</t>
  </si>
  <si>
    <t>matias.corona@colegiomacaya.cl</t>
  </si>
  <si>
    <t>CORONA</t>
  </si>
  <si>
    <t>FAJARDO</t>
  </si>
  <si>
    <t>maria.delacruz@colegiomacaya.cl</t>
  </si>
  <si>
    <t>DELACRUZ</t>
  </si>
  <si>
    <t>sofia.diaz@colegiomacaya.cl</t>
  </si>
  <si>
    <t>jennifer.espinola@colegiomacaya.cl</t>
  </si>
  <si>
    <t>ESPiNOLA</t>
  </si>
  <si>
    <t>eduardo.fernandez@colegiomacaya.cl</t>
  </si>
  <si>
    <t>aaron.fibla@colegiomacaya.cl</t>
  </si>
  <si>
    <t>FIBLA</t>
  </si>
  <si>
    <t>camily.fritz@colegiomacaya.cl</t>
  </si>
  <si>
    <t>CAMILY</t>
  </si>
  <si>
    <t>FRITZ</t>
  </si>
  <si>
    <t>renato.fuentes@colegiomacaya.cl</t>
  </si>
  <si>
    <t>bastian.garcia@colegiomacaya.cl</t>
  </si>
  <si>
    <t>BASTiAN</t>
  </si>
  <si>
    <t>ricardo.leigthon@colegiomacaya.cl</t>
  </si>
  <si>
    <t>benjamin.lucero@colegiomacaya.cl</t>
  </si>
  <si>
    <t>LUCERO</t>
  </si>
  <si>
    <t>isidora.luna@colegiomacaya.cl</t>
  </si>
  <si>
    <t>GARCeS</t>
  </si>
  <si>
    <t>rachel.luna@colegiomacaya.cl</t>
  </si>
  <si>
    <t>alexander.mamani@colegiomacaya.cl</t>
  </si>
  <si>
    <t>matias.manquepillan@colegiomacaya.cl</t>
  </si>
  <si>
    <t>MANQUEPILLaN</t>
  </si>
  <si>
    <t>constanza.medina@colegiomacaya.cl</t>
  </si>
  <si>
    <t>ashley.melgar@colegiomacaya.cl</t>
  </si>
  <si>
    <t>MELGAR</t>
  </si>
  <si>
    <t>jonathan.miranda@colegiomacaya.cl</t>
  </si>
  <si>
    <t>JONATHAN</t>
  </si>
  <si>
    <t>mia.mondaca@colegiomacaya.cl</t>
  </si>
  <si>
    <t>cristian.moreno@colegiomacaya.cl</t>
  </si>
  <si>
    <t>ariel.moscoso@colegiomacaya.cl</t>
  </si>
  <si>
    <t>ARIEL</t>
  </si>
  <si>
    <t>vicente.osorio@colegiomacaya.cl</t>
  </si>
  <si>
    <t>romina.perez@colegiomacaya.cl</t>
  </si>
  <si>
    <t>ROMINA</t>
  </si>
  <si>
    <t>david.pinones@colegiomacaya.cl</t>
  </si>
  <si>
    <t>osciel.pizarro@colegiomacaya.cl</t>
  </si>
  <si>
    <t>OSCIEL</t>
  </si>
  <si>
    <t>hector.roman@colegiomacaya.cl</t>
  </si>
  <si>
    <t>HeCTOR</t>
  </si>
  <si>
    <t>juan.saavedra@colegiomacaya.cl</t>
  </si>
  <si>
    <t>martina.saavedra@colegiomacaya.cl</t>
  </si>
  <si>
    <t>sebastian.sanchez@colegiomacaya.cl</t>
  </si>
  <si>
    <t>scarlett.sandoval@colegiomacaya.cl</t>
  </si>
  <si>
    <t>SCARLETT</t>
  </si>
  <si>
    <t>felipe.soto@colegiomacaya.cl</t>
  </si>
  <si>
    <t>demian.tapia@colegiomacaya.cl</t>
  </si>
  <si>
    <t>NARVaEZ</t>
  </si>
  <si>
    <t>catalina.vallejos@colegiomacaya.cl</t>
  </si>
  <si>
    <t>mario.verdugo@colegiomacaya.cl</t>
  </si>
  <si>
    <t>sofia.vidal@colegiomacaya.cl</t>
  </si>
  <si>
    <t>VIDAL</t>
  </si>
  <si>
    <t>hellen.yanez@colegiomacaya.cl</t>
  </si>
  <si>
    <t>HELLEN</t>
  </si>
  <si>
    <t>maykel.quispe@colegiomacaya.cl</t>
  </si>
  <si>
    <t>MAYKEL</t>
  </si>
  <si>
    <t>antonia.acosta@colegiomacaya.cl</t>
  </si>
  <si>
    <t>cristopher.acuna@colegiomacaya.cl</t>
  </si>
  <si>
    <t>benjamin.aguilera@colegiomacaya.cl</t>
  </si>
  <si>
    <t>martina.albornoz@colegiomacaya.cl</t>
  </si>
  <si>
    <t>QUIDEL</t>
  </si>
  <si>
    <t>nelson.andrade@colegiomacaya.cl</t>
  </si>
  <si>
    <t>NELSON</t>
  </si>
  <si>
    <t>ANDRADE</t>
  </si>
  <si>
    <t>xiomara.bazalar@colegiomacaya.cl</t>
  </si>
  <si>
    <t>XIOMARA</t>
  </si>
  <si>
    <t>sara.bedoya@colegiomacaya.cl</t>
  </si>
  <si>
    <t>BEDOYA</t>
  </si>
  <si>
    <t>FORI</t>
  </si>
  <si>
    <t>claudio.carreno@colegiomacaya.cl</t>
  </si>
  <si>
    <t>CLAUDIO</t>
  </si>
  <si>
    <t>kevin.carvajal@colegiomacaya.cl</t>
  </si>
  <si>
    <t>german.cerda@colegiomacaya.cl</t>
  </si>
  <si>
    <t>GERMaN</t>
  </si>
  <si>
    <t>constanza.cerda@colegiomacaya.cl</t>
  </si>
  <si>
    <t>valentina.choque@colegiomacaya.cl</t>
  </si>
  <si>
    <t>aaron.cocha@colegiomacaya.cl</t>
  </si>
  <si>
    <t>COCHA</t>
  </si>
  <si>
    <t>cristopher.colan@colegiomacaya.cl</t>
  </si>
  <si>
    <t>COLAN</t>
  </si>
  <si>
    <t>nicolas.diaz@colegiomacaya.cl</t>
  </si>
  <si>
    <t>PAINEO</t>
  </si>
  <si>
    <t>luciana.diaz@colegiomacaya.cl</t>
  </si>
  <si>
    <t>LUCIANA</t>
  </si>
  <si>
    <t>javiera.espinoza@colegiomacaya.cl</t>
  </si>
  <si>
    <t>MOREL</t>
  </si>
  <si>
    <t>jonathan.fernandez@colegiomacaya.cl</t>
  </si>
  <si>
    <t>david.figueroa@colegiomacaya.cl</t>
  </si>
  <si>
    <t>ginno.fredes@colegiomacaya.cl</t>
  </si>
  <si>
    <t>GINNO</t>
  </si>
  <si>
    <t>TRONCOSO</t>
  </si>
  <si>
    <t>angela.garcia@colegiomacaya.cl</t>
  </si>
  <si>
    <t>reinaldo.hernandez@colegiomacaya.cl</t>
  </si>
  <si>
    <t>REINALDO</t>
  </si>
  <si>
    <t>HERNANDEZ</t>
  </si>
  <si>
    <t>sofia.leon@colegiomacaya.cl</t>
  </si>
  <si>
    <t>bastian.leon@colegiomacaya.cl</t>
  </si>
  <si>
    <t>kishleyne.leon@colegiomacaya.cl</t>
  </si>
  <si>
    <t>KISHLEYNE</t>
  </si>
  <si>
    <t>nadia.lizama@colegiomacaya.cl</t>
  </si>
  <si>
    <t>NADIA</t>
  </si>
  <si>
    <t>aylen.mamani@colegiomacaya.cl</t>
  </si>
  <si>
    <t>AYLEN</t>
  </si>
  <si>
    <t>karolayne.marambio@colegiomacaya.cl</t>
  </si>
  <si>
    <t>KAROLAYNE</t>
  </si>
  <si>
    <t>MARAMBIO</t>
  </si>
  <si>
    <t>maira.osses@colegiomacaya.cl</t>
  </si>
  <si>
    <t>kitzia.parada@colegiomacaya.cl</t>
  </si>
  <si>
    <t>KITZIA</t>
  </si>
  <si>
    <t>valentina.paz@colegiomacaya.cl</t>
  </si>
  <si>
    <t>fabian.pena@colegiomacaya.cl</t>
  </si>
  <si>
    <t>johanns.perez@colegiomacaya.cl</t>
  </si>
  <si>
    <t>JOHANNS</t>
  </si>
  <si>
    <t>constanza.ramirez@colegiomacaya.cl</t>
  </si>
  <si>
    <t>pascal.ramirez@colegiomacaya.cl</t>
  </si>
  <si>
    <t>sofia.soto@colegiomacaya.cl</t>
  </si>
  <si>
    <t>jhocefa.thompson@colegiomacaya.cl</t>
  </si>
  <si>
    <t>JHOCEFA</t>
  </si>
  <si>
    <t>THOMPSON</t>
  </si>
  <si>
    <t>emilia.valencia@colegiomacaya.cl</t>
  </si>
  <si>
    <t>jhon.valencia@colegiomacaya.cl</t>
  </si>
  <si>
    <t>JHON</t>
  </si>
  <si>
    <t>DAJOME</t>
  </si>
  <si>
    <t>antonia.veliz@colegiomacaya.cl</t>
  </si>
  <si>
    <t>katherine.villca@colegiomacaya.cl</t>
  </si>
  <si>
    <t>kATHERINE</t>
  </si>
  <si>
    <t>jonathan.zamora@colegiomacaya.cl</t>
  </si>
  <si>
    <t>ZAMORA</t>
  </si>
  <si>
    <t>renata.caceres@colegiomacaya.cl</t>
  </si>
  <si>
    <t>CaCERES</t>
  </si>
  <si>
    <t>nayza.acosta@colegiomacaya.cl</t>
  </si>
  <si>
    <t>NAYZA</t>
  </si>
  <si>
    <t>florencia.acosta@colegiomacaya.cl</t>
  </si>
  <si>
    <t>naiara.allende@colegiomacaya.cl</t>
  </si>
  <si>
    <t>NAIARA</t>
  </si>
  <si>
    <t>sara.alvarado@colegiomacaya.cl</t>
  </si>
  <si>
    <t>giovanni.arredondo@colegiomacaya.cl</t>
  </si>
  <si>
    <t>GIOVANNI</t>
  </si>
  <si>
    <t>ORREGO</t>
  </si>
  <si>
    <t>matias.baeza@colegiomacaya.cl</t>
  </si>
  <si>
    <t>BAEZA</t>
  </si>
  <si>
    <t>osvaldo.belmar@colegiomacaya.cl</t>
  </si>
  <si>
    <t>OSVALDO</t>
  </si>
  <si>
    <t>de.briceno@colegiomacaya.cl</t>
  </si>
  <si>
    <t>DE</t>
  </si>
  <si>
    <t>gabriel.butron@colegiomacaya.cl</t>
  </si>
  <si>
    <t>bastian.caniguante@colegiomacaya.cl</t>
  </si>
  <si>
    <t>CANIGUANTE</t>
  </si>
  <si>
    <t>nehemias.carvajal@colegiomacaya.cl</t>
  </si>
  <si>
    <t>NEHEMIAS</t>
  </si>
  <si>
    <t>damian.castro@colegiomacaya.cl</t>
  </si>
  <si>
    <t>cristian.cid@colegiomacaya.cl</t>
  </si>
  <si>
    <t>AYAVIRI</t>
  </si>
  <si>
    <t>jostin.contreras@colegiomacaya.cl</t>
  </si>
  <si>
    <t>JOSTIN</t>
  </si>
  <si>
    <t>alexa.cortes@colegiomacaya.cl</t>
  </si>
  <si>
    <t>ALEXA</t>
  </si>
  <si>
    <t>dakiara.estay@colegiomacaya.cl</t>
  </si>
  <si>
    <t>DAKIARA</t>
  </si>
  <si>
    <t>naomi.fernandez@colegiomacaya.cl</t>
  </si>
  <si>
    <t>NAOMi</t>
  </si>
  <si>
    <t>samuel.gonzalez@colegiomacaya.cl</t>
  </si>
  <si>
    <t>constanza.guzman@colegiomacaya.cl</t>
  </si>
  <si>
    <t>jocsan.leal@colegiomacaya.cl</t>
  </si>
  <si>
    <t>JOCSAN</t>
  </si>
  <si>
    <t>emily.moscoso@colegiomacaya.cl</t>
  </si>
  <si>
    <t>eduardo.munoz@colegiomacaya.cl</t>
  </si>
  <si>
    <t>gonzalo.naredo@colegiomacaya.cl</t>
  </si>
  <si>
    <t>NAREDO</t>
  </si>
  <si>
    <t>maximilian.navarrete@colegiomacaya.cl</t>
  </si>
  <si>
    <t>MAXIMILIAN</t>
  </si>
  <si>
    <t>janis.oyarzo@colegiomacaya.cl</t>
  </si>
  <si>
    <t>JANIS</t>
  </si>
  <si>
    <t>OYARZO</t>
  </si>
  <si>
    <t>felipe.palma@colegiomacaya.cl</t>
  </si>
  <si>
    <t>esperanza.palominos@colegiomacaya.cl</t>
  </si>
  <si>
    <t>ESPERANZA</t>
  </si>
  <si>
    <t>PALOMINOS</t>
  </si>
  <si>
    <t>laura.patino@colegiomacaya.cl</t>
  </si>
  <si>
    <t>LAURA</t>
  </si>
  <si>
    <t>PATInO</t>
  </si>
  <si>
    <t>MEJIA</t>
  </si>
  <si>
    <t>maria.patino@colegiomacaya.cl</t>
  </si>
  <si>
    <t>juan.ramirez@colegiomacaya.cl</t>
  </si>
  <si>
    <t>HURTADO</t>
  </si>
  <si>
    <t>valentina.ramirez@colegiomacaya.cl</t>
  </si>
  <si>
    <t>nahiara.rojas@colegiomacaya.cl</t>
  </si>
  <si>
    <t>monserratt.saavedra@colegiomacaya.cl</t>
  </si>
  <si>
    <t>MONSERRATT</t>
  </si>
  <si>
    <t>matias.salas@colegiomacaya.cl</t>
  </si>
  <si>
    <t>martina.salgado@colegiomacaya.cl</t>
  </si>
  <si>
    <t>iver.toro@colegiomacaya.cl</t>
  </si>
  <si>
    <t>IVER</t>
  </si>
  <si>
    <t>roman.torres@colegiomacaya.cl</t>
  </si>
  <si>
    <t>krishna.valenzuela@colegiomacaya.cl</t>
  </si>
  <si>
    <t>maximiliano.vega@colegiomacaya.cl</t>
  </si>
  <si>
    <t>jazury.vidal@colegiomacaya.cl</t>
  </si>
  <si>
    <t>JAZURY</t>
  </si>
  <si>
    <t>mayte.vasquez@colegiomacaya.cl</t>
  </si>
  <si>
    <t>jhon.aguilar@colegiomacaya.cl</t>
  </si>
  <si>
    <t>javier.aguirre@colegiomacaya.cl</t>
  </si>
  <si>
    <t>hector.almanza@colegiomacaya.cl</t>
  </si>
  <si>
    <t>PEDREROS</t>
  </si>
  <si>
    <t>krishna.amache@colegiomacaya.cl</t>
  </si>
  <si>
    <t>jorge.apala@colegiomacaya.cl</t>
  </si>
  <si>
    <t>pilar.apala@colegiomacaya.cl</t>
  </si>
  <si>
    <t>PILAR</t>
  </si>
  <si>
    <t>cristofer.arancibia@colegiomacaya.cl</t>
  </si>
  <si>
    <t>CRISTOFER</t>
  </si>
  <si>
    <t>BALAVARCA</t>
  </si>
  <si>
    <t>dilan.barraza@colegiomacaya.cl</t>
  </si>
  <si>
    <t>valentina.barraza@colegiomacaya.cl</t>
  </si>
  <si>
    <t>matias.briceno@colegiomacaya.cl</t>
  </si>
  <si>
    <t>sigrid.carrasco@colegiomacaya.cl</t>
  </si>
  <si>
    <t>catalina.challapa@colegiomacaya.cl</t>
  </si>
  <si>
    <t>roddick.challapa@colegiomacaya.cl</t>
  </si>
  <si>
    <t>RODDICK</t>
  </si>
  <si>
    <t>kelvin.contreras@colegiomacaya.cl</t>
  </si>
  <si>
    <t>KELVIN</t>
  </si>
  <si>
    <t>denny.flores@colegiomacaya.cl</t>
  </si>
  <si>
    <t>DENNY</t>
  </si>
  <si>
    <t>jimena.gonzalez@colegiomacaya.cl</t>
  </si>
  <si>
    <t>JIMENA</t>
  </si>
  <si>
    <t>benjamin.guerrero@colegiomacaya.cl</t>
  </si>
  <si>
    <t>maximo.gutierrez@colegiomacaya.cl</t>
  </si>
  <si>
    <t>luis.guzman@colegiomacaya.cl</t>
  </si>
  <si>
    <t>estiben.holguin@colegiomacaya.cl</t>
  </si>
  <si>
    <t>ESTIBEN</t>
  </si>
  <si>
    <t>HOLGUIN</t>
  </si>
  <si>
    <t>VELASQUEZ</t>
  </si>
  <si>
    <t>siomara.lecaros@colegiomacaya.cl</t>
  </si>
  <si>
    <t>SIOMARA</t>
  </si>
  <si>
    <t>LECAROS</t>
  </si>
  <si>
    <t>HUAYAN</t>
  </si>
  <si>
    <t>sofia.ley@colegiomacaya.cl</t>
  </si>
  <si>
    <t>LEY</t>
  </si>
  <si>
    <t>sebastian.linares@colegiomacaya.cl</t>
  </si>
  <si>
    <t>nicolas.lopez@colegiomacaya.cl</t>
  </si>
  <si>
    <t>camila.mamani@colegiomacaya.cl</t>
  </si>
  <si>
    <t>mauricio.mamani@colegiomacaya.cl</t>
  </si>
  <si>
    <t>francisca.mondaca@colegiomacaya.cl</t>
  </si>
  <si>
    <t>alejandra.morales@colegiomacaya.cl</t>
  </si>
  <si>
    <t>ALEJANDRA</t>
  </si>
  <si>
    <t>GIRON</t>
  </si>
  <si>
    <t>sofia.morgado@colegiomacaya.cl</t>
  </si>
  <si>
    <t>MORGADO</t>
  </si>
  <si>
    <t>antonia.munoz@colegiomacaya.cl</t>
  </si>
  <si>
    <t>ignacia.nenen@colegiomacaya.cl</t>
  </si>
  <si>
    <t>NENEN</t>
  </si>
  <si>
    <t>antonio.palominos@colegiomacaya.cl</t>
  </si>
  <si>
    <t>jesael.perez@colegiomacaya.cl</t>
  </si>
  <si>
    <t>JESAEL</t>
  </si>
  <si>
    <t>scarleth.pulgar@colegiomacaya.cl</t>
  </si>
  <si>
    <t>SCARLETH</t>
  </si>
  <si>
    <t>eimi.ramirez@colegiomacaya.cl</t>
  </si>
  <si>
    <t>EIMI</t>
  </si>
  <si>
    <t>daniella.ramirez@colegiomacaya.cl</t>
  </si>
  <si>
    <t>DANIELLA</t>
  </si>
  <si>
    <t>amaya.reyes@colegiomacaya.cl</t>
  </si>
  <si>
    <t>ARIZMENDI</t>
  </si>
  <si>
    <t>leyce.rivera@colegiomacaya.cl</t>
  </si>
  <si>
    <t>LEYCE</t>
  </si>
  <si>
    <t>luis.salas@colegiomacaya.cl</t>
  </si>
  <si>
    <t>maday.supanta@colegiomacaya.cl</t>
  </si>
  <si>
    <t>MADAY</t>
  </si>
  <si>
    <t>felipe.vallejos@colegiomacaya.cl</t>
  </si>
  <si>
    <t>lucia.vega@colegiomacaya.cl</t>
  </si>
  <si>
    <t>LUCiA</t>
  </si>
  <si>
    <t>NAVARRO</t>
  </si>
  <si>
    <t>anais.vera@colegiomacaya.cl</t>
  </si>
  <si>
    <t>david.gavino@colegiomacaya.cl</t>
  </si>
  <si>
    <t>GAVInO</t>
  </si>
  <si>
    <t>lorenzo.acosta@colegiomacaya.cl</t>
  </si>
  <si>
    <t>LORENZO</t>
  </si>
  <si>
    <t>pia.amestica@colegiomacaya.cl</t>
  </si>
  <si>
    <t>AMeSTICA</t>
  </si>
  <si>
    <t>cristina.araya@colegiomacaya.cl</t>
  </si>
  <si>
    <t>CRISTINA</t>
  </si>
  <si>
    <t>millarai.araya@colegiomacaya.cl</t>
  </si>
  <si>
    <t>MILLARAI</t>
  </si>
  <si>
    <t>jeshua.astorga@colegiomacaya.cl</t>
  </si>
  <si>
    <t>JESHUA</t>
  </si>
  <si>
    <t>CURAY</t>
  </si>
  <si>
    <t>melany.beltran@colegiomacaya.cl</t>
  </si>
  <si>
    <t>jonathan.carvajal@colegiomacaya.cl</t>
  </si>
  <si>
    <t>AZOCAR</t>
  </si>
  <si>
    <t>gabriela.carvajal@colegiomacaya.cl</t>
  </si>
  <si>
    <t>arkani.challapa@colegiomacaya.cl</t>
  </si>
  <si>
    <t>ARKANI</t>
  </si>
  <si>
    <t>PORTO-CARRERO</t>
  </si>
  <si>
    <t>jhon.choquehuanca@colegiomacaya.cl</t>
  </si>
  <si>
    <t>patricio.cisternas@colegiomacaya.cl</t>
  </si>
  <si>
    <t>CISTERNAS</t>
  </si>
  <si>
    <t>claudio.delacruz@colegiomacaya.cl</t>
  </si>
  <si>
    <t>yaritza.espinoza@colegiomacaya.cl</t>
  </si>
  <si>
    <t>vicenthe.espinoza@colegiomacaya.cl</t>
  </si>
  <si>
    <t>VICENTHE</t>
  </si>
  <si>
    <t>meydel.fernandez@colegiomacaya.cl</t>
  </si>
  <si>
    <t>MEYDEL</t>
  </si>
  <si>
    <t>carlos.flores@colegiomacaya.cl</t>
  </si>
  <si>
    <t>nicolas.flores@colegiomacaya.cl</t>
  </si>
  <si>
    <t>yerko.guerrero@colegiomacaya.cl</t>
  </si>
  <si>
    <t>YERKO</t>
  </si>
  <si>
    <t>ethan.heimpeller@colegiomacaya.cl</t>
  </si>
  <si>
    <t>HEIMPELLER</t>
  </si>
  <si>
    <t>BONILLA</t>
  </si>
  <si>
    <t>jeremias.jaramillo@colegiomacaya.cl</t>
  </si>
  <si>
    <t>JEREMiAS</t>
  </si>
  <si>
    <t>catalina.leal@colegiomacaya.cl</t>
  </si>
  <si>
    <t>alexis.lozano@colegiomacaya.cl</t>
  </si>
  <si>
    <t>maikel.mamani@colegiomacaya.cl</t>
  </si>
  <si>
    <t>MAIKEL</t>
  </si>
  <si>
    <t>jenifer.mamani@colegiomacaya.cl</t>
  </si>
  <si>
    <t>JENIFER</t>
  </si>
  <si>
    <t>anyello.mamani@colegiomacaya.cl</t>
  </si>
  <si>
    <t>ANYELLO</t>
  </si>
  <si>
    <t>brayan.manquepillan@colegiomacaya.cl</t>
  </si>
  <si>
    <t>BRAYAN</t>
  </si>
  <si>
    <t>alexandra.meza@colegiomacaya.cl</t>
  </si>
  <si>
    <t>fiorella.morales@colegiomacaya.cl</t>
  </si>
  <si>
    <t>hadde.palape@colegiomacaya.cl</t>
  </si>
  <si>
    <t>HADDE</t>
  </si>
  <si>
    <t>agatha.parraguez@colegiomacaya.cl</t>
  </si>
  <si>
    <t>AGATHA</t>
  </si>
  <si>
    <t>PARRAGUEZ</t>
  </si>
  <si>
    <t>fernando.pastor@colegiomacaya.cl</t>
  </si>
  <si>
    <t>PASTOR</t>
  </si>
  <si>
    <t>linsey.pena@colegiomacaya.cl</t>
  </si>
  <si>
    <t>LINSEY</t>
  </si>
  <si>
    <t>brayan.pincheira@colegiomacaya.cl</t>
  </si>
  <si>
    <t>piero.pizarro@colegiomacaya.cl</t>
  </si>
  <si>
    <t>LIOI</t>
  </si>
  <si>
    <t>ignacio.quezada@colegiomacaya.cl</t>
  </si>
  <si>
    <t>alonso.rios@colegiomacaya.cl</t>
  </si>
  <si>
    <t>maura.saavedra@colegiomacaya.cl</t>
  </si>
  <si>
    <t>MAURA</t>
  </si>
  <si>
    <t>sebastian.salas@colegiomacaya.cl</t>
  </si>
  <si>
    <t>valentina.sanchez@colegiomacaya.cl</t>
  </si>
  <si>
    <t>jordan.tapia@colegiomacaya.cl</t>
  </si>
  <si>
    <t>esteban.valdivia@colegiomacaya.cl</t>
  </si>
  <si>
    <t>antonia.varela@colegiomacaya.cl</t>
  </si>
  <si>
    <t>josue.alvarez@colegiomacaya.cl</t>
  </si>
  <si>
    <t>angelina.bravo@colegiomacaya.cl</t>
  </si>
  <si>
    <t>millaray.bustamante@colegiomacaya.cl</t>
  </si>
  <si>
    <t>janis.callpa@colegiomacaya.cl</t>
  </si>
  <si>
    <t>ignacia.campillay@colegiomacaya.cl</t>
  </si>
  <si>
    <t>catalina.carrasco@colegiomacaya.cl</t>
  </si>
  <si>
    <t>anyel.casanga@colegiomacaya.cl</t>
  </si>
  <si>
    <t>ANYEL</t>
  </si>
  <si>
    <t>natalia.castro@colegiomacaya.cl</t>
  </si>
  <si>
    <t>helen.challapa@colegiomacaya.cl</t>
  </si>
  <si>
    <t>HELEN</t>
  </si>
  <si>
    <t>jesus.choque@colegiomacaya.cl</t>
  </si>
  <si>
    <t>marian.choque@colegiomacaya.cl</t>
  </si>
  <si>
    <t>MARIAN</t>
  </si>
  <si>
    <t>POMA</t>
  </si>
  <si>
    <t>joaquin.cossio@colegiomacaya.cl</t>
  </si>
  <si>
    <t>victor.d'aquin@colegiomacaya.cl</t>
  </si>
  <si>
    <t>IRIARTE</t>
  </si>
  <si>
    <t>jessica.egana@colegiomacaya.cl</t>
  </si>
  <si>
    <t>EGAnA</t>
  </si>
  <si>
    <t>PAVELIC</t>
  </si>
  <si>
    <t>sebastian.faundes@colegiomacaya.cl</t>
  </si>
  <si>
    <t>FAuNDES</t>
  </si>
  <si>
    <t>ESQUIVEL</t>
  </si>
  <si>
    <t>sarai.flores@colegiomacaya.cl</t>
  </si>
  <si>
    <t>SARAI</t>
  </si>
  <si>
    <t>matias.fuentes@colegiomacaya.cl</t>
  </si>
  <si>
    <t>RABI</t>
  </si>
  <si>
    <t>sergio.gomez@colegiomacaya.cl</t>
  </si>
  <si>
    <t>SERGIO</t>
  </si>
  <si>
    <t>nicole.gonzalez@colegiomacaya.cl</t>
  </si>
  <si>
    <t>COLIPI</t>
  </si>
  <si>
    <t>josue.gutierrez@colegiomacaya.cl</t>
  </si>
  <si>
    <t>nicolet.leiton@colegiomacaya.cl</t>
  </si>
  <si>
    <t>NICOLET</t>
  </si>
  <si>
    <t>LEITON</t>
  </si>
  <si>
    <t>VELOSO</t>
  </si>
  <si>
    <t>esperanza.lillo@colegiomacaya.cl</t>
  </si>
  <si>
    <t>jazmin.luque@colegiomacaya.cl</t>
  </si>
  <si>
    <t>JAZMiN</t>
  </si>
  <si>
    <t>hamaur.maldonado@colegiomacaya.cl</t>
  </si>
  <si>
    <t>HAMAUR</t>
  </si>
  <si>
    <t>CHIA</t>
  </si>
  <si>
    <t>khriss.munoz@colegiomacaya.cl</t>
  </si>
  <si>
    <t>KHRISS</t>
  </si>
  <si>
    <t>catalina.munoz@colegiomacaya.cl</t>
  </si>
  <si>
    <t>pollett.ortiz@colegiomacaya.cl</t>
  </si>
  <si>
    <t>alyson.pacheco@colegiomacaya.cl</t>
  </si>
  <si>
    <t>miyaray.parillo@colegiomacaya.cl</t>
  </si>
  <si>
    <t>MIYARAY</t>
  </si>
  <si>
    <t>PARILLO</t>
  </si>
  <si>
    <t>SERRANO</t>
  </si>
  <si>
    <t>ricardo.riquelme@colegiomacaya.cl</t>
  </si>
  <si>
    <t>matias.rodriguez@colegiomacaya.cl</t>
  </si>
  <si>
    <t>elenir.rodriguez@colegiomacaya.cl</t>
  </si>
  <si>
    <t>ELENIR</t>
  </si>
  <si>
    <t>OLCAY</t>
  </si>
  <si>
    <t>diego.rojas@colegiomacaya.cl</t>
  </si>
  <si>
    <t>nixid.rojas@colegiomacaya.cl</t>
  </si>
  <si>
    <t>NIXID</t>
  </si>
  <si>
    <t>benjamin.saavedra@colegiomacaya.cl</t>
  </si>
  <si>
    <t>jeremy.sanchez@colegiomacaya.cl</t>
  </si>
  <si>
    <t>miryam.silva@colegiomacaya.cl</t>
  </si>
  <si>
    <t>MIRYAM</t>
  </si>
  <si>
    <t>ehidan.soto@colegiomacaya.cl</t>
  </si>
  <si>
    <t>EHIDAN</t>
  </si>
  <si>
    <t>francesca.vadulli@colegiomacaya.cl</t>
  </si>
  <si>
    <t>VADULLI</t>
  </si>
  <si>
    <t>emilie.varas@colegiomacaya.cl</t>
  </si>
  <si>
    <t>EMILIE</t>
  </si>
  <si>
    <t>VARAS</t>
  </si>
  <si>
    <t>julian.ramirez@colegiomacaya.cl</t>
  </si>
  <si>
    <t>JULIaN</t>
  </si>
  <si>
    <t>Sexo</t>
  </si>
  <si>
    <t>Cant.</t>
  </si>
  <si>
    <t xml:space="preserve">RESULTADO POR PREGUNTA </t>
  </si>
  <si>
    <t>RESULTADO POR ALUMNO</t>
  </si>
  <si>
    <t>sexo</t>
  </si>
  <si>
    <t>NIVEL DE ALUMNOS</t>
  </si>
  <si>
    <t>CANTIDAD</t>
  </si>
  <si>
    <t>INICIAL</t>
  </si>
  <si>
    <t>INTERMEDIO</t>
  </si>
  <si>
    <t>AVANZADO</t>
  </si>
  <si>
    <t>RESULTADO POR PREGUNTA</t>
  </si>
  <si>
    <t>Marca temporal</t>
  </si>
  <si>
    <t>1) Según la gente de la zona, ¿qué eran las mantas?</t>
  </si>
  <si>
    <t>2) Según el texto anterior, ¿qué caracterizaba a la zona de la Villa de Concepción?</t>
  </si>
  <si>
    <t>3) En el siguiente fragmento del texto, ¿qué significa lo mismo que festín?</t>
  </si>
  <si>
    <t>4) A partir del último párrafo, ¿qué sucedió con las Tres Pascualas?</t>
  </si>
  <si>
    <t>5) ¿Qué suceso es explicado a partir de la desaparición de las mantas?</t>
  </si>
  <si>
    <t>6) En la segunda estrofa, ¿con qué se compara a la oveja?</t>
  </si>
  <si>
    <t>7) De acuerdo al verso “ante el pastor, mansedumbre infinita”, ¿cómo es la oveja?</t>
  </si>
  <si>
    <t>8) En la última estrofa, ¿qué se dice de la oveja?</t>
  </si>
  <si>
    <t>9) En el poema, ¿cómo se presenta a la oveja?</t>
  </si>
  <si>
    <t>10) ¿Con qué compara Mauricio Paredes a las palabras?</t>
  </si>
  <si>
    <t>11) ¿Por qué Mauricio Paredes escribe libros para niños?</t>
  </si>
  <si>
    <t>12) ¿Qué característica aún conserva Mauricio Paredes de cuando era niño?</t>
  </si>
  <si>
    <t>13) Según el texto, ¿qué haría Mauricio Paredes si pudiera viajar al futuro?</t>
  </si>
  <si>
    <t>14) Relee el fragmento y responde: ¿A qué se refiere el término subrayado?</t>
  </si>
  <si>
    <t>15) ¿Qué pregunta se puede responder a partir del texto?</t>
  </si>
  <si>
    <t>16) ¿De qué es el concurso?</t>
  </si>
  <si>
    <t>17) A partir del afiche, ¿qué situación origina el concurso?</t>
  </si>
  <si>
    <t>18) ¿Cuál es el propósito del afiche anterior?</t>
  </si>
  <si>
    <t>19) ¿Para qué se incluye el mapa de Chile en el afiche?</t>
  </si>
  <si>
    <t>20) Según el texto, ¿por qué RECIÉN AHORA es posible clonar a un mamut?</t>
  </si>
  <si>
    <t>21) ¿Qué fue lo que ASOMBRÓ EXCEPCIONALMENTE a Semen Grigoriev de su descubrimiento?</t>
  </si>
  <si>
    <t>22) ¿Qué información es secundaria en relación con el tema del texto?</t>
  </si>
  <si>
    <t>23) ¿Qué función cumple la imagen que acompaña al texto?</t>
  </si>
  <si>
    <t>24) De acuerdo a Grigoriev, ¿qué hace posible que se haya hecho este descubrimiento?</t>
  </si>
  <si>
    <t>25) ¿Cuál es el propósito del texto anterior?</t>
  </si>
  <si>
    <t>26) ¿Dónde ocurren los hechos de esta historia?</t>
  </si>
  <si>
    <t>27) ¿Quién enseña a ladrar al perro?</t>
  </si>
  <si>
    <t>28) ¿A qué se debía que el perrito no supiera ladrar?</t>
  </si>
  <si>
    <t>29) Relee el siguiente fragmento y responde: ¿Qué palabra reemplaza a la subrayada sin modificar el sentido?</t>
  </si>
  <si>
    <t>30) ¿Para qué se utilizan cursivas en el texto?</t>
  </si>
  <si>
    <t>21 / 30</t>
  </si>
  <si>
    <t>23 / 30</t>
  </si>
  <si>
    <t>18 / 30</t>
  </si>
  <si>
    <t>25 / 30</t>
  </si>
  <si>
    <t>16 / 30</t>
  </si>
  <si>
    <t>27 / 30</t>
  </si>
  <si>
    <t>19 / 30</t>
  </si>
  <si>
    <t>14 / 30</t>
  </si>
  <si>
    <t>17 / 30</t>
  </si>
  <si>
    <t>20 / 30</t>
  </si>
  <si>
    <t xml:space="preserve"> Primer Año</t>
  </si>
  <si>
    <t xml:space="preserve"> Segundo Año</t>
  </si>
  <si>
    <t xml:space="preserve"> Tercer Año</t>
  </si>
  <si>
    <t xml:space="preserve"> Cuarto Año</t>
  </si>
  <si>
    <t xml:space="preserve"> Quinto Año</t>
  </si>
  <si>
    <t xml:space="preserve"> Sexto Año</t>
  </si>
  <si>
    <t xml:space="preserve"> Septimo Año</t>
  </si>
  <si>
    <t xml:space="preserve"> Octavo Año</t>
  </si>
  <si>
    <t>menor a 30min de prueba</t>
  </si>
  <si>
    <t>entra 30min y 60 min</t>
  </si>
  <si>
    <t>mayor a 60min de prueba</t>
  </si>
  <si>
    <t>N°</t>
  </si>
  <si>
    <t>% de Fallas CONTENIDO</t>
  </si>
  <si>
    <t>% de Fallas   HABILIDAD</t>
  </si>
  <si>
    <t>BASE DE DATOS DP</t>
  </si>
  <si>
    <t>raul.alavi@colegiodiegoportales.cl</t>
  </si>
  <si>
    <t xml:space="preserve"> Alto Hospicio</t>
  </si>
  <si>
    <t xml:space="preserve"> 0</t>
  </si>
  <si>
    <t>Dueña de casa</t>
  </si>
  <si>
    <t>francisco.angulo@colegiodiegoportales.cl</t>
  </si>
  <si>
    <t>Empleado(a)</t>
  </si>
  <si>
    <t>ambar.araya@colegiodiegoportales.cl</t>
  </si>
  <si>
    <t>francisca.astudillo@colegiodiegoportales.cl</t>
  </si>
  <si>
    <t>Auxiliares de aseo</t>
  </si>
  <si>
    <t>pascale.barraza@colegiodiegoportales.cl</t>
  </si>
  <si>
    <t>Seguridad</t>
  </si>
  <si>
    <t>joaquin.bernedo@colegiodiegoportales.cl</t>
  </si>
  <si>
    <t>Comerciante</t>
  </si>
  <si>
    <t>cristobal.campana@colegiodiegoportales.cl</t>
  </si>
  <si>
    <t>Terapeuta Ocupacional</t>
  </si>
  <si>
    <t>elian.carvajal@colegiodiegoportales.cl</t>
  </si>
  <si>
    <t>mya.cerda@colegiodiegoportales.cl</t>
  </si>
  <si>
    <t>Independiente</t>
  </si>
  <si>
    <t>nicolas.chimaja@colegiodiegoportales.cl</t>
  </si>
  <si>
    <t>lia.diaz@colegiodiegoportales.cl</t>
  </si>
  <si>
    <t>nicole.escobar@colegiodiegoportales.cl</t>
  </si>
  <si>
    <t>Transporte Escolar</t>
  </si>
  <si>
    <t>valentina.garcia@colegiodiegoportales.cl</t>
  </si>
  <si>
    <t>Administracion</t>
  </si>
  <si>
    <t>matthew.graterol@colegiodiegoportales.cl</t>
  </si>
  <si>
    <t>Analista</t>
  </si>
  <si>
    <t>anais.lazo@colegiodiegoportales.cl</t>
  </si>
  <si>
    <t>Operario</t>
  </si>
  <si>
    <t>damary.mamani@colegiodiegoportales.cl</t>
  </si>
  <si>
    <t>javier.marambio@colegiodiegoportales.cl</t>
  </si>
  <si>
    <t>maximiliano.ossandon@colegiodiegoportales.cl</t>
  </si>
  <si>
    <t>Vendedor(a)</t>
  </si>
  <si>
    <t>amaro.pajkuric@colegiodiegoportales.cl</t>
  </si>
  <si>
    <t>Auxiliar de parvulo</t>
  </si>
  <si>
    <t>paula.quintero@colegiodiegoportales.cl</t>
  </si>
  <si>
    <t>Apoyo Administrativo</t>
  </si>
  <si>
    <t>keyrann.quispe@colegiodiegoportales.cl</t>
  </si>
  <si>
    <t>Ingeniero Civil Informatico</t>
  </si>
  <si>
    <t>antonella.rios@colegiodiegoportales.cl</t>
  </si>
  <si>
    <t>Asistente de educacion</t>
  </si>
  <si>
    <t>roberto.rojas@colegiodiegoportales.cl</t>
  </si>
  <si>
    <t>matias.rojas@colegiodiegoportales.cl</t>
  </si>
  <si>
    <t>angel.salazar@colegiodiegoportales.cl</t>
  </si>
  <si>
    <t>Estudiante</t>
  </si>
  <si>
    <t>ikers.schiappacasse@colegiodiegoportales.cl</t>
  </si>
  <si>
    <t>yulianna.sola@colegiodiegoportales.cl</t>
  </si>
  <si>
    <t>juan.tapia@colegiodiegoportales.cl</t>
  </si>
  <si>
    <t>Contador(a)</t>
  </si>
  <si>
    <t>sofia.tebes@colegiodiegoportales.cl</t>
  </si>
  <si>
    <t>Cesante</t>
  </si>
  <si>
    <t>luciana.zarate@colegiodiegoportales.cl</t>
  </si>
  <si>
    <t>martin.berrios@colegiodiegoportales.cl</t>
  </si>
  <si>
    <t>angel.corvalan@colegiodiegoportales.cl</t>
  </si>
  <si>
    <t>manuel.abarza@colegiodiegoportales.cl</t>
  </si>
  <si>
    <t>mia.aeloisa@colegiodiegoportales.cl</t>
  </si>
  <si>
    <t>emily.araya@colegiodiegoportales.cl</t>
  </si>
  <si>
    <t>eitan.arellano@colegiodiegoportales.cl</t>
  </si>
  <si>
    <t>david.bosquez@colegiodiegoportales.cl</t>
  </si>
  <si>
    <t>alonso.bustamante@colegiodiegoportales.cl</t>
  </si>
  <si>
    <t>martin.caniguante@colegiodiegoportales.cl</t>
  </si>
  <si>
    <t>luna.casas@colegiodiegoportales.cl</t>
  </si>
  <si>
    <t>Experto en Prevencion de Riesgos</t>
  </si>
  <si>
    <t>maximiliano.cortez@colegiodiegoportales.cl</t>
  </si>
  <si>
    <t>erick.flores@colegiodiegoportales.cl</t>
  </si>
  <si>
    <t>gabriel.gallardo@colegiodiegoportales.cl</t>
  </si>
  <si>
    <t xml:space="preserve"> Iquique</t>
  </si>
  <si>
    <t>Asistente Social</t>
  </si>
  <si>
    <t>benjamin.gomez@colegiodiegoportales.cl</t>
  </si>
  <si>
    <t>Educador de Parvulos</t>
  </si>
  <si>
    <t>eidan.gonzalez@colegiodiegoportales.cl</t>
  </si>
  <si>
    <t>lindsay.huerta@colegiodiegoportales.cl</t>
  </si>
  <si>
    <t>Paramedico</t>
  </si>
  <si>
    <t>saray.leon@colegiodiegoportales.cl</t>
  </si>
  <si>
    <t>fernanda.lescano@colegiodiegoportales.cl</t>
  </si>
  <si>
    <t>jose.maldonado@colegiodiegoportales.cl</t>
  </si>
  <si>
    <t>Peluqueria</t>
  </si>
  <si>
    <t>rafaela.millones@colegiodiegoportales.cl</t>
  </si>
  <si>
    <t>alejandro.morales@colegiodiegoportales.cl</t>
  </si>
  <si>
    <t>Abogado</t>
  </si>
  <si>
    <t>vicente.moscoso@colegiodiegoportales.cl</t>
  </si>
  <si>
    <t>mayra.negron@colegiodiegoportales.cl</t>
  </si>
  <si>
    <t>dreiko.nunez@colegiodiegoportales.cl</t>
  </si>
  <si>
    <t>isidora.paillal@colegiodiegoportales.cl</t>
  </si>
  <si>
    <t>isidora.ramos@colegiodiegoportales.cl</t>
  </si>
  <si>
    <t>Inspector de patio</t>
  </si>
  <si>
    <t>josefa.retamal@colegiodiegoportales.cl</t>
  </si>
  <si>
    <t>isidora.riveros@colegiodiegoportales.cl</t>
  </si>
  <si>
    <t>Trabajador Social</t>
  </si>
  <si>
    <t>isabella.rojas@colegiodiegoportales.cl</t>
  </si>
  <si>
    <t>bruno.saldivia@colegiodiegoportales.cl</t>
  </si>
  <si>
    <t>Labores Mineras</t>
  </si>
  <si>
    <t>lukas.sepulveda@colegiodiegoportales.cl</t>
  </si>
  <si>
    <t>francisco.silva@colegiodiegoportales.cl</t>
  </si>
  <si>
    <t>matias.ahumada@colegiodiegoportales.cl</t>
  </si>
  <si>
    <t>florencia.alvarez@colegiodiegoportales.cl</t>
  </si>
  <si>
    <t>cristopher.aranibar@colegiodiegoportales.cl</t>
  </si>
  <si>
    <t>jonatan.araya@colegiodiegoportales.cl</t>
  </si>
  <si>
    <t>vicente.araya@colegiodiegoportales.cl</t>
  </si>
  <si>
    <t>magdalena.arcos@colegiodiegoportales.cl</t>
  </si>
  <si>
    <t>pascale.avendano@colegiodiegoportales.cl</t>
  </si>
  <si>
    <t>Docente</t>
  </si>
  <si>
    <t>benjamin.calagua@colegiodiegoportales.cl</t>
  </si>
  <si>
    <t>elizabeth.callpa@colegiodiegoportales.cl</t>
  </si>
  <si>
    <t>ruby.challapa@colegiodiegoportales.cl</t>
  </si>
  <si>
    <t>ian.chavez@colegiodiegoportales.cl</t>
  </si>
  <si>
    <t>sebastian.choque@colegiodiegoportales.cl</t>
  </si>
  <si>
    <t>monserrath.flores@colegiodiegoportales.cl</t>
  </si>
  <si>
    <t>daniel.fuentes@colegiodiegoportales.cl</t>
  </si>
  <si>
    <t>Chofer</t>
  </si>
  <si>
    <t>maite.fulle@colegiodiegoportales.cl</t>
  </si>
  <si>
    <t>alice.garay@colegiodiegoportales.cl</t>
  </si>
  <si>
    <t>samuel.gomez@colegiodiegoportales.cl</t>
  </si>
  <si>
    <t>Vendedor(a) Ambulante</t>
  </si>
  <si>
    <t>gaspar.grossling@colegiodiegoportales.cl</t>
  </si>
  <si>
    <t>emilio.hinojosa@colegiodiegoportales.cl</t>
  </si>
  <si>
    <t>sofia.hinojosa@colegiodiegoportales.cl</t>
  </si>
  <si>
    <t>ammy.huerta@colegiodiegoportales.cl</t>
  </si>
  <si>
    <t>benjamin.lazarte@colegiodiegoportales.cl</t>
  </si>
  <si>
    <t>ainhoa.leal@colegiodiegoportales.cl</t>
  </si>
  <si>
    <t>fernando.mamani@colegiodiegoportales.cl</t>
  </si>
  <si>
    <t>mei.mamani@colegiodiegoportales.cl</t>
  </si>
  <si>
    <t>joaquin.mancilla@colegiodiegoportales.cl</t>
  </si>
  <si>
    <t>lucciano.munoz@colegiodiegoportales.cl</t>
  </si>
  <si>
    <t>oscar.pachas@colegiodiegoportales.cl</t>
  </si>
  <si>
    <t>pablo.pena@colegiodiegoportales.cl</t>
  </si>
  <si>
    <t>yeiko.pena@colegiodiegoportales.cl</t>
  </si>
  <si>
    <t>Secretariado</t>
  </si>
  <si>
    <t>agustina.perez@colegiodiegoportales.cl</t>
  </si>
  <si>
    <t>florencia.poblete@colegiodiegoportales.cl</t>
  </si>
  <si>
    <t>tamara.quispe@colegiodiegoportales.cl</t>
  </si>
  <si>
    <t>amalia.rodriguez@colegiodiegoportales.cl</t>
  </si>
  <si>
    <t>lizahyra.salazar@colegiodiegoportales.cl</t>
  </si>
  <si>
    <t>allison.sanmartin@colegiodiegoportales.cl</t>
  </si>
  <si>
    <t>aron.silvestre@colegiodiegoportales.cl</t>
  </si>
  <si>
    <t>agustin.suazo@colegiodiegoportales.cl</t>
  </si>
  <si>
    <t>samantha.valdivia@colegiodiegoportales.cl</t>
  </si>
  <si>
    <t>Reponedor</t>
  </si>
  <si>
    <t>violetta.valenzuela@colegiodiegoportales.cl</t>
  </si>
  <si>
    <t>maximiliano.vergara@colegiodiegoportales.cl</t>
  </si>
  <si>
    <t>leonardo.vicencio@colegiodiegoportales.cl</t>
  </si>
  <si>
    <t>ema.zepeda@colegiodiegoportales.cl</t>
  </si>
  <si>
    <t>kalecy.zuleta@colegiodiegoportales.cl</t>
  </si>
  <si>
    <t>alessandra.marambio@colegiodiegoportales.cl</t>
  </si>
  <si>
    <t>sophia.mondaca@colegiodiegoportales.cl</t>
  </si>
  <si>
    <t>dafne.aranguiz@colegiodiegoportales.cl</t>
  </si>
  <si>
    <t>Administracion de Empresas</t>
  </si>
  <si>
    <t>diego.araya@colegiodiegoportales.cl</t>
  </si>
  <si>
    <t>Empleado(a) particular</t>
  </si>
  <si>
    <t>maximo.arozamena@colegiodiegoportales.cl</t>
  </si>
  <si>
    <t>marcos.benitez@colegiodiegoportales.cl</t>
  </si>
  <si>
    <t>belen.bugueno@colegiodiegoportales.cl</t>
  </si>
  <si>
    <t>Operador Maquinaria Producc./Planta</t>
  </si>
  <si>
    <t>antonella.bustos@colegiodiegoportales.cl</t>
  </si>
  <si>
    <t>mia.carrasco@colegiodiegoportales.cl</t>
  </si>
  <si>
    <t>angel.carvajal@colegiodiegoportales.cl</t>
  </si>
  <si>
    <t>kataleya.casas@colegiodiegoportales.cl</t>
  </si>
  <si>
    <t>emma.castillo@colegiodiegoportales.cl</t>
  </si>
  <si>
    <t>joaquin.castro@colegiodiegoportales.cl</t>
  </si>
  <si>
    <t>damian.coya@colegiodiegoportales.cl</t>
  </si>
  <si>
    <t>Jubilado(a)</t>
  </si>
  <si>
    <t>kailani.esteban@colegiodiegoportales.cl</t>
  </si>
  <si>
    <t>mathias.gajardo@colegiodiegoportales.cl</t>
  </si>
  <si>
    <t>analia.gomez@colegiodiegoportales.cl</t>
  </si>
  <si>
    <t>Tecnico Parvulos</t>
  </si>
  <si>
    <t>fiorella.gonzalez@colegiodiegoportales.cl</t>
  </si>
  <si>
    <t>gonzalo.guisa@colegiodiegoportales.cl</t>
  </si>
  <si>
    <t>josefa.gutierrez@colegiodiegoportales.cl</t>
  </si>
  <si>
    <t>maximiliano.henriquez@colegiodiegoportales.cl</t>
  </si>
  <si>
    <t>mia.hernandez@colegiodiegoportales.cl</t>
  </si>
  <si>
    <t>agatha.huanca@colegiodiegoportales.cl</t>
  </si>
  <si>
    <t>gaspar.iturrizagasta@colegiodiegoportales.cl</t>
  </si>
  <si>
    <t>richard.jaque@colegiodiegoportales.cl</t>
  </si>
  <si>
    <t>Operador Maquinaria Pesada/Movmto.</t>
  </si>
  <si>
    <t>renata.jauregui@colegiodiegoportales.cl</t>
  </si>
  <si>
    <t>mitchel.leiva@colegiodiegoportales.cl</t>
  </si>
  <si>
    <t>isidora.marambio@colegiodiegoportales.cl</t>
  </si>
  <si>
    <t>alvaro.pacheco@colegiodiegoportales.cl</t>
  </si>
  <si>
    <t>constanza.parada@colegiodiegoportales.cl</t>
  </si>
  <si>
    <t>Empleado publico</t>
  </si>
  <si>
    <t>thomas.perez@colegiodiegoportales.cl</t>
  </si>
  <si>
    <t>matheo.rios@colegiodiegoportales.cl</t>
  </si>
  <si>
    <t>antonia.riveros@colegiodiegoportales.cl</t>
  </si>
  <si>
    <t>vaytiare.saavedra@colegiodiegoportales.cl</t>
  </si>
  <si>
    <t>ayhelen.silva@colegiodiegoportales.cl</t>
  </si>
  <si>
    <t>mahir.silva@colegiodiegoportales.cl</t>
  </si>
  <si>
    <t>maximiliano.tapia@colegiodiegoportales.cl</t>
  </si>
  <si>
    <t>aylen.tarazona@colegiodiegoportales.cl</t>
  </si>
  <si>
    <t>diego.toledo@colegiodiegoportales.cl</t>
  </si>
  <si>
    <t>felipe.varas@colegiodiegoportales.cl</t>
  </si>
  <si>
    <t>emilia.varas@colegiodiegoportales.cl</t>
  </si>
  <si>
    <t>nashmia.velàsquez@colegiodiegoportales.cl</t>
  </si>
  <si>
    <t>Cocinero</t>
  </si>
  <si>
    <t>anita.vicencio@colegiodiegoportales.cl</t>
  </si>
  <si>
    <t>Obrero construccion</t>
  </si>
  <si>
    <t>maitte.vidal@colegiodiegoportales.cl</t>
  </si>
  <si>
    <t>Cajero(a)</t>
  </si>
  <si>
    <t>gabriel.vilches@colegiodiegoportales.cl</t>
  </si>
  <si>
    <t>Ingeniero</t>
  </si>
  <si>
    <t>agustin.canaviri@colegiodiegoportales.cl</t>
  </si>
  <si>
    <t>daniela.mora@colegiodiegoportales.cl</t>
  </si>
  <si>
    <t xml:space="preserve"> 1</t>
  </si>
  <si>
    <t>brayoni.rodriguez@colegiodiegoportales.cl</t>
  </si>
  <si>
    <t>felipe.albornoz@colegiodiegoportales.cl</t>
  </si>
  <si>
    <t>ivan.aranibar@colegiodiegoportales.cl</t>
  </si>
  <si>
    <t>bruno.araya@colegiodiegoportales.cl</t>
  </si>
  <si>
    <t>cristofer.bernedo@colegiodiegoportales.cl</t>
  </si>
  <si>
    <t>agustin.carrasco@colegiodiegoportales.cl</t>
  </si>
  <si>
    <t>aliz.chavez@colegiodiegoportales.cl</t>
  </si>
  <si>
    <t>sofia.colfer@colegiodiegoportales.cl</t>
  </si>
  <si>
    <t>antonella.cordova@colegiodiegoportales.cl</t>
  </si>
  <si>
    <t>darling.cortes@colegiodiegoportales.cl</t>
  </si>
  <si>
    <t>jose.diaz@colegiodiegoportales.cl</t>
  </si>
  <si>
    <t>emiliano.diaz@colegiodiegoportales.cl</t>
  </si>
  <si>
    <t>ignacia.echeverria@colegiodiegoportales.cl</t>
  </si>
  <si>
    <t>gilbert.egana@colegiodiegoportales.cl</t>
  </si>
  <si>
    <t>constanza.encalada@colegiodiegoportales.cl</t>
  </si>
  <si>
    <t>agustin.espejo@colegiodiegoportales.cl</t>
  </si>
  <si>
    <t>agustin.espina@colegiodiegoportales.cl</t>
  </si>
  <si>
    <t>issidora.ferraz@colegiodiegoportales.cl</t>
  </si>
  <si>
    <t>zoe.gallardo@colegiodiegoportales.cl</t>
  </si>
  <si>
    <t>anais.gorigoitia@colegiodiegoportales.cl</t>
  </si>
  <si>
    <t>melody.guzman@colegiodiegoportales.cl</t>
  </si>
  <si>
    <t>paz.guzman@colegiodiegoportales.cl</t>
  </si>
  <si>
    <t>Profesor</t>
  </si>
  <si>
    <t>nicol.ignacio@colegiodiegoportales.cl</t>
  </si>
  <si>
    <t>gabriela.inzunza@colegiodiegoportales.cl</t>
  </si>
  <si>
    <t>agustina.lagos@colegiodiegoportales.cl</t>
  </si>
  <si>
    <t>christopher.lefian@colegiodiegoportales.cl</t>
  </si>
  <si>
    <t>jaziel.leiva@colegiodiegoportales.cl</t>
  </si>
  <si>
    <t>maythe.mamani@colegiodiegoportales.cl</t>
  </si>
  <si>
    <t>giulia.mendez@colegiodiegoportales.cl</t>
  </si>
  <si>
    <t>paz.miranda@colegiodiegoportales.cl</t>
  </si>
  <si>
    <t>Auxiliar paramedico</t>
  </si>
  <si>
    <t>iam.morales@colegiodiegoportales.cl</t>
  </si>
  <si>
    <t xml:space="preserve"> Algarrobo</t>
  </si>
  <si>
    <t>jonathan.navarro@colegiodiegoportales.cl</t>
  </si>
  <si>
    <t>cataleya.pari@colegiodiegoportales.cl</t>
  </si>
  <si>
    <t>giuliano.pereira@colegiodiegoportales.cl</t>
  </si>
  <si>
    <t>danka.peric@colegiodiegoportales.cl</t>
  </si>
  <si>
    <t>kemal.raggio@colegiodiegoportales.cl</t>
  </si>
  <si>
    <t>cesar.retamal@colegiodiegoportales.cl</t>
  </si>
  <si>
    <t>ihara.reyna@colegiodiegoportales.cl</t>
  </si>
  <si>
    <t>nidian.rojas@colegiodiegoportales.cl</t>
  </si>
  <si>
    <t>devonich.saa@colegiodiegoportales.cl</t>
  </si>
  <si>
    <t>Asistente</t>
  </si>
  <si>
    <t>yusuf.sattar@colegiodiegoportales.cl</t>
  </si>
  <si>
    <t>julian.sepulveda@colegiodiegoportales.cl</t>
  </si>
  <si>
    <t>mia.tavilo@colegiodiegoportales.cl</t>
  </si>
  <si>
    <t>jean.vargas@colegiodiegoportales.cl</t>
  </si>
  <si>
    <t>agustin.vasquez@colegiodiegoportales.cl</t>
  </si>
  <si>
    <t>yohander.vilches@colegiodiegoportales.cl</t>
  </si>
  <si>
    <t>gustavo.aguilar@colegiodiegoportales.cl</t>
  </si>
  <si>
    <t>dante.ahumada@colegiodiegoportales.cl</t>
  </si>
  <si>
    <t>lilian.amaya@colegiodiegoportales.cl</t>
  </si>
  <si>
    <t>briana.argote@colegiodiegoportales.cl</t>
  </si>
  <si>
    <t>ambar.ascencio@colegiodiegoportales.cl</t>
  </si>
  <si>
    <t>maximiliano.bascur@colegiodiegoportales.cl</t>
  </si>
  <si>
    <t>leonel.borquez@colegiodiegoportales.cl</t>
  </si>
  <si>
    <t>isa.cabelo@colegiodiegoportales.cl</t>
  </si>
  <si>
    <t>sofia.carlos@colegiodiegoportales.cl</t>
  </si>
  <si>
    <t>faviana.castro@colegiodiegoportales.cl</t>
  </si>
  <si>
    <t>miguel.challapa@colegiodiegoportales.cl</t>
  </si>
  <si>
    <t>martina.challapa@colegiodiegoportales.cl</t>
  </si>
  <si>
    <t>vicente.chavez@colegiodiegoportales.cl</t>
  </si>
  <si>
    <t>juan.collao@colegiodiegoportales.cl</t>
  </si>
  <si>
    <t>Vigilante/Guardia</t>
  </si>
  <si>
    <t>ithaam.fabrega@colegiodiegoportales.cl</t>
  </si>
  <si>
    <t>anthonela.flores@colegiodiegoportales.cl</t>
  </si>
  <si>
    <t>damian.garces@colegiodiegoportales.cl</t>
  </si>
  <si>
    <t>exequiel.garcia@colegiodiegoportales.cl</t>
  </si>
  <si>
    <t>franco.garcia@colegiodiegoportales.cl</t>
  </si>
  <si>
    <t>maylen.garcia@colegiodiegoportales.cl</t>
  </si>
  <si>
    <t>emilio.garfias@colegiodiegoportales.cl</t>
  </si>
  <si>
    <t>francisca.gomez@colegiodiegoportales.cl</t>
  </si>
  <si>
    <t>felipe.gonzalez@colegiodiegoportales.cl</t>
  </si>
  <si>
    <t>Enfermera (o)</t>
  </si>
  <si>
    <t>pablo.henriquez@colegiodiegoportales.cl</t>
  </si>
  <si>
    <t>austtin.jimenez@colegiodiegoportales.cl</t>
  </si>
  <si>
    <t>eiza.lagos@colegiodiegoportales.cl</t>
  </si>
  <si>
    <t>rocio.lermanda@colegiodiegoportales.cl</t>
  </si>
  <si>
    <t>carlos.lopez@colegiodiegoportales.cl</t>
  </si>
  <si>
    <t>josue.mendia@colegiodiegoportales.cl</t>
  </si>
  <si>
    <t>vicente.miranda@colegiodiegoportales.cl</t>
  </si>
  <si>
    <t>sophia.munoz@colegiodiegoportales.cl</t>
  </si>
  <si>
    <t>hector.padilla@colegiodiegoportales.cl</t>
  </si>
  <si>
    <t>antuan.perez@colegiodiegoportales.cl</t>
  </si>
  <si>
    <t>odette.poblete@colegiodiegoportales.cl</t>
  </si>
  <si>
    <t>pablo.retamal@colegiodiegoportales.cl</t>
  </si>
  <si>
    <t>fiorella.reyes@colegiodiegoportales.cl</t>
  </si>
  <si>
    <t>patricio.martinez@colegiodiegoportales.cl</t>
  </si>
  <si>
    <t>nestor.salazar@colegiodiegoportales.cl</t>
  </si>
  <si>
    <t>catalina.salazar@colegiodiegoportales.cl</t>
  </si>
  <si>
    <t>sofia.saldivia@colegiodiegoportales.cl</t>
  </si>
  <si>
    <t>polett.sepulveda@colegiodiegoportales.cl</t>
  </si>
  <si>
    <t xml:space="preserve"> Talca</t>
  </si>
  <si>
    <t>Auxiliar de Servicios Menores</t>
  </si>
  <si>
    <t>javiera.urbina@colegiodiegoportales.cl</t>
  </si>
  <si>
    <t>jhaneyra.vilches@colegiodiegoportales.cl</t>
  </si>
  <si>
    <t>felipe.zamora@colegiodiegoportales.cl</t>
  </si>
  <si>
    <t>isabella.gonzalez@colegiodiegoportales.cl</t>
  </si>
  <si>
    <t>xavier.argote@colegiodiegoportales.cl</t>
  </si>
  <si>
    <t>denisse.miranda@colegiodiegoportales.cl</t>
  </si>
  <si>
    <t>fernanda.sanchez@colegiodiegoportales.cl</t>
  </si>
  <si>
    <t>darwin.aguirre@colegiodiegoportales.cl</t>
  </si>
  <si>
    <t>alonzo.ahumada@colegiodiegoportales.cl</t>
  </si>
  <si>
    <t>trinidad.ahumada@colegiodiegoportales.cl</t>
  </si>
  <si>
    <t>mia.alfaro@colegiodiegoportales.cl</t>
  </si>
  <si>
    <t>monserratt.aravena@colegiodiegoportales.cl</t>
  </si>
  <si>
    <t>maite.bascur@colegiodiegoportales.cl</t>
  </si>
  <si>
    <t>mathias.castro@colegiodiegoportales.cl</t>
  </si>
  <si>
    <t>kiara.castro@colegiodiegoportales.cl</t>
  </si>
  <si>
    <t>mya.cesped@colegiodiegoportales.cl</t>
  </si>
  <si>
    <t>alonso.chavarria@colegiodiegoportales.cl</t>
  </si>
  <si>
    <t>joshua.choque@colegiodiegoportales.cl</t>
  </si>
  <si>
    <t>dammaryss.colque@colegiodiegoportales.cl</t>
  </si>
  <si>
    <t>felipe.correa@colegiodiegoportales.cl</t>
  </si>
  <si>
    <t>martina.cortes@colegiodiegoportales.cl</t>
  </si>
  <si>
    <t>emilia.escobar@colegiodiegoportales.cl</t>
  </si>
  <si>
    <t>johan.espinoza@colegiodiegoportales.cl</t>
  </si>
  <si>
    <t>ashlyn.flores@colegiodiegoportales.cl</t>
  </si>
  <si>
    <t>maite.galvan@colegiodiegoportales.cl</t>
  </si>
  <si>
    <t>samirah.galvan@colegiodiegoportales.cl</t>
  </si>
  <si>
    <t>emilio.gomez@colegiodiegoportales.cl</t>
  </si>
  <si>
    <t>tomas.gonzalez@colegiodiegoportales.cl</t>
  </si>
  <si>
    <t xml:space="preserve"> - Ninguna Ocupacion - </t>
  </si>
  <si>
    <t>josue.grados@colegiodiegoportales.cl</t>
  </si>
  <si>
    <t>francis.henriquez@colegiodiegoportales.cl</t>
  </si>
  <si>
    <t>dayan.lescano@colegiodiegoportales.cl</t>
  </si>
  <si>
    <t>benjamin.mamani@colegiodiegoportales.cl</t>
  </si>
  <si>
    <t>darely.mamani@colegiodiegoportales.cl</t>
  </si>
  <si>
    <t>rocio.marin@colegiodiegoportales.cl</t>
  </si>
  <si>
    <t>constanza.moreno@colegiodiegoportales.cl</t>
  </si>
  <si>
    <t>celeste.narvaez@colegiodiegoportales.cl</t>
  </si>
  <si>
    <t>monserrath.navarrete@colegiodiegoportales.cl</t>
  </si>
  <si>
    <t>julian.nazareno@colegiodiegoportales.cl</t>
  </si>
  <si>
    <t>Costurera</t>
  </si>
  <si>
    <t>martina.olmedo@colegiodiegoportales.cl</t>
  </si>
  <si>
    <t>julieta.ortiz@colegiodiegoportales.cl</t>
  </si>
  <si>
    <t>constanza.pena@colegiodiegoportales.cl</t>
  </si>
  <si>
    <t>daniela.pena@colegiodiegoportales.cl</t>
  </si>
  <si>
    <t>cristobal.perez@colegiodiegoportales.cl</t>
  </si>
  <si>
    <t>mayli.ramos@colegiodiegoportales.cl</t>
  </si>
  <si>
    <t>jazmin.rojas@colegiodiegoportales.cl</t>
  </si>
  <si>
    <t>camila.ruiz@colegiodiegoportales.cl</t>
  </si>
  <si>
    <t>Supervisor(a)</t>
  </si>
  <si>
    <t>matilda.sanchez@colegiodiegoportales.cl</t>
  </si>
  <si>
    <t>john.serrano@colegiodiegoportales.cl</t>
  </si>
  <si>
    <t>giannela.tapia@colegiodiegoportales.cl</t>
  </si>
  <si>
    <t>juan.teran@colegiodiegoportales.cl</t>
  </si>
  <si>
    <t>darwin.vaca@colegiodiegoportales.cl</t>
  </si>
  <si>
    <t>isidora.zamora@colegiodiegoportales.cl</t>
  </si>
  <si>
    <t>agustin.galeas@colegiodiegoportales.cl</t>
  </si>
  <si>
    <t>antonella.aguilera@colegiodiegoportales.cl</t>
  </si>
  <si>
    <t>Carabinero</t>
  </si>
  <si>
    <t>nikol.amaru@colegiodiegoportales.cl</t>
  </si>
  <si>
    <t>ian.araya@colegiodiegoportales.cl</t>
  </si>
  <si>
    <t>santiago.araya@colegiodiegoportales.cl</t>
  </si>
  <si>
    <t>catalina.araya@colegiodiegoportales.cl</t>
  </si>
  <si>
    <t>sofia.caceres@colegiodiegoportales.cl</t>
  </si>
  <si>
    <t>agustin.carcamo@colegiodiegoportales.cl</t>
  </si>
  <si>
    <t>christiano.catalan@colegiodiegoportales.cl</t>
  </si>
  <si>
    <t>magdalena.cautin@colegiodiegoportales.cl</t>
  </si>
  <si>
    <t>mell.challapa@colegiodiegoportales.cl</t>
  </si>
  <si>
    <t>damian.choque@colegiodiegoportales.cl</t>
  </si>
  <si>
    <t>damian.colina@colegiodiegoportales.cl</t>
  </si>
  <si>
    <t>camilo.espinoza@colegiodiegoportales.cl</t>
  </si>
  <si>
    <t>martin.espinoza@colegiodiegoportales.cl</t>
  </si>
  <si>
    <t>yendery.flores@colegiodiegoportales.cl</t>
  </si>
  <si>
    <t>javiera.flores@colegiodiegoportales.cl</t>
  </si>
  <si>
    <t>maximiliano.galdos@colegiodiegoportales.cl</t>
  </si>
  <si>
    <t>matias.galvez@colegiodiegoportales.cl</t>
  </si>
  <si>
    <t>Recepcionista</t>
  </si>
  <si>
    <t>jaely.gomez@colegiodiegoportales.cl</t>
  </si>
  <si>
    <t>osvaldo.ichuta@colegiodiegoportales.cl</t>
  </si>
  <si>
    <t>diana.irarrazabal@colegiodiegoportales.cl</t>
  </si>
  <si>
    <t>said.mallqui@colegiodiegoportales.cl</t>
  </si>
  <si>
    <t>maried.mamani@colegiodiegoportales.cl</t>
  </si>
  <si>
    <t>amy.mejias@colegiodiegoportales.cl</t>
  </si>
  <si>
    <t>catalina.monsalvez@colegiodiegoportales.cl</t>
  </si>
  <si>
    <t>benjamin.montalva@colegiodiegoportales.cl</t>
  </si>
  <si>
    <t>matias.moreno@colegiodiegoportales.cl</t>
  </si>
  <si>
    <t>felipe.nacaratte@colegiodiegoportales.cl</t>
  </si>
  <si>
    <t>josefa.ormeno@colegiodiegoportales.cl</t>
  </si>
  <si>
    <t>clarita.pacheco@colegiodiegoportales.cl</t>
  </si>
  <si>
    <t>sofia.parada@colegiodiegoportales.cl</t>
  </si>
  <si>
    <t>alejandro.perez@colegiodiegoportales.cl</t>
  </si>
  <si>
    <t>daniela.pizarro@colegiodiegoportales.cl</t>
  </si>
  <si>
    <t>hernan.plaza@colegiodiegoportales.cl</t>
  </si>
  <si>
    <t>elizabeth.ponce@colegiodiegoportales.cl</t>
  </si>
  <si>
    <t>shamanta.ramirez@colegiodiegoportales.cl</t>
  </si>
  <si>
    <t>carlos.rivera@colegiodiegoportales.cl</t>
  </si>
  <si>
    <t>akhim.salas@colegiodiegoportales.cl</t>
  </si>
  <si>
    <t>fernanda.sandoval@colegiodiegoportales.cl</t>
  </si>
  <si>
    <t>sebastian.soto@colegiodiegoportales.cl</t>
  </si>
  <si>
    <t>antonella.tapia@colegiodiegoportales.cl</t>
  </si>
  <si>
    <t>renata.tapia@colegiodiegoportales.cl</t>
  </si>
  <si>
    <t>valentina.toledo@colegiodiegoportales.cl</t>
  </si>
  <si>
    <t>agustina.vega@colegiodiegoportales.cl</t>
  </si>
  <si>
    <t>joaquin.zabala@colegiodiegoportales.cl</t>
  </si>
  <si>
    <t>cristobal.alvarado@colegiodiegoportales.cl</t>
  </si>
  <si>
    <t>josefa.araya@colegiodiegoportales.cl</t>
  </si>
  <si>
    <t>fernanda.araya@colegiodiegoportales.cl</t>
  </si>
  <si>
    <t>victor.argote@colegiodiegoportales.cl</t>
  </si>
  <si>
    <t>martin.avalos@colegiodiegoportales.cl</t>
  </si>
  <si>
    <t>antonella.azuga@colegiodiegoportales.cl</t>
  </si>
  <si>
    <t>agustin.barrientos@colegiodiegoportales.cl</t>
  </si>
  <si>
    <t>constanza.carlos@colegiodiegoportales.cl</t>
  </si>
  <si>
    <t>martina.castillo@colegiodiegoportales.cl</t>
  </si>
  <si>
    <t>alexandra.chavez@colegiodiegoportales.cl</t>
  </si>
  <si>
    <t>sergio.chiguay@colegiodiegoportales.cl</t>
  </si>
  <si>
    <t>naomy.choque@colegiodiegoportales.cl</t>
  </si>
  <si>
    <t>catalina.cisterna@colegiodiegoportales.cl</t>
  </si>
  <si>
    <t>amanda.colima@colegiodiegoportales.cl</t>
  </si>
  <si>
    <t>dylan.colque@colegiodiegoportales.cl</t>
  </si>
  <si>
    <t>renato.correa@colegiodiegoportales.cl</t>
  </si>
  <si>
    <t>mateo.cortes@colegiodiegoportales.cl</t>
  </si>
  <si>
    <t>Profesor educacion diferencial</t>
  </si>
  <si>
    <t>betzabe.egana@colegiodiegoportales.cl</t>
  </si>
  <si>
    <t>sujey.farias@colegiodiegoportales.cl</t>
  </si>
  <si>
    <t>briana.fuentes@colegiodiegoportales.cl</t>
  </si>
  <si>
    <t>denisse.gutierrez@colegiodiegoportales.cl</t>
  </si>
  <si>
    <t>engelbert.jara@colegiodiegoportales.cl</t>
  </si>
  <si>
    <t>eimi.lara@colegiodiegoportales.cl</t>
  </si>
  <si>
    <t>felipe.leal@colegiodiegoportales.cl</t>
  </si>
  <si>
    <t>saul.mamani@colegiodiegoportales.cl</t>
  </si>
  <si>
    <t>mathias.mamani@colegiodiegoportales.cl</t>
  </si>
  <si>
    <t>agustin.marchant@colegiodiegoportales.cl</t>
  </si>
  <si>
    <t>agustin.marmolejo@colegiodiegoportales.cl</t>
  </si>
  <si>
    <t>emilia.monsalves@colegiodiegoportales.cl</t>
  </si>
  <si>
    <t>gianella.navarro@colegiodiegoportales.cl</t>
  </si>
  <si>
    <t>joaquin.ochoa@colegiodiegoportales.cl</t>
  </si>
  <si>
    <t>emerson.osorio@colegiodiegoportales.cl</t>
  </si>
  <si>
    <t>margot.poblete@colegiodiegoportales.cl</t>
  </si>
  <si>
    <t>exael.raggio@colegiodiegoportales.cl</t>
  </si>
  <si>
    <t>maria.reinoso@colegiodiegoportales.cl</t>
  </si>
  <si>
    <t>isidora.repol@colegiodiegoportales.cl</t>
  </si>
  <si>
    <t>scarlet.saavedra@colegiodiegoportales.cl</t>
  </si>
  <si>
    <t>mariela.saldivia@colegiodiegoportales.cl</t>
  </si>
  <si>
    <t>carolina.segovia@colegiodiegoportales.cl</t>
  </si>
  <si>
    <t>esperanza.sola@colegiodiegoportales.cl</t>
  </si>
  <si>
    <t>raphaella.varas@colegiodiegoportales.cl</t>
  </si>
  <si>
    <t>jeyco.vasquez@colegiodiegoportales.cl</t>
  </si>
  <si>
    <t>jandi.villca@colegiodiegoportales.cl</t>
  </si>
  <si>
    <t>matias.zarate@colegiodiegoportales.cl</t>
  </si>
  <si>
    <t>antonia.zepeda@colegiodiegoportales.cl</t>
  </si>
  <si>
    <t>ethan.alvarez@colegiodiegoportales.cl</t>
  </si>
  <si>
    <t>maycol.aravena@colegiodiegoportales.cl</t>
  </si>
  <si>
    <t>antonia.araya@colegiodiegoportales.cl</t>
  </si>
  <si>
    <t>nohemi.artigas@colegiodiegoportales.cl</t>
  </si>
  <si>
    <t>constanza.beecher@colegiodiegoportales.cl</t>
  </si>
  <si>
    <t>cristobal.castiillo@colegiodiegoportales.cl</t>
  </si>
  <si>
    <t>claudio.cavero@colegiodiegoportales.cl</t>
  </si>
  <si>
    <t>vishal.choque@colegiodiegoportales.cl</t>
  </si>
  <si>
    <t>josefa.collao@colegiodiegoportales.cl</t>
  </si>
  <si>
    <t>amaru.cortez@colegiodiegoportales.cl</t>
  </si>
  <si>
    <t>isabela.escalona@colegiodiegoportales.cl</t>
  </si>
  <si>
    <t>jahir.espejo@colegiodiegoportales.cl</t>
  </si>
  <si>
    <t>Manipuladora de Alimentos</t>
  </si>
  <si>
    <t>nayra.flores@colegiodiegoportales.cl</t>
  </si>
  <si>
    <t>natanael.flores@colegiodiegoportales.cl</t>
  </si>
  <si>
    <t>stefani.flores@colegiodiegoportales.cl</t>
  </si>
  <si>
    <t>agustin.fuentes@colegiodiegoportales.cl</t>
  </si>
  <si>
    <t>renata.gallardo@colegiodiegoportales.cl</t>
  </si>
  <si>
    <t>agustin.gavia@colegiodiegoportales.cl</t>
  </si>
  <si>
    <t>daniel.godoy@colegiodiegoportales.cl</t>
  </si>
  <si>
    <t>esteban.gonzalez@colegiodiegoportales.cl</t>
  </si>
  <si>
    <t>desaily.grados@colegiodiegoportales.cl</t>
  </si>
  <si>
    <t>martina.gutierrez@colegiodiegoportales.cl</t>
  </si>
  <si>
    <t>agustin.guzman@colegiodiegoportales.cl</t>
  </si>
  <si>
    <t>jorge.leon@colegiodiegoportales.cl</t>
  </si>
  <si>
    <t>jordan.lopez@colegiodiegoportales.cl</t>
  </si>
  <si>
    <t>keydens.mamani@colegiodiegoportales.cl</t>
  </si>
  <si>
    <t>alexia.mamani@colegiodiegoportales.cl</t>
  </si>
  <si>
    <t>matilda.marambio@colegiodiegoportales.cl</t>
  </si>
  <si>
    <t>katalina.martinez@colegiodiegoportales.cl</t>
  </si>
  <si>
    <t>emily.morales@colegiodiegoportales.cl</t>
  </si>
  <si>
    <t>sofia.munoz@colegiodiegoportales.cl</t>
  </si>
  <si>
    <t>emilia.olivares@colegiodiegoportales.cl</t>
  </si>
  <si>
    <t>monserrat.palavecino@colegiodiegoportales.cl</t>
  </si>
  <si>
    <t>alexis.perez@colegiodiegoportales.cl</t>
  </si>
  <si>
    <t>lucas.phillips@colegiodiegoportales.cl</t>
  </si>
  <si>
    <t>esteban.pozo@colegiodiegoportales.cl</t>
  </si>
  <si>
    <t>maximiliano.pulgar@colegiodiegoportales.cl</t>
  </si>
  <si>
    <t>yadhiell.quinteros@colegiodiegoportales.cl</t>
  </si>
  <si>
    <t>keyrann.rojas@colegiodiegoportales.cl</t>
  </si>
  <si>
    <t>paz.rojas@colegiodiegoportales.cl</t>
  </si>
  <si>
    <t>lucas.sanchez@colegiodiegoportales.cl</t>
  </si>
  <si>
    <t>amaral.silva@colegiodiegoportales.cl</t>
  </si>
  <si>
    <t>arasay.tapia@colegiodiegoportales.cl</t>
  </si>
  <si>
    <t>Profesor Parvulario / Educ. Inicial</t>
  </si>
  <si>
    <t>javiera.valdes@colegiodiegoportales.cl</t>
  </si>
  <si>
    <t>joel.villa@colegiodiegoportales.cl</t>
  </si>
  <si>
    <t>nahiara.vivanco@colegiodiegoportales.cl</t>
  </si>
  <si>
    <t>isidora.adaros@colegiodiegoportales.cl</t>
  </si>
  <si>
    <t>hugo.aravena@colegiodiegoportales.cl</t>
  </si>
  <si>
    <t>dayana.ayaviri@colegiodiegoportales.cl</t>
  </si>
  <si>
    <t>Asesor(a) de hogar</t>
  </si>
  <si>
    <t>kiara.benitez@colegiodiegoportales.cl</t>
  </si>
  <si>
    <t>samuel.botina@colegiodiegoportales.cl</t>
  </si>
  <si>
    <t>nicole.bustamante@colegiodiegoportales.cl</t>
  </si>
  <si>
    <t>benjamin.caceres@colegiodiegoportales.cl</t>
  </si>
  <si>
    <t>aaron.campana@colegiodiegoportales.cl</t>
  </si>
  <si>
    <t>adiel.carrillo@colegiodiegoportales.cl</t>
  </si>
  <si>
    <t>Mecanico</t>
  </si>
  <si>
    <t>safiro.castillo@colegiodiegoportales.cl</t>
  </si>
  <si>
    <t>kathia.castillo@colegiodiegoportales.cl</t>
  </si>
  <si>
    <t>nayadeth.castro@colegiodiegoportales.cl</t>
  </si>
  <si>
    <t>emiliano.cerda@colegiodiegoportales.cl</t>
  </si>
  <si>
    <t>danny.cortes@colegiodiegoportales.cl</t>
  </si>
  <si>
    <t>sophie.diaz@colegiodiegoportales.cl</t>
  </si>
  <si>
    <t>marcelo.fajardo@colegiodiegoportales.cl</t>
  </si>
  <si>
    <t>Microempresario</t>
  </si>
  <si>
    <t>joaquin.flores@colegiodiegoportales.cl</t>
  </si>
  <si>
    <t>geraldy.flores@colegiodiegoportales.cl</t>
  </si>
  <si>
    <t>sofia.garcia@colegiodiegoportales.cl</t>
  </si>
  <si>
    <t>alonso.gatica@colegiodiegoportales.cl</t>
  </si>
  <si>
    <t>fernanda.guerra@colegiodiegoportales.cl</t>
  </si>
  <si>
    <t>matias.guzman@colegiodiegoportales.cl</t>
  </si>
  <si>
    <t>javiera.guzman@colegiodiegoportales.cl</t>
  </si>
  <si>
    <t>gabriela.ibarrola@colegiodiegoportales.cl</t>
  </si>
  <si>
    <t>antonella.jauregui@colegiodiegoportales.cl</t>
  </si>
  <si>
    <t>ashley.mamani@colegiodiegoportales.cl</t>
  </si>
  <si>
    <t>philippe.marin@colegiodiegoportales.cl</t>
  </si>
  <si>
    <t>florencia.medina@colegiodiegoportales.cl</t>
  </si>
  <si>
    <t>benjamin.morales@colegiodiegoportales.cl</t>
  </si>
  <si>
    <t>mathilda.morales@colegiodiegoportales.cl</t>
  </si>
  <si>
    <t>eulises.navarro@colegiodiegoportales.cl</t>
  </si>
  <si>
    <t>emily.navarro@colegiodiegoportales.cl</t>
  </si>
  <si>
    <t>angela.olivares@colegiodiegoportales.cl</t>
  </si>
  <si>
    <t>felipe.ramirez@colegiodiegoportales.cl</t>
  </si>
  <si>
    <t>monserrat.rodriguez@colegiodiegoportales.cl</t>
  </si>
  <si>
    <t>cristobal.rojas@colegiodiegoportales.cl</t>
  </si>
  <si>
    <t>dayana.sanchez@colegiodiegoportales.cl</t>
  </si>
  <si>
    <t>josafat.tarqui@colegiodiegoportales.cl</t>
  </si>
  <si>
    <t>genesis.urzua@colegiodiegoportales.cl</t>
  </si>
  <si>
    <t>benjamin.velasquez@colegiodiegoportales.cl</t>
  </si>
  <si>
    <t>eimy.vidal@colegiodiegoportales.cl</t>
  </si>
  <si>
    <t>allison.villalobos@colegiodiegoportales.cl</t>
  </si>
  <si>
    <t>bruno.villalobos@colegiodiegoportales.cl</t>
  </si>
  <si>
    <t>carlos.caballero@colegiodiegoportales.cl</t>
  </si>
  <si>
    <t>monserrath.carvajal@colegiodiegoportales.cl</t>
  </si>
  <si>
    <t>isabella.carvajal@colegiodiegoportales.cl</t>
  </si>
  <si>
    <t>bastian.castillo@colegiodiegoportales.cl</t>
  </si>
  <si>
    <t>nely.castro@colegiodiegoportales.cl</t>
  </si>
  <si>
    <t>maite.chacon@colegiodiegoportales.cl</t>
  </si>
  <si>
    <t>lucas.chavez@colegiodiegoportales.cl</t>
  </si>
  <si>
    <t>german.chimaja@colegiodiegoportales.cl</t>
  </si>
  <si>
    <t>nelson.chimaja@colegiodiegoportales.cl</t>
  </si>
  <si>
    <t>emmy.cofre@colegiodiegoportales.cl</t>
  </si>
  <si>
    <t>anderson.corini@colegiodiegoportales.cl</t>
  </si>
  <si>
    <t>lorenzo.espejo@colegiodiegoportales.cl</t>
  </si>
  <si>
    <t>alejandro.espina@colegiodiegoportales.cl</t>
  </si>
  <si>
    <t>isabot.espinola@colegiodiegoportales.cl</t>
  </si>
  <si>
    <t>emily.galvan@colegiodiegoportales.cl</t>
  </si>
  <si>
    <t>marco.garfias@colegiodiegoportales.cl</t>
  </si>
  <si>
    <t>emilia.garrido@colegiodiegoportales.cl</t>
  </si>
  <si>
    <t>javiera.henry@colegiodiegoportales.cl</t>
  </si>
  <si>
    <t>yesenia.huayllas@colegiodiegoportales.cl</t>
  </si>
  <si>
    <t>luciano.infante@colegiodiegoportales.cl</t>
  </si>
  <si>
    <t>jose.jimenez@colegiodiegoportales.cl</t>
  </si>
  <si>
    <t>franco.jorquera@colegiodiegoportales.cl</t>
  </si>
  <si>
    <t>valeria.lazaro@colegiodiegoportales.cl</t>
  </si>
  <si>
    <t>helen.lucas@colegiodiegoportales.cl</t>
  </si>
  <si>
    <t>jharlin.mamani@colegiodiegoportales.cl</t>
  </si>
  <si>
    <t>matilda.millones@colegiodiegoportales.cl</t>
  </si>
  <si>
    <t>daniel.munoz@colegiodiegoportales.cl</t>
  </si>
  <si>
    <t>Enfermero / Auxiliar / Paramedico</t>
  </si>
  <si>
    <t>bianca.munoz@colegiodiegoportales.cl</t>
  </si>
  <si>
    <t>catalina.olivares@colegiodiegoportales.cl</t>
  </si>
  <si>
    <t>maite.osses@colegiodiegoportales.cl</t>
  </si>
  <si>
    <t>xiomara.oyarzo@colegiodiegoportales.cl</t>
  </si>
  <si>
    <t>ayelen.parra@colegiodiegoportales.cl</t>
  </si>
  <si>
    <t>kamilah.parra@colegiodiegoportales.cl</t>
  </si>
  <si>
    <t>antonia.pereira@colegiodiegoportales.cl</t>
  </si>
  <si>
    <t>antonia.perez@colegiodiegoportales.cl</t>
  </si>
  <si>
    <t>cesar.poblete@colegiodiegoportales.cl</t>
  </si>
  <si>
    <t>carlos.pulgar@colegiodiegoportales.cl</t>
  </si>
  <si>
    <t>benjamin.rivera@colegiodiegoportales.cl</t>
  </si>
  <si>
    <t>ignacia.rivera@colegiodiegoportales.cl</t>
  </si>
  <si>
    <t>dafne.saez@colegiodiegoportales.cl</t>
  </si>
  <si>
    <t>cristobal.varela@colegiodiegoportales.cl</t>
  </si>
  <si>
    <t>arturo.vargas@colegiodiegoportales.cl</t>
  </si>
  <si>
    <t>Asistente Tecnico</t>
  </si>
  <si>
    <t>fiorella.vargas@colegiodiegoportales.cl</t>
  </si>
  <si>
    <t>angel.vilches@colegiodiegoportales.cl</t>
  </si>
  <si>
    <t>amaranta.villegas@colegiodiegoportales.cl</t>
  </si>
  <si>
    <t>mario.abarza@colegiodiegoportales.cl</t>
  </si>
  <si>
    <t>fernando.aguilar@colegiodiegoportales.cl</t>
  </si>
  <si>
    <t>sofia.angulo@colegiodiegoportales.cl</t>
  </si>
  <si>
    <t>jhulianna.angulo@colegiodiegoportales.cl</t>
  </si>
  <si>
    <t>joy.benavides@colegiodiegoportales.cl</t>
  </si>
  <si>
    <t>francisco.calfulen@colegiodiegoportales.cl</t>
  </si>
  <si>
    <t>pedro.campos@colegiodiegoportales.cl</t>
  </si>
  <si>
    <t>vicente.cariqueo@colegiodiegoportales.cl</t>
  </si>
  <si>
    <t>nayerly.carretero@colegiodiegoportales.cl</t>
  </si>
  <si>
    <t>benjamin.carte@colegiodiegoportales.cl</t>
  </si>
  <si>
    <t>Empleado(a) Administrativo(a)</t>
  </si>
  <si>
    <t>noelia.choque@colegiodiegoportales.cl</t>
  </si>
  <si>
    <t>anahys.contreras@colegiodiegoportales.cl</t>
  </si>
  <si>
    <t>gonzalo.cortes@colegiodiegoportales.cl</t>
  </si>
  <si>
    <t>martina.cuellar@colegiodiegoportales.cl</t>
  </si>
  <si>
    <t>anita.diaz@colegiodiegoportales.cl</t>
  </si>
  <si>
    <t>tizziano.espejo@colegiodiegoportales.cl</t>
  </si>
  <si>
    <t>hector.flores@colegiodiegoportales.cl</t>
  </si>
  <si>
    <t>kimberly.flores@colegiodiegoportales.cl</t>
  </si>
  <si>
    <t>yamilet.galdos@colegiodiegoportales.cl</t>
  </si>
  <si>
    <t>richard.gallardo@colegiodiegoportales.cl</t>
  </si>
  <si>
    <t>anahi.huanca@colegiodiegoportales.cl</t>
  </si>
  <si>
    <t>antony.ilaja@colegiodiegoportales.cl</t>
  </si>
  <si>
    <t>thomas.lillo@colegiodiegoportales.cl</t>
  </si>
  <si>
    <t>joseph.mamani@colegiodiegoportales.cl</t>
  </si>
  <si>
    <t>darling.mamani@colegiodiegoportales.cl</t>
  </si>
  <si>
    <t>fernanda.munoz@colegiodiegoportales.cl</t>
  </si>
  <si>
    <t>martin.pallero@colegiodiegoportales.cl</t>
  </si>
  <si>
    <t>Bodeguero</t>
  </si>
  <si>
    <t>belen.paz@colegiodiegoportales.cl</t>
  </si>
  <si>
    <t>isabella.quezada@colegiodiegoportales.cl</t>
  </si>
  <si>
    <t>gencer.raggio@colegiodiegoportales.cl</t>
  </si>
  <si>
    <t>felipe.rivera@colegiodiegoportales.cl</t>
  </si>
  <si>
    <t>darius.rodriguez@colegiodiegoportales.cl</t>
  </si>
  <si>
    <t>sonia.rojas@colegiodiegoportales.cl</t>
  </si>
  <si>
    <t>benjamin.romero@colegiodiegoportales.cl</t>
  </si>
  <si>
    <t>sofia.salazar@colegiodiegoportales.cl</t>
  </si>
  <si>
    <t>rafael.saldivia@colegiodiegoportales.cl</t>
  </si>
  <si>
    <t>anthonia.salinas@colegiodiegoportales.cl</t>
  </si>
  <si>
    <t>antonia.salinas@colegiodiegoportales.cl</t>
  </si>
  <si>
    <t>daralyn.sanderson@colegiodiegoportales.cl</t>
  </si>
  <si>
    <t>maximiliano.sandoval@colegiodiegoportales.cl</t>
  </si>
  <si>
    <t>camila.tapia@colegiodiegoportales.cl</t>
  </si>
  <si>
    <t>ivette.teran@colegiodiegoportales.cl</t>
  </si>
  <si>
    <t>juan.urrea@colegiodiegoportales.cl</t>
  </si>
  <si>
    <t>Electricista</t>
  </si>
  <si>
    <t>francisco.valdes@colegiodiegoportales.cl</t>
  </si>
  <si>
    <t>cristian.wormald@colegiodiegoportales.cl</t>
  </si>
  <si>
    <t>melisa.yon@colegiodiegoportales.cl</t>
  </si>
  <si>
    <t>hemily.apala@colegiodiegoportales.cl</t>
  </si>
  <si>
    <t>miguel.aravena@colegiodiegoportales.cl</t>
  </si>
  <si>
    <t>marthyna.araya@colegiodiegoportales.cl</t>
  </si>
  <si>
    <t>thiare.araya@colegiodiegoportales.cl</t>
  </si>
  <si>
    <t>martina.astorga@colegiodiegoportales.cl</t>
  </si>
  <si>
    <t>alison.caceres@colegiodiegoportales.cl</t>
  </si>
  <si>
    <t>ariela.cavero@colegiodiegoportales.cl</t>
  </si>
  <si>
    <t>vicente.cejas@colegiodiegoportales.cl</t>
  </si>
  <si>
    <t>alondra.colfer@colegiodiegoportales.cl</t>
  </si>
  <si>
    <t>maureen.cortes@colegiodiegoportales.cl</t>
  </si>
  <si>
    <t>bruno.diaz@colegiodiegoportales.cl</t>
  </si>
  <si>
    <t>ehimmy.diaz@colegiodiegoportales.cl</t>
  </si>
  <si>
    <t>marco.farias@colegiodiegoportales.cl</t>
  </si>
  <si>
    <t>didier.fuentes@colegiodiegoportales.cl</t>
  </si>
  <si>
    <t>emily.galvez@colegiodiegoportales.cl</t>
  </si>
  <si>
    <t>marlon.gomez@colegiodiegoportales.cl</t>
  </si>
  <si>
    <t>trinidad.icarte@colegiodiegoportales.cl</t>
  </si>
  <si>
    <t>rocio.lagunas@colegiodiegoportales.cl</t>
  </si>
  <si>
    <t>sofia.mamani@colegiodiegoportales.cl</t>
  </si>
  <si>
    <t>antonia.miranda@colegiodiegoportales.cl</t>
  </si>
  <si>
    <t>lucas.miranda@colegiodiegoportales.cl</t>
  </si>
  <si>
    <t>tomas.montecino@colegiodiegoportales.cl</t>
  </si>
  <si>
    <t>bastian.morales@colegiodiegoportales.cl</t>
  </si>
  <si>
    <t>alvaro.ochoa@colegiodiegoportales.cl</t>
  </si>
  <si>
    <t>benjamin.olivares@colegiodiegoportales.cl</t>
  </si>
  <si>
    <t>elliot.parada@colegiodiegoportales.cl</t>
  </si>
  <si>
    <t>mateo.pena@colegiodiegoportales.cl</t>
  </si>
  <si>
    <t>david.perez@colegiodiegoportales.cl</t>
  </si>
  <si>
    <t>xiomara.plaza@colegiodiegoportales.cl</t>
  </si>
  <si>
    <t>liffel.ramos@colegiodiegoportales.cl</t>
  </si>
  <si>
    <t>danae.riquelme@colegiodiegoportales.cl</t>
  </si>
  <si>
    <t>fernanda.riquelme@colegiodiegoportales.cl</t>
  </si>
  <si>
    <t>kattya.rojas@colegiodiegoportales.cl</t>
  </si>
  <si>
    <t>lician.rojas@colegiodiegoportales.cl</t>
  </si>
  <si>
    <t>angelina.santana@colegiodiegoportales.cl</t>
  </si>
  <si>
    <t>paloma.sepulveda@colegiodiegoportales.cl</t>
  </si>
  <si>
    <t>benjamin.soto@colegiodiegoportales.cl</t>
  </si>
  <si>
    <t>gabriel.tapia@colegiodiegoportales.cl</t>
  </si>
  <si>
    <t>fernanda.tapia@colegiodiegoportales.cl</t>
  </si>
  <si>
    <t>taikai.utsumi@colegiodiegoportales.cl</t>
  </si>
  <si>
    <t>janeska.vilches@colegiodiegoportales.cl</t>
  </si>
  <si>
    <t>monserrat.villalobos@colegiodiegoportales.cl</t>
  </si>
  <si>
    <t>nagelli.villca@colegiodiegoportales.cl</t>
  </si>
  <si>
    <t>alexis.vivanco@colegiodiegoportales.cl</t>
  </si>
  <si>
    <t>dayra.zarate@colegiodiegoportales.cl</t>
  </si>
  <si>
    <t>antonella.pineda@colegiodiegoportales.cl</t>
  </si>
  <si>
    <t>maria.acuna@colegiodiegoportales.cl</t>
  </si>
  <si>
    <t>maite.ahumada@colegiodiegoportales.cl</t>
  </si>
  <si>
    <t>mia.alvarez@colegiodiegoportales.cl</t>
  </si>
  <si>
    <t>ivan.bustos@colegiodiegoportales.cl</t>
  </si>
  <si>
    <t>yxchel.ceballos@colegiodiegoportales.cl</t>
  </si>
  <si>
    <t>noemi.choque@colegiodiegoportales.cl</t>
  </si>
  <si>
    <t>breydan.choque@colegiodiegoportales.cl</t>
  </si>
  <si>
    <t>paz.contreras@colegiodiegoportales.cl</t>
  </si>
  <si>
    <t>khristhopher.cubillos@colegiodiegoportales.cl</t>
  </si>
  <si>
    <t>carlos.cuevas@colegiodiegoportales.cl</t>
  </si>
  <si>
    <t>sebastian.droguett@colegiodiegoportales.cl</t>
  </si>
  <si>
    <t>Panadero</t>
  </si>
  <si>
    <t>daniel.fernandez@colegiodiegoportales.cl</t>
  </si>
  <si>
    <t>jose.flores@colegiodiegoportales.cl</t>
  </si>
  <si>
    <t>ambar.garrido@colegiodiegoportales.cl</t>
  </si>
  <si>
    <t>elena.gonzalez@colegiodiegoportales.cl</t>
  </si>
  <si>
    <t>danilo.jaque@colegiodiegoportales.cl</t>
  </si>
  <si>
    <t>hector.jauregui@colegiodiegoportales.cl</t>
  </si>
  <si>
    <t>ana.lagos@colegiodiegoportales.cl</t>
  </si>
  <si>
    <t>benjamin.leon@colegiodiegoportales.cl</t>
  </si>
  <si>
    <t>mayecin.lucas@colegiodiegoportales.cl</t>
  </si>
  <si>
    <t>isabella.maass@colegiodiegoportales.cl</t>
  </si>
  <si>
    <t>damian.madariaga@colegiodiegoportales.cl</t>
  </si>
  <si>
    <t>maria.meneces@colegiodiegoportales.cl</t>
  </si>
  <si>
    <t>jhasira.miranda@colegiodiegoportales.cl</t>
  </si>
  <si>
    <t>Pintor</t>
  </si>
  <si>
    <t>daniella.moreno@colegiodiegoportales.cl</t>
  </si>
  <si>
    <t>rodrigo.munoz@colegiodiegoportales.cl</t>
  </si>
  <si>
    <t>elizabeth.nunez@colegiodiegoportales.cl</t>
  </si>
  <si>
    <t>liz.osorio@colegiodiegoportales.cl</t>
  </si>
  <si>
    <t>jorge.oyarce@colegiodiegoportales.cl</t>
  </si>
  <si>
    <t>benjamin.palma@colegiodiegoportales.cl</t>
  </si>
  <si>
    <t>marcelo.parra@colegiodiegoportales.cl</t>
  </si>
  <si>
    <t>joseph.podadera@colegiodiegoportales.cl</t>
  </si>
  <si>
    <t>Personal de Trafico Aereo</t>
  </si>
  <si>
    <t>anahis.riveros@colegiodiegoportales.cl</t>
  </si>
  <si>
    <t>florencia.rodriguez@colegiodiegoportales.cl</t>
  </si>
  <si>
    <t>sara.rojas@colegiodiegoportales.cl</t>
  </si>
  <si>
    <t>allison.rojas@colegiodiegoportales.cl</t>
  </si>
  <si>
    <t>jared.saavedra@colegiodiegoportales.cl</t>
  </si>
  <si>
    <t>angela.saldivia@colegiodiegoportales.cl</t>
  </si>
  <si>
    <t>benjamin.segovia@colegiodiegoportales.cl</t>
  </si>
  <si>
    <t>felipe.soto@colegiodiegoportales.cl</t>
  </si>
  <si>
    <t>thomas.soto@colegiodiegoportales.cl</t>
  </si>
  <si>
    <t>javiera.suazo@colegiodiegoportales.cl</t>
  </si>
  <si>
    <t>cristobal.urrutia@colegiodiegoportales.cl</t>
  </si>
  <si>
    <t>alejandra.vergara@colegiodiegoportales.cl</t>
  </si>
  <si>
    <t>jason.villegas@colegiodiegoportales.cl</t>
  </si>
  <si>
    <t>antonella.vilches@colegiodiegoportales.cl</t>
  </si>
  <si>
    <t>angelo.aguilar@colegiodiegoportales.cl</t>
  </si>
  <si>
    <t>kenneth.alvarado@colegiodiegoportales.cl</t>
  </si>
  <si>
    <t>jean.araya@colegiodiegoportales.cl</t>
  </si>
  <si>
    <t>abigail.ayaviri@colegiodiegoportales.cl</t>
  </si>
  <si>
    <t>benjamin.barraza@colegiodiegoportales.cl</t>
  </si>
  <si>
    <t>martin.bravo@colegiodiegoportales.cl</t>
  </si>
  <si>
    <t>thiare.burgos@colegiodiegoportales.cl</t>
  </si>
  <si>
    <t>elias.cabelo@colegiodiegoportales.cl</t>
  </si>
  <si>
    <t>francisco.campillay@colegiodiegoportales.cl</t>
  </si>
  <si>
    <t>antonia.carrasco@colegiodiegoportales.cl</t>
  </si>
  <si>
    <t>crishna.carvajal@colegiodiegoportales.cl</t>
  </si>
  <si>
    <t>anthonia.cerda@colegiodiegoportales.cl</t>
  </si>
  <si>
    <t>paxi.choque@colegiodiegoportales.cl</t>
  </si>
  <si>
    <t>dania.choque@colegiodiegoportales.cl</t>
  </si>
  <si>
    <t>tomas.contreras@colegiodiegoportales.cl</t>
  </si>
  <si>
    <t>fernanda.cornejo@colegiodiegoportales.cl</t>
  </si>
  <si>
    <t>sofia.cortes@colegiodiegoportales.cl</t>
  </si>
  <si>
    <t>constanza.escobar@colegiodiegoportales.cl</t>
  </si>
  <si>
    <t>samira.espinoza@colegiodiegoportales.cl</t>
  </si>
  <si>
    <t>amanda.fajardo@colegiodiegoportales.cl</t>
  </si>
  <si>
    <t>javiera.farfan@colegiodiegoportales.cl</t>
  </si>
  <si>
    <t>guisell.flores@colegiodiegoportales.cl</t>
  </si>
  <si>
    <t>miguel.flores@colegiodiegoportales.cl</t>
  </si>
  <si>
    <t>franco.gamboa@colegiodiegoportales.cl</t>
  </si>
  <si>
    <t>nicolas.henriquez@colegiodiegoportales.cl</t>
  </si>
  <si>
    <t>jose.inzunza@colegiodiegoportales.cl</t>
  </si>
  <si>
    <t>felipe.maass@colegiodiegoportales.cl</t>
  </si>
  <si>
    <t>valentina.mamani@colegiodiegoportales.cl</t>
  </si>
  <si>
    <t>ariel.mamani@colegiodiegoportales.cl</t>
  </si>
  <si>
    <t>rodrigo.marambio@colegiodiegoportales.cl</t>
  </si>
  <si>
    <t>Taxista</t>
  </si>
  <si>
    <t>lucas.monsalvez@colegiodiegoportales.cl</t>
  </si>
  <si>
    <t>vayolet.morales@colegiodiegoportales.cl</t>
  </si>
  <si>
    <t>johan.moscoso@colegiodiegoportales.cl</t>
  </si>
  <si>
    <t>martin.navarro@colegiodiegoportales.cl</t>
  </si>
  <si>
    <t>danitza.pinto@colegiodiegoportales.cl</t>
  </si>
  <si>
    <t>allyson.quiroga@colegiodiegoportales.cl</t>
  </si>
  <si>
    <t>ana.rojas@colegiodiegoportales.cl</t>
  </si>
  <si>
    <t>betzabett.rojas@colegiodiegoportales.cl</t>
  </si>
  <si>
    <t>denisse.rojas@colegiodiegoportales.cl</t>
  </si>
  <si>
    <t>karla.saez@colegiodiegoportales.cl</t>
  </si>
  <si>
    <t>nicolas.salazar@colegiodiegoportales.cl</t>
  </si>
  <si>
    <t>ricardo.valdes@colegiodiegoportales.cl</t>
  </si>
  <si>
    <t>mia.vargas@colegiodiegoportales.cl</t>
  </si>
  <si>
    <t>francisca.vicencio@colegiodiegoportales.cl</t>
  </si>
  <si>
    <t>linsy.apace@colegiodiegoportales.cl</t>
  </si>
  <si>
    <t>leonel.astorga@colegiodiegoportales.cl</t>
  </si>
  <si>
    <t>allan.balboa@colegiodiegoportales.cl</t>
  </si>
  <si>
    <t>benjamin.caballero@colegiodiegoportales.cl</t>
  </si>
  <si>
    <t>javier.cama@colegiodiegoportales.cl</t>
  </si>
  <si>
    <t>vicente.campana@colegiodiegoportales.cl</t>
  </si>
  <si>
    <t>dayana.carvallo@colegiodiegoportales.cl</t>
  </si>
  <si>
    <t>benjamin.challapa@colegiodiegoportales.cl</t>
  </si>
  <si>
    <t>jorge.charlin@colegiodiegoportales.cl</t>
  </si>
  <si>
    <t>isaias.chavez@colegiodiegoportales.cl</t>
  </si>
  <si>
    <t>antonio.duque@colegiodiegoportales.cl</t>
  </si>
  <si>
    <t>felipe.esteban@colegiodiegoportales.cl</t>
  </si>
  <si>
    <t>yerik.gallardo@colegiodiegoportales.cl</t>
  </si>
  <si>
    <t>daniela.guzmàn@colegiodiegoportales.cl</t>
  </si>
  <si>
    <t>aylin.henriquez@colegiodiegoportales.cl</t>
  </si>
  <si>
    <t>juliette.jara@colegiodiegoportales.cl</t>
  </si>
  <si>
    <t>antonella.jeldres@colegiodiegoportales.cl</t>
  </si>
  <si>
    <t>christobal.maass@colegiodiegoportales.cl</t>
  </si>
  <si>
    <t>abdiel.mamani@colegiodiegoportales.cl</t>
  </si>
  <si>
    <t>matias.marchant@colegiodiegoportales.cl</t>
  </si>
  <si>
    <t>alexander.martinez@colegiodiegoportales.cl</t>
  </si>
  <si>
    <t>jose.monsalves@colegiodiegoportales.cl</t>
  </si>
  <si>
    <t>benjamin.munoz@colegiodiegoportales.cl</t>
  </si>
  <si>
    <t>renata.ortiz@colegiodiegoportales.cl</t>
  </si>
  <si>
    <t>juan.osorio@colegiodiegoportales.cl</t>
  </si>
  <si>
    <t>ivan.palacios@colegiodiegoportales.cl</t>
  </si>
  <si>
    <t>joseph.pomatanta@colegiodiegoportales.cl</t>
  </si>
  <si>
    <t>alexis.ramos@colegiodiegoportales.cl</t>
  </si>
  <si>
    <t>robinson.recabal@colegiodiegoportales.cl</t>
  </si>
  <si>
    <t>isidora.rios@colegiodiegoportales.cl</t>
  </si>
  <si>
    <t>maura.riquelme@colegiodiegoportales.cl</t>
  </si>
  <si>
    <t>joaquin.rodriguez@colegiodiegoportales.cl</t>
  </si>
  <si>
    <t>valentina.rojas@colegiodiegoportales.cl</t>
  </si>
  <si>
    <t>divaly.rojas@colegiodiegoportales.cl</t>
  </si>
  <si>
    <t>mya.romero@colegiodiegoportales.cl</t>
  </si>
  <si>
    <t>lexxuz.salas@colegiodiegoportales.cl</t>
  </si>
  <si>
    <t>cristobal.salfate@colegiodiegoportales.cl</t>
  </si>
  <si>
    <t>amanda.sanchez@colegiodiegoportales.cl</t>
  </si>
  <si>
    <t>javiera.sandoval@colegiodiegoportales.cl</t>
  </si>
  <si>
    <t>jhon.sepulveda@colegiodiegoportales.cl</t>
  </si>
  <si>
    <t>jain.tapia@colegiodiegoportales.cl</t>
  </si>
  <si>
    <t>constanza.toledo@colegiodiegoportales.cl</t>
  </si>
  <si>
    <t>sebastian.zamora@colegiodiegoportales.cl</t>
  </si>
  <si>
    <t>alondra.zapata@colegiodiegoportales.cl</t>
  </si>
  <si>
    <t>ruben.acuna@colegiodiegoportales.cl</t>
  </si>
  <si>
    <t>kheilyn.aguirre@colegiodiegoportales.cl</t>
  </si>
  <si>
    <t>schleisy.alvarado@colegiodiegoportales.cl</t>
  </si>
  <si>
    <t>renata.bravo@colegiodiegoportales.cl</t>
  </si>
  <si>
    <t>erick.campos@colegiodiegoportales.cl</t>
  </si>
  <si>
    <t>francisco.carvajal@colegiodiegoportales.cl</t>
  </si>
  <si>
    <t>dionny.castro@colegiodiegoportales.cl</t>
  </si>
  <si>
    <t>maximiliano.castro@colegiodiegoportales.cl</t>
  </si>
  <si>
    <t>emily.cayo@colegiodiegoportales.cl</t>
  </si>
  <si>
    <t>ignacio.cerezo@colegiodiegoportales.cl</t>
  </si>
  <si>
    <t>tyra.challapa@colegiodiegoportales.cl</t>
  </si>
  <si>
    <t>oscar.coya@colegiodiegoportales.cl</t>
  </si>
  <si>
    <t>nicolas.droguett@colegiodiegoportales.cl</t>
  </si>
  <si>
    <t>josefa.espinoza@colegiodiegoportales.cl</t>
  </si>
  <si>
    <t xml:space="preserve"> La Serena</t>
  </si>
  <si>
    <t>misael.fuentes@colegiodiegoportales.cl</t>
  </si>
  <si>
    <t>antonia.garrido@colegiodiegoportales.cl</t>
  </si>
  <si>
    <t>kathalina.gomez@colegiodiegoportales.cl</t>
  </si>
  <si>
    <t>monserrat.gutierrez@colegiodiegoportales.cl</t>
  </si>
  <si>
    <t>angel.gutierrez@colegiodiegoportales.cl</t>
  </si>
  <si>
    <t>amir.gutierrez@colegiodiegoportales.cl</t>
  </si>
  <si>
    <t>fernanda.hernandez@colegiodiegoportales.cl</t>
  </si>
  <si>
    <t>mia.jerez@colegiodiegoportales.cl</t>
  </si>
  <si>
    <t>brian.lasprilla@colegiodiegoportales.cl</t>
  </si>
  <si>
    <t>david.leiva@colegiodiegoportales.cl</t>
  </si>
  <si>
    <t>maximiliano.mora@colegiodiegoportales.cl</t>
  </si>
  <si>
    <t>bruno.morales@colegiodiegoportales.cl</t>
  </si>
  <si>
    <t>anastasia.morales@colegiodiegoportales.cl</t>
  </si>
  <si>
    <t>kiara.munoz@colegiodiegoportales.cl</t>
  </si>
  <si>
    <t>catalina.munoz@colegiodiegoportales.cl</t>
  </si>
  <si>
    <t>eduardo.nunez@colegiodiegoportales.cl</t>
  </si>
  <si>
    <t>matias.olguin@colegiodiegoportales.cl</t>
  </si>
  <si>
    <t>benjamin.pacha@colegiodiegoportales.cl</t>
  </si>
  <si>
    <t>emily.parada@colegiodiegoportales.cl</t>
  </si>
  <si>
    <t>ian.parada@colegiodiegoportales.cl</t>
  </si>
  <si>
    <t>francisco.romero@colegiodiegoportales.cl</t>
  </si>
  <si>
    <t>leandro.teran@colegiodiegoportales.cl</t>
  </si>
  <si>
    <t>skarlet.urrutia@colegiodiegoportales.cl</t>
  </si>
  <si>
    <t>joaquin.valdivia@colegiodiegoportales.cl</t>
  </si>
  <si>
    <t>elier.zamora@colegiodiegoportales.cl</t>
  </si>
  <si>
    <t>camila.zamora@colegiodiegoportales.cl</t>
  </si>
  <si>
    <t>javier.angulo@colegiodiegoportales.cl</t>
  </si>
  <si>
    <t>solange.aranibar@colegiodiegoportales.cl</t>
  </si>
  <si>
    <t>simoney.araya@colegiodiegoportales.cl</t>
  </si>
  <si>
    <t>yorlleth.arellano@colegiodiegoportales.cl</t>
  </si>
  <si>
    <t>breiner.bernedo@colegiodiegoportales.cl</t>
  </si>
  <si>
    <t>ygnacia.bravo@colegiodiegoportales.cl</t>
  </si>
  <si>
    <t>milenka.calle@colegiodiegoportales.cl</t>
  </si>
  <si>
    <t>joaquin.carmona@colegiodiegoportales.cl</t>
  </si>
  <si>
    <t>miguel.carrera@colegiodiegoportales.cl</t>
  </si>
  <si>
    <t>julian.cejas@colegiodiegoportales.cl</t>
  </si>
  <si>
    <t>thaira.choque@colegiodiegoportales.cl</t>
  </si>
  <si>
    <t>benjamin.delgado@colegiodiegoportales.cl</t>
  </si>
  <si>
    <t>eduardo.diaz@colegiodiegoportales.cl</t>
  </si>
  <si>
    <t>nelson.diaz@colegiodiegoportales.cl</t>
  </si>
  <si>
    <t>catalina.gallardo@colegiodiegoportales.cl</t>
  </si>
  <si>
    <t>diana.galvez@colegiodiegoportales.cl</t>
  </si>
  <si>
    <t>fernanda.garzon@colegiodiegoportales.cl</t>
  </si>
  <si>
    <t>ademir.gomez@colegiodiegoportales.cl</t>
  </si>
  <si>
    <t>vicente.gomez@colegiodiegoportales.cl</t>
  </si>
  <si>
    <t>isabella.gutierrez@colegiodiegoportales.cl</t>
  </si>
  <si>
    <t>martina.herrera@colegiodiegoportales.cl</t>
  </si>
  <si>
    <t>nelson.justiniano@colegiodiegoportales.cl</t>
  </si>
  <si>
    <t>carlos.mamani@colegiodiegoportales.cl</t>
  </si>
  <si>
    <t>zamira.mamani@colegiodiegoportales.cl</t>
  </si>
  <si>
    <t>mateo.montecino@colegiodiegoportales.cl</t>
  </si>
  <si>
    <t>joel.navarro@colegiodiegoportales.cl</t>
  </si>
  <si>
    <t>roly.noe@colegiodiegoportales.cl</t>
  </si>
  <si>
    <t>valentina.olivares@colegiodiegoportales.cl</t>
  </si>
  <si>
    <t>matias.oses@colegiodiegoportales.cl</t>
  </si>
  <si>
    <t>yulleana.pino@colegiodiegoportales.cl</t>
  </si>
  <si>
    <t>romina.pintado@colegiodiegoportales.cl</t>
  </si>
  <si>
    <t>dayelin.ramirez@colegiodiegoportales.cl</t>
  </si>
  <si>
    <t>Obrero</t>
  </si>
  <si>
    <t>yeray.ramos@colegiodiegoportales.cl</t>
  </si>
  <si>
    <t>miguel.retamal@colegiodiegoportales.cl</t>
  </si>
  <si>
    <t>benjamin.rojas@colegiodiegoportales.cl</t>
  </si>
  <si>
    <t>anjah-i.salas@colegiodiegoportales.cl</t>
  </si>
  <si>
    <t>tamara.soto@colegiodiegoportales.cl</t>
  </si>
  <si>
    <t>belen.spencer@colegiodiegoportales.cl</t>
  </si>
  <si>
    <t>walter.teran@colegiodiegoportales.cl</t>
  </si>
  <si>
    <t>franciska.toro@colegiodiegoportales.cl</t>
  </si>
  <si>
    <t>milko.vasquez@colegiodiegoportales.cl</t>
  </si>
  <si>
    <t>rene.villca@colegiodiegoportales.cl</t>
  </si>
  <si>
    <t>lukas.zepeda@colegiodiegoportales.cl</t>
  </si>
  <si>
    <t>yuliana.zuniga@colegiodiegoportales.cl</t>
  </si>
  <si>
    <t>damian.acevedo@colegiodiegoportales.cl</t>
  </si>
  <si>
    <t>jeremy.alarcon@colegiodiegoportales.cl</t>
  </si>
  <si>
    <t>ignacia.araneda@colegiodiegoportales.cl</t>
  </si>
  <si>
    <t>matias.astudillo@colegiodiegoportales.cl</t>
  </si>
  <si>
    <t>matiàs.ayaviri@colegiodiegoportales.cl</t>
  </si>
  <si>
    <t>joshua.beltran@colegiodiegoportales.cl</t>
  </si>
  <si>
    <t>jared.benavides@colegiodiegoportales.cl</t>
  </si>
  <si>
    <t>benjamin.bolados@colegiodiegoportales.cl</t>
  </si>
  <si>
    <t>josefa.briceno@colegiodiegoportales.cl</t>
  </si>
  <si>
    <t>alvaro.caceres@colegiodiegoportales.cl</t>
  </si>
  <si>
    <t>vicente.campillay@colegiodiegoportales.cl</t>
  </si>
  <si>
    <t>damary.carvajal@colegiodiegoportales.cl</t>
  </si>
  <si>
    <t>jonatan.choque@colegiodiegoportales.cl</t>
  </si>
  <si>
    <t>julieta.choque@colegiodiegoportales.cl</t>
  </si>
  <si>
    <t>benjamin.cofre@colegiodiegoportales.cl</t>
  </si>
  <si>
    <t>sebastian.cordero@colegiodiegoportales.cl</t>
  </si>
  <si>
    <t>jael.coronado@colegiodiegoportales.cl</t>
  </si>
  <si>
    <t>joshua.cossio@colegiodiegoportales.cl</t>
  </si>
  <si>
    <t>bastian.espejo@colegiodiegoportales.cl</t>
  </si>
  <si>
    <t>maximiliano.flores@colegiodiegoportales.cl</t>
  </si>
  <si>
    <t>agatha.flores@colegiodiegoportales.cl</t>
  </si>
  <si>
    <t>renata.godoy@colegiodiegoportales.cl</t>
  </si>
  <si>
    <t>fabricio.gomez@colegiodiegoportales.cl</t>
  </si>
  <si>
    <t>maikel.guerrero@colegiodiegoportales.cl</t>
  </si>
  <si>
    <t>antonia.lillo@colegiodiegoportales.cl</t>
  </si>
  <si>
    <t>pia.lillo@colegiodiegoportales.cl</t>
  </si>
  <si>
    <t>renato.lopez@colegiodiegoportales.cl</t>
  </si>
  <si>
    <t>jhoel.mamani@colegiodiegoportales.cl</t>
  </si>
  <si>
    <t>madelaine.mamani@colegiodiegoportales.cl</t>
  </si>
  <si>
    <t>harold.montecino@colegiodiegoportales.cl</t>
  </si>
  <si>
    <t>paloma.morales@colegiodiegoportales.cl</t>
  </si>
  <si>
    <t>fernanda.moreno@colegiodiegoportales.cl</t>
  </si>
  <si>
    <t>madeleine.navarro@colegiodiegoportales.cl</t>
  </si>
  <si>
    <t>constanza.opazo@colegiodiegoportales.cl</t>
  </si>
  <si>
    <t>benjamin.pallero@colegiodiegoportales.cl</t>
  </si>
  <si>
    <t>javiera.pasten@colegiodiegoportales.cl</t>
  </si>
  <si>
    <t>alexis.portilla@colegiodiegoportales.cl</t>
  </si>
  <si>
    <t>krishna.reyes@colegiodiegoportales.cl</t>
  </si>
  <si>
    <t>zaira.rojas@colegiodiegoportales.cl</t>
  </si>
  <si>
    <t>laura.rojas@colegiodiegoportales.cl</t>
  </si>
  <si>
    <t>Telefonista</t>
  </si>
  <si>
    <t>cristobal.sandoval@colegiodiegoportales.cl</t>
  </si>
  <si>
    <t>benjamin.tapia@colegiodiegoportales.cl</t>
  </si>
  <si>
    <t>ignacio.tobar@colegiodiegoportales.cl</t>
  </si>
  <si>
    <t>matias.vicencio@colegiodiegoportales.cl</t>
  </si>
  <si>
    <t>isidora.villarroel@colegiodiegoportales.cl</t>
  </si>
  <si>
    <t>claudia.acuna@colegiodiegoportales.cl</t>
  </si>
  <si>
    <t>florencia.aguirre@colegiodiegoportales.cl</t>
  </si>
  <si>
    <t>trinidad.alamos@colegiodiegoportales.cl</t>
  </si>
  <si>
    <t>renato.arancibia@colegiodiegoportales.cl</t>
  </si>
  <si>
    <t>Constructor Civil</t>
  </si>
  <si>
    <t>kiara.bianco@colegiodiegoportales.cl</t>
  </si>
  <si>
    <t>omayra.bustos@colegiodiegoportales.cl</t>
  </si>
  <si>
    <t>ivana.canavire@colegiodiegoportales.cl</t>
  </si>
  <si>
    <t>rene.carvajal@colegiodiegoportales.cl</t>
  </si>
  <si>
    <t>gabriel.castro@colegiodiegoportales.cl</t>
  </si>
  <si>
    <t>sebastian.challapa@colegiodiegoportales.cl</t>
  </si>
  <si>
    <t>denyz.chambe@colegiodiegoportales.cl</t>
  </si>
  <si>
    <t>pedro.chirino@colegiodiegoportales.cl</t>
  </si>
  <si>
    <t>valentina.cortez@colegiodiegoportales.cl</t>
  </si>
  <si>
    <t>anais.diaz@colegiodiegoportales.cl</t>
  </si>
  <si>
    <t>scarlet.elizondo@colegiodiegoportales.cl</t>
  </si>
  <si>
    <t>genesis.espinoza@colegiodiegoportales.cl</t>
  </si>
  <si>
    <t>miguel.garcia@colegiodiegoportales.cl</t>
  </si>
  <si>
    <t>sofia.garmendia@colegiodiegoportales.cl</t>
  </si>
  <si>
    <t>deby.garrido@colegiodiegoportales.cl</t>
  </si>
  <si>
    <t>alondra.gonzalez@colegiodiegoportales.cl</t>
  </si>
  <si>
    <t>mauricio.guzman@colegiodiegoportales.cl</t>
  </si>
  <si>
    <t>alexandra.guzman@colegiodiegoportales.cl</t>
  </si>
  <si>
    <t>Tecnico en electronica</t>
  </si>
  <si>
    <t>nemia.mamani@colegiodiegoportales.cl</t>
  </si>
  <si>
    <t>yeison.mamani@colegiodiegoportales.cl</t>
  </si>
  <si>
    <t>anton.munoz@colegiodiegoportales.cl</t>
  </si>
  <si>
    <t>fiorella.nacaratte@colegiodiegoportales.cl</t>
  </si>
  <si>
    <t>maria.ordenes@colegiodiegoportales.cl</t>
  </si>
  <si>
    <t>anahi.parada@colegiodiegoportales.cl</t>
  </si>
  <si>
    <t>isai.perez@colegiodiegoportales.cl</t>
  </si>
  <si>
    <t>millaray.perez@colegiodiegoportales.cl</t>
  </si>
  <si>
    <t>francisco.perez@colegiodiegoportales.cl</t>
  </si>
  <si>
    <t>sebastian.ramos@colegiodiegoportales.cl</t>
  </si>
  <si>
    <t>angie.ramos@colegiodiegoportales.cl</t>
  </si>
  <si>
    <t>maximiliano.salinas@colegiodiegoportales.cl</t>
  </si>
  <si>
    <t>nikholas.sanmartin@colegiodiegoportales.cl</t>
  </si>
  <si>
    <t>javiera.schaffeld@colegiodiegoportales.cl</t>
  </si>
  <si>
    <t>brandon.tapia@colegiodiegoportales.cl</t>
  </si>
  <si>
    <t>nayareth.varas@colegiodiegoportales.cl</t>
  </si>
  <si>
    <t>ignacio.vargas@colegiodiegoportales.cl</t>
  </si>
  <si>
    <t>simon.vargas@colegiodiegoportales.cl</t>
  </si>
  <si>
    <t>michelle.villalobos@colegiodiegoportales.cl</t>
  </si>
  <si>
    <t>milovan.yon@colegiodiegoportales.cl</t>
  </si>
  <si>
    <t>luis.zamora@colegiodiegoportales.cl</t>
  </si>
  <si>
    <t>claudia.zuleta@colegiodiegoportales.cl</t>
  </si>
  <si>
    <t>tomy.loayza@colegiodiegoportales.cl</t>
  </si>
  <si>
    <t>lissette.aranibar@colegiodiegoportales.cl</t>
  </si>
  <si>
    <t>martina.arredondo@colegiodiegoportales.cl</t>
  </si>
  <si>
    <t>andrea.balboa@colegiodiegoportales.cl</t>
  </si>
  <si>
    <t>franco.bascur@colegiodiegoportales.cl</t>
  </si>
  <si>
    <t>Albañil</t>
  </si>
  <si>
    <t>yuliana.cardenas@colegiodiegoportales.cl</t>
  </si>
  <si>
    <t>antonia.carmona@colegiodiegoportales.cl</t>
  </si>
  <si>
    <t>williams.caro@colegiodiegoportales.cl</t>
  </si>
  <si>
    <t>constanza.carvajal@colegiodiegoportales.cl</t>
  </si>
  <si>
    <t>zahira.cataldo@colegiodiegoportales.cl</t>
  </si>
  <si>
    <t>benjamin.contreras@colegiodiegoportales.cl</t>
  </si>
  <si>
    <t>camilo.cuellar@colegiodiegoportales.cl</t>
  </si>
  <si>
    <t>antonia.cuellar@colegiodiegoportales.cl</t>
  </si>
  <si>
    <t>kheyla.diaz@colegiodiegoportales.cl</t>
  </si>
  <si>
    <t>dayris.diaz@colegiodiegoportales.cl</t>
  </si>
  <si>
    <t>max.elgueta@colegiodiegoportales.cl</t>
  </si>
  <si>
    <t>mey.fam@colegiodiegoportales.cl</t>
  </si>
  <si>
    <t>benjamin.franco@colegiodiegoportales.cl</t>
  </si>
  <si>
    <t>fernanda.garcia@colegiodiegoportales.cl</t>
  </si>
  <si>
    <t>isidora.garrido@colegiodiegoportales.cl</t>
  </si>
  <si>
    <t>myla.gonzalez@colegiodiegoportales.cl</t>
  </si>
  <si>
    <t>yair.lamas@colegiodiegoportales.cl</t>
  </si>
  <si>
    <t>miguel.lopez@colegiodiegoportales.cl</t>
  </si>
  <si>
    <t>betsabe.maldonado@colegiodiegoportales.cl</t>
  </si>
  <si>
    <t>brayan.mamani@colegiodiegoportales.cl</t>
  </si>
  <si>
    <t>arleph.mamani@colegiodiegoportales.cl</t>
  </si>
  <si>
    <t>paulo.miranda@colegiodiegoportales.cl</t>
  </si>
  <si>
    <t>xiomara.nieto@colegiodiegoportales.cl</t>
  </si>
  <si>
    <t>matias.olivares@colegiodiegoportales.cl</t>
  </si>
  <si>
    <t>martin.paredes@colegiodiegoportales.cl</t>
  </si>
  <si>
    <t>martina.parra@colegiodiegoportales.cl</t>
  </si>
  <si>
    <t>andrea.pedraza@colegiodiegoportales.cl</t>
  </si>
  <si>
    <t>darlyn.portilla@colegiodiegoportales.cl</t>
  </si>
  <si>
    <t>amira.queglas@colegiodiegoportales.cl</t>
  </si>
  <si>
    <t>fernanda.retamal@colegiodiegoportales.cl</t>
  </si>
  <si>
    <t>solange.reyes@colegiodiegoportales.cl</t>
  </si>
  <si>
    <t>renato.sepulveda@colegiodiegoportales.cl</t>
  </si>
  <si>
    <t>ariana.soza@colegiodiegoportales.cl</t>
  </si>
  <si>
    <t>patricio.tapia@colegiodiegoportales.cl</t>
  </si>
  <si>
    <t>benjamin.uribe@colegiodiegoportales.cl</t>
  </si>
  <si>
    <t>eimy.videla@colegiodiegoportales.cl</t>
  </si>
  <si>
    <t>belen.zepeda@colegiodiegoportales.cl</t>
  </si>
  <si>
    <t>francheska.cabrera@colegiodiegoportales.cl</t>
  </si>
  <si>
    <t>santiago.godoy@colegiodiegoportales.cl</t>
  </si>
  <si>
    <t>martina.aguirre@colegiodiegoportales.cl</t>
  </si>
  <si>
    <t>franchezca.alcantara@colegiodiegoportales.cl</t>
  </si>
  <si>
    <t>cristian.alvarez@colegiodiegoportales.cl</t>
  </si>
  <si>
    <t>elizabeth.alvarez@colegiodiegoportales.cl</t>
  </si>
  <si>
    <t>aracely.baker@colegiodiegoportales.cl</t>
  </si>
  <si>
    <t>nahomi.bazalar@colegiodiegoportales.cl</t>
  </si>
  <si>
    <t>dafne.briones@colegiodiegoportales.cl</t>
  </si>
  <si>
    <t>belen.camilo@colegiodiegoportales.cl</t>
  </si>
  <si>
    <t>maximiliano.canales@colegiodiegoportales.cl</t>
  </si>
  <si>
    <t>melany.cardenas@colegiodiegoportales.cl</t>
  </si>
  <si>
    <t>felipe.cartes@colegiodiegoportales.cl</t>
  </si>
  <si>
    <t>melani.castellon@colegiodiegoportales.cl</t>
  </si>
  <si>
    <t>gonzalo.castro@colegiodiegoportales.cl</t>
  </si>
  <si>
    <t>elizabeth.cayo@colegiodiegoportales.cl</t>
  </si>
  <si>
    <t>johnny.chirinos@colegiodiegoportales.cl</t>
  </si>
  <si>
    <t>jonathan.cortes@colegiodiegoportales.cl</t>
  </si>
  <si>
    <t>valentina.espinoza@colegiodiegoportales.cl</t>
  </si>
  <si>
    <t>mia.galleguillos@colegiodiegoportales.cl</t>
  </si>
  <si>
    <t>Representante</t>
  </si>
  <si>
    <t>gisselle.garcia@colegiodiegoportales.cl</t>
  </si>
  <si>
    <t>valentina.henriquez@colegiodiegoportales.cl</t>
  </si>
  <si>
    <t>thamara.hernandez@colegiodiegoportales.cl</t>
  </si>
  <si>
    <t>Ejecutivo Junior</t>
  </si>
  <si>
    <t>jefferson.huayhua@colegiodiegoportales.cl</t>
  </si>
  <si>
    <t>alan.inostroza@colegiodiegoportales.cl</t>
  </si>
  <si>
    <t>zaira.jeria@colegiodiegoportales.cl</t>
  </si>
  <si>
    <t>fabian.marin@colegiodiegoportales.cl</t>
  </si>
  <si>
    <t>octavio.mendoza@colegiodiegoportales.cl</t>
  </si>
  <si>
    <t>eric.munoz@colegiodiegoportales.cl</t>
  </si>
  <si>
    <t>Topografo</t>
  </si>
  <si>
    <t>diego.munoz@colegiodiegoportales.cl</t>
  </si>
  <si>
    <t>francheska.olguin@colegiodiegoportales.cl</t>
  </si>
  <si>
    <t>mariana.ormeno@colegiodiegoportales.cl</t>
  </si>
  <si>
    <t>benjamin.ortiz@colegiodiegoportales.cl</t>
  </si>
  <si>
    <t>felipe.ortiz@colegiodiegoportales.cl</t>
  </si>
  <si>
    <t>ignacia.retamales@colegiodiegoportales.cl</t>
  </si>
  <si>
    <t>valentina.rios@colegiodiegoportales.cl</t>
  </si>
  <si>
    <t>darinka.rubina@colegiodiegoportales.cl</t>
  </si>
  <si>
    <t>noelia.rubio@colegiodiegoportales.cl</t>
  </si>
  <si>
    <t>gabriela.saavedra@colegiodiegoportales.cl</t>
  </si>
  <si>
    <t>xiomara.segovia@colegiodiegoportales.cl</t>
  </si>
  <si>
    <t>ariane.tarqui@colegiodiegoportales.cl</t>
  </si>
  <si>
    <t>ismael.trivinos@colegiodiegoportales.cl</t>
  </si>
  <si>
    <t>claudia.urrutia@colegiodiegoportales.cl</t>
  </si>
  <si>
    <t>angel.villanueva@colegiodiegoportales.cl</t>
  </si>
  <si>
    <t>silvano.zuniga@colegiodiegoportales.cl</t>
  </si>
  <si>
    <t>valentina.zuniga@colegiodiegoportales.cl</t>
  </si>
  <si>
    <t>rocio.veliz@colegiodiegoportales.cl</t>
  </si>
  <si>
    <t>benjamin.chavez@colegiodiegoportales.cl</t>
  </si>
  <si>
    <t>antonia.aballay@colegiodiegoportales.cl</t>
  </si>
  <si>
    <t>cristopher.aguirre@colegiodiegoportales.cl</t>
  </si>
  <si>
    <t>romina.alarcon@colegiodiegoportales.cl</t>
  </si>
  <si>
    <t>benjamin.araneda@colegiodiegoportales.cl</t>
  </si>
  <si>
    <t>belen.aranibar@colegiodiegoportales.cl</t>
  </si>
  <si>
    <t>maydhelenne.araya@colegiodiegoportales.cl</t>
  </si>
  <si>
    <t>mario.artigas@colegiodiegoportales.cl</t>
  </si>
  <si>
    <t>zhaukeng.ayala@colegiodiegoportales.cl</t>
  </si>
  <si>
    <t>baytiare.badilla@colegiodiegoportales.cl</t>
  </si>
  <si>
    <t>millaray.barraza@colegiodiegoportales.cl</t>
  </si>
  <si>
    <t>eilen.bustillos@colegiodiegoportales.cl</t>
  </si>
  <si>
    <t>paulina.caqueo@colegiodiegoportales.cl</t>
  </si>
  <si>
    <t>constanza.catalan@colegiodiegoportales.cl</t>
  </si>
  <si>
    <t>matias.challapa@colegiodiegoportales.cl</t>
  </si>
  <si>
    <t>deybi.choque@colegiodiegoportales.cl</t>
  </si>
  <si>
    <t>dayaret.choque@colegiodiegoportales.cl</t>
  </si>
  <si>
    <t>geshua.collao@colegiodiegoportales.cl</t>
  </si>
  <si>
    <t>ankeira.diaz@colegiodiegoportales.cl</t>
  </si>
  <si>
    <t>kathalina.dubo@colegiodiegoportales.cl</t>
  </si>
  <si>
    <t>diego.flores@colegiodiegoportales.cl</t>
  </si>
  <si>
    <t>constanza.garate@colegiodiegoportales.cl</t>
  </si>
  <si>
    <t>carol.garcia@colegiodiegoportales.cl</t>
  </si>
  <si>
    <t>cristobal.gomez@colegiodiegoportales.cl</t>
  </si>
  <si>
    <t>constanza.gonzalez@colegiodiegoportales.cl</t>
  </si>
  <si>
    <t>tabata.gutierrez@colegiodiegoportales.cl</t>
  </si>
  <si>
    <t>dafne.gutierrez@colegiodiegoportales.cl</t>
  </si>
  <si>
    <t>Auxiliares de mantencion</t>
  </si>
  <si>
    <t>rodrigo.mamani@colegiodiegoportales.cl</t>
  </si>
  <si>
    <t>gabriel.ormeno@colegiodiegoportales.cl</t>
  </si>
  <si>
    <t>dannier.ossa@colegiodiegoportales.cl</t>
  </si>
  <si>
    <t>luis.pasten@colegiodiegoportales.cl</t>
  </si>
  <si>
    <t>danae.perez@colegiodiegoportales.cl</t>
  </si>
  <si>
    <t>daniela.pinto@colegiodiegoportales.cl</t>
  </si>
  <si>
    <t>matias.pinto@colegiodiegoportales.cl</t>
  </si>
  <si>
    <t>cristhian.quiroz@colegiodiegoportales.cl</t>
  </si>
  <si>
    <t>damian.riquelme@colegiodiegoportales.cl</t>
  </si>
  <si>
    <t>coroley.rojo@colegiodiegoportales.cl</t>
  </si>
  <si>
    <t>maria.ruiz@colegiodiegoportales.cl</t>
  </si>
  <si>
    <t>camilo.silva@colegiodiegoportales.cl</t>
  </si>
  <si>
    <t>fabiola.valderrama@colegiodiegoportales.cl</t>
  </si>
  <si>
    <t>Diseñador Grafico</t>
  </si>
  <si>
    <t>jimy.valencia@colegiodiegoportales.cl</t>
  </si>
  <si>
    <t>valeria.vargas@colegiodiegoportales.cl</t>
  </si>
  <si>
    <t>trinity.munoz@colegiodiegoportales.cl</t>
  </si>
  <si>
    <t>genesis.valdes@colegiodiegoportales.cl</t>
  </si>
  <si>
    <t>antonia.amaya@colegiodiegoportales.cl</t>
  </si>
  <si>
    <t>emily.apace@colegiodiegoportales.cl</t>
  </si>
  <si>
    <t>kathalina.araneda@colegiodiegoportales.cl</t>
  </si>
  <si>
    <t>david.aravena@colegiodiegoportales.cl</t>
  </si>
  <si>
    <t>javiera.araya@colegiodiegoportales.cl</t>
  </si>
  <si>
    <t>marco.araya@colegiodiegoportales.cl</t>
  </si>
  <si>
    <t>sebastian.barraza@colegiodiegoportales.cl</t>
  </si>
  <si>
    <t>matias.bravo@colegiodiegoportales.cl</t>
  </si>
  <si>
    <t>esteban.cancino@colegiodiegoportales.cl</t>
  </si>
  <si>
    <t>anthony.ceballos@colegiodiegoportales.cl</t>
  </si>
  <si>
    <t>david.cerezo@colegiodiegoportales.cl</t>
  </si>
  <si>
    <t>ehivan.challapa@colegiodiegoportales.cl</t>
  </si>
  <si>
    <t>martin.chavarria@colegiodiegoportales.cl</t>
  </si>
  <si>
    <t>nando.chavez@colegiodiegoportales.cl</t>
  </si>
  <si>
    <t>jean.chimaja@colegiodiegoportales.cl</t>
  </si>
  <si>
    <t>tamara.choque@colegiodiegoportales.cl</t>
  </si>
  <si>
    <t>gabriel.collao@colegiodiegoportales.cl</t>
  </si>
  <si>
    <t>diego.contreras@colegiodiegoportales.cl</t>
  </si>
  <si>
    <t>mathias.contreras@colegiodiegoportales.cl</t>
  </si>
  <si>
    <t>claudia.escudero@colegiodiegoportales.cl</t>
  </si>
  <si>
    <t>rayen.garrido@colegiodiegoportales.cl</t>
  </si>
  <si>
    <t>gabriela.gatica@colegiodiegoportales.cl</t>
  </si>
  <si>
    <t>damary.godoy@colegiodiegoportales.cl</t>
  </si>
  <si>
    <t>javiera.gomez@colegiodiegoportales.cl</t>
  </si>
  <si>
    <t>luisa.hernandez@colegiodiegoportales.cl</t>
  </si>
  <si>
    <t>celeste.iribarren@colegiodiegoportales.cl</t>
  </si>
  <si>
    <t>mathias.lucero@colegiodiegoportales.cl</t>
  </si>
  <si>
    <t>jefferson.mamani@colegiodiegoportales.cl</t>
  </si>
  <si>
    <t>paulina.mamani@colegiodiegoportales.cl</t>
  </si>
  <si>
    <t>josefa.marambio@colegiodiegoportales.cl</t>
  </si>
  <si>
    <t>martina.mondaca@colegiodiegoportales.cl</t>
  </si>
  <si>
    <t>dalamey.moscoso@colegiodiegoportales.cl</t>
  </si>
  <si>
    <t>piera.munoz@colegiodiegoportales.cl</t>
  </si>
  <si>
    <t>cristhian.ochoa@colegiodiegoportales.cl</t>
  </si>
  <si>
    <t>paz.ortiz@colegiodiegoportales.cl</t>
  </si>
  <si>
    <t>erik.reyes@colegiodiegoportales.cl</t>
  </si>
  <si>
    <t>manuel.rodriguez@colegiodiegoportales.cl</t>
  </si>
  <si>
    <t>joakin.rojas@colegiodiegoportales.cl</t>
  </si>
  <si>
    <t>victor.rozas@colegiodiegoportales.cl</t>
  </si>
  <si>
    <t>valentina.soto@colegiodiegoportales.cl</t>
  </si>
  <si>
    <t>catalina.taucare@colegiodiegoportales.cl</t>
  </si>
  <si>
    <t>monserrat.troncoso@colegiodiegoportales.cl</t>
  </si>
  <si>
    <t>francisco.aguirre@colegiodiegoportales.cl</t>
  </si>
  <si>
    <t>catalina.aguirre@colegiodiegoportales.cl</t>
  </si>
  <si>
    <t>david.ahumada@colegiodiegoportales.cl</t>
  </si>
  <si>
    <t>Jefe de Produccion</t>
  </si>
  <si>
    <t>natalia.almendares@colegiodiegoportales.cl</t>
  </si>
  <si>
    <t>angelica.araya@colegiodiegoportales.cl</t>
  </si>
  <si>
    <t>mya.bruna@colegiodiegoportales.cl</t>
  </si>
  <si>
    <t>martina.bustillos@colegiodiegoportales.cl</t>
  </si>
  <si>
    <t>sofia.callejas@colegiodiegoportales.cl</t>
  </si>
  <si>
    <t>martin.canova@colegiodiegoportales.cl</t>
  </si>
  <si>
    <t>lukas.carvajal@colegiodiegoportales.cl</t>
  </si>
  <si>
    <t>krishna.castillo@colegiodiegoportales.cl</t>
  </si>
  <si>
    <t>esmeralda.chino@colegiodiegoportales.cl</t>
  </si>
  <si>
    <t>mayerlin.cuadros@colegiodiegoportales.cl</t>
  </si>
  <si>
    <t>jennyfer.cuesta@colegiodiegoportales.cl</t>
  </si>
  <si>
    <t>carlos.curin@colegiodiegoportales.cl</t>
  </si>
  <si>
    <t>cristobal.duarte@colegiodiegoportales.cl</t>
  </si>
  <si>
    <t>reishel.flores@colegiodiegoportales.cl</t>
  </si>
  <si>
    <t>mikal.fuentes@colegiodiegoportales.cl</t>
  </si>
  <si>
    <t>yaimara.guzman@colegiodiegoportales.cl</t>
  </si>
  <si>
    <t>millaray.hernandez@colegiodiegoportales.cl</t>
  </si>
  <si>
    <t>miguel.isella@colegiodiegoportales.cl</t>
  </si>
  <si>
    <t>brian.jimenez@colegiodiegoportales.cl</t>
  </si>
  <si>
    <t>mariana.ley@colegiodiegoportales.cl</t>
  </si>
  <si>
    <t>javiera.mamani@colegiodiegoportales.cl</t>
  </si>
  <si>
    <t>danilo.mamani@colegiodiegoportales.cl</t>
  </si>
  <si>
    <t>jhonnatan.mendoza@colegiodiegoportales.cl</t>
  </si>
  <si>
    <t>jorge.merino@colegiodiegoportales.cl</t>
  </si>
  <si>
    <t>noelia.meza@colegiodiegoportales.cl</t>
  </si>
  <si>
    <t>thiara.montalva@colegiodiegoportales.cl</t>
  </si>
  <si>
    <t>estrella.munoz@colegiodiegoportales.cl</t>
  </si>
  <si>
    <t>melanie.osorio@colegiodiegoportales.cl</t>
  </si>
  <si>
    <t>mariel.pinedo@colegiodiegoportales.cl</t>
  </si>
  <si>
    <t>cristina.pinto@colegiodiegoportales.cl</t>
  </si>
  <si>
    <t>jose.pizarro@colegiodiegoportales.cl</t>
  </si>
  <si>
    <t>michelle.ramirez@colegiodiegoportales.cl</t>
  </si>
  <si>
    <t>bastian.rodriguez@colegiodiegoportales.cl</t>
  </si>
  <si>
    <t>fernanda.rodriguez@colegiodiegoportales.cl</t>
  </si>
  <si>
    <t>franco.soto@colegiodiegoportales.cl</t>
  </si>
  <si>
    <t>monserratt.suarez@colegiodiegoportales.cl</t>
  </si>
  <si>
    <t>yordan.sufan@colegiodiegoportales.cl</t>
  </si>
  <si>
    <t>krichna.valdivia@colegiodiegoportales.cl</t>
  </si>
  <si>
    <t>andrea.vergara@colegiodiegoportales.cl</t>
  </si>
  <si>
    <t>Medico</t>
  </si>
  <si>
    <t>beymar.villca@colegiodiegoportales.cl</t>
  </si>
  <si>
    <t>javiera.farias@colegiodiegoportales.cl</t>
  </si>
  <si>
    <t>katalina.mendez@colegiodiegoportales.cl</t>
  </si>
  <si>
    <t>catrina.andrade@colegiodiegoportales.cl</t>
  </si>
  <si>
    <t>valentina.angel@colegiodiegoportales.cl</t>
  </si>
  <si>
    <t>javiera.aravena@colegiodiegoportales.cl</t>
  </si>
  <si>
    <t>brandon.araya@colegiodiegoportales.cl</t>
  </si>
  <si>
    <t>cristian.ayaviri@colegiodiegoportales.cl</t>
  </si>
  <si>
    <t>claudio.barrientos@colegiodiegoportales.cl</t>
  </si>
  <si>
    <t>jade.benavides@colegiodiegoportales.cl</t>
  </si>
  <si>
    <t>constanza.blancas@colegiodiegoportales.cl</t>
  </si>
  <si>
    <t>yihomara.bravo@colegiodiegoportales.cl</t>
  </si>
  <si>
    <t>fernanda.burgos@colegiodiegoportales.cl</t>
  </si>
  <si>
    <t>leonard.casas-cordero@colegiodiegoportales.cl</t>
  </si>
  <si>
    <t>maria.castro@colegiodiegoportales.cl</t>
  </si>
  <si>
    <t>ximena.cejas@colegiodiegoportales.cl</t>
  </si>
  <si>
    <t>bonizuth.diaz@colegiodiegoportales.cl</t>
  </si>
  <si>
    <t>danays.figueroa@colegiodiegoportales.cl</t>
  </si>
  <si>
    <t>valentina.fuenzalida@colegiodiegoportales.cl</t>
  </si>
  <si>
    <t>camila.gallardo@colegiodiegoportales.cl</t>
  </si>
  <si>
    <t>luis.garrido@colegiodiegoportales.cl</t>
  </si>
  <si>
    <t>genesis.hernandez@colegiodiegoportales.cl</t>
  </si>
  <si>
    <t>herman.larenas@colegiodiegoportales.cl</t>
  </si>
  <si>
    <t>jelen.melgar@colegiodiegoportales.cl</t>
  </si>
  <si>
    <t>yanara.miranda@colegiodiegoportales.cl</t>
  </si>
  <si>
    <t>pablo.morales@colegiodiegoportales.cl</t>
  </si>
  <si>
    <t>alejandro.palma@colegiodiegoportales.cl</t>
  </si>
  <si>
    <t>thiaren.pereira@colegiodiegoportales.cl</t>
  </si>
  <si>
    <t>bayron.plaza@colegiodiegoportales.cl</t>
  </si>
  <si>
    <t>kayra.poblete@colegiodiegoportales.cl</t>
  </si>
  <si>
    <t>elizabeth.reyes@colegiodiegoportales.cl</t>
  </si>
  <si>
    <t>millaray.rojas@colegiodiegoportales.cl</t>
  </si>
  <si>
    <t>antonia.romero@colegiodiegoportales.cl</t>
  </si>
  <si>
    <t>joaquin.salas@colegiodiegoportales.cl</t>
  </si>
  <si>
    <t>ariel.salazar@colegiodiegoportales.cl</t>
  </si>
  <si>
    <t>michelle.sanchez@colegiodiegoportales.cl</t>
  </si>
  <si>
    <t>matias.tapia@colegiodiegoportales.cl</t>
  </si>
  <si>
    <t>karla.tapia@colegiodiegoportales.cl</t>
  </si>
  <si>
    <t>daniel.tello@colegiodiegoportales.cl</t>
  </si>
  <si>
    <t>benjamin.valdivia@colegiodiegoportales.cl</t>
  </si>
  <si>
    <t>ignacio.valdivia@colegiodiegoportales.cl</t>
  </si>
  <si>
    <t>joel.villegas@colegiodiegoportales.cl</t>
  </si>
  <si>
    <t>abisag.vega@colegiodiegoportales.cl</t>
  </si>
  <si>
    <t>branco.acuna@colegiodiegoportales.cl</t>
  </si>
  <si>
    <t>monserrat.adonis@colegiodiegoportales.cl</t>
  </si>
  <si>
    <t>karla.alvarez@colegiodiegoportales.cl</t>
  </si>
  <si>
    <t>ursula.azua@colegiodiegoportales.cl</t>
  </si>
  <si>
    <t>jeremy.chavez@colegiodiegoportales.cl</t>
  </si>
  <si>
    <t>joaquin.cid@colegiodiegoportales.cl</t>
  </si>
  <si>
    <t>kevin.cortes@colegiodiegoportales.cl</t>
  </si>
  <si>
    <t>maverick.diaz@colegiodiegoportales.cl</t>
  </si>
  <si>
    <t>alicia.elgueta@colegiodiegoportales.cl</t>
  </si>
  <si>
    <t>leonardo.flores@colegiodiegoportales.cl</t>
  </si>
  <si>
    <t>javiera.garcia@colegiodiegoportales.cl</t>
  </si>
  <si>
    <t>angel.godoy@colegiodiegoportales.cl</t>
  </si>
  <si>
    <t>milan.gonzalez@colegiodiegoportales.cl</t>
  </si>
  <si>
    <t>pablo.gonzalez@colegiodiegoportales.cl</t>
  </si>
  <si>
    <t>Mesero/Garzon</t>
  </si>
  <si>
    <t>danilo.icarte@colegiodiegoportales.cl</t>
  </si>
  <si>
    <t>brenda.ichuta@colegiodiegoportales.cl</t>
  </si>
  <si>
    <t>constanza.mamani@colegiodiegoportales.cl</t>
  </si>
  <si>
    <t>adan.miranda@colegiodiegoportales.cl</t>
  </si>
  <si>
    <t>priscila.monson@colegiodiegoportales.cl</t>
  </si>
  <si>
    <t>millaray.munoz@colegiodiegoportales.cl</t>
  </si>
  <si>
    <t>yoselin.parra@colegiodiegoportales.cl</t>
  </si>
  <si>
    <t>jorge.quinteros@colegiodiegoportales.cl</t>
  </si>
  <si>
    <t>rodrigo.ramirez@colegiodiegoportales.cl</t>
  </si>
  <si>
    <t xml:space="preserve"> Arica</t>
  </si>
  <si>
    <t>maxuel.ramirez@colegiodiegoportales.cl</t>
  </si>
  <si>
    <t>kyo.rivera@colegiodiegoportales.cl</t>
  </si>
  <si>
    <t>katrin.salinas@colegiodiegoportales.cl</t>
  </si>
  <si>
    <t>diego.sciaraffia@colegiodiegoportales.cl</t>
  </si>
  <si>
    <t>zaihra.sepulveda@colegiodiegoportales.cl</t>
  </si>
  <si>
    <t>angel.silva@colegiodiegoportales.cl</t>
  </si>
  <si>
    <t>donato.uribe@colegiodiegoportales.cl</t>
  </si>
  <si>
    <t>francisca.vega@colegiodiegoportales.cl</t>
  </si>
  <si>
    <t>boris.villagran@colegiodiegoportales.cl</t>
  </si>
  <si>
    <t>catalina.villalon@colegiodiegoportales.cl</t>
  </si>
  <si>
    <t>matias.villegas@colegiodiegoportales.cl</t>
  </si>
  <si>
    <t>maria.yamunaque@colegiodiegoportales.cl</t>
  </si>
  <si>
    <t>alexander.zavala@colegiodiegoportales.cl</t>
  </si>
  <si>
    <t>leslie.pierola@colegiodiegoportales.cl</t>
  </si>
  <si>
    <t>alvaro.aliaga@colegiodiegoportales.cl</t>
  </si>
  <si>
    <t>elisabet.alvarez@colegiodiegoportales.cl</t>
  </si>
  <si>
    <t>camila.baker@colegiodiegoportales.cl</t>
  </si>
  <si>
    <t>sander.baker@colegiodiegoportales.cl</t>
  </si>
  <si>
    <t>martin.borquez@colegiodiegoportales.cl</t>
  </si>
  <si>
    <t>gonzalo.bravo@colegiodiegoportales.cl</t>
  </si>
  <si>
    <t>yanira.bustos@colegiodiegoportales.cl</t>
  </si>
  <si>
    <t>benjamin.campillay@colegiodiegoportales.cl</t>
  </si>
  <si>
    <t>zamira.campusano@colegiodiegoportales.cl</t>
  </si>
  <si>
    <t>ashly.cesped@colegiodiegoportales.cl</t>
  </si>
  <si>
    <t>yethzabelly.choque@colegiodiegoportales.cl</t>
  </si>
  <si>
    <t>jasmin.colque@colegiodiegoportales.cl</t>
  </si>
  <si>
    <t>jasmin.corini@colegiodiegoportales.cl</t>
  </si>
  <si>
    <t>micaela.corini@colegiodiegoportales.cl</t>
  </si>
  <si>
    <t>nataly.elgueta@colegiodiegoportales.cl</t>
  </si>
  <si>
    <t>nicole.escalona@colegiodiegoportales.cl</t>
  </si>
  <si>
    <t>daniel.fabrega@colegiodiegoportales.cl</t>
  </si>
  <si>
    <t>nicole.galeas@colegiodiegoportales.cl</t>
  </si>
  <si>
    <t>xiomara.gallardo@colegiodiegoportales.cl</t>
  </si>
  <si>
    <t>zadkiel.godoy@colegiodiegoportales.cl</t>
  </si>
  <si>
    <t>neismy.gomez@colegiodiegoportales.cl</t>
  </si>
  <si>
    <t>karen.incacutipa@colegiodiegoportales.cl</t>
  </si>
  <si>
    <t>Soldador</t>
  </si>
  <si>
    <t>kattalina.larrondo@colegiodiegoportales.cl</t>
  </si>
  <si>
    <t>nayelly.loaiza@colegiodiegoportales.cl</t>
  </si>
  <si>
    <t>daniela.luna@colegiodiegoportales.cl</t>
  </si>
  <si>
    <t>fabian.mamani@colegiodiegoportales.cl</t>
  </si>
  <si>
    <t>diego.mellado@colegiodiegoportales.cl</t>
  </si>
  <si>
    <t>matias.opazo@colegiodiegoportales.cl</t>
  </si>
  <si>
    <t>Cosmetologa</t>
  </si>
  <si>
    <t>maura.palma@colegiodiegoportales.cl</t>
  </si>
  <si>
    <t>angel.pasten@colegiodiegoportales.cl</t>
  </si>
  <si>
    <t>brayan.pedraza@colegiodiegoportales.cl</t>
  </si>
  <si>
    <t>demian.quiroga@colegiodiegoportales.cl</t>
  </si>
  <si>
    <t>alondra.rojo@colegiodiegoportales.cl</t>
  </si>
  <si>
    <t>byron.saavedra@colegiodiegoportales.cl</t>
  </si>
  <si>
    <t>meliza.salazar@colegiodiegoportales.cl</t>
  </si>
  <si>
    <t>martina.sanchez@colegiodiegoportales.cl</t>
  </si>
  <si>
    <t>damary.vargas@colegiodiegoportales.cl</t>
  </si>
  <si>
    <t>giulliana.virhuez@colegiodiegoportales.cl</t>
  </si>
  <si>
    <t>angel.yon@colegiodiegoportales.cl</t>
  </si>
  <si>
    <t>diego.yufla@colegiodiegoportales.cl</t>
  </si>
  <si>
    <t>diego.acevedo@colegiodiegoportales.cl</t>
  </si>
  <si>
    <t>jeremi.ayaviri@colegiodiegoportales.cl</t>
  </si>
  <si>
    <t>juan.baeza@colegiodiegoportales.cl</t>
  </si>
  <si>
    <t>faloon.berrios@colegiodiegoportales.cl</t>
  </si>
  <si>
    <t>constanza.cabrera@colegiodiegoportales.cl</t>
  </si>
  <si>
    <t>gabriela.carrasco@colegiodiegoportales.cl</t>
  </si>
  <si>
    <t>denilson.challapa@colegiodiegoportales.cl</t>
  </si>
  <si>
    <t>gerardo.cumilaf@colegiodiegoportales.cl</t>
  </si>
  <si>
    <t>sofia.diaz@colegiodiegoportales.cl</t>
  </si>
  <si>
    <t>basttian.diaz@colegiodiegoportales.cl</t>
  </si>
  <si>
    <t>monserrat.escobar@colegiodiegoportales.cl</t>
  </si>
  <si>
    <t>gabriela.foncea@colegiodiegoportales.cl</t>
  </si>
  <si>
    <t>kathalina.fuentes@colegiodiegoportales.cl</t>
  </si>
  <si>
    <t>millaray.galvez@colegiodiegoportales.cl</t>
  </si>
  <si>
    <t>gael.garmendia@colegiodiegoportales.cl</t>
  </si>
  <si>
    <t>raphael.gonzalez@colegiodiegoportales.cl</t>
  </si>
  <si>
    <t>martin.herrera@colegiodiegoportales.cl</t>
  </si>
  <si>
    <t>constanza.hurtado@colegiodiegoportales.cl</t>
  </si>
  <si>
    <t>jair.jara@colegiodiegoportales.cl</t>
  </si>
  <si>
    <t>bastian.jimenez@colegiodiegoportales.cl</t>
  </si>
  <si>
    <t>Actor / Actriz</t>
  </si>
  <si>
    <t>noelia.lopez@colegiodiegoportales.cl</t>
  </si>
  <si>
    <t>cristobal.magliulo@colegiodiegoportales.cl</t>
  </si>
  <si>
    <t>Peajista</t>
  </si>
  <si>
    <t>daniela.mamani@colegiodiegoportales.cl</t>
  </si>
  <si>
    <t>ignacio.michea@colegiodiegoportales.cl</t>
  </si>
  <si>
    <t>nayeli.munoz@colegiodiegoportales.cl</t>
  </si>
  <si>
    <t>nicolas.navea@colegiodiegoportales.cl</t>
  </si>
  <si>
    <t>emelyn.perez@colegiodiegoportales.cl</t>
  </si>
  <si>
    <t>mhidley.pulgar@colegiodiegoportales.cl</t>
  </si>
  <si>
    <t>monica.rodriguez@colegiodiegoportales.cl</t>
  </si>
  <si>
    <t>felipe.salfate@colegiodiegoportales.cl</t>
  </si>
  <si>
    <t>oscar.sandoval@colegiodiegoportales.cl</t>
  </si>
  <si>
    <t>javier.solis@colegiodiegoportales.cl</t>
  </si>
  <si>
    <t>moira.tapia@colegiodiegoportales.cl</t>
  </si>
  <si>
    <t>valeria.tapia@colegiodiegoportales.cl</t>
  </si>
  <si>
    <t>yamiley.troncoso@colegiodiegoportales.cl</t>
  </si>
  <si>
    <t>Carpintero</t>
  </si>
  <si>
    <t>nayaret.urbina@colegiodiegoportales.cl</t>
  </si>
  <si>
    <t>isaac.valenzuela@colegiodiegoportales.cl</t>
  </si>
  <si>
    <t>daniela.vilca@colegiodiegoportales.cl</t>
  </si>
  <si>
    <t>nathalie.aguirre@colegiodiegoportales.cl</t>
  </si>
  <si>
    <t>veronica.aracena@colegiodiegoportales.cl</t>
  </si>
  <si>
    <t>martin.arancibia@colegiodiegoportales.cl</t>
  </si>
  <si>
    <t>cristopher.avalos@colegiodiegoportales.cl</t>
  </si>
  <si>
    <t>benjamin.calfulen@colegiodiegoportales.cl</t>
  </si>
  <si>
    <t>jose.carrera@colegiodiegoportales.cl</t>
  </si>
  <si>
    <t>aracely.castro@colegiodiegoportales.cl</t>
  </si>
  <si>
    <t>nazareth.cespedes@colegiodiegoportales.cl</t>
  </si>
  <si>
    <t>javiera.contreras@colegiodiegoportales.cl</t>
  </si>
  <si>
    <t>joel.espinoza@colegiodiegoportales.cl</t>
  </si>
  <si>
    <t>sebastian.fuenzalida@colegiodiegoportales.cl</t>
  </si>
  <si>
    <t>matias.gonzalez@colegiodiegoportales.cl</t>
  </si>
  <si>
    <t>anais.henriquez@colegiodiegoportales.cl</t>
  </si>
  <si>
    <t>marianny.lemus@colegiodiegoportales.cl</t>
  </si>
  <si>
    <t>darlyn.lobos@colegiodiegoportales.cl</t>
  </si>
  <si>
    <t>john.macedo@colegiodiegoportales.cl</t>
  </si>
  <si>
    <t>mackarena.miranda@colegiodiegoportales.cl</t>
  </si>
  <si>
    <t>scarlet.munoz@colegiodiegoportales.cl</t>
  </si>
  <si>
    <t>kevin.noe@colegiodiegoportales.cl</t>
  </si>
  <si>
    <t>juan.ochoa@colegiodiegoportales.cl</t>
  </si>
  <si>
    <t>alvaro.quezada@colegiodiegoportales.cl</t>
  </si>
  <si>
    <t>catalina.rojas@colegiodiegoportales.cl</t>
  </si>
  <si>
    <t>rayza.salas@colegiodiegoportales.cl</t>
  </si>
  <si>
    <t>jaime.soto@colegiodiegoportales.cl</t>
  </si>
  <si>
    <t>cristian.trujillo@colegiodiegoportales.cl</t>
  </si>
  <si>
    <t>francisca.vilches@colegiodiegoportales.cl</t>
  </si>
  <si>
    <t>ignacio.zamora@colegiodiegoportales.cl</t>
  </si>
  <si>
    <t>ivan.aguilar@colegiodiegoportales.cl</t>
  </si>
  <si>
    <t>yamilett.aranibar@colegiodiegoportales.cl</t>
  </si>
  <si>
    <t>alexis.araya@colegiodiegoportales.cl</t>
  </si>
  <si>
    <t>polett.casanga@colegiodiegoportales.cl</t>
  </si>
  <si>
    <t>kristell.challapa@colegiodiegoportales.cl</t>
  </si>
  <si>
    <t>yarely.condore@colegiodiegoportales.cl</t>
  </si>
  <si>
    <t>martin.contreras@colegiodiegoportales.cl</t>
  </si>
  <si>
    <t>nahuel.esparza@colegiodiegoportales.cl</t>
  </si>
  <si>
    <t>christian.gutierrez@colegiodiegoportales.cl</t>
  </si>
  <si>
    <t>katterin.herrera@colegiodiegoportales.cl</t>
  </si>
  <si>
    <t>wladimir.icarte@colegiodiegoportales.cl</t>
  </si>
  <si>
    <t>nayaret.loyola@colegiodiegoportales.cl</t>
  </si>
  <si>
    <t>jorge.pena@colegiodiegoportales.cl</t>
  </si>
  <si>
    <t>thiare.pinones@colegiodiegoportales.cl</t>
  </si>
  <si>
    <t>carlos.reyes@colegiodiegoportales.cl</t>
  </si>
  <si>
    <t>damari.reyna@colegiodiegoportales.cl</t>
  </si>
  <si>
    <t>paola.rojas@colegiodiegoportales.cl</t>
  </si>
  <si>
    <t>bryan.sandoval@colegiodiegoportales.cl</t>
  </si>
  <si>
    <t>yanira.soto@colegiodiegoportales.cl</t>
  </si>
  <si>
    <t>franchesca.valdebenito@colegiodiegoportales.cl</t>
  </si>
  <si>
    <t>aline.valdes@colegiodiegoportales.cl</t>
  </si>
  <si>
    <t>benjamin.valencia@colegiodiegoportales.cl</t>
  </si>
  <si>
    <t>catalina.vargas@colegiodiegoportales.cl</t>
  </si>
  <si>
    <t>pedro.aguilar@colegiodiegoportales.cl</t>
  </si>
  <si>
    <t>pablo.alfaro@colegiodiegoportales.cl</t>
  </si>
  <si>
    <t>jairo.almeida@colegiodiegoportales.cl</t>
  </si>
  <si>
    <t>javiera.baeza@colegiodiegoportales.cl</t>
  </si>
  <si>
    <t>alexander.briceno@colegiodiegoportales.cl</t>
  </si>
  <si>
    <t>bastian.calle@colegiodiegoportales.cl</t>
  </si>
  <si>
    <t>cristian.carisaya@colegiodiegoportales.cl</t>
  </si>
  <si>
    <t>francisca.carrasco@colegiodiegoportales.cl</t>
  </si>
  <si>
    <t>yeritza.castillo@colegiodiegoportales.cl</t>
  </si>
  <si>
    <t>kimberlyn.cayo@colegiodiegoportales.cl</t>
  </si>
  <si>
    <t>javier.choque@colegiodiegoportales.cl</t>
  </si>
  <si>
    <t>nicol.choque@colegiodiegoportales.cl</t>
  </si>
  <si>
    <t>thalia.colque@colegiodiegoportales.cl</t>
  </si>
  <si>
    <t>camilo.contreras@colegiodiegoportales.cl</t>
  </si>
  <si>
    <t>yanina.cordero@colegiodiegoportales.cl</t>
  </si>
  <si>
    <t>shirley.cortes@colegiodiegoportales.cl</t>
  </si>
  <si>
    <t>karen.cruz@colegiodiegoportales.cl</t>
  </si>
  <si>
    <t>diego.garrido@colegiodiegoportales.cl</t>
  </si>
  <si>
    <t>fernanda.guzman@colegiodiegoportales.cl</t>
  </si>
  <si>
    <t>snith.jara@colegiodiegoportales.cl</t>
  </si>
  <si>
    <t>dynko.lizama@colegiodiegoportales.cl</t>
  </si>
  <si>
    <t>yasna.lopez@colegiodiegoportales.cl</t>
  </si>
  <si>
    <t>katherine.marin@colegiodiegoportales.cl</t>
  </si>
  <si>
    <t>jan.opazo@colegiodiegoportales.cl</t>
  </si>
  <si>
    <t>catalina.ordenes@colegiodiegoportales.cl</t>
  </si>
  <si>
    <t>javiera.osorio@colegiodiegoportales.cl</t>
  </si>
  <si>
    <t>carlos.paredes@colegiodiegoportales.cl</t>
  </si>
  <si>
    <t>edith.pizarro@colegiodiegoportales.cl</t>
  </si>
  <si>
    <t>ruben.quiroz@colegiodiegoportales.cl</t>
  </si>
  <si>
    <t>brayan.rojas@colegiodiegoportales.cl</t>
  </si>
  <si>
    <t>yesmi.sandoval@colegiodiegoportales.cl</t>
  </si>
  <si>
    <t>millaray.suazo@colegiodiegoportales.cl</t>
  </si>
  <si>
    <t>matias.vasquez@colegiodiegoportales.cl</t>
  </si>
  <si>
    <t>jean.vicuna@colegiodiegoportales.cl</t>
  </si>
  <si>
    <t>jhannara.villablanca@colegiodiegoportales.cl</t>
  </si>
  <si>
    <t>isaias.yon@colegiodiegoportales.cl</t>
  </si>
  <si>
    <t>ivi.aravena@colegiodiegoportales.cl</t>
  </si>
  <si>
    <t>viviana.castro@colegiodiegoportales.cl</t>
  </si>
  <si>
    <t>angela.dominguez@colegiodiegoportales.cl</t>
  </si>
  <si>
    <t>mavianey.escobar@colegiodiegoportales.cl</t>
  </si>
  <si>
    <t>dabne.espinoza@colegiodiegoportales.cl</t>
  </si>
  <si>
    <t>yessica.gonzalez@colegiodiegoportales.cl</t>
  </si>
  <si>
    <t>mary.hinojosa@colegiodiegoportales.cl</t>
  </si>
  <si>
    <t>neyva.juaniquina@colegiodiegoportales.cl</t>
  </si>
  <si>
    <t>paloma.loyola@colegiodiegoportales.cl</t>
  </si>
  <si>
    <t>naxumi.medina@colegiodiegoportales.cl</t>
  </si>
  <si>
    <t>savka.ramirez@colegiodiegoportales.cl</t>
  </si>
  <si>
    <t>nanyell.robles@colegiodiegoportales.cl</t>
  </si>
  <si>
    <t>christine.rojas@colegiodiegoportales.cl</t>
  </si>
  <si>
    <t>biancci.rojo@colegiodiegoportales.cl</t>
  </si>
  <si>
    <t>tiare.trivinos@colegiodiegoportales.cl</t>
  </si>
  <si>
    <t>katia.vergara@colegiodiegoportales.cl</t>
  </si>
  <si>
    <t>franchesca.zepeda@colegiodiegoportales.cl</t>
  </si>
  <si>
    <t>PREGUNTAS CON MENOR % DE LOGRO</t>
  </si>
  <si>
    <t>Preg.</t>
  </si>
  <si>
    <t>% de Logro</t>
  </si>
  <si>
    <t>%</t>
  </si>
  <si>
    <t>ALUMNOS QUE SUPEREN EL 10%(CELDA ROJA) SERAN ALUMNOS CON BAJO CONTENIDO O HABILIDAD</t>
  </si>
  <si>
    <t xml:space="preserve">% DE ERROR HAB o CONT SOBRE </t>
  </si>
  <si>
    <t>26 / 30</t>
  </si>
  <si>
    <t>15 / 30</t>
  </si>
  <si>
    <t>24 / 30</t>
  </si>
  <si>
    <t>Javiera Espinoza</t>
  </si>
  <si>
    <t>Nombre y apellido</t>
  </si>
  <si>
    <t>Cristopher colan</t>
  </si>
  <si>
    <t>Jonathan zamora 7'B</t>
  </si>
  <si>
    <t>Benjamin aguilera</t>
  </si>
  <si>
    <t>Sofía soto 7°b</t>
  </si>
  <si>
    <t>Luciana Diaz</t>
  </si>
  <si>
    <t>28 / 30</t>
  </si>
  <si>
    <t>Germán Cerda Cárdenas 7° B</t>
  </si>
  <si>
    <t>Maira Osses</t>
  </si>
  <si>
    <t>claudio carreño 7-b</t>
  </si>
  <si>
    <t>Constanza Cerda 7B</t>
  </si>
  <si>
    <t>nadia lizama 7-b</t>
  </si>
  <si>
    <t>Johanns</t>
  </si>
  <si>
    <t>Xiomara bazalar</t>
  </si>
  <si>
    <t>martin</t>
  </si>
  <si>
    <t>Jhocefa Thompson</t>
  </si>
  <si>
    <t>Antonia Veliz 7-B</t>
  </si>
  <si>
    <t>Bastián león</t>
  </si>
  <si>
    <t>kishleyne. león7B</t>
  </si>
  <si>
    <t>david figueroa 7°B</t>
  </si>
  <si>
    <t>Angela garcia 7°b</t>
  </si>
  <si>
    <t>Martina albornoz 7-B</t>
  </si>
  <si>
    <t>Valentina choque</t>
  </si>
  <si>
    <t>emilia</t>
  </si>
  <si>
    <t>Karolayne Marambio</t>
  </si>
  <si>
    <t>Sara Bedoya</t>
  </si>
  <si>
    <t>Antonia Acosta</t>
  </si>
  <si>
    <t>Jhon Esteban Valencia dajome7B</t>
  </si>
  <si>
    <t>Katherine Villca</t>
  </si>
  <si>
    <t>Sofia León 7-B</t>
  </si>
  <si>
    <t>aaron cocha 7-b</t>
  </si>
  <si>
    <t>Kitzia parada</t>
  </si>
  <si>
    <t>nicolas diaz</t>
  </si>
  <si>
    <t>X</t>
  </si>
  <si>
    <t>PorcentajeLogro</t>
  </si>
  <si>
    <t>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</si>
</sst>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[$-F400]h:mm:ss\ AM/PM"/>
    <numFmt numFmtId="167" formatCode="h:mm:ss;@"/>
  </numFmts>
  <fonts count="4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Arial MT"/>
    </font>
    <font>
      <sz val="11"/>
      <name val="Arial MT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name val="Arial"/>
      <family val="2"/>
    </font>
    <font>
      <sz val="26"/>
      <color theme="1"/>
      <name val="Calibri"/>
      <family val="2"/>
      <scheme val="minor"/>
    </font>
    <font>
      <sz val="36"/>
      <name val="Calibri"/>
      <family val="2"/>
      <scheme val="minor"/>
    </font>
    <font>
      <sz val="14"/>
      <color rgb="FF202124"/>
      <name val="Arial"/>
      <family val="2"/>
    </font>
    <font>
      <sz val="8"/>
      <color rgb="FF000000"/>
      <name val="Arial MT"/>
      <family val="2"/>
    </font>
    <font>
      <sz val="8"/>
      <name val="Arial MT"/>
    </font>
    <font>
      <sz val="10"/>
      <name val="Arial MT"/>
    </font>
    <font>
      <sz val="8"/>
      <color theme="1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48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72"/>
      <color theme="1"/>
      <name val="Calibri"/>
      <family val="2"/>
      <scheme val="minor"/>
    </font>
    <font>
      <sz val="13"/>
      <color theme="1"/>
      <name val="Calibri"/>
      <family val="2"/>
    </font>
    <font>
      <b/>
      <sz val="13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315">
    <xf numFmtId="0" fontId="0" fillId="0" borderId="0" xfId="0"/>
    <xf numFmtId="0" fontId="0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9" fontId="0" fillId="0" borderId="1" xfId="0" applyNumberFormat="1" applyFont="1" applyBorder="1" applyAlignment="1">
      <alignment horizontal="center" wrapText="1"/>
    </xf>
    <xf numFmtId="0" fontId="0" fillId="3" borderId="1" xfId="0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9" fontId="0" fillId="0" borderId="1" xfId="1" applyFont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6" fillId="4" borderId="0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9" fontId="0" fillId="4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21" fontId="6" fillId="0" borderId="1" xfId="0" applyNumberFormat="1" applyFont="1" applyBorder="1" applyAlignment="1">
      <alignment horizontal="center" vertical="center" wrapText="1"/>
    </xf>
    <xf numFmtId="0" fontId="0" fillId="4" borderId="0" xfId="0" applyFill="1" applyAlignment="1">
      <alignment horizontal="left" wrapText="1"/>
    </xf>
    <xf numFmtId="0" fontId="0" fillId="4" borderId="0" xfId="0" applyFill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21" fontId="6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left" vertical="center" wrapText="1"/>
    </xf>
    <xf numFmtId="0" fontId="4" fillId="3" borderId="0" xfId="0" applyFont="1" applyFill="1" applyBorder="1"/>
    <xf numFmtId="0" fontId="3" fillId="3" borderId="1" xfId="0" applyFont="1" applyFill="1" applyBorder="1" applyAlignment="1">
      <alignment horizontal="left" vertical="center" wrapText="1"/>
    </xf>
    <xf numFmtId="9" fontId="0" fillId="4" borderId="1" xfId="1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21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0" fillId="4" borderId="4" xfId="0" applyFill="1" applyBorder="1" applyAlignment="1">
      <alignment wrapText="1"/>
    </xf>
    <xf numFmtId="9" fontId="0" fillId="4" borderId="0" xfId="1" applyFont="1" applyFill="1" applyAlignment="1">
      <alignment horizontal="left" vertical="center" wrapText="1"/>
    </xf>
    <xf numFmtId="9" fontId="0" fillId="4" borderId="0" xfId="1" applyFont="1" applyFill="1"/>
    <xf numFmtId="9" fontId="0" fillId="4" borderId="1" xfId="1" applyFont="1" applyFill="1" applyBorder="1"/>
    <xf numFmtId="9" fontId="0" fillId="4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21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wrapText="1"/>
    </xf>
    <xf numFmtId="0" fontId="0" fillId="4" borderId="1" xfId="1" applyNumberFormat="1" applyFont="1" applyFill="1" applyBorder="1" applyAlignment="1">
      <alignment horizontal="center"/>
    </xf>
    <xf numFmtId="9" fontId="10" fillId="3" borderId="1" xfId="1" applyFont="1" applyFill="1" applyBorder="1"/>
    <xf numFmtId="9" fontId="10" fillId="3" borderId="1" xfId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/>
    <xf numFmtId="9" fontId="14" fillId="4" borderId="1" xfId="1" applyFont="1" applyFill="1" applyBorder="1" applyAlignment="1">
      <alignment horizontal="center"/>
    </xf>
    <xf numFmtId="0" fontId="14" fillId="4" borderId="1" xfId="0" applyFont="1" applyFill="1" applyBorder="1"/>
    <xf numFmtId="164" fontId="14" fillId="4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9" fontId="4" fillId="3" borderId="1" xfId="1" applyFont="1" applyFill="1" applyBorder="1"/>
    <xf numFmtId="9" fontId="14" fillId="4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1" fontId="0" fillId="3" borderId="1" xfId="0" applyNumberForma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/>
    </xf>
    <xf numFmtId="0" fontId="0" fillId="4" borderId="0" xfId="0" applyFill="1" applyAlignment="1">
      <alignment horizontal="left"/>
    </xf>
    <xf numFmtId="9" fontId="14" fillId="3" borderId="1" xfId="1" applyFont="1" applyFill="1" applyBorder="1" applyAlignment="1">
      <alignment horizontal="center"/>
    </xf>
    <xf numFmtId="164" fontId="14" fillId="4" borderId="1" xfId="0" applyNumberFormat="1" applyFont="1" applyFill="1" applyBorder="1" applyAlignment="1">
      <alignment horizontal="center" vertical="center"/>
    </xf>
    <xf numFmtId="0" fontId="6" fillId="3" borderId="1" xfId="0" quotePrefix="1" applyNumberFormat="1" applyFont="1" applyFill="1" applyBorder="1" applyAlignment="1">
      <alignment horizontal="center" vertical="center" wrapText="1"/>
    </xf>
    <xf numFmtId="0" fontId="12" fillId="3" borderId="1" xfId="2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9" fontId="0" fillId="0" borderId="0" xfId="1" applyFont="1" applyBorder="1" applyAlignment="1">
      <alignment wrapText="1"/>
    </xf>
    <xf numFmtId="0" fontId="0" fillId="0" borderId="0" xfId="0" applyAlignment="1">
      <alignment horizontal="center" wrapText="1"/>
    </xf>
    <xf numFmtId="21" fontId="14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4" fillId="4" borderId="0" xfId="0" applyFont="1" applyFill="1" applyAlignment="1">
      <alignment horizontal="left"/>
    </xf>
    <xf numFmtId="164" fontId="14" fillId="4" borderId="2" xfId="0" applyNumberFormat="1" applyFont="1" applyFill="1" applyBorder="1" applyAlignment="1">
      <alignment horizontal="center" vertical="center"/>
    </xf>
    <xf numFmtId="164" fontId="14" fillId="4" borderId="0" xfId="0" applyNumberFormat="1" applyFont="1" applyFill="1"/>
    <xf numFmtId="0" fontId="14" fillId="4" borderId="0" xfId="0" applyFont="1" applyFill="1" applyAlignment="1">
      <alignment horizontal="center"/>
    </xf>
    <xf numFmtId="2" fontId="14" fillId="4" borderId="0" xfId="1" applyNumberFormat="1" applyFont="1" applyFill="1"/>
    <xf numFmtId="0" fontId="4" fillId="2" borderId="1" xfId="0" applyFont="1" applyFill="1" applyBorder="1" applyAlignment="1">
      <alignment horizontal="center"/>
    </xf>
    <xf numFmtId="0" fontId="18" fillId="4" borderId="0" xfId="0" applyFont="1" applyFill="1" applyBorder="1" applyAlignment="1"/>
    <xf numFmtId="0" fontId="0" fillId="0" borderId="0" xfId="0" applyAlignment="1">
      <alignment horizontal="center" wrapText="1"/>
    </xf>
    <xf numFmtId="0" fontId="19" fillId="0" borderId="0" xfId="0" applyFont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22" fillId="4" borderId="1" xfId="0" applyFont="1" applyFill="1" applyBorder="1" applyAlignment="1">
      <alignment horizontal="left" vertical="top" wrapText="1"/>
    </xf>
    <xf numFmtId="9" fontId="10" fillId="3" borderId="1" xfId="1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wrapText="1"/>
    </xf>
    <xf numFmtId="1" fontId="20" fillId="4" borderId="1" xfId="0" applyNumberFormat="1" applyFont="1" applyFill="1" applyBorder="1" applyAlignment="1">
      <alignment horizontal="center" vertical="center" shrinkToFit="1"/>
    </xf>
    <xf numFmtId="0" fontId="21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 wrapText="1"/>
    </xf>
    <xf numFmtId="9" fontId="0" fillId="3" borderId="2" xfId="0" applyNumberForma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4" fillId="3" borderId="1" xfId="0" applyFont="1" applyFill="1" applyBorder="1" applyAlignment="1">
      <alignment horizontal="center"/>
    </xf>
    <xf numFmtId="0" fontId="24" fillId="2" borderId="7" xfId="0" applyFont="1" applyFill="1" applyBorder="1" applyAlignment="1">
      <alignment horizontal="center" vertical="center" wrapText="1"/>
    </xf>
    <xf numFmtId="0" fontId="25" fillId="4" borderId="0" xfId="0" applyFont="1" applyFill="1" applyAlignment="1">
      <alignment horizontal="center" vertical="center"/>
    </xf>
    <xf numFmtId="0" fontId="25" fillId="4" borderId="0" xfId="0" applyFont="1" applyFill="1"/>
    <xf numFmtId="0" fontId="26" fillId="2" borderId="0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/>
    </xf>
    <xf numFmtId="0" fontId="19" fillId="0" borderId="8" xfId="0" applyFont="1" applyBorder="1" applyAlignment="1">
      <alignment horizontal="left"/>
    </xf>
    <xf numFmtId="0" fontId="0" fillId="2" borderId="1" xfId="0" applyFill="1" applyBorder="1"/>
    <xf numFmtId="0" fontId="19" fillId="0" borderId="0" xfId="0" applyFont="1"/>
    <xf numFmtId="0" fontId="4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4" fillId="4" borderId="0" xfId="0" applyFont="1" applyFill="1" applyAlignment="1">
      <alignment horizontal="center" vertical="center"/>
    </xf>
    <xf numFmtId="21" fontId="14" fillId="4" borderId="1" xfId="0" applyNumberFormat="1" applyFont="1" applyFill="1" applyBorder="1" applyAlignment="1">
      <alignment horizontal="center"/>
    </xf>
    <xf numFmtId="21" fontId="16" fillId="0" borderId="1" xfId="0" applyNumberFormat="1" applyFont="1" applyBorder="1" applyAlignment="1">
      <alignment horizontal="center"/>
    </xf>
    <xf numFmtId="0" fontId="27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29" fillId="0" borderId="1" xfId="0" applyFont="1" applyBorder="1"/>
    <xf numFmtId="0" fontId="0" fillId="4" borderId="4" xfId="0" applyFill="1" applyBorder="1"/>
    <xf numFmtId="0" fontId="4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3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3" fillId="3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3" borderId="3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/>
    </xf>
    <xf numFmtId="0" fontId="32" fillId="4" borderId="1" xfId="0" applyFont="1" applyFill="1" applyBorder="1" applyAlignment="1">
      <alignment horizontal="center"/>
    </xf>
    <xf numFmtId="0" fontId="0" fillId="4" borderId="4" xfId="0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left" vertical="center"/>
    </xf>
    <xf numFmtId="2" fontId="14" fillId="4" borderId="0" xfId="0" applyNumberFormat="1" applyFont="1" applyFill="1" applyAlignment="1">
      <alignment horizontal="center"/>
    </xf>
    <xf numFmtId="22" fontId="33" fillId="0" borderId="0" xfId="0" applyNumberFormat="1" applyFont="1"/>
    <xf numFmtId="0" fontId="34" fillId="4" borderId="1" xfId="0" applyFont="1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4" borderId="0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6" borderId="9" xfId="0" applyFill="1" applyBorder="1" applyAlignment="1">
      <alignment horizontal="center" wrapText="1"/>
    </xf>
    <xf numFmtId="0" fontId="0" fillId="6" borderId="10" xfId="0" applyFill="1" applyBorder="1" applyAlignment="1">
      <alignment horizontal="left" wrapText="1"/>
    </xf>
    <xf numFmtId="0" fontId="0" fillId="6" borderId="11" xfId="0" applyFill="1" applyBorder="1" applyAlignment="1">
      <alignment wrapText="1"/>
    </xf>
    <xf numFmtId="0" fontId="35" fillId="6" borderId="1" xfId="0" applyFont="1" applyFill="1" applyBorder="1" applyAlignment="1">
      <alignment horizontal="left" wrapText="1"/>
    </xf>
    <xf numFmtId="0" fontId="0" fillId="6" borderId="12" xfId="0" applyFill="1" applyBorder="1" applyAlignment="1">
      <alignment horizontal="center" wrapText="1"/>
    </xf>
    <xf numFmtId="0" fontId="0" fillId="6" borderId="0" xfId="0" applyFill="1" applyAlignment="1">
      <alignment horizontal="left" wrapText="1"/>
    </xf>
    <xf numFmtId="0" fontId="0" fillId="6" borderId="4" xfId="0" applyFill="1" applyBorder="1" applyAlignment="1">
      <alignment wrapText="1"/>
    </xf>
    <xf numFmtId="166" fontId="35" fillId="6" borderId="1" xfId="0" applyNumberFormat="1" applyFont="1" applyFill="1" applyBorder="1" applyAlignment="1">
      <alignment horizontal="left" wrapText="1"/>
    </xf>
    <xf numFmtId="0" fontId="0" fillId="6" borderId="13" xfId="0" applyFill="1" applyBorder="1" applyAlignment="1">
      <alignment horizontal="center" wrapText="1"/>
    </xf>
    <xf numFmtId="0" fontId="0" fillId="6" borderId="6" xfId="0" applyFill="1" applyBorder="1" applyAlignment="1">
      <alignment horizontal="left" wrapText="1"/>
    </xf>
    <xf numFmtId="0" fontId="36" fillId="6" borderId="5" xfId="0" applyFont="1" applyFill="1" applyBorder="1" applyAlignment="1">
      <alignment wrapText="1"/>
    </xf>
    <xf numFmtId="0" fontId="35" fillId="6" borderId="1" xfId="0" applyFont="1" applyFill="1" applyBorder="1" applyAlignment="1">
      <alignment horizontal="center" wrapText="1"/>
    </xf>
    <xf numFmtId="0" fontId="35" fillId="6" borderId="2" xfId="0" applyFont="1" applyFill="1" applyBorder="1" applyAlignment="1">
      <alignment horizontal="left" wrapText="1"/>
    </xf>
    <xf numFmtId="0" fontId="35" fillId="4" borderId="1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37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37" fillId="0" borderId="0" xfId="0" applyFont="1" applyAlignment="1">
      <alignment horizontal="left" vertical="center" wrapText="1"/>
    </xf>
    <xf numFmtId="9" fontId="1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0" fontId="35" fillId="6" borderId="8" xfId="0" applyFont="1" applyFill="1" applyBorder="1" applyAlignment="1">
      <alignment horizontal="left" wrapText="1"/>
    </xf>
    <xf numFmtId="0" fontId="35" fillId="0" borderId="5" xfId="0" applyFont="1" applyBorder="1" applyAlignment="1">
      <alignment horizontal="left" wrapText="1"/>
    </xf>
    <xf numFmtId="9" fontId="37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center" wrapText="1"/>
    </xf>
    <xf numFmtId="9" fontId="35" fillId="0" borderId="0" xfId="1" applyFont="1" applyFill="1" applyBorder="1" applyAlignment="1">
      <alignment horizontal="center" wrapText="1"/>
    </xf>
    <xf numFmtId="9" fontId="0" fillId="0" borderId="0" xfId="1" applyFont="1" applyFill="1" applyBorder="1" applyAlignment="1">
      <alignment horizontal="center" wrapText="1"/>
    </xf>
    <xf numFmtId="0" fontId="35" fillId="0" borderId="8" xfId="0" applyFont="1" applyBorder="1" applyAlignment="1">
      <alignment horizontal="left" wrapText="1"/>
    </xf>
    <xf numFmtId="9" fontId="35" fillId="6" borderId="1" xfId="1" applyFont="1" applyFill="1" applyBorder="1" applyAlignment="1">
      <alignment horizontal="center" wrapText="1"/>
    </xf>
    <xf numFmtId="9" fontId="0" fillId="0" borderId="0" xfId="0" applyNumberFormat="1" applyAlignment="1">
      <alignment wrapText="1"/>
    </xf>
    <xf numFmtId="0" fontId="0" fillId="0" borderId="6" xfId="0" applyBorder="1" applyAlignment="1">
      <alignment wrapText="1"/>
    </xf>
    <xf numFmtId="0" fontId="35" fillId="6" borderId="9" xfId="0" applyFont="1" applyFill="1" applyBorder="1" applyAlignment="1">
      <alignment horizontal="center" wrapText="1"/>
    </xf>
    <xf numFmtId="0" fontId="35" fillId="6" borderId="9" xfId="0" applyFont="1" applyFill="1" applyBorder="1" applyAlignment="1">
      <alignment horizontal="center" vertical="center" wrapText="1"/>
    </xf>
    <xf numFmtId="0" fontId="35" fillId="0" borderId="9" xfId="0" applyFont="1" applyBorder="1" applyAlignment="1">
      <alignment horizontal="center" vertical="center" wrapText="1"/>
    </xf>
    <xf numFmtId="0" fontId="35" fillId="0" borderId="7" xfId="0" applyFont="1" applyBorder="1" applyAlignment="1">
      <alignment horizontal="center" vertical="center" wrapText="1"/>
    </xf>
    <xf numFmtId="0" fontId="35" fillId="6" borderId="9" xfId="0" applyFont="1" applyFill="1" applyBorder="1" applyAlignment="1">
      <alignment horizontal="left" wrapText="1"/>
    </xf>
    <xf numFmtId="9" fontId="38" fillId="7" borderId="9" xfId="1" applyFont="1" applyFill="1" applyBorder="1" applyAlignment="1">
      <alignment horizontal="center"/>
    </xf>
    <xf numFmtId="9" fontId="35" fillId="6" borderId="9" xfId="1" applyFont="1" applyFill="1" applyBorder="1" applyAlignment="1">
      <alignment horizontal="center" wrapText="1"/>
    </xf>
    <xf numFmtId="9" fontId="35" fillId="6" borderId="7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35" fillId="6" borderId="9" xfId="0" applyFont="1" applyFill="1" applyBorder="1" applyAlignment="1">
      <alignment horizontal="center"/>
    </xf>
    <xf numFmtId="0" fontId="35" fillId="6" borderId="9" xfId="0" applyFont="1" applyFill="1" applyBorder="1" applyAlignment="1">
      <alignment horizontal="left"/>
    </xf>
    <xf numFmtId="9" fontId="38" fillId="0" borderId="9" xfId="1" applyFont="1" applyBorder="1" applyAlignment="1">
      <alignment horizontal="center"/>
    </xf>
    <xf numFmtId="9" fontId="35" fillId="6" borderId="9" xfId="1" applyFont="1" applyFill="1" applyBorder="1" applyAlignment="1">
      <alignment horizontal="center"/>
    </xf>
    <xf numFmtId="9" fontId="35" fillId="6" borderId="7" xfId="1" applyFont="1" applyFill="1" applyBorder="1" applyAlignment="1">
      <alignment horizontal="center"/>
    </xf>
    <xf numFmtId="9" fontId="38" fillId="7" borderId="9" xfId="1" applyFont="1" applyFill="1" applyBorder="1" applyAlignment="1">
      <alignment horizontal="center" wrapText="1"/>
    </xf>
    <xf numFmtId="9" fontId="38" fillId="0" borderId="9" xfId="1" applyFont="1" applyBorder="1" applyAlignment="1">
      <alignment horizontal="center" wrapText="1"/>
    </xf>
    <xf numFmtId="0" fontId="0" fillId="6" borderId="0" xfId="0" applyFill="1" applyAlignment="1">
      <alignment wrapText="1"/>
    </xf>
    <xf numFmtId="0" fontId="0" fillId="0" borderId="1" xfId="0" applyBorder="1" applyAlignment="1">
      <alignment horizontal="left"/>
    </xf>
    <xf numFmtId="0" fontId="40" fillId="4" borderId="0" xfId="0" applyFont="1" applyFill="1" applyAlignment="1">
      <alignment horizontal="center"/>
    </xf>
    <xf numFmtId="0" fontId="41" fillId="3" borderId="1" xfId="0" applyFont="1" applyFill="1" applyBorder="1"/>
    <xf numFmtId="164" fontId="40" fillId="4" borderId="1" xfId="0" applyNumberFormat="1" applyFont="1" applyFill="1" applyBorder="1" applyAlignment="1">
      <alignment horizontal="center" vertical="center"/>
    </xf>
    <xf numFmtId="0" fontId="40" fillId="4" borderId="0" xfId="0" applyFont="1" applyFill="1"/>
    <xf numFmtId="0" fontId="41" fillId="3" borderId="1" xfId="0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center"/>
    </xf>
    <xf numFmtId="164" fontId="40" fillId="4" borderId="2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horizontal="center"/>
    </xf>
    <xf numFmtId="0" fontId="40" fillId="4" borderId="1" xfId="0" applyFont="1" applyFill="1" applyBorder="1"/>
    <xf numFmtId="164" fontId="40" fillId="4" borderId="1" xfId="0" applyNumberFormat="1" applyFont="1" applyFill="1" applyBorder="1" applyAlignment="1">
      <alignment horizontal="center"/>
    </xf>
    <xf numFmtId="0" fontId="40" fillId="4" borderId="1" xfId="1" applyNumberFormat="1" applyFont="1" applyFill="1" applyBorder="1" applyAlignment="1">
      <alignment horizontal="center"/>
    </xf>
    <xf numFmtId="0" fontId="40" fillId="4" borderId="1" xfId="0" applyFont="1" applyFill="1" applyBorder="1" applyAlignment="1">
      <alignment horizontal="center" vertical="center"/>
    </xf>
    <xf numFmtId="0" fontId="40" fillId="4" borderId="0" xfId="0" applyFont="1" applyFill="1" applyAlignment="1">
      <alignment horizontal="left"/>
    </xf>
    <xf numFmtId="0" fontId="40" fillId="4" borderId="4" xfId="0" applyFont="1" applyFill="1" applyBorder="1"/>
    <xf numFmtId="0" fontId="41" fillId="5" borderId="1" xfId="0" applyFont="1" applyFill="1" applyBorder="1" applyAlignment="1">
      <alignment horizontal="left" vertical="center"/>
    </xf>
    <xf numFmtId="0" fontId="41" fillId="5" borderId="1" xfId="0" applyFont="1" applyFill="1" applyBorder="1" applyAlignment="1">
      <alignment horizontal="center" vertical="center"/>
    </xf>
    <xf numFmtId="164" fontId="40" fillId="4" borderId="0" xfId="0" applyNumberFormat="1" applyFont="1" applyFill="1" applyAlignment="1">
      <alignment horizontal="center"/>
    </xf>
    <xf numFmtId="164" fontId="40" fillId="4" borderId="4" xfId="0" applyNumberFormat="1" applyFont="1" applyFill="1" applyBorder="1"/>
    <xf numFmtId="164" fontId="40" fillId="4" borderId="0" xfId="0" applyNumberFormat="1" applyFont="1" applyFill="1"/>
    <xf numFmtId="0" fontId="41" fillId="5" borderId="1" xfId="0" applyFont="1" applyFill="1" applyBorder="1" applyAlignment="1">
      <alignment horizontal="left"/>
    </xf>
    <xf numFmtId="9" fontId="40" fillId="4" borderId="1" xfId="1" applyFont="1" applyFill="1" applyBorder="1" applyAlignment="1">
      <alignment horizontal="center" vertical="center"/>
    </xf>
    <xf numFmtId="0" fontId="41" fillId="3" borderId="1" xfId="0" applyFont="1" applyFill="1" applyBorder="1" applyAlignment="1">
      <alignment horizontal="left" vertical="center"/>
    </xf>
    <xf numFmtId="2" fontId="40" fillId="4" borderId="0" xfId="1" applyNumberFormat="1" applyFont="1" applyFill="1"/>
    <xf numFmtId="0" fontId="40" fillId="4" borderId="0" xfId="0" applyFont="1" applyFill="1" applyAlignment="1">
      <alignment horizontal="center" vertical="center"/>
    </xf>
    <xf numFmtId="165" fontId="40" fillId="4" borderId="1" xfId="1" applyNumberFormat="1" applyFont="1" applyFill="1" applyBorder="1" applyAlignment="1">
      <alignment horizontal="center" vertical="center"/>
    </xf>
    <xf numFmtId="2" fontId="40" fillId="4" borderId="1" xfId="0" applyNumberFormat="1" applyFont="1" applyFill="1" applyBorder="1" applyAlignment="1">
      <alignment horizontal="center"/>
    </xf>
    <xf numFmtId="0" fontId="43" fillId="4" borderId="9" xfId="0" applyFont="1" applyFill="1" applyBorder="1" applyAlignment="1">
      <alignment horizontal="center"/>
    </xf>
    <xf numFmtId="9" fontId="0" fillId="4" borderId="0" xfId="0" applyNumberFormat="1" applyFill="1"/>
    <xf numFmtId="9" fontId="43" fillId="4" borderId="9" xfId="1" applyFont="1" applyFill="1" applyBorder="1" applyAlignment="1">
      <alignment horizontal="center"/>
    </xf>
    <xf numFmtId="0" fontId="35" fillId="6" borderId="1" xfId="0" applyFont="1" applyFill="1" applyBorder="1" applyAlignment="1">
      <alignment horizontal="center"/>
    </xf>
    <xf numFmtId="0" fontId="35" fillId="6" borderId="1" xfId="0" applyFont="1" applyFill="1" applyBorder="1"/>
    <xf numFmtId="0" fontId="35" fillId="6" borderId="2" xfId="0" applyFont="1" applyFill="1" applyBorder="1" applyAlignment="1">
      <alignment horizontal="center" vertical="center"/>
    </xf>
    <xf numFmtId="0" fontId="35" fillId="6" borderId="8" xfId="0" applyFont="1" applyFill="1" applyBorder="1" applyAlignment="1">
      <alignment horizontal="center" vertical="center"/>
    </xf>
    <xf numFmtId="0" fontId="35" fillId="6" borderId="1" xfId="0" applyFont="1" applyFill="1" applyBorder="1" applyAlignment="1">
      <alignment horizontal="center" vertical="center" wrapText="1"/>
    </xf>
    <xf numFmtId="10" fontId="38" fillId="4" borderId="4" xfId="0" applyNumberFormat="1" applyFont="1" applyFill="1" applyBorder="1" applyAlignment="1">
      <alignment vertical="center" wrapText="1"/>
    </xf>
    <xf numFmtId="0" fontId="0" fillId="4" borderId="0" xfId="1" applyNumberFormat="1" applyFont="1" applyFill="1" applyAlignment="1">
      <alignment horizontal="center"/>
    </xf>
    <xf numFmtId="9" fontId="0" fillId="4" borderId="0" xfId="1" applyFont="1" applyFill="1" applyBorder="1" applyAlignment="1">
      <alignment horizontal="center" vertical="center"/>
    </xf>
    <xf numFmtId="10" fontId="38" fillId="4" borderId="4" xfId="0" applyNumberFormat="1" applyFont="1" applyFill="1" applyBorder="1" applyAlignment="1">
      <alignment horizontal="center"/>
    </xf>
    <xf numFmtId="165" fontId="0" fillId="4" borderId="0" xfId="1" applyNumberFormat="1" applyFont="1" applyFill="1" applyAlignment="1">
      <alignment horizontal="center"/>
    </xf>
    <xf numFmtId="10" fontId="0" fillId="4" borderId="4" xfId="0" applyNumberFormat="1" applyFill="1" applyBorder="1" applyAlignment="1">
      <alignment horizontal="center"/>
    </xf>
    <xf numFmtId="165" fontId="0" fillId="4" borderId="0" xfId="1" applyNumberFormat="1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/>
    </xf>
    <xf numFmtId="9" fontId="12" fillId="4" borderId="9" xfId="1" applyFont="1" applyFill="1" applyBorder="1" applyAlignment="1">
      <alignment horizontal="center"/>
    </xf>
    <xf numFmtId="9" fontId="12" fillId="4" borderId="7" xfId="1" applyFont="1" applyFill="1" applyBorder="1" applyAlignment="1">
      <alignment horizontal="center"/>
    </xf>
    <xf numFmtId="0" fontId="33" fillId="0" borderId="15" xfId="0" applyFont="1" applyBorder="1" applyAlignment="1">
      <alignment wrapText="1"/>
    </xf>
    <xf numFmtId="0" fontId="33" fillId="0" borderId="15" xfId="0" applyFont="1" applyBorder="1" applyAlignment="1">
      <alignment vertical="center"/>
    </xf>
    <xf numFmtId="22" fontId="33" fillId="0" borderId="15" xfId="0" applyNumberFormat="1" applyFont="1" applyBorder="1" applyAlignment="1">
      <alignment horizontal="right" wrapText="1"/>
    </xf>
    <xf numFmtId="0" fontId="33" fillId="0" borderId="15" xfId="0" applyFont="1" applyBorder="1" applyAlignment="1">
      <alignment horizontal="right" wrapText="1"/>
    </xf>
    <xf numFmtId="17" fontId="33" fillId="0" borderId="15" xfId="0" applyNumberFormat="1" applyFont="1" applyBorder="1" applyAlignment="1">
      <alignment horizontal="right" wrapText="1"/>
    </xf>
    <xf numFmtId="0" fontId="43" fillId="4" borderId="9" xfId="0" applyFont="1" applyFill="1" applyBorder="1" applyAlignment="1">
      <alignment horizontal="left"/>
    </xf>
    <xf numFmtId="0" fontId="12" fillId="4" borderId="9" xfId="0" applyFont="1" applyFill="1" applyBorder="1" applyAlignment="1">
      <alignment horizontal="left"/>
    </xf>
    <xf numFmtId="0" fontId="0" fillId="4" borderId="1" xfId="0" applyFill="1" applyBorder="1"/>
    <xf numFmtId="0" fontId="0" fillId="4" borderId="0" xfId="1" applyNumberFormat="1" applyFont="1" applyFill="1" applyAlignment="1">
      <alignment horizontal="left"/>
    </xf>
    <xf numFmtId="165" fontId="0" fillId="4" borderId="0" xfId="1" applyNumberFormat="1" applyFont="1" applyFill="1" applyAlignment="1">
      <alignment horizontal="left"/>
    </xf>
    <xf numFmtId="9" fontId="0" fillId="4" borderId="12" xfId="1" applyFont="1" applyFill="1" applyBorder="1" applyAlignment="1">
      <alignment horizontal="center"/>
    </xf>
    <xf numFmtId="9" fontId="0" fillId="4" borderId="0" xfId="1" applyFont="1" applyFill="1" applyBorder="1" applyAlignment="1">
      <alignment horizontal="center"/>
    </xf>
    <xf numFmtId="9" fontId="0" fillId="4" borderId="12" xfId="1" applyFont="1" applyFill="1" applyBorder="1" applyAlignment="1">
      <alignment horizontal="center" vertical="center"/>
    </xf>
    <xf numFmtId="0" fontId="0" fillId="4" borderId="12" xfId="0" applyFill="1" applyBorder="1"/>
    <xf numFmtId="0" fontId="0" fillId="4" borderId="0" xfId="0" applyFill="1" applyBorder="1" applyAlignment="1">
      <alignment horizontal="left"/>
    </xf>
    <xf numFmtId="9" fontId="0" fillId="4" borderId="4" xfId="1" applyFont="1" applyFill="1" applyBorder="1" applyAlignment="1">
      <alignment horizontal="center"/>
    </xf>
    <xf numFmtId="9" fontId="0" fillId="4" borderId="4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4" fillId="3" borderId="1" xfId="1" applyFont="1" applyFill="1" applyBorder="1" applyAlignment="1">
      <alignment horizontal="left" vertical="center"/>
    </xf>
    <xf numFmtId="0" fontId="36" fillId="0" borderId="0" xfId="0" applyFont="1" applyAlignment="1">
      <alignment wrapText="1"/>
    </xf>
    <xf numFmtId="166" fontId="14" fillId="4" borderId="1" xfId="0" applyNumberFormat="1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166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center"/>
    </xf>
    <xf numFmtId="9" fontId="14" fillId="0" borderId="0" xfId="0" applyNumberFormat="1" applyFont="1" applyAlignment="1">
      <alignment horizontal="center"/>
    </xf>
    <xf numFmtId="166" fontId="14" fillId="0" borderId="0" xfId="0" applyNumberFormat="1" applyFont="1"/>
    <xf numFmtId="167" fontId="14" fillId="4" borderId="1" xfId="0" applyNumberFormat="1" applyFont="1" applyFill="1" applyBorder="1" applyAlignment="1">
      <alignment horizontal="center"/>
    </xf>
    <xf numFmtId="167" fontId="14" fillId="0" borderId="0" xfId="0" applyNumberFormat="1" applyFont="1" applyAlignment="1">
      <alignment horizontal="center"/>
    </xf>
    <xf numFmtId="0" fontId="4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1" xfId="1" applyFont="1" applyBorder="1" applyAlignment="1">
      <alignment horizontal="center"/>
    </xf>
    <xf numFmtId="165" fontId="14" fillId="4" borderId="1" xfId="1" applyNumberFormat="1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8" xfId="0" applyFont="1" applyFill="1" applyBorder="1" applyAlignment="1">
      <alignment horizontal="center"/>
    </xf>
    <xf numFmtId="0" fontId="35" fillId="6" borderId="1" xfId="0" applyFont="1" applyFill="1" applyBorder="1" applyAlignment="1">
      <alignment horizontal="left" vertical="center" wrapText="1"/>
    </xf>
    <xf numFmtId="0" fontId="42" fillId="8" borderId="2" xfId="0" applyFont="1" applyFill="1" applyBorder="1" applyAlignment="1">
      <alignment horizontal="center"/>
    </xf>
    <xf numFmtId="0" fontId="42" fillId="8" borderId="8" xfId="0" applyFont="1" applyFill="1" applyBorder="1" applyAlignment="1">
      <alignment horizontal="center"/>
    </xf>
    <xf numFmtId="0" fontId="44" fillId="6" borderId="9" xfId="0" applyFont="1" applyFill="1" applyBorder="1" applyAlignment="1">
      <alignment horizontal="left" vertical="top" wrapText="1"/>
    </xf>
    <xf numFmtId="0" fontId="44" fillId="6" borderId="10" xfId="0" applyFont="1" applyFill="1" applyBorder="1" applyAlignment="1">
      <alignment horizontal="left" vertical="top" wrapText="1"/>
    </xf>
    <xf numFmtId="0" fontId="44" fillId="6" borderId="13" xfId="0" applyFont="1" applyFill="1" applyBorder="1" applyAlignment="1">
      <alignment horizontal="left" vertical="top" wrapText="1"/>
    </xf>
    <xf numFmtId="0" fontId="44" fillId="6" borderId="6" xfId="0" applyFont="1" applyFill="1" applyBorder="1" applyAlignment="1">
      <alignment horizontal="left" vertical="top" wrapText="1"/>
    </xf>
    <xf numFmtId="9" fontId="35" fillId="6" borderId="1" xfId="1" applyFont="1" applyFill="1" applyBorder="1" applyAlignment="1">
      <alignment horizontal="center" vertical="center"/>
    </xf>
    <xf numFmtId="1" fontId="42" fillId="9" borderId="7" xfId="0" applyNumberFormat="1" applyFont="1" applyFill="1" applyBorder="1" applyAlignment="1">
      <alignment horizontal="center" vertical="center"/>
    </xf>
    <xf numFmtId="1" fontId="42" fillId="9" borderId="3" xfId="0" applyNumberFormat="1" applyFont="1" applyFill="1" applyBorder="1" applyAlignment="1">
      <alignment horizontal="center" vertical="center"/>
    </xf>
    <xf numFmtId="9" fontId="42" fillId="8" borderId="2" xfId="0" applyNumberFormat="1" applyFont="1" applyFill="1" applyBorder="1" applyAlignment="1">
      <alignment horizontal="center"/>
    </xf>
    <xf numFmtId="9" fontId="42" fillId="8" borderId="8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30" fillId="4" borderId="0" xfId="0" applyFont="1" applyFill="1" applyAlignment="1">
      <alignment horizontal="center" vertical="center"/>
    </xf>
    <xf numFmtId="9" fontId="42" fillId="8" borderId="7" xfId="0" applyNumberFormat="1" applyFont="1" applyFill="1" applyBorder="1" applyAlignment="1">
      <alignment horizontal="center" vertical="center"/>
    </xf>
    <xf numFmtId="9" fontId="42" fillId="8" borderId="3" xfId="0" applyNumberFormat="1" applyFont="1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Nivel</a:t>
            </a:r>
            <a:r>
              <a:rPr lang="en-US" baseline="0"/>
              <a:t> de Curso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'!$J$71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EF7-D44A-A6B4-3F25B7772C24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EF7-D44A-A6B4-3F25B7772C24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EF7-D44A-A6B4-3F25B7772C24}"/>
              </c:ext>
            </c:extLst>
          </c:dPt>
          <c:cat>
            <c:strRef>
              <c:f>'DATOS '!$I$72:$I$74</c:f>
              <c:strCache>
                <c:ptCount val="3"/>
                <c:pt idx="0">
                  <c:v>INICIAL</c:v>
                </c:pt>
                <c:pt idx="1">
                  <c:v>INTERMEDIO</c:v>
                </c:pt>
                <c:pt idx="2">
                  <c:v>AVANZADO</c:v>
                </c:pt>
              </c:strCache>
            </c:strRef>
          </c:cat>
          <c:val>
            <c:numRef>
              <c:f>'DATOS '!$J$72:$J$74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F7-D44A-A6B4-3F25B7772C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229120"/>
        <c:axId val="523230768"/>
      </c:barChart>
      <c:catAx>
        <c:axId val="52322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230768"/>
        <c:crosses val="autoZero"/>
        <c:auto val="1"/>
        <c:lblAlgn val="ctr"/>
        <c:lblOffset val="100"/>
        <c:noMultiLvlLbl val="0"/>
      </c:catAx>
      <c:valAx>
        <c:axId val="52323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3229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Resultado</a:t>
            </a:r>
            <a:r>
              <a:rPr lang="es-ES_tradnl" baseline="0"/>
              <a:t> por Pregunta - Habilidad y Contenido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'!$B$5</c:f>
              <c:strCache>
                <c:ptCount val="1"/>
                <c:pt idx="0">
                  <c:v>Localizar información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'DATOS '!$C$4:$H$4</c:f>
              <c:strCache>
                <c:ptCount val="6"/>
                <c:pt idx="0">
                  <c:v>Literario narrativo: Leyenda</c:v>
                </c:pt>
                <c:pt idx="1">
                  <c:v>Literario lírico: Poema</c:v>
                </c:pt>
                <c:pt idx="2">
                  <c:v>No literario: Entrevista</c:v>
                </c:pt>
                <c:pt idx="3">
                  <c:v>No literario: Afiche</c:v>
                </c:pt>
                <c:pt idx="4">
                  <c:v>No literario: informativo</c:v>
                </c:pt>
                <c:pt idx="5">
                  <c:v>Literario narrativo: Cuento</c:v>
                </c:pt>
              </c:strCache>
            </c:strRef>
          </c:cat>
          <c:val>
            <c:numRef>
              <c:f>'DATOS '!$C$5:$H$5</c:f>
              <c:numCache>
                <c:formatCode>0%</c:formatCode>
                <c:ptCount val="6"/>
                <c:pt idx="0">
                  <c:v>0.63398437500000004</c:v>
                </c:pt>
                <c:pt idx="1">
                  <c:v>0.681640625</c:v>
                </c:pt>
                <c:pt idx="2">
                  <c:v>0.69596354166666674</c:v>
                </c:pt>
                <c:pt idx="3">
                  <c:v>0.615234375</c:v>
                </c:pt>
                <c:pt idx="4">
                  <c:v>0.69596354166666674</c:v>
                </c:pt>
                <c:pt idx="5">
                  <c:v>0.693359375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1-4721-B73F-D6F8CE335A30}"/>
            </c:ext>
          </c:extLst>
        </c:ser>
        <c:ser>
          <c:idx val="1"/>
          <c:order val="1"/>
          <c:tx>
            <c:strRef>
              <c:f>'DATOS '!$B$6</c:f>
              <c:strCache>
                <c:ptCount val="1"/>
                <c:pt idx="0">
                  <c:v>Relacionar e interpretar información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'DATOS '!$C$4:$H$4</c:f>
              <c:strCache>
                <c:ptCount val="6"/>
                <c:pt idx="0">
                  <c:v>Literario narrativo: Leyenda</c:v>
                </c:pt>
                <c:pt idx="1">
                  <c:v>Literario lírico: Poema</c:v>
                </c:pt>
                <c:pt idx="2">
                  <c:v>No literario: Entrevista</c:v>
                </c:pt>
                <c:pt idx="3">
                  <c:v>No literario: Afiche</c:v>
                </c:pt>
                <c:pt idx="4">
                  <c:v>No literario: informativo</c:v>
                </c:pt>
                <c:pt idx="5">
                  <c:v>Literario narrativo: Cuento</c:v>
                </c:pt>
              </c:strCache>
            </c:strRef>
          </c:cat>
          <c:val>
            <c:numRef>
              <c:f>'DATOS '!$C$6:$H$6</c:f>
              <c:numCache>
                <c:formatCode>0%</c:formatCode>
                <c:ptCount val="6"/>
                <c:pt idx="0">
                  <c:v>0.67723214285714284</c:v>
                </c:pt>
                <c:pt idx="1">
                  <c:v>0.72488839285714279</c:v>
                </c:pt>
                <c:pt idx="2">
                  <c:v>0.73921130952380953</c:v>
                </c:pt>
                <c:pt idx="3">
                  <c:v>0.65848214285714279</c:v>
                </c:pt>
                <c:pt idx="4">
                  <c:v>0.73921130952380953</c:v>
                </c:pt>
                <c:pt idx="5">
                  <c:v>0.73660714285714279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1-4721-B73F-D6F8CE335A30}"/>
            </c:ext>
          </c:extLst>
        </c:ser>
        <c:ser>
          <c:idx val="2"/>
          <c:order val="2"/>
          <c:tx>
            <c:strRef>
              <c:f>'DATOS '!$B$7</c:f>
              <c:strCache>
                <c:ptCount val="1"/>
                <c:pt idx="0">
                  <c:v>Reflexionar sobre el texto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'DATOS '!$C$4:$H$4</c:f>
              <c:strCache>
                <c:ptCount val="6"/>
                <c:pt idx="0">
                  <c:v>Literario narrativo: Leyenda</c:v>
                </c:pt>
                <c:pt idx="1">
                  <c:v>Literario lírico: Poema</c:v>
                </c:pt>
                <c:pt idx="2">
                  <c:v>No literario: Entrevista</c:v>
                </c:pt>
                <c:pt idx="3">
                  <c:v>No literario: Afiche</c:v>
                </c:pt>
                <c:pt idx="4">
                  <c:v>No literario: informativo</c:v>
                </c:pt>
                <c:pt idx="5">
                  <c:v>Literario narrativo: Cuento</c:v>
                </c:pt>
              </c:strCache>
            </c:strRef>
          </c:cat>
          <c:val>
            <c:numRef>
              <c:f>'DATOS '!$C$7:$H$7</c:f>
              <c:numCache>
                <c:formatCode>0%</c:formatCode>
                <c:ptCount val="6"/>
                <c:pt idx="0">
                  <c:v>0.57539062500000004</c:v>
                </c:pt>
                <c:pt idx="1">
                  <c:v>0.623046875</c:v>
                </c:pt>
                <c:pt idx="2">
                  <c:v>0.63736979166666674</c:v>
                </c:pt>
                <c:pt idx="3">
                  <c:v>0.556640625</c:v>
                </c:pt>
                <c:pt idx="4">
                  <c:v>0.63736979166666674</c:v>
                </c:pt>
                <c:pt idx="5">
                  <c:v>0.634765625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31-4721-B73F-D6F8CE335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109151"/>
        <c:axId val="755110799"/>
      </c:barChart>
      <c:catAx>
        <c:axId val="75510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5110799"/>
        <c:crosses val="autoZero"/>
        <c:auto val="1"/>
        <c:lblAlgn val="ctr"/>
        <c:lblOffset val="100"/>
        <c:noMultiLvlLbl val="0"/>
      </c:catAx>
      <c:valAx>
        <c:axId val="7551107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510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Resultado</a:t>
            </a:r>
            <a:r>
              <a:rPr lang="es-ES_tradnl" baseline="0"/>
              <a:t> por Pregunta - Habilidad y Contenido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'DATOS '!$B$5</c:f>
              <c:strCache>
                <c:ptCount val="1"/>
                <c:pt idx="0">
                  <c:v>Localizar información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'!$C$4:$H$4</c:f>
              <c:strCache>
                <c:ptCount val="6"/>
                <c:pt idx="0">
                  <c:v>Literario narrativo: Leyenda</c:v>
                </c:pt>
                <c:pt idx="1">
                  <c:v>Literario lírico: Poema</c:v>
                </c:pt>
                <c:pt idx="2">
                  <c:v>No literario: Entrevista</c:v>
                </c:pt>
                <c:pt idx="3">
                  <c:v>No literario: Afiche</c:v>
                </c:pt>
                <c:pt idx="4">
                  <c:v>No literario: informativo</c:v>
                </c:pt>
                <c:pt idx="5">
                  <c:v>Literario narrativo: Cuento</c:v>
                </c:pt>
              </c:strCache>
            </c:strRef>
          </c:cat>
          <c:val>
            <c:numRef>
              <c:f>'DATOS '!$C$5:$H$5</c:f>
              <c:numCache>
                <c:formatCode>0%</c:formatCode>
                <c:ptCount val="6"/>
                <c:pt idx="0">
                  <c:v>0.63398437500000004</c:v>
                </c:pt>
                <c:pt idx="1">
                  <c:v>0.681640625</c:v>
                </c:pt>
                <c:pt idx="2">
                  <c:v>0.69596354166666674</c:v>
                </c:pt>
                <c:pt idx="3">
                  <c:v>0.615234375</c:v>
                </c:pt>
                <c:pt idx="4">
                  <c:v>0.69596354166666674</c:v>
                </c:pt>
                <c:pt idx="5">
                  <c:v>0.693359375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8-4EA9-8159-69A7FF3FCD3F}"/>
            </c:ext>
          </c:extLst>
        </c:ser>
        <c:ser>
          <c:idx val="1"/>
          <c:order val="1"/>
          <c:tx>
            <c:strRef>
              <c:f>'DATOS '!$B$6</c:f>
              <c:strCache>
                <c:ptCount val="1"/>
                <c:pt idx="0">
                  <c:v>Relacionar e interpretar información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'!$C$4:$H$4</c:f>
              <c:strCache>
                <c:ptCount val="6"/>
                <c:pt idx="0">
                  <c:v>Literario narrativo: Leyenda</c:v>
                </c:pt>
                <c:pt idx="1">
                  <c:v>Literario lírico: Poema</c:v>
                </c:pt>
                <c:pt idx="2">
                  <c:v>No literario: Entrevista</c:v>
                </c:pt>
                <c:pt idx="3">
                  <c:v>No literario: Afiche</c:v>
                </c:pt>
                <c:pt idx="4">
                  <c:v>No literario: informativo</c:v>
                </c:pt>
                <c:pt idx="5">
                  <c:v>Literario narrativo: Cuento</c:v>
                </c:pt>
              </c:strCache>
            </c:strRef>
          </c:cat>
          <c:val>
            <c:numRef>
              <c:f>'DATOS '!$C$6:$H$6</c:f>
              <c:numCache>
                <c:formatCode>0%</c:formatCode>
                <c:ptCount val="6"/>
                <c:pt idx="0">
                  <c:v>0.67723214285714284</c:v>
                </c:pt>
                <c:pt idx="1">
                  <c:v>0.72488839285714279</c:v>
                </c:pt>
                <c:pt idx="2">
                  <c:v>0.73921130952380953</c:v>
                </c:pt>
                <c:pt idx="3">
                  <c:v>0.65848214285714279</c:v>
                </c:pt>
                <c:pt idx="4">
                  <c:v>0.73921130952380953</c:v>
                </c:pt>
                <c:pt idx="5">
                  <c:v>0.73660714285714279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8-4EA9-8159-69A7FF3FCD3F}"/>
            </c:ext>
          </c:extLst>
        </c:ser>
        <c:ser>
          <c:idx val="2"/>
          <c:order val="2"/>
          <c:tx>
            <c:strRef>
              <c:f>'DATOS '!$B$7</c:f>
              <c:strCache>
                <c:ptCount val="1"/>
                <c:pt idx="0">
                  <c:v>Reflexionar sobre el texto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'DATOS '!$C$4:$H$4</c:f>
              <c:strCache>
                <c:ptCount val="6"/>
                <c:pt idx="0">
                  <c:v>Literario narrativo: Leyenda</c:v>
                </c:pt>
                <c:pt idx="1">
                  <c:v>Literario lírico: Poema</c:v>
                </c:pt>
                <c:pt idx="2">
                  <c:v>No literario: Entrevista</c:v>
                </c:pt>
                <c:pt idx="3">
                  <c:v>No literario: Afiche</c:v>
                </c:pt>
                <c:pt idx="4">
                  <c:v>No literario: informativo</c:v>
                </c:pt>
                <c:pt idx="5">
                  <c:v>Literario narrativo: Cuento</c:v>
                </c:pt>
              </c:strCache>
            </c:strRef>
          </c:cat>
          <c:val>
            <c:numRef>
              <c:f>'DATOS '!$C$7:$H$7</c:f>
              <c:numCache>
                <c:formatCode>0%</c:formatCode>
                <c:ptCount val="6"/>
                <c:pt idx="0">
                  <c:v>0.57539062500000004</c:v>
                </c:pt>
                <c:pt idx="1">
                  <c:v>0.623046875</c:v>
                </c:pt>
                <c:pt idx="2">
                  <c:v>0.63736979166666674</c:v>
                </c:pt>
                <c:pt idx="3">
                  <c:v>0.556640625</c:v>
                </c:pt>
                <c:pt idx="4">
                  <c:v>0.63736979166666674</c:v>
                </c:pt>
                <c:pt idx="5">
                  <c:v>0.634765625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E8-4EA9-8159-69A7FF3FCD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109151"/>
        <c:axId val="755110799"/>
      </c:barChart>
      <c:catAx>
        <c:axId val="755109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5110799"/>
        <c:crosses val="autoZero"/>
        <c:auto val="1"/>
        <c:lblAlgn val="ctr"/>
        <c:lblOffset val="100"/>
        <c:noMultiLvlLbl val="0"/>
      </c:catAx>
      <c:valAx>
        <c:axId val="75511079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55109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121</xdr:row>
      <xdr:rowOff>44825</xdr:rowOff>
    </xdr:from>
    <xdr:to>
      <xdr:col>4</xdr:col>
      <xdr:colOff>11206</xdr:colOff>
      <xdr:row>129</xdr:row>
      <xdr:rowOff>2061884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1F4AD3-5C63-654D-8928-4BB9F7D06A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179294</xdr:colOff>
      <xdr:row>121</xdr:row>
      <xdr:rowOff>67236</xdr:rowOff>
    </xdr:from>
    <xdr:to>
      <xdr:col>8</xdr:col>
      <xdr:colOff>666537</xdr:colOff>
      <xdr:row>129</xdr:row>
      <xdr:rowOff>2073089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A1F77C2-D9D0-4C63-8A0B-8D99569618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54428</xdr:colOff>
      <xdr:row>8</xdr:row>
      <xdr:rowOff>40821</xdr:rowOff>
    </xdr:from>
    <xdr:to>
      <xdr:col>8</xdr:col>
      <xdr:colOff>1564820</xdr:colOff>
      <xdr:row>28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D0B7958-EE35-4127-9839-B93F5F2765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0F3A-AD90-2940-80DB-7296E192B45E}">
  <dimension ref="A1:AO79"/>
  <sheetViews>
    <sheetView workbookViewId="0">
      <selection activeCell="I5" sqref="I5"/>
    </sheetView>
  </sheetViews>
  <sheetFormatPr baseColWidth="10" defaultRowHeight="15.75"/>
  <sheetData>
    <row r="1" spans="1:41" ht="129" thickBot="1">
      <c r="A1" s="253" t="s">
        <v>2817</v>
      </c>
      <c r="B1" s="253" t="s">
        <v>190</v>
      </c>
      <c r="C1" s="253" t="s">
        <v>191</v>
      </c>
      <c r="D1" s="253" t="s">
        <v>4373</v>
      </c>
      <c r="E1" s="253" t="s">
        <v>192</v>
      </c>
      <c r="F1" s="253" t="s">
        <v>2818</v>
      </c>
      <c r="G1" s="253" t="s">
        <v>2819</v>
      </c>
      <c r="H1" s="253" t="s">
        <v>2820</v>
      </c>
      <c r="I1" s="253" t="s">
        <v>2821</v>
      </c>
      <c r="J1" s="253" t="s">
        <v>2822</v>
      </c>
      <c r="K1" s="253" t="s">
        <v>2823</v>
      </c>
      <c r="L1" s="253" t="s">
        <v>2824</v>
      </c>
      <c r="M1" s="253" t="s">
        <v>2825</v>
      </c>
      <c r="N1" s="253" t="s">
        <v>2826</v>
      </c>
      <c r="O1" s="253" t="s">
        <v>2827</v>
      </c>
      <c r="P1" s="253" t="s">
        <v>2828</v>
      </c>
      <c r="Q1" s="253" t="s">
        <v>2829</v>
      </c>
      <c r="R1" s="253" t="s">
        <v>2830</v>
      </c>
      <c r="S1" s="253" t="s">
        <v>2831</v>
      </c>
      <c r="T1" s="253" t="s">
        <v>2832</v>
      </c>
      <c r="U1" s="253" t="s">
        <v>2833</v>
      </c>
      <c r="V1" s="253" t="s">
        <v>2834</v>
      </c>
      <c r="W1" s="253" t="s">
        <v>2835</v>
      </c>
      <c r="X1" s="253" t="s">
        <v>2836</v>
      </c>
      <c r="Y1" s="253" t="s">
        <v>2837</v>
      </c>
      <c r="Z1" s="253" t="s">
        <v>2838</v>
      </c>
      <c r="AA1" s="253" t="s">
        <v>2839</v>
      </c>
      <c r="AB1" s="253" t="s">
        <v>2840</v>
      </c>
      <c r="AC1" s="253" t="s">
        <v>2841</v>
      </c>
      <c r="AD1" s="253" t="s">
        <v>2842</v>
      </c>
      <c r="AE1" s="253" t="s">
        <v>2843</v>
      </c>
      <c r="AF1" s="253" t="s">
        <v>2844</v>
      </c>
      <c r="AG1" s="253" t="s">
        <v>2845</v>
      </c>
      <c r="AH1" s="253" t="s">
        <v>2846</v>
      </c>
      <c r="AI1" s="254" t="s">
        <v>2847</v>
      </c>
      <c r="AJ1" s="253"/>
      <c r="AK1" s="253"/>
      <c r="AL1" s="253"/>
      <c r="AM1" s="253"/>
      <c r="AN1" s="253"/>
      <c r="AO1" s="253"/>
    </row>
    <row r="2" spans="1:41" ht="90.75" thickBot="1">
      <c r="A2" s="255">
        <v>44491.409918981481</v>
      </c>
      <c r="B2" s="253" t="s">
        <v>2470</v>
      </c>
      <c r="C2" s="256" t="s">
        <v>4370</v>
      </c>
      <c r="D2" s="253" t="s">
        <v>4374</v>
      </c>
      <c r="E2" s="256">
        <v>12</v>
      </c>
      <c r="F2" s="253" t="s">
        <v>70</v>
      </c>
      <c r="G2" s="253" t="s">
        <v>75</v>
      </c>
      <c r="H2" s="253" t="s">
        <v>79</v>
      </c>
      <c r="I2" s="253" t="s">
        <v>81</v>
      </c>
      <c r="J2" s="253" t="s">
        <v>85</v>
      </c>
      <c r="K2" s="253" t="s">
        <v>90</v>
      </c>
      <c r="L2" s="253" t="s">
        <v>92</v>
      </c>
      <c r="M2" s="253" t="s">
        <v>99</v>
      </c>
      <c r="N2" s="253" t="s">
        <v>103</v>
      </c>
      <c r="O2" s="253" t="s">
        <v>104</v>
      </c>
      <c r="P2" s="253" t="s">
        <v>108</v>
      </c>
      <c r="Q2" s="253" t="s">
        <v>112</v>
      </c>
      <c r="R2" s="253" t="s">
        <v>119</v>
      </c>
      <c r="S2" s="253" t="s">
        <v>122</v>
      </c>
      <c r="T2" s="253" t="s">
        <v>126</v>
      </c>
      <c r="U2" s="253" t="s">
        <v>131</v>
      </c>
      <c r="V2" s="253" t="s">
        <v>135</v>
      </c>
      <c r="W2" s="253" t="s">
        <v>136</v>
      </c>
      <c r="X2" s="253" t="s">
        <v>140</v>
      </c>
      <c r="Y2" s="253" t="s">
        <v>144</v>
      </c>
      <c r="Z2" s="253" t="s">
        <v>151</v>
      </c>
      <c r="AA2" s="253" t="s">
        <v>154</v>
      </c>
      <c r="AB2" s="253" t="s">
        <v>157</v>
      </c>
      <c r="AC2" s="253" t="s">
        <v>161</v>
      </c>
      <c r="AD2" s="253" t="s">
        <v>165</v>
      </c>
      <c r="AE2" s="253" t="s">
        <v>169</v>
      </c>
      <c r="AF2" s="253" t="s">
        <v>173</v>
      </c>
      <c r="AG2" s="253" t="s">
        <v>177</v>
      </c>
      <c r="AH2" s="253" t="s">
        <v>182</v>
      </c>
      <c r="AI2" s="254" t="s">
        <v>184</v>
      </c>
      <c r="AJ2" s="253"/>
      <c r="AK2" s="253"/>
      <c r="AL2" s="253"/>
      <c r="AM2" s="253"/>
      <c r="AN2" s="253"/>
      <c r="AO2" s="253"/>
    </row>
    <row r="3" spans="1:41" ht="103.5" thickBot="1">
      <c r="A3" s="255">
        <v>44491.419374999998</v>
      </c>
      <c r="B3" s="253" t="s">
        <v>2518</v>
      </c>
      <c r="C3" s="256" t="s">
        <v>2850</v>
      </c>
      <c r="D3" s="253" t="s">
        <v>4375</v>
      </c>
      <c r="E3" s="256">
        <v>12</v>
      </c>
      <c r="F3" s="253" t="s">
        <v>68</v>
      </c>
      <c r="G3" s="253" t="s">
        <v>74</v>
      </c>
      <c r="H3" s="253" t="s">
        <v>79</v>
      </c>
      <c r="I3" s="253" t="s">
        <v>82</v>
      </c>
      <c r="J3" s="253" t="s">
        <v>86</v>
      </c>
      <c r="K3" s="253" t="s">
        <v>89</v>
      </c>
      <c r="L3" s="253" t="s">
        <v>94</v>
      </c>
      <c r="M3" s="253" t="s">
        <v>99</v>
      </c>
      <c r="N3" s="253" t="s">
        <v>103</v>
      </c>
      <c r="O3" s="253" t="s">
        <v>106</v>
      </c>
      <c r="P3" s="253" t="s">
        <v>110</v>
      </c>
      <c r="Q3" s="253" t="s">
        <v>112</v>
      </c>
      <c r="R3" s="253" t="s">
        <v>118</v>
      </c>
      <c r="S3" s="253" t="s">
        <v>123</v>
      </c>
      <c r="T3" s="253" t="s">
        <v>124</v>
      </c>
      <c r="U3" s="253" t="s">
        <v>128</v>
      </c>
      <c r="V3" s="253" t="s">
        <v>132</v>
      </c>
      <c r="W3" s="253" t="s">
        <v>136</v>
      </c>
      <c r="X3" s="253" t="s">
        <v>141</v>
      </c>
      <c r="Y3" s="253" t="s">
        <v>144</v>
      </c>
      <c r="Z3" s="253" t="s">
        <v>150</v>
      </c>
      <c r="AA3" s="253" t="s">
        <v>155</v>
      </c>
      <c r="AB3" s="253" t="s">
        <v>157</v>
      </c>
      <c r="AC3" s="253" t="s">
        <v>162</v>
      </c>
      <c r="AD3" s="253" t="s">
        <v>165</v>
      </c>
      <c r="AE3" s="253" t="s">
        <v>170</v>
      </c>
      <c r="AF3" s="253" t="s">
        <v>173</v>
      </c>
      <c r="AG3" s="253" t="s">
        <v>176</v>
      </c>
      <c r="AH3" s="253" t="s">
        <v>182</v>
      </c>
      <c r="AI3" s="254" t="s">
        <v>185</v>
      </c>
      <c r="AJ3" s="253"/>
      <c r="AK3" s="253"/>
      <c r="AL3" s="253"/>
      <c r="AM3" s="253"/>
      <c r="AN3" s="253"/>
      <c r="AO3" s="253"/>
    </row>
    <row r="4" spans="1:41" ht="103.5" thickBot="1">
      <c r="A4" s="255">
        <v>44491.420381944445</v>
      </c>
      <c r="B4" s="253" t="s">
        <v>2450</v>
      </c>
      <c r="C4" s="256" t="s">
        <v>2854</v>
      </c>
      <c r="D4" s="253" t="s">
        <v>4376</v>
      </c>
      <c r="E4" s="256">
        <v>13</v>
      </c>
      <c r="F4" s="253" t="s">
        <v>71</v>
      </c>
      <c r="G4" s="253" t="s">
        <v>75</v>
      </c>
      <c r="H4" s="253" t="s">
        <v>79</v>
      </c>
      <c r="I4" s="253" t="s">
        <v>82</v>
      </c>
      <c r="J4" s="253" t="s">
        <v>85</v>
      </c>
      <c r="K4" s="253" t="s">
        <v>89</v>
      </c>
      <c r="L4" s="253" t="s">
        <v>93</v>
      </c>
      <c r="M4" s="253" t="s">
        <v>96</v>
      </c>
      <c r="N4" s="253" t="s">
        <v>101</v>
      </c>
      <c r="O4" s="253" t="s">
        <v>106</v>
      </c>
      <c r="P4" s="253" t="s">
        <v>110</v>
      </c>
      <c r="Q4" s="253" t="s">
        <v>112</v>
      </c>
      <c r="R4" s="253" t="s">
        <v>118</v>
      </c>
      <c r="S4" s="253" t="s">
        <v>120</v>
      </c>
      <c r="T4" s="253" t="s">
        <v>125</v>
      </c>
      <c r="U4" s="253" t="s">
        <v>128</v>
      </c>
      <c r="V4" s="253" t="s">
        <v>133</v>
      </c>
      <c r="W4" s="253" t="s">
        <v>139</v>
      </c>
      <c r="X4" s="253" t="s">
        <v>141</v>
      </c>
      <c r="Y4" s="253" t="s">
        <v>144</v>
      </c>
      <c r="Z4" s="253" t="s">
        <v>151</v>
      </c>
      <c r="AA4" s="253" t="s">
        <v>155</v>
      </c>
      <c r="AB4" s="253" t="s">
        <v>157</v>
      </c>
      <c r="AC4" s="253" t="s">
        <v>162</v>
      </c>
      <c r="AD4" s="253" t="s">
        <v>165</v>
      </c>
      <c r="AE4" s="253" t="s">
        <v>170</v>
      </c>
      <c r="AF4" s="253" t="s">
        <v>173</v>
      </c>
      <c r="AG4" s="253" t="s">
        <v>179</v>
      </c>
      <c r="AH4" s="253" t="s">
        <v>180</v>
      </c>
      <c r="AI4" s="254" t="s">
        <v>184</v>
      </c>
      <c r="AJ4" s="253"/>
      <c r="AK4" s="253"/>
      <c r="AL4" s="253"/>
      <c r="AM4" s="253"/>
      <c r="AN4" s="253"/>
      <c r="AO4" s="253"/>
    </row>
    <row r="5" spans="1:41" ht="103.5" thickBot="1">
      <c r="A5" s="255">
        <v>44491.427465277775</v>
      </c>
      <c r="B5" s="253" t="s">
        <v>2507</v>
      </c>
      <c r="C5" s="256" t="s">
        <v>2852</v>
      </c>
      <c r="D5" s="253" t="s">
        <v>4377</v>
      </c>
      <c r="E5" s="256">
        <v>13</v>
      </c>
      <c r="F5" s="253" t="s">
        <v>68</v>
      </c>
      <c r="G5" s="253" t="s">
        <v>75</v>
      </c>
      <c r="H5" s="253" t="s">
        <v>79</v>
      </c>
      <c r="I5" s="253" t="s">
        <v>80</v>
      </c>
      <c r="J5" s="253" t="s">
        <v>85</v>
      </c>
      <c r="K5" s="253" t="s">
        <v>89</v>
      </c>
      <c r="L5" s="253" t="s">
        <v>95</v>
      </c>
      <c r="M5" s="253" t="s">
        <v>99</v>
      </c>
      <c r="N5" s="253" t="s">
        <v>103</v>
      </c>
      <c r="O5" s="253" t="s">
        <v>106</v>
      </c>
      <c r="P5" s="253" t="s">
        <v>109</v>
      </c>
      <c r="Q5" s="253" t="s">
        <v>114</v>
      </c>
      <c r="R5" s="253" t="s">
        <v>117</v>
      </c>
      <c r="S5" s="253" t="s">
        <v>120</v>
      </c>
      <c r="T5" s="253" t="s">
        <v>127</v>
      </c>
      <c r="U5" s="253" t="s">
        <v>128</v>
      </c>
      <c r="V5" s="253" t="s">
        <v>133</v>
      </c>
      <c r="W5" s="253" t="s">
        <v>136</v>
      </c>
      <c r="X5" s="253" t="s">
        <v>143</v>
      </c>
      <c r="Y5" s="253" t="s">
        <v>144</v>
      </c>
      <c r="Z5" s="253" t="s">
        <v>151</v>
      </c>
      <c r="AA5" s="253" t="s">
        <v>152</v>
      </c>
      <c r="AB5" s="253" t="s">
        <v>157</v>
      </c>
      <c r="AC5" s="253" t="s">
        <v>162</v>
      </c>
      <c r="AD5" s="253" t="s">
        <v>166</v>
      </c>
      <c r="AE5" s="253" t="s">
        <v>169</v>
      </c>
      <c r="AF5" s="253" t="s">
        <v>175</v>
      </c>
      <c r="AG5" s="253" t="s">
        <v>179</v>
      </c>
      <c r="AH5" s="253" t="s">
        <v>182</v>
      </c>
      <c r="AI5" s="254" t="s">
        <v>184</v>
      </c>
      <c r="AJ5" s="253"/>
      <c r="AK5" s="253"/>
      <c r="AL5" s="253"/>
      <c r="AM5" s="253"/>
      <c r="AN5" s="253"/>
      <c r="AO5" s="253"/>
    </row>
    <row r="6" spans="1:41" ht="78" thickBot="1">
      <c r="A6" s="255">
        <v>44491.427777777775</v>
      </c>
      <c r="B6" s="253" t="s">
        <v>2474</v>
      </c>
      <c r="C6" s="256" t="s">
        <v>2849</v>
      </c>
      <c r="D6" s="253" t="s">
        <v>4378</v>
      </c>
      <c r="E6" s="256">
        <v>12</v>
      </c>
      <c r="F6" s="253" t="s">
        <v>71</v>
      </c>
      <c r="G6" s="253" t="s">
        <v>75</v>
      </c>
      <c r="H6" s="253" t="s">
        <v>77</v>
      </c>
      <c r="I6" s="253" t="s">
        <v>80</v>
      </c>
      <c r="J6" s="253" t="s">
        <v>85</v>
      </c>
      <c r="K6" s="253" t="s">
        <v>89</v>
      </c>
      <c r="L6" s="253" t="s">
        <v>92</v>
      </c>
      <c r="M6" s="253" t="s">
        <v>99</v>
      </c>
      <c r="N6" s="253" t="s">
        <v>100</v>
      </c>
      <c r="O6" s="253" t="s">
        <v>106</v>
      </c>
      <c r="P6" s="253" t="s">
        <v>110</v>
      </c>
      <c r="Q6" s="253" t="s">
        <v>112</v>
      </c>
      <c r="R6" s="253" t="s">
        <v>118</v>
      </c>
      <c r="S6" s="253" t="s">
        <v>122</v>
      </c>
      <c r="T6" s="253" t="s">
        <v>124</v>
      </c>
      <c r="U6" s="253" t="s">
        <v>128</v>
      </c>
      <c r="V6" s="253" t="s">
        <v>133</v>
      </c>
      <c r="W6" s="253" t="s">
        <v>136</v>
      </c>
      <c r="X6" s="253" t="s">
        <v>140</v>
      </c>
      <c r="Y6" s="253" t="s">
        <v>145</v>
      </c>
      <c r="Z6" s="253" t="s">
        <v>150</v>
      </c>
      <c r="AA6" s="253" t="s">
        <v>155</v>
      </c>
      <c r="AB6" s="253" t="s">
        <v>157</v>
      </c>
      <c r="AC6" s="253" t="s">
        <v>160</v>
      </c>
      <c r="AD6" s="253" t="s">
        <v>165</v>
      </c>
      <c r="AE6" s="253" t="s">
        <v>170</v>
      </c>
      <c r="AF6" s="253" t="s">
        <v>173</v>
      </c>
      <c r="AG6" s="253" t="s">
        <v>179</v>
      </c>
      <c r="AH6" s="253" t="s">
        <v>182</v>
      </c>
      <c r="AI6" s="254" t="s">
        <v>184</v>
      </c>
      <c r="AJ6" s="253"/>
      <c r="AK6" s="253"/>
      <c r="AL6" s="253"/>
      <c r="AM6" s="253"/>
      <c r="AN6" s="253"/>
      <c r="AO6" s="253"/>
    </row>
    <row r="7" spans="1:41" ht="90.75" thickBot="1">
      <c r="A7" s="255">
        <v>44491.428749999999</v>
      </c>
      <c r="B7" s="253" t="s">
        <v>2476</v>
      </c>
      <c r="C7" s="256" t="s">
        <v>4371</v>
      </c>
      <c r="D7" s="253" t="s">
        <v>4372</v>
      </c>
      <c r="E7" s="256">
        <v>13</v>
      </c>
      <c r="F7" s="253" t="s">
        <v>71</v>
      </c>
      <c r="G7" s="253" t="s">
        <v>75</v>
      </c>
      <c r="H7" s="253" t="s">
        <v>79</v>
      </c>
      <c r="I7" s="253" t="s">
        <v>80</v>
      </c>
      <c r="J7" s="253" t="s">
        <v>85</v>
      </c>
      <c r="K7" s="253" t="s">
        <v>89</v>
      </c>
      <c r="L7" s="253" t="s">
        <v>94</v>
      </c>
      <c r="M7" s="253" t="s">
        <v>99</v>
      </c>
      <c r="N7" s="253" t="s">
        <v>103</v>
      </c>
      <c r="O7" s="253" t="s">
        <v>106</v>
      </c>
      <c r="P7" s="253" t="s">
        <v>110</v>
      </c>
      <c r="Q7" s="253" t="s">
        <v>112</v>
      </c>
      <c r="R7" s="253" t="s">
        <v>118</v>
      </c>
      <c r="S7" s="253" t="s">
        <v>122</v>
      </c>
      <c r="T7" s="253" t="s">
        <v>124</v>
      </c>
      <c r="U7" s="253" t="s">
        <v>128</v>
      </c>
      <c r="V7" s="253" t="s">
        <v>133</v>
      </c>
      <c r="W7" s="253" t="s">
        <v>138</v>
      </c>
      <c r="X7" s="253" t="s">
        <v>142</v>
      </c>
      <c r="Y7" s="253" t="s">
        <v>144</v>
      </c>
      <c r="Z7" s="253" t="s">
        <v>151</v>
      </c>
      <c r="AA7" s="253" t="s">
        <v>155</v>
      </c>
      <c r="AB7" s="253" t="s">
        <v>157</v>
      </c>
      <c r="AC7" s="253" t="s">
        <v>161</v>
      </c>
      <c r="AD7" s="253" t="s">
        <v>165</v>
      </c>
      <c r="AE7" s="253" t="s">
        <v>169</v>
      </c>
      <c r="AF7" s="253" t="s">
        <v>173</v>
      </c>
      <c r="AG7" s="253" t="s">
        <v>179</v>
      </c>
      <c r="AH7" s="253" t="s">
        <v>182</v>
      </c>
      <c r="AI7" s="254" t="s">
        <v>184</v>
      </c>
      <c r="AJ7" s="253"/>
      <c r="AK7" s="253"/>
      <c r="AL7" s="253"/>
      <c r="AM7" s="253"/>
      <c r="AN7" s="253"/>
      <c r="AO7" s="253"/>
    </row>
    <row r="8" spans="1:41" ht="90.75" thickBot="1">
      <c r="A8" s="255">
        <v>44491.433553240742</v>
      </c>
      <c r="B8" s="253" t="s">
        <v>2464</v>
      </c>
      <c r="C8" s="256" t="s">
        <v>4379</v>
      </c>
      <c r="D8" s="253" t="s">
        <v>4380</v>
      </c>
      <c r="E8" s="256">
        <v>12</v>
      </c>
      <c r="F8" s="253" t="s">
        <v>71</v>
      </c>
      <c r="G8" s="253" t="s">
        <v>75</v>
      </c>
      <c r="H8" s="253" t="s">
        <v>79</v>
      </c>
      <c r="I8" s="253" t="s">
        <v>80</v>
      </c>
      <c r="J8" s="253" t="s">
        <v>86</v>
      </c>
      <c r="K8" s="253" t="s">
        <v>89</v>
      </c>
      <c r="L8" s="253" t="s">
        <v>92</v>
      </c>
      <c r="M8" s="253" t="s">
        <v>99</v>
      </c>
      <c r="N8" s="253" t="s">
        <v>102</v>
      </c>
      <c r="O8" s="253" t="s">
        <v>106</v>
      </c>
      <c r="P8" s="253" t="s">
        <v>110</v>
      </c>
      <c r="Q8" s="253" t="s">
        <v>112</v>
      </c>
      <c r="R8" s="253" t="s">
        <v>118</v>
      </c>
      <c r="S8" s="253" t="s">
        <v>122</v>
      </c>
      <c r="T8" s="253" t="s">
        <v>124</v>
      </c>
      <c r="U8" s="253" t="s">
        <v>128</v>
      </c>
      <c r="V8" s="253" t="s">
        <v>132</v>
      </c>
      <c r="W8" s="253" t="s">
        <v>136</v>
      </c>
      <c r="X8" s="253" t="s">
        <v>143</v>
      </c>
      <c r="Y8" s="253" t="s">
        <v>146</v>
      </c>
      <c r="Z8" s="253" t="s">
        <v>151</v>
      </c>
      <c r="AA8" s="253" t="s">
        <v>155</v>
      </c>
      <c r="AB8" s="253" t="s">
        <v>157</v>
      </c>
      <c r="AC8" s="253" t="s">
        <v>161</v>
      </c>
      <c r="AD8" s="253" t="s">
        <v>165</v>
      </c>
      <c r="AE8" s="253" t="s">
        <v>170</v>
      </c>
      <c r="AF8" s="253" t="s">
        <v>173</v>
      </c>
      <c r="AG8" s="253" t="s">
        <v>179</v>
      </c>
      <c r="AH8" s="253" t="s">
        <v>182</v>
      </c>
      <c r="AI8" s="254" t="s">
        <v>184</v>
      </c>
      <c r="AJ8" s="253"/>
      <c r="AK8" s="253"/>
      <c r="AL8" s="253"/>
      <c r="AM8" s="253"/>
      <c r="AN8" s="253"/>
      <c r="AO8" s="253"/>
    </row>
    <row r="9" spans="1:41" ht="90.75" thickBot="1">
      <c r="A9" s="255">
        <v>44491.435543981483</v>
      </c>
      <c r="B9" s="253" t="s">
        <v>2498</v>
      </c>
      <c r="C9" s="256" t="s">
        <v>4369</v>
      </c>
      <c r="D9" s="253" t="s">
        <v>4381</v>
      </c>
      <c r="E9" s="256">
        <v>13</v>
      </c>
      <c r="F9" s="253" t="s">
        <v>71</v>
      </c>
      <c r="G9" s="253" t="s">
        <v>75</v>
      </c>
      <c r="H9" s="253" t="s">
        <v>79</v>
      </c>
      <c r="I9" s="253" t="s">
        <v>80</v>
      </c>
      <c r="J9" s="253" t="s">
        <v>85</v>
      </c>
      <c r="K9" s="253" t="s">
        <v>89</v>
      </c>
      <c r="L9" s="253" t="s">
        <v>92</v>
      </c>
      <c r="M9" s="253" t="s">
        <v>99</v>
      </c>
      <c r="N9" s="253" t="s">
        <v>102</v>
      </c>
      <c r="O9" s="253" t="s">
        <v>106</v>
      </c>
      <c r="P9" s="253" t="s">
        <v>110</v>
      </c>
      <c r="Q9" s="253" t="s">
        <v>112</v>
      </c>
      <c r="R9" s="253" t="s">
        <v>118</v>
      </c>
      <c r="S9" s="253" t="s">
        <v>122</v>
      </c>
      <c r="T9" s="253" t="s">
        <v>124</v>
      </c>
      <c r="U9" s="253" t="s">
        <v>128</v>
      </c>
      <c r="V9" s="253" t="s">
        <v>133</v>
      </c>
      <c r="W9" s="253" t="s">
        <v>136</v>
      </c>
      <c r="X9" s="253" t="s">
        <v>140</v>
      </c>
      <c r="Y9" s="253" t="s">
        <v>145</v>
      </c>
      <c r="Z9" s="253" t="s">
        <v>151</v>
      </c>
      <c r="AA9" s="253" t="s">
        <v>155</v>
      </c>
      <c r="AB9" s="253" t="s">
        <v>157</v>
      </c>
      <c r="AC9" s="253" t="s">
        <v>161</v>
      </c>
      <c r="AD9" s="253" t="s">
        <v>165</v>
      </c>
      <c r="AE9" s="253" t="s">
        <v>170</v>
      </c>
      <c r="AF9" s="253" t="s">
        <v>175</v>
      </c>
      <c r="AG9" s="253" t="s">
        <v>179</v>
      </c>
      <c r="AH9" s="253" t="s">
        <v>182</v>
      </c>
      <c r="AI9" s="254" t="s">
        <v>184</v>
      </c>
      <c r="AJ9" s="253"/>
      <c r="AK9" s="253"/>
      <c r="AL9" s="253"/>
      <c r="AM9" s="253"/>
      <c r="AN9" s="253"/>
      <c r="AO9" s="253"/>
    </row>
    <row r="10" spans="1:41" ht="90.75" thickBot="1">
      <c r="A10" s="255">
        <v>44491.437037037038</v>
      </c>
      <c r="B10" s="253" t="s">
        <v>2461</v>
      </c>
      <c r="C10" s="256" t="s">
        <v>2851</v>
      </c>
      <c r="D10" s="253" t="s">
        <v>4382</v>
      </c>
      <c r="E10" s="256">
        <v>13</v>
      </c>
      <c r="F10" s="253" t="s">
        <v>68</v>
      </c>
      <c r="G10" s="253" t="s">
        <v>75</v>
      </c>
      <c r="H10" s="253" t="s">
        <v>79</v>
      </c>
      <c r="I10" s="253" t="s">
        <v>81</v>
      </c>
      <c r="J10" s="253" t="s">
        <v>84</v>
      </c>
      <c r="K10" s="253" t="s">
        <v>89</v>
      </c>
      <c r="L10" s="253" t="s">
        <v>92</v>
      </c>
      <c r="M10" s="253" t="s">
        <v>99</v>
      </c>
      <c r="N10" s="253" t="s">
        <v>102</v>
      </c>
      <c r="O10" s="253" t="s">
        <v>106</v>
      </c>
      <c r="P10" s="253" t="s">
        <v>110</v>
      </c>
      <c r="Q10" s="253" t="s">
        <v>112</v>
      </c>
      <c r="R10" s="253" t="s">
        <v>118</v>
      </c>
      <c r="S10" s="253" t="s">
        <v>122</v>
      </c>
      <c r="T10" s="253" t="s">
        <v>124</v>
      </c>
      <c r="U10" s="253" t="s">
        <v>128</v>
      </c>
      <c r="V10" s="253" t="s">
        <v>133</v>
      </c>
      <c r="W10" s="253" t="s">
        <v>138</v>
      </c>
      <c r="X10" s="253" t="s">
        <v>140</v>
      </c>
      <c r="Y10" s="253" t="s">
        <v>144</v>
      </c>
      <c r="Z10" s="253" t="s">
        <v>151</v>
      </c>
      <c r="AA10" s="253" t="s">
        <v>155</v>
      </c>
      <c r="AB10" s="253" t="s">
        <v>157</v>
      </c>
      <c r="AC10" s="253" t="s">
        <v>161</v>
      </c>
      <c r="AD10" s="253" t="s">
        <v>165</v>
      </c>
      <c r="AE10" s="253" t="s">
        <v>170</v>
      </c>
      <c r="AF10" s="253" t="s">
        <v>173</v>
      </c>
      <c r="AG10" s="253" t="s">
        <v>179</v>
      </c>
      <c r="AH10" s="253" t="s">
        <v>182</v>
      </c>
      <c r="AI10" s="254" t="s">
        <v>184</v>
      </c>
      <c r="AJ10" s="253"/>
      <c r="AK10" s="253"/>
      <c r="AL10" s="253"/>
      <c r="AM10" s="253"/>
      <c r="AN10" s="253"/>
      <c r="AO10" s="253"/>
    </row>
    <row r="11" spans="1:41" ht="90.75" thickBot="1">
      <c r="A11" s="255">
        <v>44491.437280092592</v>
      </c>
      <c r="B11" s="253" t="s">
        <v>2466</v>
      </c>
      <c r="C11" s="256" t="s">
        <v>2853</v>
      </c>
      <c r="D11" s="253" t="s">
        <v>4383</v>
      </c>
      <c r="E11" s="256">
        <v>8</v>
      </c>
      <c r="F11" s="253" t="s">
        <v>71</v>
      </c>
      <c r="G11" s="253" t="s">
        <v>75</v>
      </c>
      <c r="H11" s="253" t="s">
        <v>79</v>
      </c>
      <c r="I11" s="253" t="s">
        <v>80</v>
      </c>
      <c r="J11" s="253" t="s">
        <v>85</v>
      </c>
      <c r="K11" s="253" t="s">
        <v>89</v>
      </c>
      <c r="L11" s="253" t="s">
        <v>92</v>
      </c>
      <c r="M11" s="253" t="s">
        <v>99</v>
      </c>
      <c r="N11" s="253" t="s">
        <v>102</v>
      </c>
      <c r="O11" s="253" t="s">
        <v>106</v>
      </c>
      <c r="P11" s="253" t="s">
        <v>110</v>
      </c>
      <c r="Q11" s="253" t="s">
        <v>112</v>
      </c>
      <c r="R11" s="253" t="s">
        <v>118</v>
      </c>
      <c r="S11" s="253" t="s">
        <v>122</v>
      </c>
      <c r="T11" s="253" t="s">
        <v>124</v>
      </c>
      <c r="U11" s="253" t="s">
        <v>128</v>
      </c>
      <c r="V11" s="253" t="s">
        <v>133</v>
      </c>
      <c r="W11" s="253" t="s">
        <v>136</v>
      </c>
      <c r="X11" s="253" t="s">
        <v>140</v>
      </c>
      <c r="Y11" s="253" t="s">
        <v>144</v>
      </c>
      <c r="Z11" s="253" t="s">
        <v>151</v>
      </c>
      <c r="AA11" s="253" t="s">
        <v>155</v>
      </c>
      <c r="AB11" s="253" t="s">
        <v>157</v>
      </c>
      <c r="AC11" s="253" t="s">
        <v>161</v>
      </c>
      <c r="AD11" s="253" t="s">
        <v>165</v>
      </c>
      <c r="AE11" s="253" t="s">
        <v>170</v>
      </c>
      <c r="AF11" s="253" t="s">
        <v>175</v>
      </c>
      <c r="AG11" s="253" t="s">
        <v>179</v>
      </c>
      <c r="AH11" s="253" t="s">
        <v>182</v>
      </c>
      <c r="AI11" s="254" t="s">
        <v>184</v>
      </c>
      <c r="AJ11" s="253"/>
      <c r="AK11" s="253"/>
      <c r="AL11" s="253"/>
      <c r="AM11" s="253"/>
      <c r="AN11" s="253"/>
      <c r="AO11" s="253"/>
    </row>
    <row r="12" spans="1:41" ht="78" thickBot="1">
      <c r="A12" s="255">
        <v>44491.439143518517</v>
      </c>
      <c r="B12" s="253" t="s">
        <v>2491</v>
      </c>
      <c r="C12" s="256" t="s">
        <v>2851</v>
      </c>
      <c r="D12" s="253" t="s">
        <v>4384</v>
      </c>
      <c r="E12" s="256">
        <v>12</v>
      </c>
      <c r="F12" s="253" t="s">
        <v>71</v>
      </c>
      <c r="G12" s="253" t="s">
        <v>75</v>
      </c>
      <c r="H12" s="253" t="s">
        <v>79</v>
      </c>
      <c r="I12" s="253" t="s">
        <v>80</v>
      </c>
      <c r="J12" s="253" t="s">
        <v>86</v>
      </c>
      <c r="K12" s="253" t="s">
        <v>89</v>
      </c>
      <c r="L12" s="253" t="s">
        <v>92</v>
      </c>
      <c r="M12" s="253" t="s">
        <v>99</v>
      </c>
      <c r="N12" s="253" t="s">
        <v>102</v>
      </c>
      <c r="O12" s="253" t="s">
        <v>106</v>
      </c>
      <c r="P12" s="253" t="s">
        <v>110</v>
      </c>
      <c r="Q12" s="253" t="s">
        <v>114</v>
      </c>
      <c r="R12" s="253" t="s">
        <v>118</v>
      </c>
      <c r="S12" s="253" t="s">
        <v>120</v>
      </c>
      <c r="T12" s="253" t="s">
        <v>124</v>
      </c>
      <c r="U12" s="253" t="s">
        <v>130</v>
      </c>
      <c r="V12" s="253" t="s">
        <v>133</v>
      </c>
      <c r="W12" s="253" t="s">
        <v>136</v>
      </c>
      <c r="X12" s="253" t="s">
        <v>140</v>
      </c>
      <c r="Y12" s="253" t="s">
        <v>144</v>
      </c>
      <c r="Z12" s="253" t="s">
        <v>151</v>
      </c>
      <c r="AA12" s="253" t="s">
        <v>155</v>
      </c>
      <c r="AB12" s="253" t="s">
        <v>157</v>
      </c>
      <c r="AC12" s="253" t="s">
        <v>160</v>
      </c>
      <c r="AD12" s="253" t="s">
        <v>165</v>
      </c>
      <c r="AE12" s="253" t="s">
        <v>170</v>
      </c>
      <c r="AF12" s="253" t="s">
        <v>173</v>
      </c>
      <c r="AG12" s="253" t="s">
        <v>179</v>
      </c>
      <c r="AH12" s="253" t="s">
        <v>182</v>
      </c>
      <c r="AI12" s="254" t="s">
        <v>184</v>
      </c>
      <c r="AJ12" s="253"/>
      <c r="AK12" s="253"/>
      <c r="AL12" s="253"/>
      <c r="AM12" s="253"/>
      <c r="AN12" s="253"/>
      <c r="AO12" s="253"/>
    </row>
    <row r="13" spans="1:41" ht="103.5" thickBot="1">
      <c r="A13" s="255">
        <v>44491.440254629626</v>
      </c>
      <c r="B13" s="253" t="s">
        <v>2503</v>
      </c>
      <c r="C13" s="256" t="s">
        <v>2857</v>
      </c>
      <c r="D13" s="253" t="s">
        <v>4385</v>
      </c>
      <c r="E13" s="256">
        <v>13</v>
      </c>
      <c r="F13" s="253" t="s">
        <v>68</v>
      </c>
      <c r="G13" s="253" t="s">
        <v>75</v>
      </c>
      <c r="H13" s="253" t="s">
        <v>79</v>
      </c>
      <c r="I13" s="253" t="s">
        <v>82</v>
      </c>
      <c r="J13" s="253" t="s">
        <v>86</v>
      </c>
      <c r="K13" s="253" t="s">
        <v>89</v>
      </c>
      <c r="L13" s="253" t="s">
        <v>92</v>
      </c>
      <c r="M13" s="253" t="s">
        <v>99</v>
      </c>
      <c r="N13" s="253" t="s">
        <v>102</v>
      </c>
      <c r="O13" s="253" t="s">
        <v>104</v>
      </c>
      <c r="P13" s="253" t="s">
        <v>110</v>
      </c>
      <c r="Q13" s="253" t="s">
        <v>112</v>
      </c>
      <c r="R13" s="253" t="s">
        <v>119</v>
      </c>
      <c r="S13" s="253" t="s">
        <v>120</v>
      </c>
      <c r="T13" s="253" t="s">
        <v>124</v>
      </c>
      <c r="U13" s="253" t="s">
        <v>128</v>
      </c>
      <c r="V13" s="253" t="s">
        <v>133</v>
      </c>
      <c r="W13" s="253" t="s">
        <v>139</v>
      </c>
      <c r="X13" s="253" t="s">
        <v>141</v>
      </c>
      <c r="Y13" s="253" t="s">
        <v>144</v>
      </c>
      <c r="Z13" s="253" t="s">
        <v>151</v>
      </c>
      <c r="AA13" s="253" t="s">
        <v>152</v>
      </c>
      <c r="AB13" s="253" t="s">
        <v>157</v>
      </c>
      <c r="AC13" s="253" t="s">
        <v>163</v>
      </c>
      <c r="AD13" s="253" t="s">
        <v>165</v>
      </c>
      <c r="AE13" s="253" t="s">
        <v>169</v>
      </c>
      <c r="AF13" s="253" t="s">
        <v>173</v>
      </c>
      <c r="AG13" s="253" t="s">
        <v>179</v>
      </c>
      <c r="AH13" s="253" t="s">
        <v>182</v>
      </c>
      <c r="AI13" s="254" t="s">
        <v>184</v>
      </c>
      <c r="AJ13" s="253"/>
      <c r="AK13" s="253"/>
      <c r="AL13" s="253"/>
      <c r="AM13" s="253"/>
      <c r="AN13" s="253"/>
      <c r="AO13" s="253"/>
    </row>
    <row r="14" spans="1:41" ht="78" thickBot="1">
      <c r="A14" s="255">
        <v>44491.440937500003</v>
      </c>
      <c r="B14" s="253" t="s">
        <v>2456</v>
      </c>
      <c r="C14" s="256" t="s">
        <v>2850</v>
      </c>
      <c r="D14" s="253" t="s">
        <v>4386</v>
      </c>
      <c r="E14" s="256">
        <v>12</v>
      </c>
      <c r="F14" s="253" t="s">
        <v>71</v>
      </c>
      <c r="G14" s="253" t="s">
        <v>74</v>
      </c>
      <c r="H14" s="253" t="s">
        <v>79</v>
      </c>
      <c r="I14" s="253" t="s">
        <v>80</v>
      </c>
      <c r="J14" s="253" t="s">
        <v>85</v>
      </c>
      <c r="K14" s="253" t="s">
        <v>89</v>
      </c>
      <c r="L14" s="253" t="s">
        <v>94</v>
      </c>
      <c r="M14" s="253" t="s">
        <v>99</v>
      </c>
      <c r="N14" s="253" t="s">
        <v>103</v>
      </c>
      <c r="O14" s="253" t="s">
        <v>106</v>
      </c>
      <c r="P14" s="253" t="s">
        <v>110</v>
      </c>
      <c r="Q14" s="253" t="s">
        <v>112</v>
      </c>
      <c r="R14" s="253" t="s">
        <v>118</v>
      </c>
      <c r="S14" s="253" t="s">
        <v>122</v>
      </c>
      <c r="T14" s="253" t="s">
        <v>126</v>
      </c>
      <c r="U14" s="253" t="s">
        <v>128</v>
      </c>
      <c r="V14" s="253" t="s">
        <v>133</v>
      </c>
      <c r="W14" s="253" t="s">
        <v>138</v>
      </c>
      <c r="X14" s="253" t="s">
        <v>142</v>
      </c>
      <c r="Y14" s="253" t="s">
        <v>144</v>
      </c>
      <c r="Z14" s="253" t="s">
        <v>151</v>
      </c>
      <c r="AA14" s="253" t="s">
        <v>155</v>
      </c>
      <c r="AB14" s="253" t="s">
        <v>159</v>
      </c>
      <c r="AC14" s="253" t="s">
        <v>160</v>
      </c>
      <c r="AD14" s="253" t="s">
        <v>166</v>
      </c>
      <c r="AE14" s="253" t="s">
        <v>170</v>
      </c>
      <c r="AF14" s="253" t="s">
        <v>173</v>
      </c>
      <c r="AG14" s="253" t="s">
        <v>179</v>
      </c>
      <c r="AH14" s="253" t="s">
        <v>180</v>
      </c>
      <c r="AI14" s="254" t="s">
        <v>187</v>
      </c>
      <c r="AJ14" s="253"/>
      <c r="AK14" s="253"/>
      <c r="AL14" s="253"/>
      <c r="AM14" s="253"/>
      <c r="AN14" s="253"/>
      <c r="AO14" s="253"/>
    </row>
    <row r="15" spans="1:41" ht="90.75" thickBot="1">
      <c r="A15" s="255">
        <v>44491.444699074076</v>
      </c>
      <c r="B15" s="253" t="s">
        <v>1562</v>
      </c>
      <c r="C15" s="256" t="s">
        <v>2848</v>
      </c>
      <c r="D15" s="253" t="s">
        <v>4387</v>
      </c>
      <c r="E15" s="256">
        <v>13</v>
      </c>
      <c r="F15" s="253" t="s">
        <v>68</v>
      </c>
      <c r="G15" s="253" t="s">
        <v>75</v>
      </c>
      <c r="H15" s="253" t="s">
        <v>79</v>
      </c>
      <c r="I15" s="253" t="s">
        <v>82</v>
      </c>
      <c r="J15" s="253" t="s">
        <v>86</v>
      </c>
      <c r="K15" s="253" t="s">
        <v>89</v>
      </c>
      <c r="L15" s="253" t="s">
        <v>94</v>
      </c>
      <c r="M15" s="253" t="s">
        <v>99</v>
      </c>
      <c r="N15" s="253" t="s">
        <v>102</v>
      </c>
      <c r="O15" s="253" t="s">
        <v>107</v>
      </c>
      <c r="P15" s="253" t="s">
        <v>110</v>
      </c>
      <c r="Q15" s="253" t="s">
        <v>112</v>
      </c>
      <c r="R15" s="253" t="s">
        <v>118</v>
      </c>
      <c r="S15" s="253" t="s">
        <v>122</v>
      </c>
      <c r="T15" s="253" t="s">
        <v>124</v>
      </c>
      <c r="U15" s="253" t="s">
        <v>128</v>
      </c>
      <c r="V15" s="253" t="s">
        <v>134</v>
      </c>
      <c r="W15" s="253" t="s">
        <v>136</v>
      </c>
      <c r="X15" s="253" t="s">
        <v>142</v>
      </c>
      <c r="Y15" s="253" t="s">
        <v>144</v>
      </c>
      <c r="Z15" s="253" t="s">
        <v>151</v>
      </c>
      <c r="AA15" s="253" t="s">
        <v>155</v>
      </c>
      <c r="AB15" s="253" t="s">
        <v>157</v>
      </c>
      <c r="AC15" s="253" t="s">
        <v>161</v>
      </c>
      <c r="AD15" s="253" t="s">
        <v>165</v>
      </c>
      <c r="AE15" s="253" t="s">
        <v>168</v>
      </c>
      <c r="AF15" s="253" t="s">
        <v>173</v>
      </c>
      <c r="AG15" s="253" t="s">
        <v>179</v>
      </c>
      <c r="AH15" s="253" t="s">
        <v>180</v>
      </c>
      <c r="AI15" s="254" t="s">
        <v>187</v>
      </c>
      <c r="AJ15" s="253"/>
      <c r="AK15" s="253"/>
      <c r="AL15" s="253"/>
      <c r="AM15" s="253"/>
      <c r="AN15" s="253"/>
      <c r="AO15" s="253"/>
    </row>
    <row r="16" spans="1:41" ht="78" thickBot="1">
      <c r="A16" s="255">
        <v>44491.445740740739</v>
      </c>
      <c r="B16" s="253" t="s">
        <v>2508</v>
      </c>
      <c r="C16" s="256" t="s">
        <v>2855</v>
      </c>
      <c r="D16" s="253" t="s">
        <v>4388</v>
      </c>
      <c r="E16" s="256">
        <v>13</v>
      </c>
      <c r="F16" s="253" t="s">
        <v>68</v>
      </c>
      <c r="G16" s="253" t="s">
        <v>74</v>
      </c>
      <c r="H16" s="253" t="s">
        <v>79</v>
      </c>
      <c r="I16" s="253" t="s">
        <v>80</v>
      </c>
      <c r="J16" s="253" t="s">
        <v>84</v>
      </c>
      <c r="K16" s="253" t="s">
        <v>89</v>
      </c>
      <c r="L16" s="253" t="s">
        <v>92</v>
      </c>
      <c r="M16" s="253" t="s">
        <v>99</v>
      </c>
      <c r="N16" s="253" t="s">
        <v>101</v>
      </c>
      <c r="O16" s="253" t="s">
        <v>106</v>
      </c>
      <c r="P16" s="253" t="s">
        <v>110</v>
      </c>
      <c r="Q16" s="253" t="s">
        <v>115</v>
      </c>
      <c r="R16" s="253" t="s">
        <v>117</v>
      </c>
      <c r="S16" s="253" t="s">
        <v>123</v>
      </c>
      <c r="T16" s="253" t="s">
        <v>126</v>
      </c>
      <c r="U16" s="253" t="s">
        <v>128</v>
      </c>
      <c r="V16" s="253" t="s">
        <v>133</v>
      </c>
      <c r="W16" s="253" t="s">
        <v>136</v>
      </c>
      <c r="X16" s="253" t="s">
        <v>141</v>
      </c>
      <c r="Y16" s="253" t="s">
        <v>145</v>
      </c>
      <c r="Z16" s="253" t="s">
        <v>151</v>
      </c>
      <c r="AA16" s="253" t="s">
        <v>155</v>
      </c>
      <c r="AB16" s="253" t="s">
        <v>159</v>
      </c>
      <c r="AC16" s="253" t="s">
        <v>160</v>
      </c>
      <c r="AD16" s="253" t="s">
        <v>166</v>
      </c>
      <c r="AE16" s="253" t="s">
        <v>168</v>
      </c>
      <c r="AF16" s="253" t="s">
        <v>173</v>
      </c>
      <c r="AG16" s="253" t="s">
        <v>179</v>
      </c>
      <c r="AH16" s="253" t="s">
        <v>180</v>
      </c>
      <c r="AI16" s="254" t="s">
        <v>187</v>
      </c>
      <c r="AJ16" s="253"/>
      <c r="AK16" s="253"/>
      <c r="AL16" s="253"/>
      <c r="AM16" s="253"/>
      <c r="AN16" s="253"/>
      <c r="AO16" s="253"/>
    </row>
    <row r="17" spans="1:41" ht="90.75" thickBot="1">
      <c r="A17" s="255">
        <v>44491.446898148148</v>
      </c>
      <c r="B17" s="253" t="s">
        <v>2515</v>
      </c>
      <c r="C17" s="256" t="s">
        <v>4370</v>
      </c>
      <c r="D17" s="253" t="s">
        <v>4389</v>
      </c>
      <c r="E17" s="256">
        <v>13</v>
      </c>
      <c r="F17" s="253" t="s">
        <v>71</v>
      </c>
      <c r="G17" s="253" t="s">
        <v>75</v>
      </c>
      <c r="H17" s="253" t="s">
        <v>79</v>
      </c>
      <c r="I17" s="253" t="s">
        <v>82</v>
      </c>
      <c r="J17" s="253" t="s">
        <v>84</v>
      </c>
      <c r="K17" s="253" t="s">
        <v>89</v>
      </c>
      <c r="L17" s="253" t="s">
        <v>93</v>
      </c>
      <c r="M17" s="253" t="s">
        <v>96</v>
      </c>
      <c r="N17" s="253" t="s">
        <v>101</v>
      </c>
      <c r="O17" s="253" t="s">
        <v>104</v>
      </c>
      <c r="P17" s="253" t="s">
        <v>110</v>
      </c>
      <c r="Q17" s="253" t="s">
        <v>112</v>
      </c>
      <c r="R17" s="253" t="s">
        <v>118</v>
      </c>
      <c r="S17" s="253" t="s">
        <v>122</v>
      </c>
      <c r="T17" s="253" t="s">
        <v>125</v>
      </c>
      <c r="U17" s="253" t="s">
        <v>128</v>
      </c>
      <c r="V17" s="253" t="s">
        <v>132</v>
      </c>
      <c r="W17" s="253" t="s">
        <v>138</v>
      </c>
      <c r="X17" s="253" t="s">
        <v>143</v>
      </c>
      <c r="Y17" s="253" t="s">
        <v>144</v>
      </c>
      <c r="Z17" s="253" t="s">
        <v>149</v>
      </c>
      <c r="AA17" s="253" t="s">
        <v>154</v>
      </c>
      <c r="AB17" s="253" t="s">
        <v>157</v>
      </c>
      <c r="AC17" s="253" t="s">
        <v>160</v>
      </c>
      <c r="AD17" s="253" t="s">
        <v>165</v>
      </c>
      <c r="AE17" s="253" t="s">
        <v>169</v>
      </c>
      <c r="AF17" s="253" t="s">
        <v>173</v>
      </c>
      <c r="AG17" s="253" t="s">
        <v>176</v>
      </c>
      <c r="AH17" s="253" t="s">
        <v>182</v>
      </c>
      <c r="AI17" s="254" t="s">
        <v>187</v>
      </c>
      <c r="AJ17" s="253"/>
      <c r="AK17" s="253"/>
      <c r="AL17" s="253"/>
      <c r="AM17" s="253"/>
      <c r="AN17" s="253"/>
      <c r="AO17" s="253"/>
    </row>
    <row r="18" spans="1:41" ht="103.5" thickBot="1">
      <c r="A18" s="255">
        <v>44491.44734953704</v>
      </c>
      <c r="B18" s="253" t="s">
        <v>2488</v>
      </c>
      <c r="C18" s="256" t="s">
        <v>2856</v>
      </c>
      <c r="D18" s="253" t="s">
        <v>4390</v>
      </c>
      <c r="E18" s="256">
        <v>12</v>
      </c>
      <c r="F18" s="253" t="s">
        <v>70</v>
      </c>
      <c r="G18" s="253" t="s">
        <v>75</v>
      </c>
      <c r="H18" s="253" t="s">
        <v>79</v>
      </c>
      <c r="I18" s="253" t="s">
        <v>82</v>
      </c>
      <c r="J18" s="253" t="s">
        <v>84</v>
      </c>
      <c r="K18" s="253" t="s">
        <v>89</v>
      </c>
      <c r="L18" s="253" t="s">
        <v>92</v>
      </c>
      <c r="M18" s="253" t="s">
        <v>99</v>
      </c>
      <c r="N18" s="253" t="s">
        <v>102</v>
      </c>
      <c r="O18" s="253" t="s">
        <v>104</v>
      </c>
      <c r="P18" s="253" t="s">
        <v>110</v>
      </c>
      <c r="Q18" s="253" t="s">
        <v>114</v>
      </c>
      <c r="R18" s="253" t="s">
        <v>116</v>
      </c>
      <c r="S18" s="253" t="s">
        <v>122</v>
      </c>
      <c r="T18" s="253" t="s">
        <v>125</v>
      </c>
      <c r="U18" s="253" t="s">
        <v>128</v>
      </c>
      <c r="V18" s="253" t="s">
        <v>132</v>
      </c>
      <c r="W18" s="253" t="s">
        <v>138</v>
      </c>
      <c r="X18" s="253" t="s">
        <v>143</v>
      </c>
      <c r="Y18" s="253" t="s">
        <v>144</v>
      </c>
      <c r="Z18" s="253" t="s">
        <v>151</v>
      </c>
      <c r="AA18" s="253" t="s">
        <v>155</v>
      </c>
      <c r="AB18" s="253" t="s">
        <v>157</v>
      </c>
      <c r="AC18" s="253" t="s">
        <v>162</v>
      </c>
      <c r="AD18" s="253" t="s">
        <v>165</v>
      </c>
      <c r="AE18" s="253" t="s">
        <v>170</v>
      </c>
      <c r="AF18" s="253" t="s">
        <v>175</v>
      </c>
      <c r="AG18" s="253" t="s">
        <v>178</v>
      </c>
      <c r="AH18" s="253" t="s">
        <v>182</v>
      </c>
      <c r="AI18" s="254" t="s">
        <v>187</v>
      </c>
      <c r="AJ18" s="253"/>
      <c r="AK18" s="253"/>
      <c r="AL18" s="253"/>
      <c r="AM18" s="253"/>
      <c r="AN18" s="253"/>
      <c r="AO18" s="253"/>
    </row>
    <row r="19" spans="1:41" ht="90.75" thickBot="1">
      <c r="A19" s="255">
        <v>44491.447384259256</v>
      </c>
      <c r="B19" s="253" t="s">
        <v>2489</v>
      </c>
      <c r="C19" s="256" t="s">
        <v>4370</v>
      </c>
      <c r="D19" s="253" t="s">
        <v>4391</v>
      </c>
      <c r="E19" s="253" t="s">
        <v>188</v>
      </c>
      <c r="F19" s="253" t="s">
        <v>70</v>
      </c>
      <c r="G19" s="253" t="s">
        <v>74</v>
      </c>
      <c r="H19" s="253" t="s">
        <v>79</v>
      </c>
      <c r="I19" s="253" t="s">
        <v>82</v>
      </c>
      <c r="J19" s="253" t="s">
        <v>84</v>
      </c>
      <c r="K19" s="253" t="s">
        <v>89</v>
      </c>
      <c r="L19" s="253" t="s">
        <v>92</v>
      </c>
      <c r="M19" s="253" t="s">
        <v>96</v>
      </c>
      <c r="N19" s="253" t="s">
        <v>102</v>
      </c>
      <c r="O19" s="253" t="s">
        <v>104</v>
      </c>
      <c r="P19" s="253" t="s">
        <v>110</v>
      </c>
      <c r="Q19" s="253" t="s">
        <v>112</v>
      </c>
      <c r="R19" s="253" t="s">
        <v>116</v>
      </c>
      <c r="S19" s="253" t="s">
        <v>121</v>
      </c>
      <c r="T19" s="253" t="s">
        <v>125</v>
      </c>
      <c r="U19" s="253" t="s">
        <v>128</v>
      </c>
      <c r="V19" s="253" t="s">
        <v>132</v>
      </c>
      <c r="W19" s="253" t="s">
        <v>138</v>
      </c>
      <c r="X19" s="253" t="s">
        <v>143</v>
      </c>
      <c r="Y19" s="253" t="s">
        <v>144</v>
      </c>
      <c r="Z19" s="253" t="s">
        <v>150</v>
      </c>
      <c r="AA19" s="253" t="s">
        <v>155</v>
      </c>
      <c r="AB19" s="253" t="s">
        <v>157</v>
      </c>
      <c r="AC19" s="253" t="s">
        <v>161</v>
      </c>
      <c r="AD19" s="253" t="s">
        <v>165</v>
      </c>
      <c r="AE19" s="253" t="s">
        <v>170</v>
      </c>
      <c r="AF19" s="253" t="s">
        <v>175</v>
      </c>
      <c r="AG19" s="253" t="s">
        <v>178</v>
      </c>
      <c r="AH19" s="253" t="s">
        <v>182</v>
      </c>
      <c r="AI19" s="254" t="s">
        <v>187</v>
      </c>
      <c r="AJ19" s="253"/>
      <c r="AK19" s="253"/>
      <c r="AL19" s="253"/>
      <c r="AM19" s="253"/>
      <c r="AN19" s="253"/>
      <c r="AO19" s="253"/>
    </row>
    <row r="20" spans="1:41" ht="90.75" thickBot="1">
      <c r="A20" s="255">
        <v>44491.448993055557</v>
      </c>
      <c r="B20" s="253" t="s">
        <v>2479</v>
      </c>
      <c r="C20" s="256" t="s">
        <v>2850</v>
      </c>
      <c r="D20" s="253" t="s">
        <v>4392</v>
      </c>
      <c r="E20" s="256">
        <v>13</v>
      </c>
      <c r="F20" s="253" t="s">
        <v>71</v>
      </c>
      <c r="G20" s="253" t="s">
        <v>74</v>
      </c>
      <c r="H20" s="253" t="s">
        <v>79</v>
      </c>
      <c r="I20" s="253" t="s">
        <v>82</v>
      </c>
      <c r="J20" s="253" t="s">
        <v>85</v>
      </c>
      <c r="K20" s="253" t="s">
        <v>91</v>
      </c>
      <c r="L20" s="253" t="s">
        <v>94</v>
      </c>
      <c r="M20" s="253" t="s">
        <v>99</v>
      </c>
      <c r="N20" s="253" t="s">
        <v>101</v>
      </c>
      <c r="O20" s="253" t="s">
        <v>106</v>
      </c>
      <c r="P20" s="253" t="s">
        <v>110</v>
      </c>
      <c r="Q20" s="253" t="s">
        <v>115</v>
      </c>
      <c r="R20" s="253" t="s">
        <v>118</v>
      </c>
      <c r="S20" s="253" t="s">
        <v>122</v>
      </c>
      <c r="T20" s="253" t="s">
        <v>124</v>
      </c>
      <c r="U20" s="253" t="s">
        <v>128</v>
      </c>
      <c r="V20" s="253" t="s">
        <v>133</v>
      </c>
      <c r="W20" s="253" t="s">
        <v>138</v>
      </c>
      <c r="X20" s="253" t="s">
        <v>141</v>
      </c>
      <c r="Y20" s="253" t="s">
        <v>145</v>
      </c>
      <c r="Z20" s="253" t="s">
        <v>151</v>
      </c>
      <c r="AA20" s="253" t="s">
        <v>154</v>
      </c>
      <c r="AB20" s="253" t="s">
        <v>157</v>
      </c>
      <c r="AC20" s="253" t="s">
        <v>161</v>
      </c>
      <c r="AD20" s="253" t="s">
        <v>165</v>
      </c>
      <c r="AE20" s="253" t="s">
        <v>170</v>
      </c>
      <c r="AF20" s="253" t="s">
        <v>173</v>
      </c>
      <c r="AG20" s="253" t="s">
        <v>179</v>
      </c>
      <c r="AH20" s="253" t="s">
        <v>182</v>
      </c>
      <c r="AI20" s="254" t="s">
        <v>187</v>
      </c>
      <c r="AJ20" s="253"/>
      <c r="AK20" s="253"/>
      <c r="AL20" s="253"/>
      <c r="AM20" s="253"/>
      <c r="AN20" s="253"/>
      <c r="AO20" s="253"/>
    </row>
    <row r="21" spans="1:41" ht="90.75" thickBot="1">
      <c r="A21" s="255">
        <v>44491.452175925922</v>
      </c>
      <c r="B21" s="253" t="s">
        <v>2483</v>
      </c>
      <c r="C21" s="256" t="s">
        <v>4371</v>
      </c>
      <c r="D21" s="253" t="s">
        <v>4393</v>
      </c>
      <c r="E21" s="256">
        <v>13</v>
      </c>
      <c r="F21" s="253" t="s">
        <v>68</v>
      </c>
      <c r="G21" s="253" t="s">
        <v>75</v>
      </c>
      <c r="H21" s="253" t="s">
        <v>79</v>
      </c>
      <c r="I21" s="253" t="s">
        <v>80</v>
      </c>
      <c r="J21" s="253" t="s">
        <v>86</v>
      </c>
      <c r="K21" s="253" t="s">
        <v>89</v>
      </c>
      <c r="L21" s="253" t="s">
        <v>92</v>
      </c>
      <c r="M21" s="253" t="s">
        <v>99</v>
      </c>
      <c r="N21" s="253" t="s">
        <v>102</v>
      </c>
      <c r="O21" s="253" t="s">
        <v>106</v>
      </c>
      <c r="P21" s="253" t="s">
        <v>110</v>
      </c>
      <c r="Q21" s="253" t="s">
        <v>112</v>
      </c>
      <c r="R21" s="253" t="s">
        <v>118</v>
      </c>
      <c r="S21" s="253" t="s">
        <v>122</v>
      </c>
      <c r="T21" s="253" t="s">
        <v>127</v>
      </c>
      <c r="U21" s="253" t="s">
        <v>128</v>
      </c>
      <c r="V21" s="253" t="s">
        <v>133</v>
      </c>
      <c r="W21" s="253" t="s">
        <v>138</v>
      </c>
      <c r="X21" s="253" t="s">
        <v>141</v>
      </c>
      <c r="Y21" s="253" t="s">
        <v>145</v>
      </c>
      <c r="Z21" s="253" t="s">
        <v>151</v>
      </c>
      <c r="AA21" s="253" t="s">
        <v>155</v>
      </c>
      <c r="AB21" s="253" t="s">
        <v>157</v>
      </c>
      <c r="AC21" s="253" t="s">
        <v>161</v>
      </c>
      <c r="AD21" s="253" t="s">
        <v>164</v>
      </c>
      <c r="AE21" s="253" t="s">
        <v>170</v>
      </c>
      <c r="AF21" s="253" t="s">
        <v>173</v>
      </c>
      <c r="AG21" s="253" t="s">
        <v>179</v>
      </c>
      <c r="AH21" s="253" t="s">
        <v>182</v>
      </c>
      <c r="AI21" s="254" t="s">
        <v>184</v>
      </c>
      <c r="AJ21" s="253"/>
      <c r="AK21" s="253"/>
      <c r="AL21" s="253"/>
      <c r="AM21" s="253"/>
      <c r="AN21" s="253"/>
      <c r="AO21" s="253"/>
    </row>
    <row r="22" spans="1:41" ht="90.75" thickBot="1">
      <c r="A22" s="255">
        <v>44491.452916666669</v>
      </c>
      <c r="B22" s="253" t="s">
        <v>2451</v>
      </c>
      <c r="C22" s="256" t="s">
        <v>4369</v>
      </c>
      <c r="D22" s="253" t="s">
        <v>4394</v>
      </c>
      <c r="E22" s="256">
        <v>13</v>
      </c>
      <c r="F22" s="253" t="s">
        <v>68</v>
      </c>
      <c r="G22" s="253" t="s">
        <v>75</v>
      </c>
      <c r="H22" s="253" t="s">
        <v>79</v>
      </c>
      <c r="I22" s="253" t="s">
        <v>80</v>
      </c>
      <c r="J22" s="253" t="s">
        <v>86</v>
      </c>
      <c r="K22" s="253" t="s">
        <v>89</v>
      </c>
      <c r="L22" s="253" t="s">
        <v>92</v>
      </c>
      <c r="M22" s="253" t="s">
        <v>99</v>
      </c>
      <c r="N22" s="253" t="s">
        <v>102</v>
      </c>
      <c r="O22" s="253" t="s">
        <v>106</v>
      </c>
      <c r="P22" s="253" t="s">
        <v>110</v>
      </c>
      <c r="Q22" s="253" t="s">
        <v>112</v>
      </c>
      <c r="R22" s="253" t="s">
        <v>119</v>
      </c>
      <c r="S22" s="253" t="s">
        <v>122</v>
      </c>
      <c r="T22" s="253" t="s">
        <v>127</v>
      </c>
      <c r="U22" s="253" t="s">
        <v>128</v>
      </c>
      <c r="V22" s="253" t="s">
        <v>133</v>
      </c>
      <c r="W22" s="253" t="s">
        <v>136</v>
      </c>
      <c r="X22" s="253" t="s">
        <v>142</v>
      </c>
      <c r="Y22" s="253" t="s">
        <v>144</v>
      </c>
      <c r="Z22" s="253" t="s">
        <v>151</v>
      </c>
      <c r="AA22" s="253" t="s">
        <v>155</v>
      </c>
      <c r="AB22" s="253" t="s">
        <v>157</v>
      </c>
      <c r="AC22" s="253" t="s">
        <v>161</v>
      </c>
      <c r="AD22" s="253" t="s">
        <v>165</v>
      </c>
      <c r="AE22" s="253" t="s">
        <v>170</v>
      </c>
      <c r="AF22" s="253" t="s">
        <v>173</v>
      </c>
      <c r="AG22" s="253" t="s">
        <v>179</v>
      </c>
      <c r="AH22" s="253" t="s">
        <v>182</v>
      </c>
      <c r="AI22" s="254" t="s">
        <v>184</v>
      </c>
      <c r="AJ22" s="253"/>
      <c r="AK22" s="253"/>
      <c r="AL22" s="253"/>
      <c r="AM22" s="253"/>
      <c r="AN22" s="253"/>
      <c r="AO22" s="253"/>
    </row>
    <row r="23" spans="1:41" ht="90.75" thickBot="1">
      <c r="A23" s="255">
        <v>44491.45412037037</v>
      </c>
      <c r="B23" s="253" t="s">
        <v>2467</v>
      </c>
      <c r="C23" s="256" t="s">
        <v>2852</v>
      </c>
      <c r="D23" s="253" t="s">
        <v>4395</v>
      </c>
      <c r="E23" s="256">
        <v>12</v>
      </c>
      <c r="F23" s="253" t="s">
        <v>71</v>
      </c>
      <c r="G23" s="253" t="s">
        <v>75</v>
      </c>
      <c r="H23" s="253" t="s">
        <v>76</v>
      </c>
      <c r="I23" s="253" t="s">
        <v>80</v>
      </c>
      <c r="J23" s="253" t="s">
        <v>84</v>
      </c>
      <c r="K23" s="253" t="s">
        <v>88</v>
      </c>
      <c r="L23" s="253" t="s">
        <v>94</v>
      </c>
      <c r="M23" s="253" t="s">
        <v>99</v>
      </c>
      <c r="N23" s="253" t="s">
        <v>103</v>
      </c>
      <c r="O23" s="253" t="s">
        <v>106</v>
      </c>
      <c r="P23" s="253" t="s">
        <v>110</v>
      </c>
      <c r="Q23" s="253" t="s">
        <v>112</v>
      </c>
      <c r="R23" s="253" t="s">
        <v>118</v>
      </c>
      <c r="S23" s="253" t="s">
        <v>120</v>
      </c>
      <c r="T23" s="253" t="s">
        <v>127</v>
      </c>
      <c r="U23" s="253" t="s">
        <v>128</v>
      </c>
      <c r="V23" s="253" t="s">
        <v>133</v>
      </c>
      <c r="W23" s="253" t="s">
        <v>138</v>
      </c>
      <c r="X23" s="253" t="s">
        <v>143</v>
      </c>
      <c r="Y23" s="253" t="s">
        <v>145</v>
      </c>
      <c r="Z23" s="253" t="s">
        <v>151</v>
      </c>
      <c r="AA23" s="253" t="s">
        <v>154</v>
      </c>
      <c r="AB23" s="253" t="s">
        <v>157</v>
      </c>
      <c r="AC23" s="253" t="s">
        <v>160</v>
      </c>
      <c r="AD23" s="253" t="s">
        <v>166</v>
      </c>
      <c r="AE23" s="253" t="s">
        <v>170</v>
      </c>
      <c r="AF23" s="253" t="s">
        <v>173</v>
      </c>
      <c r="AG23" s="253" t="s">
        <v>178</v>
      </c>
      <c r="AH23" s="253" t="s">
        <v>182</v>
      </c>
      <c r="AI23" s="254" t="s">
        <v>187</v>
      </c>
      <c r="AJ23" s="253"/>
      <c r="AK23" s="253"/>
      <c r="AL23" s="253"/>
      <c r="AM23" s="253"/>
      <c r="AN23" s="253"/>
      <c r="AO23" s="253"/>
    </row>
    <row r="24" spans="1:41" ht="78" thickBot="1">
      <c r="A24" s="255">
        <v>44491.45412037037</v>
      </c>
      <c r="B24" s="253" t="s">
        <v>2511</v>
      </c>
      <c r="C24" s="256" t="s">
        <v>2854</v>
      </c>
      <c r="D24" s="253" t="s">
        <v>4396</v>
      </c>
      <c r="E24" s="256">
        <v>12</v>
      </c>
      <c r="F24" s="253" t="s">
        <v>70</v>
      </c>
      <c r="G24" s="253" t="s">
        <v>74</v>
      </c>
      <c r="H24" s="253" t="s">
        <v>79</v>
      </c>
      <c r="I24" s="253" t="s">
        <v>80</v>
      </c>
      <c r="J24" s="253" t="s">
        <v>86</v>
      </c>
      <c r="K24" s="253" t="s">
        <v>89</v>
      </c>
      <c r="L24" s="253" t="s">
        <v>92</v>
      </c>
      <c r="M24" s="253" t="s">
        <v>99</v>
      </c>
      <c r="N24" s="253" t="s">
        <v>102</v>
      </c>
      <c r="O24" s="253" t="s">
        <v>104</v>
      </c>
      <c r="P24" s="253" t="s">
        <v>110</v>
      </c>
      <c r="Q24" s="253" t="s">
        <v>112</v>
      </c>
      <c r="R24" s="253" t="s">
        <v>118</v>
      </c>
      <c r="S24" s="253" t="s">
        <v>122</v>
      </c>
      <c r="T24" s="253" t="s">
        <v>124</v>
      </c>
      <c r="U24" s="253" t="s">
        <v>129</v>
      </c>
      <c r="V24" s="253" t="s">
        <v>133</v>
      </c>
      <c r="W24" s="253" t="s">
        <v>138</v>
      </c>
      <c r="X24" s="253" t="s">
        <v>141</v>
      </c>
      <c r="Y24" s="253" t="s">
        <v>145</v>
      </c>
      <c r="Z24" s="253" t="s">
        <v>151</v>
      </c>
      <c r="AA24" s="253" t="s">
        <v>153</v>
      </c>
      <c r="AB24" s="253" t="s">
        <v>157</v>
      </c>
      <c r="AC24" s="253" t="s">
        <v>160</v>
      </c>
      <c r="AD24" s="253" t="s">
        <v>165</v>
      </c>
      <c r="AE24" s="253" t="s">
        <v>169</v>
      </c>
      <c r="AF24" s="253" t="s">
        <v>175</v>
      </c>
      <c r="AG24" s="253" t="s">
        <v>179</v>
      </c>
      <c r="AH24" s="253" t="s">
        <v>182</v>
      </c>
      <c r="AI24" s="254" t="s">
        <v>184</v>
      </c>
      <c r="AJ24" s="253"/>
      <c r="AK24" s="253"/>
      <c r="AL24" s="253"/>
      <c r="AM24" s="253"/>
      <c r="AN24" s="253"/>
      <c r="AO24" s="253"/>
    </row>
    <row r="25" spans="1:41" ht="90.75" thickBot="1">
      <c r="A25" s="255">
        <v>44491.45416666667</v>
      </c>
      <c r="B25" s="253" t="s">
        <v>2495</v>
      </c>
      <c r="C25" s="256" t="s">
        <v>2848</v>
      </c>
      <c r="D25" s="253" t="s">
        <v>4397</v>
      </c>
      <c r="E25" s="256">
        <v>13</v>
      </c>
      <c r="F25" s="253" t="s">
        <v>71</v>
      </c>
      <c r="G25" s="253" t="s">
        <v>75</v>
      </c>
      <c r="H25" s="253" t="s">
        <v>79</v>
      </c>
      <c r="I25" s="253" t="s">
        <v>80</v>
      </c>
      <c r="J25" s="253" t="s">
        <v>86</v>
      </c>
      <c r="K25" s="253" t="s">
        <v>89</v>
      </c>
      <c r="L25" s="253" t="s">
        <v>94</v>
      </c>
      <c r="M25" s="253" t="s">
        <v>96</v>
      </c>
      <c r="N25" s="253" t="s">
        <v>100</v>
      </c>
      <c r="O25" s="253" t="s">
        <v>106</v>
      </c>
      <c r="P25" s="253" t="s">
        <v>110</v>
      </c>
      <c r="Q25" s="253" t="s">
        <v>113</v>
      </c>
      <c r="R25" s="253" t="s">
        <v>117</v>
      </c>
      <c r="S25" s="253" t="s">
        <v>122</v>
      </c>
      <c r="T25" s="253" t="s">
        <v>124</v>
      </c>
      <c r="U25" s="253" t="s">
        <v>128</v>
      </c>
      <c r="V25" s="253" t="s">
        <v>134</v>
      </c>
      <c r="W25" s="253" t="s">
        <v>136</v>
      </c>
      <c r="X25" s="253" t="s">
        <v>142</v>
      </c>
      <c r="Y25" s="253" t="s">
        <v>144</v>
      </c>
      <c r="Z25" s="253" t="s">
        <v>151</v>
      </c>
      <c r="AA25" s="253" t="s">
        <v>153</v>
      </c>
      <c r="AB25" s="253" t="s">
        <v>157</v>
      </c>
      <c r="AC25" s="253" t="s">
        <v>161</v>
      </c>
      <c r="AD25" s="253" t="s">
        <v>167</v>
      </c>
      <c r="AE25" s="253" t="s">
        <v>170</v>
      </c>
      <c r="AF25" s="253" t="s">
        <v>173</v>
      </c>
      <c r="AG25" s="253" t="s">
        <v>179</v>
      </c>
      <c r="AH25" s="253" t="s">
        <v>182</v>
      </c>
      <c r="AI25" s="254" t="s">
        <v>184</v>
      </c>
      <c r="AJ25" s="253"/>
      <c r="AK25" s="253"/>
      <c r="AL25" s="253"/>
      <c r="AM25" s="253"/>
      <c r="AN25" s="253"/>
      <c r="AO25" s="253"/>
    </row>
    <row r="26" spans="1:41" ht="90.75" thickBot="1">
      <c r="A26" s="255">
        <v>44491.454456018517</v>
      </c>
      <c r="B26" s="253" t="s">
        <v>2458</v>
      </c>
      <c r="C26" s="256" t="s">
        <v>2852</v>
      </c>
      <c r="D26" s="253" t="s">
        <v>4398</v>
      </c>
      <c r="E26" s="256">
        <v>13</v>
      </c>
      <c r="F26" s="253" t="s">
        <v>71</v>
      </c>
      <c r="G26" s="253" t="s">
        <v>75</v>
      </c>
      <c r="H26" s="253" t="s">
        <v>76</v>
      </c>
      <c r="I26" s="253" t="s">
        <v>80</v>
      </c>
      <c r="J26" s="253" t="s">
        <v>84</v>
      </c>
      <c r="K26" s="253" t="s">
        <v>88</v>
      </c>
      <c r="L26" s="253" t="s">
        <v>94</v>
      </c>
      <c r="M26" s="253" t="s">
        <v>99</v>
      </c>
      <c r="N26" s="253" t="s">
        <v>103</v>
      </c>
      <c r="O26" s="253" t="s">
        <v>106</v>
      </c>
      <c r="P26" s="253" t="s">
        <v>110</v>
      </c>
      <c r="Q26" s="253" t="s">
        <v>112</v>
      </c>
      <c r="R26" s="253" t="s">
        <v>118</v>
      </c>
      <c r="S26" s="253" t="s">
        <v>120</v>
      </c>
      <c r="T26" s="253" t="s">
        <v>127</v>
      </c>
      <c r="U26" s="253" t="s">
        <v>128</v>
      </c>
      <c r="V26" s="253" t="s">
        <v>133</v>
      </c>
      <c r="W26" s="253" t="s">
        <v>138</v>
      </c>
      <c r="X26" s="253" t="s">
        <v>143</v>
      </c>
      <c r="Y26" s="253" t="s">
        <v>145</v>
      </c>
      <c r="Z26" s="253" t="s">
        <v>151</v>
      </c>
      <c r="AA26" s="253" t="s">
        <v>154</v>
      </c>
      <c r="AB26" s="253" t="s">
        <v>157</v>
      </c>
      <c r="AC26" s="253" t="s">
        <v>160</v>
      </c>
      <c r="AD26" s="253" t="s">
        <v>164</v>
      </c>
      <c r="AE26" s="253" t="s">
        <v>170</v>
      </c>
      <c r="AF26" s="253" t="s">
        <v>173</v>
      </c>
      <c r="AG26" s="253" t="s">
        <v>178</v>
      </c>
      <c r="AH26" s="253" t="s">
        <v>182</v>
      </c>
      <c r="AI26" s="254" t="s">
        <v>187</v>
      </c>
      <c r="AJ26" s="253"/>
      <c r="AK26" s="253"/>
      <c r="AL26" s="253"/>
      <c r="AM26" s="253"/>
      <c r="AN26" s="253"/>
      <c r="AO26" s="253"/>
    </row>
    <row r="27" spans="1:41" ht="90.75" thickBot="1">
      <c r="A27" s="255">
        <v>44491.45652777778</v>
      </c>
      <c r="B27" s="253" t="s">
        <v>2448</v>
      </c>
      <c r="C27" s="256" t="s">
        <v>4371</v>
      </c>
      <c r="D27" s="253" t="s">
        <v>4399</v>
      </c>
      <c r="E27" s="256">
        <v>12</v>
      </c>
      <c r="F27" s="253" t="s">
        <v>68</v>
      </c>
      <c r="G27" s="253" t="s">
        <v>75</v>
      </c>
      <c r="H27" s="253" t="s">
        <v>79</v>
      </c>
      <c r="I27" s="253" t="s">
        <v>80</v>
      </c>
      <c r="J27" s="253" t="s">
        <v>84</v>
      </c>
      <c r="K27" s="253" t="s">
        <v>89</v>
      </c>
      <c r="L27" s="253" t="s">
        <v>93</v>
      </c>
      <c r="M27" s="253" t="s">
        <v>99</v>
      </c>
      <c r="N27" s="253" t="s">
        <v>102</v>
      </c>
      <c r="O27" s="253" t="s">
        <v>106</v>
      </c>
      <c r="P27" s="253" t="s">
        <v>110</v>
      </c>
      <c r="Q27" s="253" t="s">
        <v>112</v>
      </c>
      <c r="R27" s="253" t="s">
        <v>118</v>
      </c>
      <c r="S27" s="253" t="s">
        <v>122</v>
      </c>
      <c r="T27" s="253" t="s">
        <v>124</v>
      </c>
      <c r="U27" s="253" t="s">
        <v>128</v>
      </c>
      <c r="V27" s="253" t="s">
        <v>133</v>
      </c>
      <c r="W27" s="253" t="s">
        <v>138</v>
      </c>
      <c r="X27" s="253" t="s">
        <v>141</v>
      </c>
      <c r="Y27" s="253" t="s">
        <v>144</v>
      </c>
      <c r="Z27" s="253" t="s">
        <v>151</v>
      </c>
      <c r="AA27" s="253" t="s">
        <v>155</v>
      </c>
      <c r="AB27" s="253" t="s">
        <v>157</v>
      </c>
      <c r="AC27" s="253" t="s">
        <v>161</v>
      </c>
      <c r="AD27" s="253" t="s">
        <v>165</v>
      </c>
      <c r="AE27" s="253" t="s">
        <v>170</v>
      </c>
      <c r="AF27" s="253" t="s">
        <v>175</v>
      </c>
      <c r="AG27" s="253" t="s">
        <v>179</v>
      </c>
      <c r="AH27" s="253" t="s">
        <v>182</v>
      </c>
      <c r="AI27" s="254" t="s">
        <v>184</v>
      </c>
      <c r="AJ27" s="253"/>
      <c r="AK27" s="253"/>
      <c r="AL27" s="253"/>
      <c r="AM27" s="253"/>
      <c r="AN27" s="253"/>
      <c r="AO27" s="253"/>
    </row>
    <row r="28" spans="1:41" ht="103.5" thickBot="1">
      <c r="A28" s="255">
        <v>44491.458483796298</v>
      </c>
      <c r="B28" s="253" t="s">
        <v>2512</v>
      </c>
      <c r="C28" s="256" t="s">
        <v>2856</v>
      </c>
      <c r="D28" s="253" t="s">
        <v>4400</v>
      </c>
      <c r="E28" s="256">
        <v>13</v>
      </c>
      <c r="F28" s="253" t="s">
        <v>70</v>
      </c>
      <c r="G28" s="253" t="s">
        <v>75</v>
      </c>
      <c r="H28" s="253" t="s">
        <v>79</v>
      </c>
      <c r="I28" s="253" t="s">
        <v>80</v>
      </c>
      <c r="J28" s="253" t="s">
        <v>84</v>
      </c>
      <c r="K28" s="253" t="s">
        <v>89</v>
      </c>
      <c r="L28" s="253" t="s">
        <v>95</v>
      </c>
      <c r="M28" s="253" t="s">
        <v>99</v>
      </c>
      <c r="N28" s="253" t="s">
        <v>101</v>
      </c>
      <c r="O28" s="253" t="s">
        <v>104</v>
      </c>
      <c r="P28" s="253" t="s">
        <v>110</v>
      </c>
      <c r="Q28" s="253" t="s">
        <v>112</v>
      </c>
      <c r="R28" s="253" t="s">
        <v>118</v>
      </c>
      <c r="S28" s="253" t="s">
        <v>122</v>
      </c>
      <c r="T28" s="253" t="s">
        <v>124</v>
      </c>
      <c r="U28" s="253" t="s">
        <v>130</v>
      </c>
      <c r="V28" s="253" t="s">
        <v>133</v>
      </c>
      <c r="W28" s="253" t="s">
        <v>139</v>
      </c>
      <c r="X28" s="253" t="s">
        <v>142</v>
      </c>
      <c r="Y28" s="253" t="s">
        <v>144</v>
      </c>
      <c r="Z28" s="253" t="s">
        <v>151</v>
      </c>
      <c r="AA28" s="253" t="s">
        <v>154</v>
      </c>
      <c r="AB28" s="253" t="s">
        <v>157</v>
      </c>
      <c r="AC28" s="253" t="s">
        <v>162</v>
      </c>
      <c r="AD28" s="253" t="s">
        <v>165</v>
      </c>
      <c r="AE28" s="253" t="s">
        <v>170</v>
      </c>
      <c r="AF28" s="253" t="s">
        <v>174</v>
      </c>
      <c r="AG28" s="253" t="s">
        <v>178</v>
      </c>
      <c r="AH28" s="253" t="s">
        <v>180</v>
      </c>
      <c r="AI28" s="254" t="s">
        <v>184</v>
      </c>
      <c r="AJ28" s="253"/>
      <c r="AK28" s="253"/>
      <c r="AL28" s="253"/>
      <c r="AM28" s="253"/>
      <c r="AN28" s="253"/>
      <c r="AO28" s="253"/>
    </row>
    <row r="29" spans="1:41" ht="90.75" thickBot="1">
      <c r="A29" s="255">
        <v>44491.458831018521</v>
      </c>
      <c r="B29" s="253" t="s">
        <v>2516</v>
      </c>
      <c r="C29" s="256" t="s">
        <v>4379</v>
      </c>
      <c r="D29" s="253" t="s">
        <v>4401</v>
      </c>
      <c r="E29" s="256">
        <v>12</v>
      </c>
      <c r="F29" s="253" t="s">
        <v>68</v>
      </c>
      <c r="G29" s="253" t="s">
        <v>75</v>
      </c>
      <c r="H29" s="253" t="s">
        <v>79</v>
      </c>
      <c r="I29" s="253" t="s">
        <v>80</v>
      </c>
      <c r="J29" s="253" t="s">
        <v>86</v>
      </c>
      <c r="K29" s="253" t="s">
        <v>89</v>
      </c>
      <c r="L29" s="253" t="s">
        <v>92</v>
      </c>
      <c r="M29" s="253" t="s">
        <v>99</v>
      </c>
      <c r="N29" s="253" t="s">
        <v>102</v>
      </c>
      <c r="O29" s="253" t="s">
        <v>106</v>
      </c>
      <c r="P29" s="253" t="s">
        <v>110</v>
      </c>
      <c r="Q29" s="253" t="s">
        <v>112</v>
      </c>
      <c r="R29" s="253" t="s">
        <v>118</v>
      </c>
      <c r="S29" s="253" t="s">
        <v>122</v>
      </c>
      <c r="T29" s="253" t="s">
        <v>124</v>
      </c>
      <c r="U29" s="253" t="s">
        <v>128</v>
      </c>
      <c r="V29" s="253" t="s">
        <v>133</v>
      </c>
      <c r="W29" s="253" t="s">
        <v>138</v>
      </c>
      <c r="X29" s="253" t="s">
        <v>143</v>
      </c>
      <c r="Y29" s="253" t="s">
        <v>144</v>
      </c>
      <c r="Z29" s="253" t="s">
        <v>151</v>
      </c>
      <c r="AA29" s="253" t="s">
        <v>155</v>
      </c>
      <c r="AB29" s="253" t="s">
        <v>157</v>
      </c>
      <c r="AC29" s="253" t="s">
        <v>161</v>
      </c>
      <c r="AD29" s="253" t="s">
        <v>165</v>
      </c>
      <c r="AE29" s="253" t="s">
        <v>170</v>
      </c>
      <c r="AF29" s="253" t="s">
        <v>173</v>
      </c>
      <c r="AG29" s="253" t="s">
        <v>179</v>
      </c>
      <c r="AH29" s="253" t="s">
        <v>182</v>
      </c>
      <c r="AI29" s="254" t="s">
        <v>184</v>
      </c>
      <c r="AJ29" s="253"/>
      <c r="AK29" s="253"/>
      <c r="AL29" s="253"/>
      <c r="AM29" s="253"/>
      <c r="AN29" s="253"/>
      <c r="AO29" s="253"/>
    </row>
    <row r="30" spans="1:41" ht="78" thickBot="1">
      <c r="A30" s="255">
        <v>44491.459432870368</v>
      </c>
      <c r="B30" s="253" t="s">
        <v>2487</v>
      </c>
      <c r="C30" s="256" t="s">
        <v>2855</v>
      </c>
      <c r="D30" s="253" t="s">
        <v>4402</v>
      </c>
      <c r="E30" s="256">
        <v>13</v>
      </c>
      <c r="F30" s="253" t="s">
        <v>71</v>
      </c>
      <c r="G30" s="253" t="s">
        <v>74</v>
      </c>
      <c r="H30" s="253" t="s">
        <v>79</v>
      </c>
      <c r="I30" s="253" t="s">
        <v>82</v>
      </c>
      <c r="J30" s="253" t="s">
        <v>87</v>
      </c>
      <c r="K30" s="253" t="s">
        <v>91</v>
      </c>
      <c r="L30" s="253" t="s">
        <v>94</v>
      </c>
      <c r="M30" s="253" t="s">
        <v>99</v>
      </c>
      <c r="N30" s="253" t="s">
        <v>102</v>
      </c>
      <c r="O30" s="253" t="s">
        <v>104</v>
      </c>
      <c r="P30" s="253" t="s">
        <v>110</v>
      </c>
      <c r="Q30" s="253" t="s">
        <v>112</v>
      </c>
      <c r="R30" s="253" t="s">
        <v>117</v>
      </c>
      <c r="S30" s="253" t="s">
        <v>120</v>
      </c>
      <c r="T30" s="253" t="s">
        <v>126</v>
      </c>
      <c r="U30" s="253" t="s">
        <v>129</v>
      </c>
      <c r="V30" s="253" t="s">
        <v>133</v>
      </c>
      <c r="W30" s="253" t="s">
        <v>138</v>
      </c>
      <c r="X30" s="253" t="s">
        <v>141</v>
      </c>
      <c r="Y30" s="253" t="s">
        <v>144</v>
      </c>
      <c r="Z30" s="253" t="s">
        <v>150</v>
      </c>
      <c r="AA30" s="253" t="s">
        <v>152</v>
      </c>
      <c r="AB30" s="253" t="s">
        <v>157</v>
      </c>
      <c r="AC30" s="253" t="s">
        <v>160</v>
      </c>
      <c r="AD30" s="253" t="s">
        <v>165</v>
      </c>
      <c r="AE30" s="253" t="s">
        <v>170</v>
      </c>
      <c r="AF30" s="253" t="s">
        <v>175</v>
      </c>
      <c r="AG30" s="253" t="s">
        <v>179</v>
      </c>
      <c r="AH30" s="253" t="s">
        <v>182</v>
      </c>
      <c r="AI30" s="254" t="s">
        <v>184</v>
      </c>
      <c r="AJ30" s="253"/>
      <c r="AK30" s="253"/>
      <c r="AL30" s="253"/>
      <c r="AM30" s="253"/>
      <c r="AN30" s="253"/>
      <c r="AO30" s="253"/>
    </row>
    <row r="31" spans="1:41" ht="90.75" thickBot="1">
      <c r="A31" s="255">
        <v>44491.474826388891</v>
      </c>
      <c r="B31" s="253" t="s">
        <v>2468</v>
      </c>
      <c r="C31" s="256" t="s">
        <v>4371</v>
      </c>
      <c r="D31" s="253" t="s">
        <v>4403</v>
      </c>
      <c r="E31" s="256">
        <v>13</v>
      </c>
      <c r="F31" s="253" t="s">
        <v>70</v>
      </c>
      <c r="G31" s="253" t="s">
        <v>75</v>
      </c>
      <c r="H31" s="253" t="s">
        <v>79</v>
      </c>
      <c r="I31" s="253" t="s">
        <v>81</v>
      </c>
      <c r="J31" s="253" t="s">
        <v>85</v>
      </c>
      <c r="K31" s="253" t="s">
        <v>89</v>
      </c>
      <c r="L31" s="253" t="s">
        <v>92</v>
      </c>
      <c r="M31" s="253" t="s">
        <v>99</v>
      </c>
      <c r="N31" s="253" t="s">
        <v>102</v>
      </c>
      <c r="O31" s="253" t="s">
        <v>106</v>
      </c>
      <c r="P31" s="253" t="s">
        <v>110</v>
      </c>
      <c r="Q31" s="253" t="s">
        <v>112</v>
      </c>
      <c r="R31" s="253" t="s">
        <v>118</v>
      </c>
      <c r="S31" s="253" t="s">
        <v>122</v>
      </c>
      <c r="T31" s="253" t="s">
        <v>124</v>
      </c>
      <c r="U31" s="253" t="s">
        <v>128</v>
      </c>
      <c r="V31" s="253" t="s">
        <v>132</v>
      </c>
      <c r="W31" s="253" t="s">
        <v>137</v>
      </c>
      <c r="X31" s="253" t="s">
        <v>143</v>
      </c>
      <c r="Y31" s="253" t="s">
        <v>144</v>
      </c>
      <c r="Z31" s="253" t="s">
        <v>151</v>
      </c>
      <c r="AA31" s="253" t="s">
        <v>155</v>
      </c>
      <c r="AB31" s="253" t="s">
        <v>159</v>
      </c>
      <c r="AC31" s="253" t="s">
        <v>161</v>
      </c>
      <c r="AD31" s="253" t="s">
        <v>165</v>
      </c>
      <c r="AE31" s="253" t="s">
        <v>170</v>
      </c>
      <c r="AF31" s="253" t="s">
        <v>173</v>
      </c>
      <c r="AG31" s="253" t="s">
        <v>179</v>
      </c>
      <c r="AH31" s="253" t="s">
        <v>182</v>
      </c>
      <c r="AI31" s="254" t="s">
        <v>184</v>
      </c>
      <c r="AJ31" s="253"/>
      <c r="AK31" s="253"/>
      <c r="AL31" s="253"/>
      <c r="AM31" s="253"/>
      <c r="AN31" s="253"/>
      <c r="AO31" s="253"/>
    </row>
    <row r="32" spans="1:41" ht="90.75" thickBot="1">
      <c r="A32" s="255">
        <v>44491.475289351853</v>
      </c>
      <c r="B32" s="253" t="s">
        <v>2499</v>
      </c>
      <c r="C32" s="256" t="s">
        <v>2849</v>
      </c>
      <c r="D32" s="253" t="s">
        <v>4404</v>
      </c>
      <c r="E32" s="256">
        <v>12</v>
      </c>
      <c r="F32" s="253" t="s">
        <v>68</v>
      </c>
      <c r="G32" s="253" t="s">
        <v>75</v>
      </c>
      <c r="H32" s="253" t="s">
        <v>79</v>
      </c>
      <c r="I32" s="253" t="s">
        <v>81</v>
      </c>
      <c r="J32" s="253" t="s">
        <v>84</v>
      </c>
      <c r="K32" s="253" t="s">
        <v>89</v>
      </c>
      <c r="L32" s="253" t="s">
        <v>92</v>
      </c>
      <c r="M32" s="253" t="s">
        <v>99</v>
      </c>
      <c r="N32" s="253" t="s">
        <v>102</v>
      </c>
      <c r="O32" s="253" t="s">
        <v>106</v>
      </c>
      <c r="P32" s="253" t="s">
        <v>110</v>
      </c>
      <c r="Q32" s="253" t="s">
        <v>112</v>
      </c>
      <c r="R32" s="253" t="s">
        <v>118</v>
      </c>
      <c r="S32" s="253" t="s">
        <v>120</v>
      </c>
      <c r="T32" s="253" t="s">
        <v>124</v>
      </c>
      <c r="U32" s="253" t="s">
        <v>128</v>
      </c>
      <c r="V32" s="253" t="s">
        <v>133</v>
      </c>
      <c r="W32" s="253" t="s">
        <v>138</v>
      </c>
      <c r="X32" s="253" t="s">
        <v>143</v>
      </c>
      <c r="Y32" s="253" t="s">
        <v>144</v>
      </c>
      <c r="Z32" s="253" t="s">
        <v>151</v>
      </c>
      <c r="AA32" s="253" t="s">
        <v>155</v>
      </c>
      <c r="AB32" s="253" t="s">
        <v>157</v>
      </c>
      <c r="AC32" s="253" t="s">
        <v>161</v>
      </c>
      <c r="AD32" s="253" t="s">
        <v>165</v>
      </c>
      <c r="AE32" s="253" t="s">
        <v>170</v>
      </c>
      <c r="AF32" s="253" t="s">
        <v>173</v>
      </c>
      <c r="AG32" s="253" t="s">
        <v>176</v>
      </c>
      <c r="AH32" s="253" t="s">
        <v>182</v>
      </c>
      <c r="AI32" s="254" t="s">
        <v>186</v>
      </c>
      <c r="AJ32" s="253"/>
      <c r="AK32" s="253"/>
      <c r="AL32" s="253"/>
      <c r="AM32" s="253"/>
      <c r="AN32" s="253"/>
      <c r="AO32" s="253"/>
    </row>
    <row r="33" spans="1:41" ht="78" thickBot="1">
      <c r="A33" s="255">
        <v>44491.48715277778</v>
      </c>
      <c r="B33" s="253" t="s">
        <v>2472</v>
      </c>
      <c r="C33" s="256" t="s">
        <v>2855</v>
      </c>
      <c r="D33" s="253" t="s">
        <v>4405</v>
      </c>
      <c r="E33" s="256">
        <v>13</v>
      </c>
      <c r="F33" s="253" t="s">
        <v>70</v>
      </c>
      <c r="G33" s="253" t="s">
        <v>75</v>
      </c>
      <c r="H33" s="253" t="s">
        <v>79</v>
      </c>
      <c r="I33" s="253" t="s">
        <v>81</v>
      </c>
      <c r="J33" s="253" t="s">
        <v>84</v>
      </c>
      <c r="K33" s="253" t="s">
        <v>89</v>
      </c>
      <c r="L33" s="253" t="s">
        <v>93</v>
      </c>
      <c r="M33" s="253" t="s">
        <v>99</v>
      </c>
      <c r="N33" s="253" t="s">
        <v>100</v>
      </c>
      <c r="O33" s="253" t="s">
        <v>107</v>
      </c>
      <c r="P33" s="253" t="s">
        <v>109</v>
      </c>
      <c r="Q33" s="253" t="s">
        <v>112</v>
      </c>
      <c r="R33" s="253" t="s">
        <v>118</v>
      </c>
      <c r="S33" s="253" t="s">
        <v>120</v>
      </c>
      <c r="T33" s="253" t="s">
        <v>124</v>
      </c>
      <c r="U33" s="253" t="s">
        <v>128</v>
      </c>
      <c r="V33" s="253" t="s">
        <v>133</v>
      </c>
      <c r="W33" s="253" t="s">
        <v>137</v>
      </c>
      <c r="X33" s="253" t="s">
        <v>141</v>
      </c>
      <c r="Y33" s="253" t="s">
        <v>144</v>
      </c>
      <c r="Z33" s="253" t="s">
        <v>151</v>
      </c>
      <c r="AA33" s="253" t="s">
        <v>154</v>
      </c>
      <c r="AB33" s="253" t="s">
        <v>157</v>
      </c>
      <c r="AC33" s="253" t="s">
        <v>160</v>
      </c>
      <c r="AD33" s="253" t="s">
        <v>164</v>
      </c>
      <c r="AE33" s="253" t="s">
        <v>170</v>
      </c>
      <c r="AF33" s="253" t="s">
        <v>175</v>
      </c>
      <c r="AG33" s="253" t="s">
        <v>179</v>
      </c>
      <c r="AH33" s="253" t="s">
        <v>180</v>
      </c>
      <c r="AI33" s="254" t="s">
        <v>187</v>
      </c>
      <c r="AJ33" s="253"/>
      <c r="AK33" s="253"/>
      <c r="AL33" s="253"/>
      <c r="AM33" s="253"/>
      <c r="AN33" s="253"/>
      <c r="AO33" s="253"/>
    </row>
    <row r="34" spans="1:41" ht="16.5" thickBot="1">
      <c r="A34" s="255"/>
      <c r="B34" s="253"/>
      <c r="C34" s="257"/>
      <c r="D34" s="253"/>
      <c r="E34" s="256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253"/>
      <c r="R34" s="253"/>
      <c r="S34" s="253"/>
      <c r="T34" s="253"/>
      <c r="U34" s="253"/>
      <c r="V34" s="253"/>
      <c r="W34" s="253"/>
      <c r="X34" s="253"/>
      <c r="Y34" s="253"/>
      <c r="Z34" s="253"/>
      <c r="AA34" s="253"/>
      <c r="AB34" s="253"/>
      <c r="AC34" s="253"/>
      <c r="AD34" s="253"/>
      <c r="AE34" s="253"/>
      <c r="AF34" s="253"/>
      <c r="AG34" s="253"/>
      <c r="AH34" s="253"/>
      <c r="AI34" s="254"/>
      <c r="AJ34" s="253"/>
      <c r="AK34" s="253"/>
      <c r="AL34" s="253"/>
      <c r="AM34" s="253"/>
      <c r="AN34" s="253"/>
      <c r="AO34" s="253"/>
    </row>
    <row r="35" spans="1:41" ht="16.5" thickBot="1">
      <c r="A35" s="255"/>
      <c r="B35" s="253"/>
      <c r="C35" s="257"/>
      <c r="D35" s="253"/>
      <c r="E35" s="256"/>
      <c r="F35" s="253"/>
      <c r="G35" s="253"/>
      <c r="H35" s="253"/>
      <c r="I35" s="253"/>
      <c r="J35" s="253"/>
      <c r="K35" s="253"/>
      <c r="L35" s="253"/>
      <c r="M35" s="253"/>
      <c r="N35" s="253"/>
      <c r="O35" s="253"/>
      <c r="P35" s="253"/>
      <c r="Q35" s="253"/>
      <c r="R35" s="253"/>
      <c r="S35" s="253"/>
      <c r="T35" s="253"/>
      <c r="U35" s="253"/>
      <c r="V35" s="253"/>
      <c r="W35" s="253"/>
      <c r="X35" s="253"/>
      <c r="Y35" s="253"/>
      <c r="Z35" s="253"/>
      <c r="AA35" s="253"/>
      <c r="AB35" s="253"/>
      <c r="AC35" s="253"/>
      <c r="AD35" s="253"/>
      <c r="AE35" s="253"/>
      <c r="AF35" s="253"/>
      <c r="AG35" s="253"/>
      <c r="AH35" s="253"/>
      <c r="AI35" s="254"/>
      <c r="AJ35" s="253"/>
      <c r="AK35" s="253"/>
      <c r="AL35" s="253"/>
      <c r="AM35" s="253"/>
      <c r="AN35" s="253"/>
      <c r="AO35" s="253"/>
    </row>
    <row r="36" spans="1:41" ht="27" thickBot="1">
      <c r="A36" s="253" t="s">
        <v>2817</v>
      </c>
      <c r="B36" s="255">
        <v>44491.409918981481</v>
      </c>
      <c r="C36" s="255">
        <v>44491.419374999998</v>
      </c>
      <c r="D36" s="255">
        <v>44491.420381944445</v>
      </c>
      <c r="E36" s="255">
        <v>44491.427465277775</v>
      </c>
      <c r="F36" s="255">
        <v>44491.427777777775</v>
      </c>
      <c r="G36" s="255">
        <v>44491.428749999999</v>
      </c>
      <c r="H36" s="255">
        <v>44491.433553240742</v>
      </c>
      <c r="I36" s="255">
        <v>44491.435543981483</v>
      </c>
      <c r="J36" s="255">
        <v>44491.437037037038</v>
      </c>
      <c r="K36" s="255">
        <v>44491.437280092592</v>
      </c>
      <c r="L36" s="255">
        <v>44491.439143518517</v>
      </c>
      <c r="M36" s="255">
        <v>44491.440254629626</v>
      </c>
      <c r="N36" s="255">
        <v>44491.440937500003</v>
      </c>
      <c r="O36" s="255">
        <v>44491.444699074076</v>
      </c>
      <c r="P36" s="255">
        <v>44491.445740740739</v>
      </c>
      <c r="Q36" s="255">
        <v>44491.446898148148</v>
      </c>
      <c r="R36" s="255">
        <v>44491.44734953704</v>
      </c>
      <c r="S36" s="255">
        <v>44491.447384259256</v>
      </c>
      <c r="T36" s="255">
        <v>44491.448993055557</v>
      </c>
      <c r="U36" s="255">
        <v>44491.452175925922</v>
      </c>
      <c r="V36" s="255">
        <v>44491.452916666669</v>
      </c>
      <c r="W36" s="255">
        <v>44491.45412037037</v>
      </c>
      <c r="X36" s="255">
        <v>44491.45412037037</v>
      </c>
      <c r="Y36" s="255">
        <v>44491.45416666667</v>
      </c>
      <c r="Z36" s="255">
        <v>44491.454456018517</v>
      </c>
      <c r="AA36" s="255">
        <v>44491.45652777778</v>
      </c>
      <c r="AB36" s="255">
        <v>44491.458483796298</v>
      </c>
      <c r="AC36" s="255">
        <v>44491.458831018521</v>
      </c>
      <c r="AD36" s="255">
        <v>44491.459432870368</v>
      </c>
      <c r="AE36" s="255">
        <v>44491.474826388891</v>
      </c>
      <c r="AF36" s="255">
        <v>44491.475289351853</v>
      </c>
      <c r="AG36" s="255">
        <v>44491.48715277778</v>
      </c>
      <c r="AH36" s="253"/>
      <c r="AI36" s="254"/>
      <c r="AJ36" s="253"/>
      <c r="AK36" s="253"/>
      <c r="AL36" s="253"/>
      <c r="AM36" s="253"/>
      <c r="AN36" s="253"/>
      <c r="AO36" s="253"/>
    </row>
    <row r="37" spans="1:41" ht="39.75" thickBot="1">
      <c r="A37" s="253" t="s">
        <v>190</v>
      </c>
      <c r="B37" s="253" t="s">
        <v>2470</v>
      </c>
      <c r="C37" s="253" t="s">
        <v>2518</v>
      </c>
      <c r="D37" s="253" t="s">
        <v>2450</v>
      </c>
      <c r="E37" s="253" t="s">
        <v>2507</v>
      </c>
      <c r="F37" s="253" t="s">
        <v>2474</v>
      </c>
      <c r="G37" s="253" t="s">
        <v>2476</v>
      </c>
      <c r="H37" s="253" t="s">
        <v>2464</v>
      </c>
      <c r="I37" s="253" t="s">
        <v>2498</v>
      </c>
      <c r="J37" s="253" t="s">
        <v>2461</v>
      </c>
      <c r="K37" s="253" t="s">
        <v>2466</v>
      </c>
      <c r="L37" s="253" t="s">
        <v>2491</v>
      </c>
      <c r="M37" s="253" t="s">
        <v>2503</v>
      </c>
      <c r="N37" s="253" t="s">
        <v>2456</v>
      </c>
      <c r="O37" s="253" t="s">
        <v>1562</v>
      </c>
      <c r="P37" s="253" t="s">
        <v>2508</v>
      </c>
      <c r="Q37" s="253" t="s">
        <v>2515</v>
      </c>
      <c r="R37" s="253" t="s">
        <v>2488</v>
      </c>
      <c r="S37" s="253" t="s">
        <v>2489</v>
      </c>
      <c r="T37" s="253" t="s">
        <v>2479</v>
      </c>
      <c r="U37" s="253" t="s">
        <v>2483</v>
      </c>
      <c r="V37" s="253" t="s">
        <v>2451</v>
      </c>
      <c r="W37" s="253" t="s">
        <v>2467</v>
      </c>
      <c r="X37" s="253" t="s">
        <v>2511</v>
      </c>
      <c r="Y37" s="253" t="s">
        <v>2495</v>
      </c>
      <c r="Z37" s="253" t="s">
        <v>2458</v>
      </c>
      <c r="AA37" s="253" t="s">
        <v>2448</v>
      </c>
      <c r="AB37" s="253" t="s">
        <v>2512</v>
      </c>
      <c r="AC37" s="253" t="s">
        <v>2516</v>
      </c>
      <c r="AD37" s="253" t="s">
        <v>2487</v>
      </c>
      <c r="AE37" s="253" t="s">
        <v>2468</v>
      </c>
      <c r="AF37" s="253" t="s">
        <v>2499</v>
      </c>
      <c r="AG37" s="253" t="s">
        <v>2472</v>
      </c>
      <c r="AH37" s="253"/>
      <c r="AI37" s="254"/>
      <c r="AJ37" s="253"/>
      <c r="AK37" s="253"/>
      <c r="AL37" s="253"/>
      <c r="AM37" s="253"/>
      <c r="AN37" s="253"/>
      <c r="AO37" s="253"/>
    </row>
    <row r="38" spans="1:41" ht="16.5" thickBot="1">
      <c r="A38" s="253" t="s">
        <v>191</v>
      </c>
      <c r="B38" s="256" t="s">
        <v>4370</v>
      </c>
      <c r="C38" s="256" t="s">
        <v>2850</v>
      </c>
      <c r="D38" s="256" t="s">
        <v>2854</v>
      </c>
      <c r="E38" s="256" t="s">
        <v>2852</v>
      </c>
      <c r="F38" s="256" t="s">
        <v>2849</v>
      </c>
      <c r="G38" s="256" t="s">
        <v>4371</v>
      </c>
      <c r="H38" s="256" t="s">
        <v>4379</v>
      </c>
      <c r="I38" s="256" t="s">
        <v>4369</v>
      </c>
      <c r="J38" s="256" t="s">
        <v>2851</v>
      </c>
      <c r="K38" s="256" t="s">
        <v>2853</v>
      </c>
      <c r="L38" s="256" t="s">
        <v>2851</v>
      </c>
      <c r="M38" s="256" t="s">
        <v>2857</v>
      </c>
      <c r="N38" s="256" t="s">
        <v>2850</v>
      </c>
      <c r="O38" s="256" t="s">
        <v>2848</v>
      </c>
      <c r="P38" s="256" t="s">
        <v>2855</v>
      </c>
      <c r="Q38" s="256" t="s">
        <v>4370</v>
      </c>
      <c r="R38" s="256" t="s">
        <v>2856</v>
      </c>
      <c r="S38" s="256" t="s">
        <v>4370</v>
      </c>
      <c r="T38" s="256" t="s">
        <v>2850</v>
      </c>
      <c r="U38" s="256" t="s">
        <v>4371</v>
      </c>
      <c r="V38" s="256" t="s">
        <v>4369</v>
      </c>
      <c r="W38" s="256" t="s">
        <v>2852</v>
      </c>
      <c r="X38" s="256" t="s">
        <v>2854</v>
      </c>
      <c r="Y38" s="256" t="s">
        <v>2848</v>
      </c>
      <c r="Z38" s="256" t="s">
        <v>2852</v>
      </c>
      <c r="AA38" s="256" t="s">
        <v>4371</v>
      </c>
      <c r="AB38" s="256" t="s">
        <v>2856</v>
      </c>
      <c r="AC38" s="256" t="s">
        <v>4379</v>
      </c>
      <c r="AD38" s="256" t="s">
        <v>2855</v>
      </c>
      <c r="AE38" s="256" t="s">
        <v>4371</v>
      </c>
      <c r="AF38" s="256" t="s">
        <v>2849</v>
      </c>
      <c r="AG38" s="256" t="s">
        <v>2855</v>
      </c>
      <c r="AH38" s="253"/>
      <c r="AI38" s="254"/>
      <c r="AJ38" s="253"/>
      <c r="AK38" s="253"/>
      <c r="AL38" s="253"/>
      <c r="AM38" s="253"/>
      <c r="AN38" s="253"/>
      <c r="AO38" s="253"/>
    </row>
    <row r="39" spans="1:41" ht="52.5" thickBot="1">
      <c r="A39" s="253" t="s">
        <v>4373</v>
      </c>
      <c r="B39" s="253" t="s">
        <v>4374</v>
      </c>
      <c r="C39" s="253" t="s">
        <v>4375</v>
      </c>
      <c r="D39" s="253" t="s">
        <v>4376</v>
      </c>
      <c r="E39" s="253" t="s">
        <v>4377</v>
      </c>
      <c r="F39" s="253" t="s">
        <v>4378</v>
      </c>
      <c r="G39" s="253" t="s">
        <v>4372</v>
      </c>
      <c r="H39" s="253" t="s">
        <v>4380</v>
      </c>
      <c r="I39" s="253" t="s">
        <v>4381</v>
      </c>
      <c r="J39" s="253" t="s">
        <v>4382</v>
      </c>
      <c r="K39" s="253" t="s">
        <v>4383</v>
      </c>
      <c r="L39" s="253" t="s">
        <v>4384</v>
      </c>
      <c r="M39" s="253" t="s">
        <v>4385</v>
      </c>
      <c r="N39" s="253" t="s">
        <v>4386</v>
      </c>
      <c r="O39" s="253" t="s">
        <v>4387</v>
      </c>
      <c r="P39" s="253" t="s">
        <v>4388</v>
      </c>
      <c r="Q39" s="253" t="s">
        <v>4389</v>
      </c>
      <c r="R39" s="253" t="s">
        <v>4390</v>
      </c>
      <c r="S39" s="253" t="s">
        <v>4391</v>
      </c>
      <c r="T39" s="253" t="s">
        <v>4392</v>
      </c>
      <c r="U39" s="253" t="s">
        <v>4393</v>
      </c>
      <c r="V39" s="253" t="s">
        <v>4394</v>
      </c>
      <c r="W39" s="253" t="s">
        <v>4395</v>
      </c>
      <c r="X39" s="253" t="s">
        <v>4396</v>
      </c>
      <c r="Y39" s="253" t="s">
        <v>4397</v>
      </c>
      <c r="Z39" s="253" t="s">
        <v>4398</v>
      </c>
      <c r="AA39" s="253" t="s">
        <v>4399</v>
      </c>
      <c r="AB39" s="253" t="s">
        <v>4400</v>
      </c>
      <c r="AC39" s="253" t="s">
        <v>4401</v>
      </c>
      <c r="AD39" s="253" t="s">
        <v>4402</v>
      </c>
      <c r="AE39" s="253" t="s">
        <v>4403</v>
      </c>
      <c r="AF39" s="253" t="s">
        <v>4404</v>
      </c>
      <c r="AG39" s="253" t="s">
        <v>4405</v>
      </c>
      <c r="AH39" s="253"/>
      <c r="AI39" s="254"/>
      <c r="AJ39" s="253"/>
      <c r="AK39" s="253"/>
      <c r="AL39" s="253"/>
      <c r="AM39" s="253"/>
      <c r="AN39" s="253"/>
      <c r="AO39" s="253"/>
    </row>
    <row r="40" spans="1:41" ht="16.5" thickBot="1">
      <c r="A40" s="253" t="s">
        <v>192</v>
      </c>
      <c r="B40" s="256">
        <v>12</v>
      </c>
      <c r="C40" s="256">
        <v>12</v>
      </c>
      <c r="D40" s="256">
        <v>13</v>
      </c>
      <c r="E40" s="256">
        <v>13</v>
      </c>
      <c r="F40" s="256">
        <v>12</v>
      </c>
      <c r="G40" s="256">
        <v>13</v>
      </c>
      <c r="H40" s="256">
        <v>12</v>
      </c>
      <c r="I40" s="256">
        <v>13</v>
      </c>
      <c r="J40" s="256">
        <v>13</v>
      </c>
      <c r="K40" s="256">
        <v>8</v>
      </c>
      <c r="L40" s="256">
        <v>12</v>
      </c>
      <c r="M40" s="256">
        <v>13</v>
      </c>
      <c r="N40" s="256">
        <v>12</v>
      </c>
      <c r="O40" s="256">
        <v>13</v>
      </c>
      <c r="P40" s="256">
        <v>13</v>
      </c>
      <c r="Q40" s="256">
        <v>13</v>
      </c>
      <c r="R40" s="256">
        <v>12</v>
      </c>
      <c r="S40" s="253" t="s">
        <v>188</v>
      </c>
      <c r="T40" s="256">
        <v>13</v>
      </c>
      <c r="U40" s="256">
        <v>13</v>
      </c>
      <c r="V40" s="256">
        <v>13</v>
      </c>
      <c r="W40" s="256">
        <v>12</v>
      </c>
      <c r="X40" s="256">
        <v>12</v>
      </c>
      <c r="Y40" s="256">
        <v>13</v>
      </c>
      <c r="Z40" s="256">
        <v>13</v>
      </c>
      <c r="AA40" s="256">
        <v>12</v>
      </c>
      <c r="AB40" s="256">
        <v>13</v>
      </c>
      <c r="AC40" s="256">
        <v>12</v>
      </c>
      <c r="AD40" s="256">
        <v>13</v>
      </c>
      <c r="AE40" s="256">
        <v>13</v>
      </c>
      <c r="AF40" s="256">
        <v>12</v>
      </c>
      <c r="AG40" s="256">
        <v>13</v>
      </c>
      <c r="AH40" s="253"/>
      <c r="AI40" s="254"/>
      <c r="AJ40" s="253"/>
      <c r="AK40" s="253"/>
      <c r="AL40" s="253"/>
      <c r="AM40" s="253"/>
      <c r="AN40" s="253"/>
      <c r="AO40" s="253"/>
    </row>
    <row r="41" spans="1:41" ht="65.25" thickBot="1">
      <c r="A41" s="253" t="s">
        <v>2818</v>
      </c>
      <c r="B41" s="253" t="s">
        <v>70</v>
      </c>
      <c r="C41" s="253" t="s">
        <v>68</v>
      </c>
      <c r="D41" s="253" t="s">
        <v>71</v>
      </c>
      <c r="E41" s="253" t="s">
        <v>68</v>
      </c>
      <c r="F41" s="253" t="s">
        <v>71</v>
      </c>
      <c r="G41" s="253" t="s">
        <v>71</v>
      </c>
      <c r="H41" s="253" t="s">
        <v>71</v>
      </c>
      <c r="I41" s="253" t="s">
        <v>71</v>
      </c>
      <c r="J41" s="253" t="s">
        <v>68</v>
      </c>
      <c r="K41" s="253" t="s">
        <v>71</v>
      </c>
      <c r="L41" s="253" t="s">
        <v>71</v>
      </c>
      <c r="M41" s="253" t="s">
        <v>68</v>
      </c>
      <c r="N41" s="253" t="s">
        <v>71</v>
      </c>
      <c r="O41" s="253" t="s">
        <v>68</v>
      </c>
      <c r="P41" s="253" t="s">
        <v>68</v>
      </c>
      <c r="Q41" s="253" t="s">
        <v>71</v>
      </c>
      <c r="R41" s="253" t="s">
        <v>70</v>
      </c>
      <c r="S41" s="253" t="s">
        <v>70</v>
      </c>
      <c r="T41" s="253" t="s">
        <v>71</v>
      </c>
      <c r="U41" s="253" t="s">
        <v>68</v>
      </c>
      <c r="V41" s="253" t="s">
        <v>68</v>
      </c>
      <c r="W41" s="253" t="s">
        <v>71</v>
      </c>
      <c r="X41" s="253" t="s">
        <v>70</v>
      </c>
      <c r="Y41" s="253" t="s">
        <v>71</v>
      </c>
      <c r="Z41" s="253" t="s">
        <v>71</v>
      </c>
      <c r="AA41" s="253" t="s">
        <v>68</v>
      </c>
      <c r="AB41" s="253" t="s">
        <v>70</v>
      </c>
      <c r="AC41" s="253" t="s">
        <v>68</v>
      </c>
      <c r="AD41" s="253" t="s">
        <v>71</v>
      </c>
      <c r="AE41" s="253" t="s">
        <v>70</v>
      </c>
      <c r="AF41" s="253" t="s">
        <v>68</v>
      </c>
      <c r="AG41" s="253" t="s">
        <v>70</v>
      </c>
    </row>
    <row r="42" spans="1:41" ht="90.75" thickBot="1">
      <c r="A42" s="253" t="s">
        <v>2819</v>
      </c>
      <c r="B42" s="253" t="s">
        <v>75</v>
      </c>
      <c r="C42" s="253" t="s">
        <v>74</v>
      </c>
      <c r="D42" s="253" t="s">
        <v>75</v>
      </c>
      <c r="E42" s="253" t="s">
        <v>75</v>
      </c>
      <c r="F42" s="253" t="s">
        <v>75</v>
      </c>
      <c r="G42" s="253" t="s">
        <v>75</v>
      </c>
      <c r="H42" s="253" t="s">
        <v>75</v>
      </c>
      <c r="I42" s="253" t="s">
        <v>75</v>
      </c>
      <c r="J42" s="253" t="s">
        <v>75</v>
      </c>
      <c r="K42" s="253" t="s">
        <v>75</v>
      </c>
      <c r="L42" s="253" t="s">
        <v>75</v>
      </c>
      <c r="M42" s="253" t="s">
        <v>75</v>
      </c>
      <c r="N42" s="253" t="s">
        <v>74</v>
      </c>
      <c r="O42" s="253" t="s">
        <v>75</v>
      </c>
      <c r="P42" s="253" t="s">
        <v>74</v>
      </c>
      <c r="Q42" s="253" t="s">
        <v>75</v>
      </c>
      <c r="R42" s="253" t="s">
        <v>75</v>
      </c>
      <c r="S42" s="253" t="s">
        <v>74</v>
      </c>
      <c r="T42" s="253" t="s">
        <v>74</v>
      </c>
      <c r="U42" s="253" t="s">
        <v>75</v>
      </c>
      <c r="V42" s="253" t="s">
        <v>75</v>
      </c>
      <c r="W42" s="253" t="s">
        <v>75</v>
      </c>
      <c r="X42" s="253" t="s">
        <v>74</v>
      </c>
      <c r="Y42" s="253" t="s">
        <v>75</v>
      </c>
      <c r="Z42" s="253" t="s">
        <v>75</v>
      </c>
      <c r="AA42" s="253" t="s">
        <v>75</v>
      </c>
      <c r="AB42" s="253" t="s">
        <v>75</v>
      </c>
      <c r="AC42" s="253" t="s">
        <v>75</v>
      </c>
      <c r="AD42" s="253" t="s">
        <v>74</v>
      </c>
      <c r="AE42" s="253" t="s">
        <v>75</v>
      </c>
      <c r="AF42" s="253" t="s">
        <v>75</v>
      </c>
      <c r="AG42" s="253" t="s">
        <v>75</v>
      </c>
    </row>
    <row r="43" spans="1:41" ht="90.75" thickBot="1">
      <c r="A43" s="253" t="s">
        <v>2820</v>
      </c>
      <c r="B43" s="253" t="s">
        <v>79</v>
      </c>
      <c r="C43" s="253" t="s">
        <v>79</v>
      </c>
      <c r="D43" s="253" t="s">
        <v>79</v>
      </c>
      <c r="E43" s="253" t="s">
        <v>79</v>
      </c>
      <c r="F43" s="253" t="s">
        <v>77</v>
      </c>
      <c r="G43" s="253" t="s">
        <v>79</v>
      </c>
      <c r="H43" s="253" t="s">
        <v>79</v>
      </c>
      <c r="I43" s="253" t="s">
        <v>79</v>
      </c>
      <c r="J43" s="253" t="s">
        <v>79</v>
      </c>
      <c r="K43" s="253" t="s">
        <v>79</v>
      </c>
      <c r="L43" s="253" t="s">
        <v>79</v>
      </c>
      <c r="M43" s="253" t="s">
        <v>79</v>
      </c>
      <c r="N43" s="253" t="s">
        <v>79</v>
      </c>
      <c r="O43" s="253" t="s">
        <v>79</v>
      </c>
      <c r="P43" s="253" t="s">
        <v>79</v>
      </c>
      <c r="Q43" s="253" t="s">
        <v>79</v>
      </c>
      <c r="R43" s="253" t="s">
        <v>79</v>
      </c>
      <c r="S43" s="253" t="s">
        <v>79</v>
      </c>
      <c r="T43" s="253" t="s">
        <v>79</v>
      </c>
      <c r="U43" s="253" t="s">
        <v>79</v>
      </c>
      <c r="V43" s="253" t="s">
        <v>79</v>
      </c>
      <c r="W43" s="253" t="s">
        <v>76</v>
      </c>
      <c r="X43" s="253" t="s">
        <v>79</v>
      </c>
      <c r="Y43" s="253" t="s">
        <v>79</v>
      </c>
      <c r="Z43" s="253" t="s">
        <v>76</v>
      </c>
      <c r="AA43" s="253" t="s">
        <v>79</v>
      </c>
      <c r="AB43" s="253" t="s">
        <v>79</v>
      </c>
      <c r="AC43" s="253" t="s">
        <v>79</v>
      </c>
      <c r="AD43" s="253" t="s">
        <v>79</v>
      </c>
      <c r="AE43" s="253" t="s">
        <v>79</v>
      </c>
      <c r="AF43" s="253" t="s">
        <v>79</v>
      </c>
      <c r="AG43" s="253" t="s">
        <v>79</v>
      </c>
    </row>
    <row r="44" spans="1:41" ht="78" thickBot="1">
      <c r="A44" s="253" t="s">
        <v>2821</v>
      </c>
      <c r="B44" s="253" t="s">
        <v>81</v>
      </c>
      <c r="C44" s="253" t="s">
        <v>82</v>
      </c>
      <c r="D44" s="253" t="s">
        <v>82</v>
      </c>
      <c r="E44" s="253" t="s">
        <v>80</v>
      </c>
      <c r="F44" s="253" t="s">
        <v>80</v>
      </c>
      <c r="G44" s="253" t="s">
        <v>80</v>
      </c>
      <c r="H44" s="253" t="s">
        <v>80</v>
      </c>
      <c r="I44" s="253" t="s">
        <v>80</v>
      </c>
      <c r="J44" s="253" t="s">
        <v>81</v>
      </c>
      <c r="K44" s="253" t="s">
        <v>80</v>
      </c>
      <c r="L44" s="253" t="s">
        <v>80</v>
      </c>
      <c r="M44" s="253" t="s">
        <v>82</v>
      </c>
      <c r="N44" s="253" t="s">
        <v>80</v>
      </c>
      <c r="O44" s="253" t="s">
        <v>82</v>
      </c>
      <c r="P44" s="253" t="s">
        <v>80</v>
      </c>
      <c r="Q44" s="253" t="s">
        <v>82</v>
      </c>
      <c r="R44" s="253" t="s">
        <v>82</v>
      </c>
      <c r="S44" s="253" t="s">
        <v>82</v>
      </c>
      <c r="T44" s="253" t="s">
        <v>82</v>
      </c>
      <c r="U44" s="253" t="s">
        <v>80</v>
      </c>
      <c r="V44" s="253" t="s">
        <v>80</v>
      </c>
      <c r="W44" s="253" t="s">
        <v>80</v>
      </c>
      <c r="X44" s="253" t="s">
        <v>80</v>
      </c>
      <c r="Y44" s="253" t="s">
        <v>80</v>
      </c>
      <c r="Z44" s="253" t="s">
        <v>80</v>
      </c>
      <c r="AA44" s="253" t="s">
        <v>80</v>
      </c>
      <c r="AB44" s="253" t="s">
        <v>80</v>
      </c>
      <c r="AC44" s="253" t="s">
        <v>80</v>
      </c>
      <c r="AD44" s="253" t="s">
        <v>82</v>
      </c>
      <c r="AE44" s="253" t="s">
        <v>81</v>
      </c>
      <c r="AF44" s="253" t="s">
        <v>81</v>
      </c>
      <c r="AG44" s="253" t="s">
        <v>81</v>
      </c>
      <c r="AH44" s="153"/>
      <c r="AI44" s="153"/>
      <c r="AJ44" s="153"/>
      <c r="AK44" s="153"/>
      <c r="AL44" s="153"/>
      <c r="AM44" s="153"/>
      <c r="AN44" s="153"/>
    </row>
    <row r="45" spans="1:41" ht="90.75" thickBot="1">
      <c r="A45" s="253" t="s">
        <v>2822</v>
      </c>
      <c r="B45" s="253" t="s">
        <v>85</v>
      </c>
      <c r="C45" s="253" t="s">
        <v>86</v>
      </c>
      <c r="D45" s="253" t="s">
        <v>85</v>
      </c>
      <c r="E45" s="253" t="s">
        <v>85</v>
      </c>
      <c r="F45" s="253" t="s">
        <v>85</v>
      </c>
      <c r="G45" s="253" t="s">
        <v>85</v>
      </c>
      <c r="H45" s="253" t="s">
        <v>86</v>
      </c>
      <c r="I45" s="253" t="s">
        <v>85</v>
      </c>
      <c r="J45" s="253" t="s">
        <v>84</v>
      </c>
      <c r="K45" s="253" t="s">
        <v>85</v>
      </c>
      <c r="L45" s="253" t="s">
        <v>86</v>
      </c>
      <c r="M45" s="253" t="s">
        <v>86</v>
      </c>
      <c r="N45" s="253" t="s">
        <v>85</v>
      </c>
      <c r="O45" s="253" t="s">
        <v>86</v>
      </c>
      <c r="P45" s="253" t="s">
        <v>84</v>
      </c>
      <c r="Q45" s="253" t="s">
        <v>84</v>
      </c>
      <c r="R45" s="253" t="s">
        <v>84</v>
      </c>
      <c r="S45" s="253" t="s">
        <v>84</v>
      </c>
      <c r="T45" s="253" t="s">
        <v>85</v>
      </c>
      <c r="U45" s="253" t="s">
        <v>86</v>
      </c>
      <c r="V45" s="253" t="s">
        <v>86</v>
      </c>
      <c r="W45" s="253" t="s">
        <v>84</v>
      </c>
      <c r="X45" s="253" t="s">
        <v>86</v>
      </c>
      <c r="Y45" s="253" t="s">
        <v>86</v>
      </c>
      <c r="Z45" s="253" t="s">
        <v>84</v>
      </c>
      <c r="AA45" s="253" t="s">
        <v>84</v>
      </c>
      <c r="AB45" s="253" t="s">
        <v>84</v>
      </c>
      <c r="AC45" s="253" t="s">
        <v>86</v>
      </c>
      <c r="AD45" s="253" t="s">
        <v>87</v>
      </c>
      <c r="AE45" s="253" t="s">
        <v>85</v>
      </c>
      <c r="AF45" s="253" t="s">
        <v>84</v>
      </c>
      <c r="AG45" s="253" t="s">
        <v>84</v>
      </c>
      <c r="AH45" s="255"/>
      <c r="AI45" s="255"/>
      <c r="AJ45" s="255"/>
      <c r="AK45" s="255"/>
      <c r="AL45" s="255"/>
      <c r="AM45" s="255"/>
      <c r="AN45" s="255"/>
    </row>
    <row r="46" spans="1:41" ht="78" thickBot="1">
      <c r="A46" s="253" t="s">
        <v>2823</v>
      </c>
      <c r="B46" s="253" t="s">
        <v>90</v>
      </c>
      <c r="C46" s="253" t="s">
        <v>89</v>
      </c>
      <c r="D46" s="253" t="s">
        <v>89</v>
      </c>
      <c r="E46" s="253" t="s">
        <v>89</v>
      </c>
      <c r="F46" s="253" t="s">
        <v>89</v>
      </c>
      <c r="G46" s="253" t="s">
        <v>89</v>
      </c>
      <c r="H46" s="253" t="s">
        <v>89</v>
      </c>
      <c r="I46" s="253" t="s">
        <v>89</v>
      </c>
      <c r="J46" s="253" t="s">
        <v>89</v>
      </c>
      <c r="K46" s="253" t="s">
        <v>89</v>
      </c>
      <c r="L46" s="253" t="s">
        <v>89</v>
      </c>
      <c r="M46" s="253" t="s">
        <v>89</v>
      </c>
      <c r="N46" s="253" t="s">
        <v>89</v>
      </c>
      <c r="O46" s="253" t="s">
        <v>89</v>
      </c>
      <c r="P46" s="253" t="s">
        <v>89</v>
      </c>
      <c r="Q46" s="253" t="s">
        <v>89</v>
      </c>
      <c r="R46" s="253" t="s">
        <v>89</v>
      </c>
      <c r="S46" s="253" t="s">
        <v>89</v>
      </c>
      <c r="T46" s="253" t="s">
        <v>91</v>
      </c>
      <c r="U46" s="253" t="s">
        <v>89</v>
      </c>
      <c r="V46" s="253" t="s">
        <v>89</v>
      </c>
      <c r="W46" s="253" t="s">
        <v>88</v>
      </c>
      <c r="X46" s="253" t="s">
        <v>89</v>
      </c>
      <c r="Y46" s="253" t="s">
        <v>89</v>
      </c>
      <c r="Z46" s="253" t="s">
        <v>88</v>
      </c>
      <c r="AA46" s="253" t="s">
        <v>89</v>
      </c>
      <c r="AB46" s="253" t="s">
        <v>89</v>
      </c>
      <c r="AC46" s="253" t="s">
        <v>89</v>
      </c>
      <c r="AD46" s="253" t="s">
        <v>91</v>
      </c>
      <c r="AE46" s="253" t="s">
        <v>89</v>
      </c>
      <c r="AF46" s="253" t="s">
        <v>89</v>
      </c>
      <c r="AG46" s="253" t="s">
        <v>89</v>
      </c>
      <c r="AH46" s="253"/>
      <c r="AI46" s="253"/>
      <c r="AJ46" s="253"/>
      <c r="AK46" s="253"/>
      <c r="AL46" s="253"/>
      <c r="AM46" s="253"/>
      <c r="AN46" s="253"/>
    </row>
    <row r="47" spans="1:41" ht="90.75" thickBot="1">
      <c r="A47" s="253" t="s">
        <v>2824</v>
      </c>
      <c r="B47" s="253" t="s">
        <v>92</v>
      </c>
      <c r="C47" s="253" t="s">
        <v>94</v>
      </c>
      <c r="D47" s="253" t="s">
        <v>93</v>
      </c>
      <c r="E47" s="253" t="s">
        <v>95</v>
      </c>
      <c r="F47" s="253" t="s">
        <v>92</v>
      </c>
      <c r="G47" s="253" t="s">
        <v>94</v>
      </c>
      <c r="H47" s="253" t="s">
        <v>92</v>
      </c>
      <c r="I47" s="253" t="s">
        <v>92</v>
      </c>
      <c r="J47" s="253" t="s">
        <v>92</v>
      </c>
      <c r="K47" s="253" t="s">
        <v>92</v>
      </c>
      <c r="L47" s="253" t="s">
        <v>92</v>
      </c>
      <c r="M47" s="253" t="s">
        <v>92</v>
      </c>
      <c r="N47" s="253" t="s">
        <v>94</v>
      </c>
      <c r="O47" s="253" t="s">
        <v>94</v>
      </c>
      <c r="P47" s="253" t="s">
        <v>92</v>
      </c>
      <c r="Q47" s="253" t="s">
        <v>93</v>
      </c>
      <c r="R47" s="253" t="s">
        <v>92</v>
      </c>
      <c r="S47" s="253" t="s">
        <v>92</v>
      </c>
      <c r="T47" s="253" t="s">
        <v>94</v>
      </c>
      <c r="U47" s="253" t="s">
        <v>92</v>
      </c>
      <c r="V47" s="253" t="s">
        <v>92</v>
      </c>
      <c r="W47" s="253" t="s">
        <v>94</v>
      </c>
      <c r="X47" s="253" t="s">
        <v>92</v>
      </c>
      <c r="Y47" s="253" t="s">
        <v>94</v>
      </c>
      <c r="Z47" s="253" t="s">
        <v>94</v>
      </c>
      <c r="AA47" s="253" t="s">
        <v>93</v>
      </c>
      <c r="AB47" s="253" t="s">
        <v>95</v>
      </c>
      <c r="AC47" s="253" t="s">
        <v>92</v>
      </c>
      <c r="AD47" s="253" t="s">
        <v>94</v>
      </c>
      <c r="AE47" s="253" t="s">
        <v>92</v>
      </c>
      <c r="AF47" s="253" t="s">
        <v>92</v>
      </c>
      <c r="AG47" s="253" t="s">
        <v>93</v>
      </c>
      <c r="AH47" s="257"/>
      <c r="AI47" s="257"/>
      <c r="AJ47" s="256"/>
      <c r="AK47" s="256"/>
      <c r="AL47" s="256"/>
      <c r="AM47" s="256"/>
      <c r="AN47" s="256"/>
    </row>
    <row r="48" spans="1:41" ht="65.25" thickBot="1">
      <c r="A48" s="253" t="s">
        <v>2825</v>
      </c>
      <c r="B48" s="253" t="s">
        <v>99</v>
      </c>
      <c r="C48" s="253" t="s">
        <v>99</v>
      </c>
      <c r="D48" s="253" t="s">
        <v>96</v>
      </c>
      <c r="E48" s="253" t="s">
        <v>99</v>
      </c>
      <c r="F48" s="253" t="s">
        <v>99</v>
      </c>
      <c r="G48" s="253" t="s">
        <v>99</v>
      </c>
      <c r="H48" s="253" t="s">
        <v>99</v>
      </c>
      <c r="I48" s="253" t="s">
        <v>99</v>
      </c>
      <c r="J48" s="253" t="s">
        <v>99</v>
      </c>
      <c r="K48" s="253" t="s">
        <v>99</v>
      </c>
      <c r="L48" s="253" t="s">
        <v>99</v>
      </c>
      <c r="M48" s="253" t="s">
        <v>99</v>
      </c>
      <c r="N48" s="253" t="s">
        <v>99</v>
      </c>
      <c r="O48" s="253" t="s">
        <v>99</v>
      </c>
      <c r="P48" s="253" t="s">
        <v>99</v>
      </c>
      <c r="Q48" s="253" t="s">
        <v>96</v>
      </c>
      <c r="R48" s="253" t="s">
        <v>99</v>
      </c>
      <c r="S48" s="253" t="s">
        <v>96</v>
      </c>
      <c r="T48" s="253" t="s">
        <v>99</v>
      </c>
      <c r="U48" s="253" t="s">
        <v>99</v>
      </c>
      <c r="V48" s="253" t="s">
        <v>99</v>
      </c>
      <c r="W48" s="253" t="s">
        <v>99</v>
      </c>
      <c r="X48" s="253" t="s">
        <v>99</v>
      </c>
      <c r="Y48" s="253" t="s">
        <v>96</v>
      </c>
      <c r="Z48" s="253" t="s">
        <v>99</v>
      </c>
      <c r="AA48" s="253" t="s">
        <v>99</v>
      </c>
      <c r="AB48" s="253" t="s">
        <v>99</v>
      </c>
      <c r="AC48" s="253" t="s">
        <v>99</v>
      </c>
      <c r="AD48" s="253" t="s">
        <v>99</v>
      </c>
      <c r="AE48" s="253" t="s">
        <v>99</v>
      </c>
      <c r="AF48" s="253" t="s">
        <v>99</v>
      </c>
      <c r="AG48" s="253" t="s">
        <v>99</v>
      </c>
      <c r="AH48" s="253"/>
      <c r="AI48" s="253"/>
      <c r="AJ48" s="253"/>
      <c r="AK48" s="253"/>
      <c r="AL48" s="253"/>
      <c r="AM48" s="253"/>
      <c r="AN48" s="253"/>
    </row>
    <row r="49" spans="1:40" ht="65.25" thickBot="1">
      <c r="A49" s="253" t="s">
        <v>2826</v>
      </c>
      <c r="B49" s="253" t="s">
        <v>103</v>
      </c>
      <c r="C49" s="253" t="s">
        <v>103</v>
      </c>
      <c r="D49" s="253" t="s">
        <v>101</v>
      </c>
      <c r="E49" s="253" t="s">
        <v>103</v>
      </c>
      <c r="F49" s="253" t="s">
        <v>100</v>
      </c>
      <c r="G49" s="253" t="s">
        <v>103</v>
      </c>
      <c r="H49" s="253" t="s">
        <v>102</v>
      </c>
      <c r="I49" s="253" t="s">
        <v>102</v>
      </c>
      <c r="J49" s="253" t="s">
        <v>102</v>
      </c>
      <c r="K49" s="253" t="s">
        <v>102</v>
      </c>
      <c r="L49" s="253" t="s">
        <v>102</v>
      </c>
      <c r="M49" s="253" t="s">
        <v>102</v>
      </c>
      <c r="N49" s="253" t="s">
        <v>103</v>
      </c>
      <c r="O49" s="253" t="s">
        <v>102</v>
      </c>
      <c r="P49" s="253" t="s">
        <v>101</v>
      </c>
      <c r="Q49" s="253" t="s">
        <v>101</v>
      </c>
      <c r="R49" s="253" t="s">
        <v>102</v>
      </c>
      <c r="S49" s="253" t="s">
        <v>102</v>
      </c>
      <c r="T49" s="253" t="s">
        <v>101</v>
      </c>
      <c r="U49" s="253" t="s">
        <v>102</v>
      </c>
      <c r="V49" s="253" t="s">
        <v>102</v>
      </c>
      <c r="W49" s="253" t="s">
        <v>103</v>
      </c>
      <c r="X49" s="253" t="s">
        <v>102</v>
      </c>
      <c r="Y49" s="253" t="s">
        <v>100</v>
      </c>
      <c r="Z49" s="253" t="s">
        <v>103</v>
      </c>
      <c r="AA49" s="253" t="s">
        <v>102</v>
      </c>
      <c r="AB49" s="253" t="s">
        <v>101</v>
      </c>
      <c r="AC49" s="253" t="s">
        <v>102</v>
      </c>
      <c r="AD49" s="253" t="s">
        <v>102</v>
      </c>
      <c r="AE49" s="253" t="s">
        <v>102</v>
      </c>
      <c r="AF49" s="253" t="s">
        <v>102</v>
      </c>
      <c r="AG49" s="253" t="s">
        <v>100</v>
      </c>
      <c r="AH49" s="256"/>
      <c r="AI49" s="256"/>
      <c r="AJ49" s="256"/>
      <c r="AK49" s="256"/>
      <c r="AL49" s="256"/>
      <c r="AM49" s="256"/>
      <c r="AN49" s="256"/>
    </row>
    <row r="50" spans="1:40" ht="65.25" thickBot="1">
      <c r="A50" s="253" t="s">
        <v>2827</v>
      </c>
      <c r="B50" s="253" t="s">
        <v>104</v>
      </c>
      <c r="C50" s="253" t="s">
        <v>106</v>
      </c>
      <c r="D50" s="253" t="s">
        <v>106</v>
      </c>
      <c r="E50" s="253" t="s">
        <v>106</v>
      </c>
      <c r="F50" s="253" t="s">
        <v>106</v>
      </c>
      <c r="G50" s="253" t="s">
        <v>106</v>
      </c>
      <c r="H50" s="253" t="s">
        <v>106</v>
      </c>
      <c r="I50" s="253" t="s">
        <v>106</v>
      </c>
      <c r="J50" s="253" t="s">
        <v>106</v>
      </c>
      <c r="K50" s="253" t="s">
        <v>106</v>
      </c>
      <c r="L50" s="253" t="s">
        <v>106</v>
      </c>
      <c r="M50" s="253" t="s">
        <v>104</v>
      </c>
      <c r="N50" s="253" t="s">
        <v>106</v>
      </c>
      <c r="O50" s="253" t="s">
        <v>107</v>
      </c>
      <c r="P50" s="253" t="s">
        <v>106</v>
      </c>
      <c r="Q50" s="253" t="s">
        <v>104</v>
      </c>
      <c r="R50" s="253" t="s">
        <v>104</v>
      </c>
      <c r="S50" s="253" t="s">
        <v>104</v>
      </c>
      <c r="T50" s="253" t="s">
        <v>106</v>
      </c>
      <c r="U50" s="253" t="s">
        <v>106</v>
      </c>
      <c r="V50" s="253" t="s">
        <v>106</v>
      </c>
      <c r="W50" s="253" t="s">
        <v>106</v>
      </c>
      <c r="X50" s="253" t="s">
        <v>104</v>
      </c>
      <c r="Y50" s="253" t="s">
        <v>106</v>
      </c>
      <c r="Z50" s="253" t="s">
        <v>106</v>
      </c>
      <c r="AA50" s="253" t="s">
        <v>106</v>
      </c>
      <c r="AB50" s="253" t="s">
        <v>104</v>
      </c>
      <c r="AC50" s="253" t="s">
        <v>106</v>
      </c>
      <c r="AD50" s="253" t="s">
        <v>104</v>
      </c>
      <c r="AE50" s="253" t="s">
        <v>106</v>
      </c>
      <c r="AF50" s="253" t="s">
        <v>106</v>
      </c>
      <c r="AG50" s="253" t="s">
        <v>107</v>
      </c>
      <c r="AH50" s="253"/>
      <c r="AI50" s="253"/>
      <c r="AJ50" s="253"/>
      <c r="AK50" s="253"/>
      <c r="AL50" s="253"/>
      <c r="AM50" s="253"/>
      <c r="AN50" s="253"/>
    </row>
    <row r="51" spans="1:40" ht="65.25" thickBot="1">
      <c r="A51" s="253" t="s">
        <v>2828</v>
      </c>
      <c r="B51" s="253" t="s">
        <v>108</v>
      </c>
      <c r="C51" s="253" t="s">
        <v>110</v>
      </c>
      <c r="D51" s="253" t="s">
        <v>110</v>
      </c>
      <c r="E51" s="253" t="s">
        <v>109</v>
      </c>
      <c r="F51" s="253" t="s">
        <v>110</v>
      </c>
      <c r="G51" s="253" t="s">
        <v>110</v>
      </c>
      <c r="H51" s="253" t="s">
        <v>110</v>
      </c>
      <c r="I51" s="253" t="s">
        <v>110</v>
      </c>
      <c r="J51" s="253" t="s">
        <v>110</v>
      </c>
      <c r="K51" s="253" t="s">
        <v>110</v>
      </c>
      <c r="L51" s="253" t="s">
        <v>110</v>
      </c>
      <c r="M51" s="253" t="s">
        <v>110</v>
      </c>
      <c r="N51" s="253" t="s">
        <v>110</v>
      </c>
      <c r="O51" s="253" t="s">
        <v>110</v>
      </c>
      <c r="P51" s="253" t="s">
        <v>110</v>
      </c>
      <c r="Q51" s="253" t="s">
        <v>110</v>
      </c>
      <c r="R51" s="253" t="s">
        <v>110</v>
      </c>
      <c r="S51" s="253" t="s">
        <v>110</v>
      </c>
      <c r="T51" s="253" t="s">
        <v>110</v>
      </c>
      <c r="U51" s="253" t="s">
        <v>110</v>
      </c>
      <c r="V51" s="253" t="s">
        <v>110</v>
      </c>
      <c r="W51" s="253" t="s">
        <v>110</v>
      </c>
      <c r="X51" s="253" t="s">
        <v>110</v>
      </c>
      <c r="Y51" s="253" t="s">
        <v>110</v>
      </c>
      <c r="Z51" s="253" t="s">
        <v>110</v>
      </c>
      <c r="AA51" s="253" t="s">
        <v>110</v>
      </c>
      <c r="AB51" s="253" t="s">
        <v>110</v>
      </c>
      <c r="AC51" s="253" t="s">
        <v>110</v>
      </c>
      <c r="AD51" s="253" t="s">
        <v>110</v>
      </c>
      <c r="AE51" s="253" t="s">
        <v>110</v>
      </c>
      <c r="AF51" s="253" t="s">
        <v>110</v>
      </c>
      <c r="AG51" s="253" t="s">
        <v>109</v>
      </c>
      <c r="AH51" s="253"/>
      <c r="AI51" s="253"/>
      <c r="AJ51" s="253"/>
      <c r="AK51" s="253"/>
      <c r="AL51" s="253"/>
      <c r="AM51" s="253"/>
      <c r="AN51" s="253"/>
    </row>
    <row r="52" spans="1:40" ht="90.75" thickBot="1">
      <c r="A52" s="253" t="s">
        <v>2829</v>
      </c>
      <c r="B52" s="253" t="s">
        <v>112</v>
      </c>
      <c r="C52" s="253" t="s">
        <v>112</v>
      </c>
      <c r="D52" s="253" t="s">
        <v>112</v>
      </c>
      <c r="E52" s="253" t="s">
        <v>114</v>
      </c>
      <c r="F52" s="253" t="s">
        <v>112</v>
      </c>
      <c r="G52" s="253" t="s">
        <v>112</v>
      </c>
      <c r="H52" s="253" t="s">
        <v>112</v>
      </c>
      <c r="I52" s="253" t="s">
        <v>112</v>
      </c>
      <c r="J52" s="253" t="s">
        <v>112</v>
      </c>
      <c r="K52" s="253" t="s">
        <v>112</v>
      </c>
      <c r="L52" s="253" t="s">
        <v>114</v>
      </c>
      <c r="M52" s="253" t="s">
        <v>112</v>
      </c>
      <c r="N52" s="253" t="s">
        <v>112</v>
      </c>
      <c r="O52" s="253" t="s">
        <v>112</v>
      </c>
      <c r="P52" s="253" t="s">
        <v>115</v>
      </c>
      <c r="Q52" s="253" t="s">
        <v>112</v>
      </c>
      <c r="R52" s="253" t="s">
        <v>114</v>
      </c>
      <c r="S52" s="253" t="s">
        <v>112</v>
      </c>
      <c r="T52" s="253" t="s">
        <v>115</v>
      </c>
      <c r="U52" s="253" t="s">
        <v>112</v>
      </c>
      <c r="V52" s="253" t="s">
        <v>112</v>
      </c>
      <c r="W52" s="253" t="s">
        <v>112</v>
      </c>
      <c r="X52" s="253" t="s">
        <v>112</v>
      </c>
      <c r="Y52" s="253" t="s">
        <v>113</v>
      </c>
      <c r="Z52" s="253" t="s">
        <v>112</v>
      </c>
      <c r="AA52" s="253" t="s">
        <v>112</v>
      </c>
      <c r="AB52" s="253" t="s">
        <v>112</v>
      </c>
      <c r="AC52" s="253" t="s">
        <v>112</v>
      </c>
      <c r="AD52" s="253" t="s">
        <v>112</v>
      </c>
      <c r="AE52" s="253" t="s">
        <v>112</v>
      </c>
      <c r="AF52" s="253" t="s">
        <v>112</v>
      </c>
      <c r="AG52" s="253" t="s">
        <v>112</v>
      </c>
      <c r="AH52" s="253"/>
      <c r="AI52" s="253"/>
      <c r="AJ52" s="253"/>
      <c r="AK52" s="253"/>
      <c r="AL52" s="253"/>
      <c r="AM52" s="253"/>
      <c r="AN52" s="253"/>
    </row>
    <row r="53" spans="1:40" ht="78" thickBot="1">
      <c r="A53" s="253" t="s">
        <v>2830</v>
      </c>
      <c r="B53" s="253" t="s">
        <v>119</v>
      </c>
      <c r="C53" s="253" t="s">
        <v>118</v>
      </c>
      <c r="D53" s="253" t="s">
        <v>118</v>
      </c>
      <c r="E53" s="253" t="s">
        <v>117</v>
      </c>
      <c r="F53" s="253" t="s">
        <v>118</v>
      </c>
      <c r="G53" s="253" t="s">
        <v>118</v>
      </c>
      <c r="H53" s="253" t="s">
        <v>118</v>
      </c>
      <c r="I53" s="253" t="s">
        <v>118</v>
      </c>
      <c r="J53" s="253" t="s">
        <v>118</v>
      </c>
      <c r="K53" s="253" t="s">
        <v>118</v>
      </c>
      <c r="L53" s="253" t="s">
        <v>118</v>
      </c>
      <c r="M53" s="253" t="s">
        <v>119</v>
      </c>
      <c r="N53" s="253" t="s">
        <v>118</v>
      </c>
      <c r="O53" s="253" t="s">
        <v>118</v>
      </c>
      <c r="P53" s="253" t="s">
        <v>117</v>
      </c>
      <c r="Q53" s="253" t="s">
        <v>118</v>
      </c>
      <c r="R53" s="253" t="s">
        <v>116</v>
      </c>
      <c r="S53" s="253" t="s">
        <v>116</v>
      </c>
      <c r="T53" s="253" t="s">
        <v>118</v>
      </c>
      <c r="U53" s="253" t="s">
        <v>118</v>
      </c>
      <c r="V53" s="253" t="s">
        <v>119</v>
      </c>
      <c r="W53" s="253" t="s">
        <v>118</v>
      </c>
      <c r="X53" s="253" t="s">
        <v>118</v>
      </c>
      <c r="Y53" s="253" t="s">
        <v>117</v>
      </c>
      <c r="Z53" s="253" t="s">
        <v>118</v>
      </c>
      <c r="AA53" s="253" t="s">
        <v>118</v>
      </c>
      <c r="AB53" s="253" t="s">
        <v>118</v>
      </c>
      <c r="AC53" s="253" t="s">
        <v>118</v>
      </c>
      <c r="AD53" s="253" t="s">
        <v>117</v>
      </c>
      <c r="AE53" s="253" t="s">
        <v>118</v>
      </c>
      <c r="AF53" s="253" t="s">
        <v>118</v>
      </c>
      <c r="AG53" s="253" t="s">
        <v>118</v>
      </c>
      <c r="AH53" s="253"/>
      <c r="AI53" s="253"/>
      <c r="AJ53" s="253"/>
      <c r="AK53" s="253"/>
      <c r="AL53" s="253"/>
      <c r="AM53" s="253"/>
      <c r="AN53" s="253"/>
    </row>
    <row r="54" spans="1:40" ht="78" thickBot="1">
      <c r="A54" s="253" t="s">
        <v>2831</v>
      </c>
      <c r="B54" s="253" t="s">
        <v>122</v>
      </c>
      <c r="C54" s="253" t="s">
        <v>123</v>
      </c>
      <c r="D54" s="253" t="s">
        <v>120</v>
      </c>
      <c r="E54" s="253" t="s">
        <v>120</v>
      </c>
      <c r="F54" s="253" t="s">
        <v>122</v>
      </c>
      <c r="G54" s="253" t="s">
        <v>122</v>
      </c>
      <c r="H54" s="253" t="s">
        <v>122</v>
      </c>
      <c r="I54" s="253" t="s">
        <v>122</v>
      </c>
      <c r="J54" s="253" t="s">
        <v>122</v>
      </c>
      <c r="K54" s="253" t="s">
        <v>122</v>
      </c>
      <c r="L54" s="253" t="s">
        <v>120</v>
      </c>
      <c r="M54" s="253" t="s">
        <v>120</v>
      </c>
      <c r="N54" s="253" t="s">
        <v>122</v>
      </c>
      <c r="O54" s="253" t="s">
        <v>122</v>
      </c>
      <c r="P54" s="253" t="s">
        <v>123</v>
      </c>
      <c r="Q54" s="253" t="s">
        <v>122</v>
      </c>
      <c r="R54" s="253" t="s">
        <v>122</v>
      </c>
      <c r="S54" s="253" t="s">
        <v>121</v>
      </c>
      <c r="T54" s="253" t="s">
        <v>122</v>
      </c>
      <c r="U54" s="253" t="s">
        <v>122</v>
      </c>
      <c r="V54" s="253" t="s">
        <v>122</v>
      </c>
      <c r="W54" s="253" t="s">
        <v>120</v>
      </c>
      <c r="X54" s="253" t="s">
        <v>122</v>
      </c>
      <c r="Y54" s="253" t="s">
        <v>122</v>
      </c>
      <c r="Z54" s="253" t="s">
        <v>120</v>
      </c>
      <c r="AA54" s="253" t="s">
        <v>122</v>
      </c>
      <c r="AB54" s="253" t="s">
        <v>122</v>
      </c>
      <c r="AC54" s="253" t="s">
        <v>122</v>
      </c>
      <c r="AD54" s="253" t="s">
        <v>120</v>
      </c>
      <c r="AE54" s="253" t="s">
        <v>122</v>
      </c>
      <c r="AF54" s="253" t="s">
        <v>120</v>
      </c>
      <c r="AG54" s="253" t="s">
        <v>120</v>
      </c>
      <c r="AH54" s="253"/>
      <c r="AI54" s="253"/>
      <c r="AJ54" s="253"/>
      <c r="AK54" s="253"/>
      <c r="AL54" s="253"/>
      <c r="AM54" s="253"/>
      <c r="AN54" s="253"/>
    </row>
    <row r="55" spans="1:40" ht="78" thickBot="1">
      <c r="A55" s="253" t="s">
        <v>2832</v>
      </c>
      <c r="B55" s="253" t="s">
        <v>126</v>
      </c>
      <c r="C55" s="253" t="s">
        <v>124</v>
      </c>
      <c r="D55" s="253" t="s">
        <v>125</v>
      </c>
      <c r="E55" s="253" t="s">
        <v>127</v>
      </c>
      <c r="F55" s="253" t="s">
        <v>124</v>
      </c>
      <c r="G55" s="253" t="s">
        <v>124</v>
      </c>
      <c r="H55" s="253" t="s">
        <v>124</v>
      </c>
      <c r="I55" s="253" t="s">
        <v>124</v>
      </c>
      <c r="J55" s="253" t="s">
        <v>124</v>
      </c>
      <c r="K55" s="253" t="s">
        <v>124</v>
      </c>
      <c r="L55" s="253" t="s">
        <v>124</v>
      </c>
      <c r="M55" s="253" t="s">
        <v>124</v>
      </c>
      <c r="N55" s="253" t="s">
        <v>126</v>
      </c>
      <c r="O55" s="253" t="s">
        <v>124</v>
      </c>
      <c r="P55" s="253" t="s">
        <v>126</v>
      </c>
      <c r="Q55" s="253" t="s">
        <v>125</v>
      </c>
      <c r="R55" s="253" t="s">
        <v>125</v>
      </c>
      <c r="S55" s="253" t="s">
        <v>125</v>
      </c>
      <c r="T55" s="253" t="s">
        <v>124</v>
      </c>
      <c r="U55" s="253" t="s">
        <v>127</v>
      </c>
      <c r="V55" s="253" t="s">
        <v>127</v>
      </c>
      <c r="W55" s="253" t="s">
        <v>127</v>
      </c>
      <c r="X55" s="253" t="s">
        <v>124</v>
      </c>
      <c r="Y55" s="253" t="s">
        <v>124</v>
      </c>
      <c r="Z55" s="253" t="s">
        <v>127</v>
      </c>
      <c r="AA55" s="253" t="s">
        <v>124</v>
      </c>
      <c r="AB55" s="253" t="s">
        <v>124</v>
      </c>
      <c r="AC55" s="253" t="s">
        <v>124</v>
      </c>
      <c r="AD55" s="253" t="s">
        <v>126</v>
      </c>
      <c r="AE55" s="253" t="s">
        <v>124</v>
      </c>
      <c r="AF55" s="253" t="s">
        <v>124</v>
      </c>
      <c r="AG55" s="253" t="s">
        <v>124</v>
      </c>
      <c r="AH55" s="253"/>
      <c r="AI55" s="253"/>
      <c r="AJ55" s="253"/>
      <c r="AK55" s="253"/>
      <c r="AL55" s="253"/>
      <c r="AM55" s="253"/>
      <c r="AN55" s="253"/>
    </row>
    <row r="56" spans="1:40" ht="39.75" thickBot="1">
      <c r="A56" s="253" t="s">
        <v>2833</v>
      </c>
      <c r="B56" s="253" t="s">
        <v>131</v>
      </c>
      <c r="C56" s="253" t="s">
        <v>128</v>
      </c>
      <c r="D56" s="253" t="s">
        <v>128</v>
      </c>
      <c r="E56" s="253" t="s">
        <v>128</v>
      </c>
      <c r="F56" s="253" t="s">
        <v>128</v>
      </c>
      <c r="G56" s="253" t="s">
        <v>128</v>
      </c>
      <c r="H56" s="253" t="s">
        <v>128</v>
      </c>
      <c r="I56" s="253" t="s">
        <v>128</v>
      </c>
      <c r="J56" s="253" t="s">
        <v>128</v>
      </c>
      <c r="K56" s="253" t="s">
        <v>128</v>
      </c>
      <c r="L56" s="253" t="s">
        <v>130</v>
      </c>
      <c r="M56" s="253" t="s">
        <v>128</v>
      </c>
      <c r="N56" s="253" t="s">
        <v>128</v>
      </c>
      <c r="O56" s="253" t="s">
        <v>128</v>
      </c>
      <c r="P56" s="253" t="s">
        <v>128</v>
      </c>
      <c r="Q56" s="253" t="s">
        <v>128</v>
      </c>
      <c r="R56" s="253" t="s">
        <v>128</v>
      </c>
      <c r="S56" s="253" t="s">
        <v>128</v>
      </c>
      <c r="T56" s="253" t="s">
        <v>128</v>
      </c>
      <c r="U56" s="253" t="s">
        <v>128</v>
      </c>
      <c r="V56" s="253" t="s">
        <v>128</v>
      </c>
      <c r="W56" s="253" t="s">
        <v>128</v>
      </c>
      <c r="X56" s="253" t="s">
        <v>129</v>
      </c>
      <c r="Y56" s="253" t="s">
        <v>128</v>
      </c>
      <c r="Z56" s="253" t="s">
        <v>128</v>
      </c>
      <c r="AA56" s="253" t="s">
        <v>128</v>
      </c>
      <c r="AB56" s="253" t="s">
        <v>130</v>
      </c>
      <c r="AC56" s="253" t="s">
        <v>128</v>
      </c>
      <c r="AD56" s="253" t="s">
        <v>129</v>
      </c>
      <c r="AE56" s="253" t="s">
        <v>128</v>
      </c>
      <c r="AF56" s="253" t="s">
        <v>128</v>
      </c>
      <c r="AG56" s="253" t="s">
        <v>128</v>
      </c>
      <c r="AH56" s="253"/>
      <c r="AI56" s="253"/>
      <c r="AJ56" s="253"/>
      <c r="AK56" s="253"/>
      <c r="AL56" s="253"/>
      <c r="AM56" s="253"/>
      <c r="AN56" s="253"/>
    </row>
    <row r="57" spans="1:40" ht="78" thickBot="1">
      <c r="A57" s="253" t="s">
        <v>2834</v>
      </c>
      <c r="B57" s="253" t="s">
        <v>135</v>
      </c>
      <c r="C57" s="253" t="s">
        <v>132</v>
      </c>
      <c r="D57" s="253" t="s">
        <v>133</v>
      </c>
      <c r="E57" s="253" t="s">
        <v>133</v>
      </c>
      <c r="F57" s="253" t="s">
        <v>133</v>
      </c>
      <c r="G57" s="253" t="s">
        <v>133</v>
      </c>
      <c r="H57" s="253" t="s">
        <v>132</v>
      </c>
      <c r="I57" s="253" t="s">
        <v>133</v>
      </c>
      <c r="J57" s="253" t="s">
        <v>133</v>
      </c>
      <c r="K57" s="253" t="s">
        <v>133</v>
      </c>
      <c r="L57" s="253" t="s">
        <v>133</v>
      </c>
      <c r="M57" s="253" t="s">
        <v>133</v>
      </c>
      <c r="N57" s="253" t="s">
        <v>133</v>
      </c>
      <c r="O57" s="253" t="s">
        <v>134</v>
      </c>
      <c r="P57" s="253" t="s">
        <v>133</v>
      </c>
      <c r="Q57" s="253" t="s">
        <v>132</v>
      </c>
      <c r="R57" s="253" t="s">
        <v>132</v>
      </c>
      <c r="S57" s="253" t="s">
        <v>132</v>
      </c>
      <c r="T57" s="253" t="s">
        <v>133</v>
      </c>
      <c r="U57" s="253" t="s">
        <v>133</v>
      </c>
      <c r="V57" s="253" t="s">
        <v>133</v>
      </c>
      <c r="W57" s="253" t="s">
        <v>133</v>
      </c>
      <c r="X57" s="253" t="s">
        <v>133</v>
      </c>
      <c r="Y57" s="253" t="s">
        <v>134</v>
      </c>
      <c r="Z57" s="253" t="s">
        <v>133</v>
      </c>
      <c r="AA57" s="253" t="s">
        <v>133</v>
      </c>
      <c r="AB57" s="253" t="s">
        <v>133</v>
      </c>
      <c r="AC57" s="253" t="s">
        <v>133</v>
      </c>
      <c r="AD57" s="253" t="s">
        <v>133</v>
      </c>
      <c r="AE57" s="253" t="s">
        <v>132</v>
      </c>
      <c r="AF57" s="253" t="s">
        <v>133</v>
      </c>
      <c r="AG57" s="253" t="s">
        <v>133</v>
      </c>
      <c r="AH57" s="253"/>
      <c r="AI57" s="253"/>
      <c r="AJ57" s="253"/>
      <c r="AK57" s="253"/>
      <c r="AL57" s="253"/>
      <c r="AM57" s="253"/>
      <c r="AN57" s="253"/>
    </row>
    <row r="58" spans="1:40" ht="65.25" thickBot="1">
      <c r="A58" s="253" t="s">
        <v>2835</v>
      </c>
      <c r="B58" s="253" t="s">
        <v>136</v>
      </c>
      <c r="C58" s="253" t="s">
        <v>136</v>
      </c>
      <c r="D58" s="253" t="s">
        <v>139</v>
      </c>
      <c r="E58" s="253" t="s">
        <v>136</v>
      </c>
      <c r="F58" s="253" t="s">
        <v>136</v>
      </c>
      <c r="G58" s="253" t="s">
        <v>138</v>
      </c>
      <c r="H58" s="253" t="s">
        <v>136</v>
      </c>
      <c r="I58" s="253" t="s">
        <v>136</v>
      </c>
      <c r="J58" s="253" t="s">
        <v>138</v>
      </c>
      <c r="K58" s="253" t="s">
        <v>136</v>
      </c>
      <c r="L58" s="253" t="s">
        <v>136</v>
      </c>
      <c r="M58" s="253" t="s">
        <v>139</v>
      </c>
      <c r="N58" s="253" t="s">
        <v>138</v>
      </c>
      <c r="O58" s="253" t="s">
        <v>136</v>
      </c>
      <c r="P58" s="253" t="s">
        <v>136</v>
      </c>
      <c r="Q58" s="253" t="s">
        <v>138</v>
      </c>
      <c r="R58" s="253" t="s">
        <v>138</v>
      </c>
      <c r="S58" s="253" t="s">
        <v>138</v>
      </c>
      <c r="T58" s="253" t="s">
        <v>138</v>
      </c>
      <c r="U58" s="253" t="s">
        <v>138</v>
      </c>
      <c r="V58" s="253" t="s">
        <v>136</v>
      </c>
      <c r="W58" s="253" t="s">
        <v>138</v>
      </c>
      <c r="X58" s="253" t="s">
        <v>138</v>
      </c>
      <c r="Y58" s="253" t="s">
        <v>136</v>
      </c>
      <c r="Z58" s="253" t="s">
        <v>138</v>
      </c>
      <c r="AA58" s="253" t="s">
        <v>138</v>
      </c>
      <c r="AB58" s="253" t="s">
        <v>139</v>
      </c>
      <c r="AC58" s="253" t="s">
        <v>138</v>
      </c>
      <c r="AD58" s="253" t="s">
        <v>138</v>
      </c>
      <c r="AE58" s="253" t="s">
        <v>137</v>
      </c>
      <c r="AF58" s="253" t="s">
        <v>138</v>
      </c>
      <c r="AG58" s="253" t="s">
        <v>137</v>
      </c>
      <c r="AH58" s="253"/>
      <c r="AI58" s="253"/>
      <c r="AJ58" s="253"/>
      <c r="AK58" s="253"/>
      <c r="AL58" s="253"/>
      <c r="AM58" s="253"/>
      <c r="AN58" s="253"/>
    </row>
    <row r="59" spans="1:40" ht="90.75" thickBot="1">
      <c r="A59" s="253" t="s">
        <v>2836</v>
      </c>
      <c r="B59" s="253" t="s">
        <v>140</v>
      </c>
      <c r="C59" s="253" t="s">
        <v>141</v>
      </c>
      <c r="D59" s="253" t="s">
        <v>141</v>
      </c>
      <c r="E59" s="253" t="s">
        <v>143</v>
      </c>
      <c r="F59" s="253" t="s">
        <v>140</v>
      </c>
      <c r="G59" s="253" t="s">
        <v>142</v>
      </c>
      <c r="H59" s="253" t="s">
        <v>143</v>
      </c>
      <c r="I59" s="253" t="s">
        <v>140</v>
      </c>
      <c r="J59" s="253" t="s">
        <v>140</v>
      </c>
      <c r="K59" s="253" t="s">
        <v>140</v>
      </c>
      <c r="L59" s="253" t="s">
        <v>140</v>
      </c>
      <c r="M59" s="253" t="s">
        <v>141</v>
      </c>
      <c r="N59" s="253" t="s">
        <v>142</v>
      </c>
      <c r="O59" s="253" t="s">
        <v>142</v>
      </c>
      <c r="P59" s="253" t="s">
        <v>141</v>
      </c>
      <c r="Q59" s="253" t="s">
        <v>143</v>
      </c>
      <c r="R59" s="253" t="s">
        <v>143</v>
      </c>
      <c r="S59" s="253" t="s">
        <v>143</v>
      </c>
      <c r="T59" s="253" t="s">
        <v>141</v>
      </c>
      <c r="U59" s="253" t="s">
        <v>141</v>
      </c>
      <c r="V59" s="253" t="s">
        <v>142</v>
      </c>
      <c r="W59" s="253" t="s">
        <v>143</v>
      </c>
      <c r="X59" s="253" t="s">
        <v>141</v>
      </c>
      <c r="Y59" s="253" t="s">
        <v>142</v>
      </c>
      <c r="Z59" s="253" t="s">
        <v>143</v>
      </c>
      <c r="AA59" s="253" t="s">
        <v>141</v>
      </c>
      <c r="AB59" s="253" t="s">
        <v>142</v>
      </c>
      <c r="AC59" s="253" t="s">
        <v>143</v>
      </c>
      <c r="AD59" s="253" t="s">
        <v>141</v>
      </c>
      <c r="AE59" s="253" t="s">
        <v>143</v>
      </c>
      <c r="AF59" s="253" t="s">
        <v>143</v>
      </c>
      <c r="AG59" s="253" t="s">
        <v>141</v>
      </c>
      <c r="AH59" s="253"/>
      <c r="AI59" s="253"/>
      <c r="AJ59" s="253"/>
      <c r="AK59" s="253"/>
      <c r="AL59" s="253"/>
      <c r="AM59" s="253"/>
      <c r="AN59" s="253"/>
    </row>
    <row r="60" spans="1:40" ht="90.75" thickBot="1">
      <c r="A60" s="253" t="s">
        <v>2837</v>
      </c>
      <c r="B60" s="253" t="s">
        <v>144</v>
      </c>
      <c r="C60" s="253" t="s">
        <v>144</v>
      </c>
      <c r="D60" s="253" t="s">
        <v>144</v>
      </c>
      <c r="E60" s="253" t="s">
        <v>144</v>
      </c>
      <c r="F60" s="253" t="s">
        <v>145</v>
      </c>
      <c r="G60" s="253" t="s">
        <v>144</v>
      </c>
      <c r="H60" s="253" t="s">
        <v>146</v>
      </c>
      <c r="I60" s="253" t="s">
        <v>145</v>
      </c>
      <c r="J60" s="253" t="s">
        <v>144</v>
      </c>
      <c r="K60" s="253" t="s">
        <v>144</v>
      </c>
      <c r="L60" s="253" t="s">
        <v>144</v>
      </c>
      <c r="M60" s="253" t="s">
        <v>144</v>
      </c>
      <c r="N60" s="253" t="s">
        <v>144</v>
      </c>
      <c r="O60" s="253" t="s">
        <v>144</v>
      </c>
      <c r="P60" s="253" t="s">
        <v>145</v>
      </c>
      <c r="Q60" s="253" t="s">
        <v>144</v>
      </c>
      <c r="R60" s="253" t="s">
        <v>144</v>
      </c>
      <c r="S60" s="253" t="s">
        <v>144</v>
      </c>
      <c r="T60" s="253" t="s">
        <v>145</v>
      </c>
      <c r="U60" s="253" t="s">
        <v>145</v>
      </c>
      <c r="V60" s="253" t="s">
        <v>144</v>
      </c>
      <c r="W60" s="253" t="s">
        <v>145</v>
      </c>
      <c r="X60" s="253" t="s">
        <v>145</v>
      </c>
      <c r="Y60" s="253" t="s">
        <v>144</v>
      </c>
      <c r="Z60" s="253" t="s">
        <v>145</v>
      </c>
      <c r="AA60" s="253" t="s">
        <v>144</v>
      </c>
      <c r="AB60" s="253" t="s">
        <v>144</v>
      </c>
      <c r="AC60" s="253" t="s">
        <v>144</v>
      </c>
      <c r="AD60" s="253" t="s">
        <v>144</v>
      </c>
      <c r="AE60" s="253" t="s">
        <v>144</v>
      </c>
      <c r="AF60" s="253" t="s">
        <v>144</v>
      </c>
      <c r="AG60" s="253" t="s">
        <v>144</v>
      </c>
      <c r="AH60" s="253"/>
      <c r="AI60" s="253"/>
      <c r="AJ60" s="253"/>
      <c r="AK60" s="253"/>
      <c r="AL60" s="253"/>
      <c r="AM60" s="253"/>
      <c r="AN60" s="253"/>
    </row>
    <row r="61" spans="1:40" ht="129" thickBot="1">
      <c r="A61" s="253" t="s">
        <v>2838</v>
      </c>
      <c r="B61" s="253" t="s">
        <v>151</v>
      </c>
      <c r="C61" s="253" t="s">
        <v>150</v>
      </c>
      <c r="D61" s="253" t="s">
        <v>151</v>
      </c>
      <c r="E61" s="253" t="s">
        <v>151</v>
      </c>
      <c r="F61" s="253" t="s">
        <v>150</v>
      </c>
      <c r="G61" s="253" t="s">
        <v>151</v>
      </c>
      <c r="H61" s="253" t="s">
        <v>151</v>
      </c>
      <c r="I61" s="253" t="s">
        <v>151</v>
      </c>
      <c r="J61" s="253" t="s">
        <v>151</v>
      </c>
      <c r="K61" s="253" t="s">
        <v>151</v>
      </c>
      <c r="L61" s="253" t="s">
        <v>151</v>
      </c>
      <c r="M61" s="253" t="s">
        <v>151</v>
      </c>
      <c r="N61" s="253" t="s">
        <v>151</v>
      </c>
      <c r="O61" s="253" t="s">
        <v>151</v>
      </c>
      <c r="P61" s="253" t="s">
        <v>151</v>
      </c>
      <c r="Q61" s="253" t="s">
        <v>149</v>
      </c>
      <c r="R61" s="253" t="s">
        <v>151</v>
      </c>
      <c r="S61" s="253" t="s">
        <v>150</v>
      </c>
      <c r="T61" s="253" t="s">
        <v>151</v>
      </c>
      <c r="U61" s="253" t="s">
        <v>151</v>
      </c>
      <c r="V61" s="253" t="s">
        <v>151</v>
      </c>
      <c r="W61" s="253" t="s">
        <v>151</v>
      </c>
      <c r="X61" s="253" t="s">
        <v>151</v>
      </c>
      <c r="Y61" s="253" t="s">
        <v>151</v>
      </c>
      <c r="Z61" s="253" t="s">
        <v>151</v>
      </c>
      <c r="AA61" s="253" t="s">
        <v>151</v>
      </c>
      <c r="AB61" s="253" t="s">
        <v>151</v>
      </c>
      <c r="AC61" s="253" t="s">
        <v>151</v>
      </c>
      <c r="AD61" s="253" t="s">
        <v>150</v>
      </c>
      <c r="AE61" s="253" t="s">
        <v>151</v>
      </c>
      <c r="AF61" s="253" t="s">
        <v>151</v>
      </c>
      <c r="AG61" s="253" t="s">
        <v>151</v>
      </c>
      <c r="AH61" s="253"/>
      <c r="AI61" s="253"/>
      <c r="AJ61" s="253"/>
      <c r="AK61" s="253"/>
      <c r="AL61" s="253"/>
      <c r="AM61" s="253"/>
      <c r="AN61" s="253"/>
    </row>
    <row r="62" spans="1:40" ht="78" thickBot="1">
      <c r="A62" s="253" t="s">
        <v>2839</v>
      </c>
      <c r="B62" s="253" t="s">
        <v>154</v>
      </c>
      <c r="C62" s="253" t="s">
        <v>155</v>
      </c>
      <c r="D62" s="253" t="s">
        <v>155</v>
      </c>
      <c r="E62" s="253" t="s">
        <v>152</v>
      </c>
      <c r="F62" s="253" t="s">
        <v>155</v>
      </c>
      <c r="G62" s="253" t="s">
        <v>155</v>
      </c>
      <c r="H62" s="253" t="s">
        <v>155</v>
      </c>
      <c r="I62" s="253" t="s">
        <v>155</v>
      </c>
      <c r="J62" s="253" t="s">
        <v>155</v>
      </c>
      <c r="K62" s="253" t="s">
        <v>155</v>
      </c>
      <c r="L62" s="253" t="s">
        <v>155</v>
      </c>
      <c r="M62" s="253" t="s">
        <v>152</v>
      </c>
      <c r="N62" s="253" t="s">
        <v>155</v>
      </c>
      <c r="O62" s="253" t="s">
        <v>155</v>
      </c>
      <c r="P62" s="253" t="s">
        <v>155</v>
      </c>
      <c r="Q62" s="253" t="s">
        <v>154</v>
      </c>
      <c r="R62" s="253" t="s">
        <v>155</v>
      </c>
      <c r="S62" s="253" t="s">
        <v>155</v>
      </c>
      <c r="T62" s="253" t="s">
        <v>154</v>
      </c>
      <c r="U62" s="253" t="s">
        <v>155</v>
      </c>
      <c r="V62" s="253" t="s">
        <v>155</v>
      </c>
      <c r="W62" s="253" t="s">
        <v>154</v>
      </c>
      <c r="X62" s="253" t="s">
        <v>153</v>
      </c>
      <c r="Y62" s="253" t="s">
        <v>153</v>
      </c>
      <c r="Z62" s="253" t="s">
        <v>154</v>
      </c>
      <c r="AA62" s="253" t="s">
        <v>155</v>
      </c>
      <c r="AB62" s="253" t="s">
        <v>154</v>
      </c>
      <c r="AC62" s="253" t="s">
        <v>155</v>
      </c>
      <c r="AD62" s="253" t="s">
        <v>152</v>
      </c>
      <c r="AE62" s="253" t="s">
        <v>155</v>
      </c>
      <c r="AF62" s="253" t="s">
        <v>155</v>
      </c>
      <c r="AG62" s="253" t="s">
        <v>154</v>
      </c>
      <c r="AH62" s="253"/>
      <c r="AI62" s="253"/>
      <c r="AJ62" s="253"/>
      <c r="AK62" s="253"/>
      <c r="AL62" s="253"/>
      <c r="AM62" s="253"/>
      <c r="AN62" s="253"/>
    </row>
    <row r="63" spans="1:40" ht="78" thickBot="1">
      <c r="A63" s="253" t="s">
        <v>2840</v>
      </c>
      <c r="B63" s="253" t="s">
        <v>157</v>
      </c>
      <c r="C63" s="253" t="s">
        <v>157</v>
      </c>
      <c r="D63" s="253" t="s">
        <v>157</v>
      </c>
      <c r="E63" s="253" t="s">
        <v>157</v>
      </c>
      <c r="F63" s="253" t="s">
        <v>157</v>
      </c>
      <c r="G63" s="253" t="s">
        <v>157</v>
      </c>
      <c r="H63" s="253" t="s">
        <v>157</v>
      </c>
      <c r="I63" s="253" t="s">
        <v>157</v>
      </c>
      <c r="J63" s="253" t="s">
        <v>157</v>
      </c>
      <c r="K63" s="253" t="s">
        <v>157</v>
      </c>
      <c r="L63" s="253" t="s">
        <v>157</v>
      </c>
      <c r="M63" s="253" t="s">
        <v>157</v>
      </c>
      <c r="N63" s="253" t="s">
        <v>159</v>
      </c>
      <c r="O63" s="253" t="s">
        <v>157</v>
      </c>
      <c r="P63" s="253" t="s">
        <v>159</v>
      </c>
      <c r="Q63" s="253" t="s">
        <v>157</v>
      </c>
      <c r="R63" s="253" t="s">
        <v>157</v>
      </c>
      <c r="S63" s="253" t="s">
        <v>157</v>
      </c>
      <c r="T63" s="253" t="s">
        <v>157</v>
      </c>
      <c r="U63" s="253" t="s">
        <v>157</v>
      </c>
      <c r="V63" s="253" t="s">
        <v>157</v>
      </c>
      <c r="W63" s="253" t="s">
        <v>157</v>
      </c>
      <c r="X63" s="253" t="s">
        <v>157</v>
      </c>
      <c r="Y63" s="253" t="s">
        <v>157</v>
      </c>
      <c r="Z63" s="253" t="s">
        <v>157</v>
      </c>
      <c r="AA63" s="253" t="s">
        <v>157</v>
      </c>
      <c r="AB63" s="253" t="s">
        <v>157</v>
      </c>
      <c r="AC63" s="253" t="s">
        <v>157</v>
      </c>
      <c r="AD63" s="253" t="s">
        <v>157</v>
      </c>
      <c r="AE63" s="253" t="s">
        <v>159</v>
      </c>
      <c r="AF63" s="253" t="s">
        <v>157</v>
      </c>
      <c r="AG63" s="253" t="s">
        <v>157</v>
      </c>
      <c r="AH63" s="253"/>
      <c r="AI63" s="253"/>
      <c r="AJ63" s="253"/>
      <c r="AK63" s="253"/>
      <c r="AL63" s="253"/>
      <c r="AM63" s="253"/>
      <c r="AN63" s="253"/>
    </row>
    <row r="64" spans="1:40" ht="116.25" thickBot="1">
      <c r="A64" s="253" t="s">
        <v>2841</v>
      </c>
      <c r="B64" s="253" t="s">
        <v>161</v>
      </c>
      <c r="C64" s="253" t="s">
        <v>162</v>
      </c>
      <c r="D64" s="253" t="s">
        <v>162</v>
      </c>
      <c r="E64" s="253" t="s">
        <v>162</v>
      </c>
      <c r="F64" s="253" t="s">
        <v>160</v>
      </c>
      <c r="G64" s="253" t="s">
        <v>161</v>
      </c>
      <c r="H64" s="253" t="s">
        <v>161</v>
      </c>
      <c r="I64" s="253" t="s">
        <v>161</v>
      </c>
      <c r="J64" s="253" t="s">
        <v>161</v>
      </c>
      <c r="K64" s="253" t="s">
        <v>161</v>
      </c>
      <c r="L64" s="253" t="s">
        <v>160</v>
      </c>
      <c r="M64" s="253" t="s">
        <v>163</v>
      </c>
      <c r="N64" s="253" t="s">
        <v>160</v>
      </c>
      <c r="O64" s="253" t="s">
        <v>161</v>
      </c>
      <c r="P64" s="253" t="s">
        <v>160</v>
      </c>
      <c r="Q64" s="253" t="s">
        <v>160</v>
      </c>
      <c r="R64" s="253" t="s">
        <v>162</v>
      </c>
      <c r="S64" s="253" t="s">
        <v>161</v>
      </c>
      <c r="T64" s="253" t="s">
        <v>161</v>
      </c>
      <c r="U64" s="253" t="s">
        <v>161</v>
      </c>
      <c r="V64" s="253" t="s">
        <v>161</v>
      </c>
      <c r="W64" s="253" t="s">
        <v>160</v>
      </c>
      <c r="X64" s="253" t="s">
        <v>160</v>
      </c>
      <c r="Y64" s="253" t="s">
        <v>161</v>
      </c>
      <c r="Z64" s="253" t="s">
        <v>160</v>
      </c>
      <c r="AA64" s="253" t="s">
        <v>161</v>
      </c>
      <c r="AB64" s="253" t="s">
        <v>162</v>
      </c>
      <c r="AC64" s="253" t="s">
        <v>161</v>
      </c>
      <c r="AD64" s="253" t="s">
        <v>160</v>
      </c>
      <c r="AE64" s="253" t="s">
        <v>161</v>
      </c>
      <c r="AF64" s="253" t="s">
        <v>161</v>
      </c>
      <c r="AG64" s="253" t="s">
        <v>160</v>
      </c>
      <c r="AH64" s="253"/>
      <c r="AI64" s="253"/>
      <c r="AJ64" s="253"/>
      <c r="AK64" s="253"/>
      <c r="AL64" s="253"/>
      <c r="AM64" s="253"/>
      <c r="AN64" s="253"/>
    </row>
    <row r="65" spans="1:40" ht="90.75" thickBot="1">
      <c r="A65" s="253" t="s">
        <v>2842</v>
      </c>
      <c r="B65" s="253" t="s">
        <v>165</v>
      </c>
      <c r="C65" s="253" t="s">
        <v>165</v>
      </c>
      <c r="D65" s="253" t="s">
        <v>165</v>
      </c>
      <c r="E65" s="253" t="s">
        <v>166</v>
      </c>
      <c r="F65" s="253" t="s">
        <v>165</v>
      </c>
      <c r="G65" s="253" t="s">
        <v>165</v>
      </c>
      <c r="H65" s="253" t="s">
        <v>165</v>
      </c>
      <c r="I65" s="253" t="s">
        <v>165</v>
      </c>
      <c r="J65" s="253" t="s">
        <v>165</v>
      </c>
      <c r="K65" s="253" t="s">
        <v>165</v>
      </c>
      <c r="L65" s="253" t="s">
        <v>165</v>
      </c>
      <c r="M65" s="253" t="s">
        <v>165</v>
      </c>
      <c r="N65" s="253" t="s">
        <v>166</v>
      </c>
      <c r="O65" s="253" t="s">
        <v>165</v>
      </c>
      <c r="P65" s="253" t="s">
        <v>166</v>
      </c>
      <c r="Q65" s="253" t="s">
        <v>165</v>
      </c>
      <c r="R65" s="253" t="s">
        <v>165</v>
      </c>
      <c r="S65" s="253" t="s">
        <v>165</v>
      </c>
      <c r="T65" s="253" t="s">
        <v>165</v>
      </c>
      <c r="U65" s="253" t="s">
        <v>164</v>
      </c>
      <c r="V65" s="253" t="s">
        <v>165</v>
      </c>
      <c r="W65" s="253" t="s">
        <v>166</v>
      </c>
      <c r="X65" s="253" t="s">
        <v>165</v>
      </c>
      <c r="Y65" s="253" t="s">
        <v>167</v>
      </c>
      <c r="Z65" s="253" t="s">
        <v>164</v>
      </c>
      <c r="AA65" s="253" t="s">
        <v>165</v>
      </c>
      <c r="AB65" s="253" t="s">
        <v>165</v>
      </c>
      <c r="AC65" s="253" t="s">
        <v>165</v>
      </c>
      <c r="AD65" s="253" t="s">
        <v>165</v>
      </c>
      <c r="AE65" s="253" t="s">
        <v>165</v>
      </c>
      <c r="AF65" s="253" t="s">
        <v>165</v>
      </c>
      <c r="AG65" s="253" t="s">
        <v>164</v>
      </c>
      <c r="AH65" s="253"/>
      <c r="AI65" s="253"/>
      <c r="AJ65" s="253"/>
      <c r="AK65" s="253"/>
      <c r="AL65" s="253"/>
      <c r="AM65" s="253"/>
      <c r="AN65" s="253"/>
    </row>
    <row r="66" spans="1:40" ht="52.5" thickBot="1">
      <c r="A66" s="253" t="s">
        <v>2843</v>
      </c>
      <c r="B66" s="253" t="s">
        <v>169</v>
      </c>
      <c r="C66" s="253" t="s">
        <v>170</v>
      </c>
      <c r="D66" s="253" t="s">
        <v>170</v>
      </c>
      <c r="E66" s="253" t="s">
        <v>169</v>
      </c>
      <c r="F66" s="253" t="s">
        <v>170</v>
      </c>
      <c r="G66" s="253" t="s">
        <v>169</v>
      </c>
      <c r="H66" s="253" t="s">
        <v>170</v>
      </c>
      <c r="I66" s="253" t="s">
        <v>170</v>
      </c>
      <c r="J66" s="253" t="s">
        <v>170</v>
      </c>
      <c r="K66" s="253" t="s">
        <v>170</v>
      </c>
      <c r="L66" s="253" t="s">
        <v>170</v>
      </c>
      <c r="M66" s="253" t="s">
        <v>169</v>
      </c>
      <c r="N66" s="253" t="s">
        <v>170</v>
      </c>
      <c r="O66" s="253" t="s">
        <v>168</v>
      </c>
      <c r="P66" s="253" t="s">
        <v>168</v>
      </c>
      <c r="Q66" s="253" t="s">
        <v>169</v>
      </c>
      <c r="R66" s="253" t="s">
        <v>170</v>
      </c>
      <c r="S66" s="253" t="s">
        <v>170</v>
      </c>
      <c r="T66" s="253" t="s">
        <v>170</v>
      </c>
      <c r="U66" s="253" t="s">
        <v>170</v>
      </c>
      <c r="V66" s="253" t="s">
        <v>170</v>
      </c>
      <c r="W66" s="253" t="s">
        <v>170</v>
      </c>
      <c r="X66" s="253" t="s">
        <v>169</v>
      </c>
      <c r="Y66" s="253" t="s">
        <v>170</v>
      </c>
      <c r="Z66" s="253" t="s">
        <v>170</v>
      </c>
      <c r="AA66" s="253" t="s">
        <v>170</v>
      </c>
      <c r="AB66" s="253" t="s">
        <v>170</v>
      </c>
      <c r="AC66" s="253" t="s">
        <v>170</v>
      </c>
      <c r="AD66" s="253" t="s">
        <v>170</v>
      </c>
      <c r="AE66" s="253" t="s">
        <v>170</v>
      </c>
      <c r="AF66" s="253" t="s">
        <v>170</v>
      </c>
      <c r="AG66" s="253" t="s">
        <v>170</v>
      </c>
      <c r="AH66" s="253"/>
      <c r="AI66" s="253"/>
      <c r="AJ66" s="253"/>
      <c r="AK66" s="253"/>
      <c r="AL66" s="253"/>
      <c r="AM66" s="253"/>
      <c r="AN66" s="253"/>
    </row>
    <row r="67" spans="1:40" ht="52.5" thickBot="1">
      <c r="A67" s="253" t="s">
        <v>2844</v>
      </c>
      <c r="B67" s="253" t="s">
        <v>173</v>
      </c>
      <c r="C67" s="253" t="s">
        <v>173</v>
      </c>
      <c r="D67" s="253" t="s">
        <v>173</v>
      </c>
      <c r="E67" s="253" t="s">
        <v>175</v>
      </c>
      <c r="F67" s="253" t="s">
        <v>173</v>
      </c>
      <c r="G67" s="253" t="s">
        <v>173</v>
      </c>
      <c r="H67" s="253" t="s">
        <v>173</v>
      </c>
      <c r="I67" s="253" t="s">
        <v>175</v>
      </c>
      <c r="J67" s="253" t="s">
        <v>173</v>
      </c>
      <c r="K67" s="253" t="s">
        <v>175</v>
      </c>
      <c r="L67" s="253" t="s">
        <v>173</v>
      </c>
      <c r="M67" s="253" t="s">
        <v>173</v>
      </c>
      <c r="N67" s="253" t="s">
        <v>173</v>
      </c>
      <c r="O67" s="253" t="s">
        <v>173</v>
      </c>
      <c r="P67" s="253" t="s">
        <v>173</v>
      </c>
      <c r="Q67" s="253" t="s">
        <v>173</v>
      </c>
      <c r="R67" s="253" t="s">
        <v>175</v>
      </c>
      <c r="S67" s="253" t="s">
        <v>175</v>
      </c>
      <c r="T67" s="253" t="s">
        <v>173</v>
      </c>
      <c r="U67" s="253" t="s">
        <v>173</v>
      </c>
      <c r="V67" s="253" t="s">
        <v>173</v>
      </c>
      <c r="W67" s="253" t="s">
        <v>173</v>
      </c>
      <c r="X67" s="253" t="s">
        <v>175</v>
      </c>
      <c r="Y67" s="253" t="s">
        <v>173</v>
      </c>
      <c r="Z67" s="253" t="s">
        <v>173</v>
      </c>
      <c r="AA67" s="253" t="s">
        <v>175</v>
      </c>
      <c r="AB67" s="253" t="s">
        <v>174</v>
      </c>
      <c r="AC67" s="253" t="s">
        <v>173</v>
      </c>
      <c r="AD67" s="253" t="s">
        <v>175</v>
      </c>
      <c r="AE67" s="253" t="s">
        <v>173</v>
      </c>
      <c r="AF67" s="253" t="s">
        <v>173</v>
      </c>
      <c r="AG67" s="253" t="s">
        <v>175</v>
      </c>
      <c r="AH67" s="253"/>
      <c r="AI67" s="253"/>
      <c r="AJ67" s="253"/>
      <c r="AK67" s="253"/>
      <c r="AL67" s="253"/>
      <c r="AM67" s="253"/>
      <c r="AN67" s="253"/>
    </row>
    <row r="68" spans="1:40" ht="65.25" thickBot="1">
      <c r="A68" s="253" t="s">
        <v>2845</v>
      </c>
      <c r="B68" s="253" t="s">
        <v>177</v>
      </c>
      <c r="C68" s="253" t="s">
        <v>176</v>
      </c>
      <c r="D68" s="253" t="s">
        <v>179</v>
      </c>
      <c r="E68" s="253" t="s">
        <v>179</v>
      </c>
      <c r="F68" s="253" t="s">
        <v>179</v>
      </c>
      <c r="G68" s="253" t="s">
        <v>179</v>
      </c>
      <c r="H68" s="253" t="s">
        <v>179</v>
      </c>
      <c r="I68" s="253" t="s">
        <v>179</v>
      </c>
      <c r="J68" s="253" t="s">
        <v>179</v>
      </c>
      <c r="K68" s="253" t="s">
        <v>179</v>
      </c>
      <c r="L68" s="253" t="s">
        <v>179</v>
      </c>
      <c r="M68" s="253" t="s">
        <v>179</v>
      </c>
      <c r="N68" s="253" t="s">
        <v>179</v>
      </c>
      <c r="O68" s="253" t="s">
        <v>179</v>
      </c>
      <c r="P68" s="253" t="s">
        <v>179</v>
      </c>
      <c r="Q68" s="253" t="s">
        <v>176</v>
      </c>
      <c r="R68" s="253" t="s">
        <v>178</v>
      </c>
      <c r="S68" s="253" t="s">
        <v>178</v>
      </c>
      <c r="T68" s="253" t="s">
        <v>179</v>
      </c>
      <c r="U68" s="253" t="s">
        <v>179</v>
      </c>
      <c r="V68" s="253" t="s">
        <v>179</v>
      </c>
      <c r="W68" s="253" t="s">
        <v>178</v>
      </c>
      <c r="X68" s="253" t="s">
        <v>179</v>
      </c>
      <c r="Y68" s="253" t="s">
        <v>179</v>
      </c>
      <c r="Z68" s="253" t="s">
        <v>178</v>
      </c>
      <c r="AA68" s="253" t="s">
        <v>179</v>
      </c>
      <c r="AB68" s="253" t="s">
        <v>178</v>
      </c>
      <c r="AC68" s="253" t="s">
        <v>179</v>
      </c>
      <c r="AD68" s="253" t="s">
        <v>179</v>
      </c>
      <c r="AE68" s="253" t="s">
        <v>179</v>
      </c>
      <c r="AF68" s="253" t="s">
        <v>176</v>
      </c>
      <c r="AG68" s="253" t="s">
        <v>179</v>
      </c>
      <c r="AH68" s="253"/>
      <c r="AI68" s="253"/>
      <c r="AJ68" s="253"/>
      <c r="AK68" s="253"/>
      <c r="AL68" s="253"/>
      <c r="AM68" s="253"/>
      <c r="AN68" s="253"/>
    </row>
    <row r="69" spans="1:40" ht="116.25" thickBot="1">
      <c r="A69" s="253" t="s">
        <v>2846</v>
      </c>
      <c r="B69" s="253" t="s">
        <v>182</v>
      </c>
      <c r="C69" s="253" t="s">
        <v>182</v>
      </c>
      <c r="D69" s="253" t="s">
        <v>180</v>
      </c>
      <c r="E69" s="253" t="s">
        <v>182</v>
      </c>
      <c r="F69" s="253" t="s">
        <v>182</v>
      </c>
      <c r="G69" s="253" t="s">
        <v>182</v>
      </c>
      <c r="H69" s="253" t="s">
        <v>182</v>
      </c>
      <c r="I69" s="253" t="s">
        <v>182</v>
      </c>
      <c r="J69" s="253" t="s">
        <v>182</v>
      </c>
      <c r="K69" s="253" t="s">
        <v>182</v>
      </c>
      <c r="L69" s="253" t="s">
        <v>182</v>
      </c>
      <c r="M69" s="253" t="s">
        <v>182</v>
      </c>
      <c r="N69" s="253" t="s">
        <v>180</v>
      </c>
      <c r="O69" s="253" t="s">
        <v>180</v>
      </c>
      <c r="P69" s="253" t="s">
        <v>180</v>
      </c>
      <c r="Q69" s="253" t="s">
        <v>182</v>
      </c>
      <c r="R69" s="253" t="s">
        <v>182</v>
      </c>
      <c r="S69" s="253" t="s">
        <v>182</v>
      </c>
      <c r="T69" s="253" t="s">
        <v>182</v>
      </c>
      <c r="U69" s="253" t="s">
        <v>182</v>
      </c>
      <c r="V69" s="253" t="s">
        <v>182</v>
      </c>
      <c r="W69" s="253" t="s">
        <v>182</v>
      </c>
      <c r="X69" s="253" t="s">
        <v>182</v>
      </c>
      <c r="Y69" s="253" t="s">
        <v>182</v>
      </c>
      <c r="Z69" s="253" t="s">
        <v>182</v>
      </c>
      <c r="AA69" s="253" t="s">
        <v>182</v>
      </c>
      <c r="AB69" s="253" t="s">
        <v>180</v>
      </c>
      <c r="AC69" s="253" t="s">
        <v>182</v>
      </c>
      <c r="AD69" s="253" t="s">
        <v>182</v>
      </c>
      <c r="AE69" s="253" t="s">
        <v>182</v>
      </c>
      <c r="AF69" s="253" t="s">
        <v>182</v>
      </c>
      <c r="AG69" s="253" t="s">
        <v>180</v>
      </c>
      <c r="AH69" s="253"/>
      <c r="AI69" s="253"/>
      <c r="AJ69" s="253"/>
      <c r="AK69" s="253"/>
      <c r="AL69" s="253"/>
      <c r="AM69" s="253"/>
      <c r="AN69" s="253"/>
    </row>
    <row r="70" spans="1:40" ht="16.5" thickBot="1">
      <c r="A70" s="254" t="s">
        <v>2847</v>
      </c>
      <c r="B70" s="254" t="s">
        <v>184</v>
      </c>
      <c r="C70" s="254" t="s">
        <v>185</v>
      </c>
      <c r="D70" s="254" t="s">
        <v>184</v>
      </c>
      <c r="E70" s="254" t="s">
        <v>184</v>
      </c>
      <c r="F70" s="254" t="s">
        <v>184</v>
      </c>
      <c r="G70" s="254" t="s">
        <v>184</v>
      </c>
      <c r="H70" s="254" t="s">
        <v>184</v>
      </c>
      <c r="I70" s="254" t="s">
        <v>184</v>
      </c>
      <c r="J70" s="254" t="s">
        <v>184</v>
      </c>
      <c r="K70" s="254" t="s">
        <v>184</v>
      </c>
      <c r="L70" s="254" t="s">
        <v>184</v>
      </c>
      <c r="M70" s="254" t="s">
        <v>184</v>
      </c>
      <c r="N70" s="254" t="s">
        <v>187</v>
      </c>
      <c r="O70" s="254" t="s">
        <v>187</v>
      </c>
      <c r="P70" s="254" t="s">
        <v>187</v>
      </c>
      <c r="Q70" s="254" t="s">
        <v>187</v>
      </c>
      <c r="R70" s="254" t="s">
        <v>187</v>
      </c>
      <c r="S70" s="254" t="s">
        <v>187</v>
      </c>
      <c r="T70" s="254" t="s">
        <v>187</v>
      </c>
      <c r="U70" s="254" t="s">
        <v>184</v>
      </c>
      <c r="V70" s="254" t="s">
        <v>184</v>
      </c>
      <c r="W70" s="254" t="s">
        <v>187</v>
      </c>
      <c r="X70" s="254" t="s">
        <v>184</v>
      </c>
      <c r="Y70" s="254" t="s">
        <v>184</v>
      </c>
      <c r="Z70" s="254" t="s">
        <v>187</v>
      </c>
      <c r="AA70" s="254" t="s">
        <v>184</v>
      </c>
      <c r="AB70" s="254" t="s">
        <v>184</v>
      </c>
      <c r="AC70" s="254" t="s">
        <v>184</v>
      </c>
      <c r="AD70" s="254" t="s">
        <v>184</v>
      </c>
      <c r="AE70" s="254" t="s">
        <v>184</v>
      </c>
      <c r="AF70" s="254" t="s">
        <v>186</v>
      </c>
      <c r="AG70" s="254" t="s">
        <v>187</v>
      </c>
      <c r="AH70" s="253"/>
      <c r="AI70" s="253"/>
      <c r="AJ70" s="253"/>
      <c r="AK70" s="253"/>
      <c r="AL70" s="253"/>
      <c r="AM70" s="253"/>
      <c r="AN70" s="253"/>
    </row>
    <row r="71" spans="1:40" ht="16.5" thickBot="1">
      <c r="A71" s="253"/>
      <c r="B71" s="253"/>
      <c r="C71" s="253"/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3"/>
      <c r="O71" s="253"/>
      <c r="P71" s="253"/>
      <c r="Q71" s="253"/>
      <c r="R71" s="253"/>
      <c r="S71" s="253"/>
      <c r="T71" s="253"/>
      <c r="U71" s="253"/>
      <c r="V71" s="253"/>
      <c r="W71" s="253"/>
      <c r="X71" s="253"/>
      <c r="Y71" s="253"/>
      <c r="Z71" s="253"/>
      <c r="AA71" s="253"/>
      <c r="AB71" s="253"/>
      <c r="AC71" s="253"/>
      <c r="AD71" s="253"/>
      <c r="AE71" s="253"/>
      <c r="AF71" s="253"/>
      <c r="AG71" s="253"/>
      <c r="AH71" s="253"/>
      <c r="AI71" s="253"/>
      <c r="AJ71" s="253"/>
      <c r="AK71" s="253"/>
      <c r="AL71" s="253"/>
      <c r="AM71" s="253"/>
      <c r="AN71" s="253"/>
    </row>
    <row r="72" spans="1:40" ht="16.5" thickBot="1">
      <c r="A72" s="253"/>
      <c r="B72" s="253"/>
      <c r="C72" s="253"/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3"/>
      <c r="P72" s="253"/>
      <c r="Q72" s="253"/>
      <c r="R72" s="253"/>
      <c r="S72" s="253"/>
      <c r="T72" s="253"/>
      <c r="U72" s="253"/>
      <c r="V72" s="253"/>
      <c r="W72" s="253"/>
      <c r="X72" s="253"/>
      <c r="Y72" s="253"/>
      <c r="Z72" s="253"/>
      <c r="AA72" s="253"/>
      <c r="AB72" s="253"/>
      <c r="AC72" s="253"/>
      <c r="AD72" s="253"/>
      <c r="AE72" s="253"/>
      <c r="AF72" s="253"/>
      <c r="AG72" s="253"/>
      <c r="AH72" s="253"/>
      <c r="AI72" s="253"/>
      <c r="AJ72" s="253"/>
      <c r="AK72" s="253"/>
      <c r="AL72" s="253"/>
      <c r="AM72" s="253"/>
      <c r="AN72" s="253"/>
    </row>
    <row r="73" spans="1:40" ht="16.5" thickBot="1">
      <c r="A73" s="253"/>
      <c r="B73" s="253"/>
      <c r="C73" s="253"/>
      <c r="D73" s="253"/>
      <c r="E73" s="253"/>
      <c r="F73" s="253"/>
      <c r="G73" s="253"/>
      <c r="H73" s="253"/>
      <c r="I73" s="253"/>
      <c r="J73" s="253"/>
      <c r="K73" s="253"/>
      <c r="L73" s="253"/>
      <c r="M73" s="253"/>
      <c r="N73" s="253"/>
      <c r="O73" s="253"/>
      <c r="P73" s="253"/>
      <c r="Q73" s="253"/>
      <c r="R73" s="253"/>
      <c r="S73" s="253"/>
      <c r="T73" s="253"/>
      <c r="U73" s="253"/>
      <c r="V73" s="253"/>
      <c r="W73" s="253"/>
      <c r="X73" s="253"/>
      <c r="Y73" s="253"/>
      <c r="Z73" s="253"/>
      <c r="AA73" s="253"/>
      <c r="AB73" s="253"/>
      <c r="AC73" s="253"/>
      <c r="AD73" s="253"/>
      <c r="AE73" s="253"/>
      <c r="AF73" s="253"/>
      <c r="AG73" s="253"/>
      <c r="AH73" s="253"/>
      <c r="AI73" s="253"/>
      <c r="AJ73" s="253"/>
      <c r="AK73" s="253"/>
      <c r="AL73" s="253"/>
      <c r="AM73" s="253"/>
      <c r="AN73" s="253"/>
    </row>
    <row r="74" spans="1:40" ht="16.5" thickBot="1">
      <c r="A74" s="253"/>
      <c r="B74" s="253"/>
      <c r="C74" s="253"/>
      <c r="D74" s="253"/>
      <c r="E74" s="253"/>
      <c r="F74" s="253"/>
      <c r="G74" s="253"/>
      <c r="H74" s="253"/>
      <c r="I74" s="253"/>
      <c r="J74" s="253"/>
      <c r="K74" s="253"/>
      <c r="L74" s="253"/>
      <c r="M74" s="253"/>
      <c r="N74" s="253"/>
      <c r="O74" s="253"/>
      <c r="P74" s="253"/>
      <c r="Q74" s="253"/>
      <c r="R74" s="253"/>
      <c r="S74" s="253"/>
      <c r="T74" s="253"/>
      <c r="U74" s="253"/>
      <c r="V74" s="253"/>
      <c r="W74" s="253"/>
      <c r="X74" s="253"/>
      <c r="Y74" s="253"/>
      <c r="Z74" s="253"/>
      <c r="AA74" s="253"/>
      <c r="AB74" s="253"/>
      <c r="AC74" s="253"/>
      <c r="AD74" s="253"/>
      <c r="AE74" s="253"/>
      <c r="AF74" s="253"/>
      <c r="AG74" s="253"/>
      <c r="AH74" s="253"/>
      <c r="AI74" s="253"/>
      <c r="AJ74" s="253"/>
      <c r="AK74" s="253"/>
      <c r="AL74" s="253"/>
      <c r="AM74" s="253"/>
      <c r="AN74" s="253"/>
    </row>
    <row r="75" spans="1:40" ht="16.5" thickBot="1">
      <c r="A75" s="253"/>
      <c r="B75" s="253"/>
      <c r="C75" s="253"/>
      <c r="D75" s="253"/>
      <c r="E75" s="253"/>
      <c r="F75" s="253"/>
      <c r="G75" s="253"/>
      <c r="H75" s="253"/>
      <c r="I75" s="253"/>
      <c r="J75" s="253"/>
      <c r="K75" s="253"/>
      <c r="L75" s="253"/>
      <c r="M75" s="253"/>
      <c r="N75" s="253"/>
      <c r="O75" s="253"/>
      <c r="P75" s="253"/>
      <c r="Q75" s="253"/>
      <c r="R75" s="253"/>
      <c r="S75" s="253"/>
      <c r="T75" s="253"/>
      <c r="U75" s="253"/>
      <c r="V75" s="253"/>
      <c r="W75" s="253"/>
      <c r="X75" s="253"/>
      <c r="Y75" s="253"/>
      <c r="Z75" s="253"/>
      <c r="AA75" s="253"/>
      <c r="AB75" s="253"/>
      <c r="AC75" s="253"/>
      <c r="AD75" s="253"/>
      <c r="AE75" s="253"/>
      <c r="AF75" s="253"/>
      <c r="AG75" s="253"/>
      <c r="AH75" s="253"/>
      <c r="AI75" s="253"/>
      <c r="AJ75" s="253"/>
      <c r="AK75" s="253"/>
      <c r="AL75" s="253"/>
      <c r="AM75" s="253"/>
      <c r="AN75" s="253"/>
    </row>
    <row r="76" spans="1:40" ht="16.5" thickBot="1">
      <c r="A76" s="253"/>
      <c r="B76" s="253"/>
      <c r="C76" s="253"/>
      <c r="D76" s="253"/>
      <c r="E76" s="253"/>
      <c r="F76" s="253"/>
      <c r="G76" s="253"/>
      <c r="H76" s="253"/>
      <c r="I76" s="253"/>
      <c r="J76" s="253"/>
      <c r="K76" s="253"/>
      <c r="L76" s="253"/>
      <c r="M76" s="253"/>
      <c r="N76" s="253"/>
      <c r="O76" s="253"/>
      <c r="P76" s="253"/>
      <c r="Q76" s="253"/>
      <c r="R76" s="253"/>
      <c r="S76" s="253"/>
      <c r="T76" s="253"/>
      <c r="U76" s="253"/>
      <c r="V76" s="253"/>
      <c r="W76" s="253"/>
      <c r="X76" s="253"/>
      <c r="Y76" s="253"/>
      <c r="Z76" s="253"/>
      <c r="AA76" s="253"/>
      <c r="AB76" s="253"/>
      <c r="AC76" s="253"/>
      <c r="AD76" s="253"/>
      <c r="AE76" s="253"/>
      <c r="AF76" s="253"/>
      <c r="AG76" s="253"/>
      <c r="AH76" s="253"/>
      <c r="AI76" s="253"/>
      <c r="AJ76" s="253"/>
      <c r="AK76" s="253"/>
      <c r="AL76" s="253"/>
      <c r="AM76" s="253"/>
      <c r="AN76" s="253"/>
    </row>
    <row r="77" spans="1:40" ht="16.5" thickBot="1">
      <c r="A77" s="253"/>
      <c r="B77" s="253"/>
      <c r="C77" s="253"/>
      <c r="D77" s="253"/>
      <c r="E77" s="253"/>
      <c r="F77" s="253"/>
      <c r="G77" s="253"/>
      <c r="H77" s="253"/>
      <c r="I77" s="253"/>
      <c r="J77" s="253"/>
      <c r="K77" s="253"/>
      <c r="L77" s="253"/>
      <c r="M77" s="253"/>
      <c r="N77" s="253"/>
      <c r="O77" s="253"/>
      <c r="P77" s="253"/>
      <c r="Q77" s="253"/>
      <c r="R77" s="253"/>
      <c r="S77" s="253"/>
      <c r="T77" s="253"/>
      <c r="U77" s="253"/>
      <c r="V77" s="253"/>
      <c r="W77" s="253"/>
      <c r="X77" s="253"/>
      <c r="Y77" s="253"/>
      <c r="Z77" s="253"/>
      <c r="AA77" s="253"/>
      <c r="AB77" s="253"/>
      <c r="AC77" s="253"/>
      <c r="AD77" s="253"/>
      <c r="AE77" s="253"/>
      <c r="AF77" s="253"/>
      <c r="AG77" s="253"/>
      <c r="AH77" s="253"/>
      <c r="AI77" s="253"/>
      <c r="AJ77" s="253"/>
      <c r="AK77" s="253"/>
      <c r="AL77" s="253"/>
      <c r="AM77" s="253"/>
      <c r="AN77" s="253"/>
    </row>
    <row r="78" spans="1:40" ht="16.5" thickBot="1">
      <c r="A78" s="253"/>
      <c r="B78" s="253"/>
      <c r="C78" s="253"/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53"/>
      <c r="P78" s="253"/>
      <c r="Q78" s="253"/>
      <c r="R78" s="253"/>
      <c r="S78" s="253"/>
      <c r="T78" s="253"/>
      <c r="U78" s="253"/>
      <c r="V78" s="253"/>
      <c r="W78" s="253"/>
      <c r="X78" s="253"/>
      <c r="Y78" s="253"/>
      <c r="Z78" s="253"/>
      <c r="AA78" s="253"/>
      <c r="AB78" s="253"/>
      <c r="AC78" s="253"/>
      <c r="AD78" s="253"/>
      <c r="AE78" s="253"/>
      <c r="AF78" s="253"/>
      <c r="AG78" s="253"/>
      <c r="AH78" s="253"/>
      <c r="AI78" s="253"/>
      <c r="AJ78" s="253"/>
      <c r="AK78" s="253"/>
      <c r="AL78" s="253"/>
      <c r="AM78" s="253"/>
      <c r="AN78" s="253"/>
    </row>
    <row r="79" spans="1:40" ht="16.5" thickBot="1">
      <c r="A79" s="254"/>
      <c r="B79" s="254"/>
      <c r="C79" s="254"/>
      <c r="D79" s="254"/>
      <c r="E79" s="254"/>
      <c r="F79" s="254"/>
      <c r="G79" s="254"/>
      <c r="H79" s="254"/>
      <c r="I79" s="254"/>
      <c r="J79" s="254"/>
      <c r="K79" s="254"/>
      <c r="L79" s="254"/>
      <c r="M79" s="254"/>
      <c r="N79" s="254"/>
      <c r="O79" s="254"/>
      <c r="P79" s="254"/>
      <c r="Q79" s="254"/>
      <c r="R79" s="254"/>
      <c r="S79" s="254"/>
      <c r="T79" s="254"/>
      <c r="U79" s="254"/>
      <c r="V79" s="254"/>
      <c r="W79" s="254"/>
      <c r="X79" s="254"/>
      <c r="Y79" s="254"/>
      <c r="Z79" s="254"/>
      <c r="AA79" s="254"/>
      <c r="AB79" s="254"/>
      <c r="AC79" s="254"/>
      <c r="AD79" s="254"/>
      <c r="AE79" s="254"/>
      <c r="AF79" s="254"/>
      <c r="AG79" s="254"/>
      <c r="AH79" s="254"/>
      <c r="AI79" s="254"/>
      <c r="AJ79" s="254"/>
      <c r="AK79" s="254"/>
      <c r="AL79" s="254"/>
      <c r="AM79" s="254"/>
      <c r="AN79" s="25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06F5-D116-B04E-86DF-02D235324582}">
  <sheetPr>
    <tabColor theme="4" tint="0.39997558519241921"/>
  </sheetPr>
  <dimension ref="A1:A120"/>
  <sheetViews>
    <sheetView workbookViewId="0">
      <selection activeCell="A32" sqref="A32"/>
    </sheetView>
  </sheetViews>
  <sheetFormatPr baseColWidth="10" defaultRowHeight="15.75"/>
  <cols>
    <col min="1" max="1" width="178.625" bestFit="1" customWidth="1"/>
  </cols>
  <sheetData>
    <row r="1" spans="1:1" ht="18">
      <c r="A1" s="117"/>
    </row>
    <row r="2" spans="1:1" ht="18">
      <c r="A2" s="117"/>
    </row>
    <row r="3" spans="1:1" ht="18">
      <c r="A3" s="117"/>
    </row>
    <row r="4" spans="1:1" ht="18">
      <c r="A4" s="117"/>
    </row>
    <row r="5" spans="1:1" ht="18">
      <c r="A5" s="117"/>
    </row>
    <row r="6" spans="1:1" ht="18">
      <c r="A6" s="117"/>
    </row>
    <row r="7" spans="1:1" ht="18">
      <c r="A7" s="117"/>
    </row>
    <row r="8" spans="1:1" ht="18">
      <c r="A8" s="117"/>
    </row>
    <row r="9" spans="1:1" ht="18">
      <c r="A9" s="117"/>
    </row>
    <row r="10" spans="1:1" ht="18">
      <c r="A10" s="117"/>
    </row>
    <row r="11" spans="1:1" ht="18">
      <c r="A11" s="117"/>
    </row>
    <row r="12" spans="1:1" ht="18">
      <c r="A12" s="117"/>
    </row>
    <row r="13" spans="1:1" ht="18">
      <c r="A13" s="117"/>
    </row>
    <row r="14" spans="1:1" ht="18">
      <c r="A14" s="117"/>
    </row>
    <row r="15" spans="1:1" ht="18">
      <c r="A15" s="117"/>
    </row>
    <row r="16" spans="1:1" ht="18">
      <c r="A16" s="117"/>
    </row>
    <row r="17" spans="1:1" ht="18">
      <c r="A17" s="117"/>
    </row>
    <row r="18" spans="1:1" ht="18">
      <c r="A18" s="117"/>
    </row>
    <row r="19" spans="1:1" ht="18">
      <c r="A19" s="117"/>
    </row>
    <row r="20" spans="1:1" ht="18">
      <c r="A20" s="117"/>
    </row>
    <row r="21" spans="1:1" ht="18">
      <c r="A21" s="117"/>
    </row>
    <row r="22" spans="1:1" ht="18">
      <c r="A22" s="117"/>
    </row>
    <row r="23" spans="1:1" ht="18">
      <c r="A23" s="117"/>
    </row>
    <row r="24" spans="1:1" ht="18">
      <c r="A24" s="117"/>
    </row>
    <row r="25" spans="1:1" ht="18">
      <c r="A25" s="117"/>
    </row>
    <row r="26" spans="1:1" ht="18">
      <c r="A26" s="117"/>
    </row>
    <row r="27" spans="1:1" ht="18">
      <c r="A27" s="117"/>
    </row>
    <row r="28" spans="1:1" ht="18">
      <c r="A28" s="117"/>
    </row>
    <row r="29" spans="1:1" ht="18">
      <c r="A29" s="117"/>
    </row>
    <row r="30" spans="1:1" ht="18">
      <c r="A30" s="117"/>
    </row>
    <row r="31" spans="1:1" ht="18">
      <c r="A31" s="117"/>
    </row>
    <row r="32" spans="1:1" ht="18">
      <c r="A32" s="117"/>
    </row>
    <row r="33" spans="1:1" ht="18">
      <c r="A33" s="117"/>
    </row>
    <row r="34" spans="1:1" ht="18">
      <c r="A34" s="117"/>
    </row>
    <row r="35" spans="1:1" ht="18">
      <c r="A35" s="117"/>
    </row>
    <row r="36" spans="1:1" ht="18">
      <c r="A36" s="117"/>
    </row>
    <row r="37" spans="1:1" ht="18">
      <c r="A37" s="117"/>
    </row>
    <row r="38" spans="1:1" ht="18">
      <c r="A38" s="117"/>
    </row>
    <row r="39" spans="1:1" ht="18">
      <c r="A39" s="117"/>
    </row>
    <row r="40" spans="1:1" ht="18">
      <c r="A40" s="117"/>
    </row>
    <row r="41" spans="1:1" ht="18">
      <c r="A41" s="117"/>
    </row>
    <row r="42" spans="1:1" ht="18">
      <c r="A42" s="117"/>
    </row>
    <row r="43" spans="1:1" ht="18">
      <c r="A43" s="117"/>
    </row>
    <row r="44" spans="1:1" ht="18">
      <c r="A44" s="117"/>
    </row>
    <row r="45" spans="1:1" ht="18">
      <c r="A45" s="117"/>
    </row>
    <row r="46" spans="1:1" ht="18">
      <c r="A46" s="117"/>
    </row>
    <row r="47" spans="1:1" ht="18">
      <c r="A47" s="117"/>
    </row>
    <row r="48" spans="1:1" ht="18">
      <c r="A48" s="117"/>
    </row>
    <row r="49" spans="1:1" ht="18">
      <c r="A49" s="117"/>
    </row>
    <row r="50" spans="1:1" ht="18">
      <c r="A50" s="117"/>
    </row>
    <row r="51" spans="1:1" ht="18">
      <c r="A51" s="117"/>
    </row>
    <row r="52" spans="1:1" ht="18">
      <c r="A52" s="117"/>
    </row>
    <row r="53" spans="1:1" ht="18">
      <c r="A53" s="117"/>
    </row>
    <row r="54" spans="1:1" ht="18">
      <c r="A54" s="117"/>
    </row>
    <row r="55" spans="1:1" ht="18">
      <c r="A55" s="117"/>
    </row>
    <row r="56" spans="1:1" ht="18">
      <c r="A56" s="117"/>
    </row>
    <row r="57" spans="1:1" ht="18">
      <c r="A57" s="117"/>
    </row>
    <row r="58" spans="1:1" ht="18">
      <c r="A58" s="117"/>
    </row>
    <row r="59" spans="1:1" ht="18">
      <c r="A59" s="117"/>
    </row>
    <row r="60" spans="1:1" ht="18">
      <c r="A60" s="117"/>
    </row>
    <row r="61" spans="1:1" ht="18">
      <c r="A61" s="117"/>
    </row>
    <row r="62" spans="1:1" ht="18">
      <c r="A62" s="117"/>
    </row>
    <row r="63" spans="1:1" ht="18">
      <c r="A63" s="117"/>
    </row>
    <row r="64" spans="1:1" ht="18">
      <c r="A64" s="117"/>
    </row>
    <row r="65" spans="1:1" ht="18">
      <c r="A65" s="117"/>
    </row>
    <row r="66" spans="1:1" ht="18">
      <c r="A66" s="117"/>
    </row>
    <row r="67" spans="1:1" ht="18">
      <c r="A67" s="117"/>
    </row>
    <row r="68" spans="1:1" ht="18">
      <c r="A68" s="117"/>
    </row>
    <row r="69" spans="1:1" ht="18">
      <c r="A69" s="117"/>
    </row>
    <row r="70" spans="1:1" ht="18">
      <c r="A70" s="117"/>
    </row>
    <row r="71" spans="1:1" ht="18">
      <c r="A71" s="117"/>
    </row>
    <row r="72" spans="1:1" ht="18">
      <c r="A72" s="117"/>
    </row>
    <row r="73" spans="1:1" ht="18">
      <c r="A73" s="117"/>
    </row>
    <row r="74" spans="1:1" ht="18">
      <c r="A74" s="117"/>
    </row>
    <row r="75" spans="1:1" ht="18">
      <c r="A75" s="117"/>
    </row>
    <row r="76" spans="1:1" ht="18">
      <c r="A76" s="117"/>
    </row>
    <row r="77" spans="1:1" ht="18">
      <c r="A77" s="117"/>
    </row>
    <row r="78" spans="1:1" ht="18">
      <c r="A78" s="117"/>
    </row>
    <row r="79" spans="1:1" ht="18">
      <c r="A79" s="117"/>
    </row>
    <row r="80" spans="1:1" ht="18">
      <c r="A80" s="117"/>
    </row>
    <row r="81" spans="1:1" ht="18">
      <c r="A81" s="117"/>
    </row>
    <row r="82" spans="1:1" ht="18">
      <c r="A82" s="117"/>
    </row>
    <row r="83" spans="1:1" ht="18">
      <c r="A83" s="117"/>
    </row>
    <row r="84" spans="1:1" ht="18">
      <c r="A84" s="117"/>
    </row>
    <row r="85" spans="1:1" ht="18">
      <c r="A85" s="117"/>
    </row>
    <row r="86" spans="1:1" ht="18">
      <c r="A86" s="117"/>
    </row>
    <row r="87" spans="1:1" ht="18">
      <c r="A87" s="117"/>
    </row>
    <row r="88" spans="1:1" ht="18">
      <c r="A88" s="117"/>
    </row>
    <row r="89" spans="1:1" ht="18">
      <c r="A89" s="117"/>
    </row>
    <row r="90" spans="1:1" ht="18">
      <c r="A90" s="117"/>
    </row>
    <row r="91" spans="1:1" ht="18">
      <c r="A91" s="117"/>
    </row>
    <row r="92" spans="1:1" ht="18">
      <c r="A92" s="117"/>
    </row>
    <row r="93" spans="1:1" ht="18">
      <c r="A93" s="117"/>
    </row>
    <row r="94" spans="1:1" ht="18">
      <c r="A94" s="117"/>
    </row>
    <row r="95" spans="1:1" ht="18">
      <c r="A95" s="117"/>
    </row>
    <row r="96" spans="1:1" ht="18">
      <c r="A96" s="117"/>
    </row>
    <row r="97" spans="1:1" ht="18">
      <c r="A97" s="117"/>
    </row>
    <row r="98" spans="1:1" ht="18">
      <c r="A98" s="117"/>
    </row>
    <row r="99" spans="1:1" ht="18">
      <c r="A99" s="117"/>
    </row>
    <row r="100" spans="1:1" ht="18">
      <c r="A100" s="117"/>
    </row>
    <row r="101" spans="1:1" ht="18">
      <c r="A101" s="117"/>
    </row>
    <row r="102" spans="1:1" ht="18">
      <c r="A102" s="117"/>
    </row>
    <row r="103" spans="1:1" ht="18">
      <c r="A103" s="117"/>
    </row>
    <row r="104" spans="1:1" ht="18">
      <c r="A104" s="117"/>
    </row>
    <row r="105" spans="1:1" ht="18">
      <c r="A105" s="117"/>
    </row>
    <row r="106" spans="1:1" ht="18">
      <c r="A106" s="117"/>
    </row>
    <row r="107" spans="1:1" ht="18">
      <c r="A107" s="117"/>
    </row>
    <row r="108" spans="1:1" ht="18">
      <c r="A108" s="117"/>
    </row>
    <row r="109" spans="1:1" ht="18">
      <c r="A109" s="117"/>
    </row>
    <row r="110" spans="1:1" ht="18">
      <c r="A110" s="117"/>
    </row>
    <row r="111" spans="1:1" ht="18">
      <c r="A111" s="117"/>
    </row>
    <row r="112" spans="1:1" ht="18">
      <c r="A112" s="117"/>
    </row>
    <row r="113" spans="1:1" ht="18">
      <c r="A113" s="117"/>
    </row>
    <row r="114" spans="1:1" ht="18">
      <c r="A114" s="117"/>
    </row>
    <row r="115" spans="1:1" ht="18">
      <c r="A115" s="117"/>
    </row>
    <row r="116" spans="1:1" ht="18">
      <c r="A116" s="117"/>
    </row>
    <row r="117" spans="1:1" ht="18">
      <c r="A117" s="117"/>
    </row>
    <row r="118" spans="1:1" ht="18">
      <c r="A118" s="117"/>
    </row>
    <row r="119" spans="1:1" ht="18">
      <c r="A119" s="117"/>
    </row>
    <row r="120" spans="1:1" ht="18">
      <c r="A120" s="1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8F67-D2D2-524C-811C-DCCD7F14DC8A}">
  <sheetPr>
    <tabColor theme="4" tint="0.39997558519241921"/>
  </sheetPr>
  <dimension ref="A1:I31"/>
  <sheetViews>
    <sheetView topLeftCell="A16" zoomScale="99" workbookViewId="0">
      <selection activeCell="A32" sqref="A32"/>
    </sheetView>
  </sheetViews>
  <sheetFormatPr baseColWidth="10" defaultColWidth="10.875" defaultRowHeight="15.75"/>
  <cols>
    <col min="1" max="1" width="16.625" style="11" customWidth="1"/>
    <col min="2" max="2" width="23.5" style="11" bestFit="1" customWidth="1"/>
    <col min="3" max="3" width="29.5" style="11" customWidth="1"/>
    <col min="4" max="4" width="16.625" style="11" customWidth="1"/>
    <col min="5" max="5" width="45.125" style="11" bestFit="1" customWidth="1"/>
    <col min="6" max="6" width="10.875" style="11"/>
    <col min="7" max="7" width="39.375" style="11" customWidth="1"/>
    <col min="8" max="8" width="10.875" style="11"/>
    <col min="9" max="9" width="39.375" style="11" customWidth="1"/>
    <col min="10" max="16384" width="10.875" style="11"/>
  </cols>
  <sheetData>
    <row r="1" spans="1:9" s="112" customFormat="1" ht="21.95" customHeight="1">
      <c r="A1" s="110" t="s">
        <v>5</v>
      </c>
      <c r="B1" s="110" t="s">
        <v>6</v>
      </c>
      <c r="C1" s="110" t="s">
        <v>7</v>
      </c>
      <c r="D1" s="110" t="s">
        <v>19</v>
      </c>
      <c r="E1" s="111"/>
      <c r="G1" s="110" t="s">
        <v>6</v>
      </c>
      <c r="I1" s="110" t="s">
        <v>7</v>
      </c>
    </row>
    <row r="2" spans="1:9">
      <c r="A2" s="102">
        <v>1</v>
      </c>
      <c r="B2" s="103" t="s">
        <v>62</v>
      </c>
      <c r="C2" s="103" t="s">
        <v>14</v>
      </c>
      <c r="D2" s="103" t="s">
        <v>3</v>
      </c>
      <c r="E2" s="104"/>
      <c r="G2" s="103" t="s">
        <v>62</v>
      </c>
      <c r="I2" s="103" t="s">
        <v>14</v>
      </c>
    </row>
    <row r="3" spans="1:9">
      <c r="A3" s="102">
        <v>2</v>
      </c>
      <c r="B3" s="103" t="s">
        <v>62</v>
      </c>
      <c r="C3" s="103" t="s">
        <v>15</v>
      </c>
      <c r="D3" s="103" t="s">
        <v>3</v>
      </c>
      <c r="E3" s="104"/>
      <c r="G3" s="103" t="s">
        <v>61</v>
      </c>
      <c r="I3" s="103" t="s">
        <v>15</v>
      </c>
    </row>
    <row r="4" spans="1:9">
      <c r="A4" s="102">
        <v>3</v>
      </c>
      <c r="B4" s="103" t="s">
        <v>62</v>
      </c>
      <c r="C4" s="103" t="s">
        <v>15</v>
      </c>
      <c r="D4" s="103" t="s">
        <v>3</v>
      </c>
      <c r="E4" s="104"/>
      <c r="G4" s="103" t="s">
        <v>65</v>
      </c>
      <c r="I4" s="103" t="s">
        <v>16</v>
      </c>
    </row>
    <row r="5" spans="1:9">
      <c r="A5" s="102">
        <v>4</v>
      </c>
      <c r="B5" s="103" t="s">
        <v>62</v>
      </c>
      <c r="C5" s="103" t="s">
        <v>15</v>
      </c>
      <c r="D5" s="103" t="s">
        <v>0</v>
      </c>
      <c r="E5" s="104"/>
      <c r="G5" s="103" t="s">
        <v>63</v>
      </c>
      <c r="I5"/>
    </row>
    <row r="6" spans="1:9">
      <c r="A6" s="102">
        <v>5</v>
      </c>
      <c r="B6" s="103" t="s">
        <v>62</v>
      </c>
      <c r="C6" s="103" t="s">
        <v>16</v>
      </c>
      <c r="D6" s="103" t="s">
        <v>2</v>
      </c>
      <c r="E6" s="104"/>
      <c r="G6" s="103" t="s">
        <v>66</v>
      </c>
      <c r="I6"/>
    </row>
    <row r="7" spans="1:9">
      <c r="A7" s="102">
        <v>6</v>
      </c>
      <c r="B7" s="103" t="s">
        <v>61</v>
      </c>
      <c r="C7" s="103" t="s">
        <v>15</v>
      </c>
      <c r="D7" s="103" t="s">
        <v>1</v>
      </c>
      <c r="E7" s="104"/>
      <c r="G7" s="104" t="s">
        <v>67</v>
      </c>
      <c r="I7"/>
    </row>
    <row r="8" spans="1:9">
      <c r="A8" s="102">
        <v>7</v>
      </c>
      <c r="B8" s="103" t="s">
        <v>61</v>
      </c>
      <c r="C8" s="103" t="s">
        <v>15</v>
      </c>
      <c r="D8" s="103" t="s">
        <v>0</v>
      </c>
      <c r="E8" s="104"/>
      <c r="G8"/>
      <c r="I8"/>
    </row>
    <row r="9" spans="1:9">
      <c r="A9" s="102">
        <v>8</v>
      </c>
      <c r="B9" s="103" t="s">
        <v>61</v>
      </c>
      <c r="C9" s="103" t="s">
        <v>15</v>
      </c>
      <c r="D9" s="103" t="s">
        <v>3</v>
      </c>
      <c r="E9" s="104"/>
      <c r="G9"/>
      <c r="I9"/>
    </row>
    <row r="10" spans="1:9">
      <c r="A10" s="102">
        <v>9</v>
      </c>
      <c r="B10" s="103" t="s">
        <v>61</v>
      </c>
      <c r="C10" s="103" t="s">
        <v>16</v>
      </c>
      <c r="D10" s="103" t="s">
        <v>2</v>
      </c>
      <c r="E10" s="104"/>
      <c r="G10"/>
      <c r="I10"/>
    </row>
    <row r="11" spans="1:9">
      <c r="A11" s="102">
        <v>10</v>
      </c>
      <c r="B11" s="103" t="s">
        <v>65</v>
      </c>
      <c r="C11" s="103" t="s">
        <v>14</v>
      </c>
      <c r="D11" s="103" t="s">
        <v>2</v>
      </c>
      <c r="E11" s="104"/>
      <c r="G11"/>
      <c r="I11"/>
    </row>
    <row r="12" spans="1:9">
      <c r="A12" s="102">
        <v>11</v>
      </c>
      <c r="B12" s="103" t="s">
        <v>65</v>
      </c>
      <c r="C12" s="103" t="s">
        <v>15</v>
      </c>
      <c r="D12" s="103" t="s">
        <v>2</v>
      </c>
      <c r="E12" s="104"/>
      <c r="G12"/>
      <c r="I12"/>
    </row>
    <row r="13" spans="1:9">
      <c r="A13" s="102">
        <v>12</v>
      </c>
      <c r="B13" s="103" t="s">
        <v>65</v>
      </c>
      <c r="C13" s="103" t="s">
        <v>15</v>
      </c>
      <c r="D13" s="103" t="s">
        <v>0</v>
      </c>
      <c r="E13" s="104"/>
      <c r="G13"/>
      <c r="I13"/>
    </row>
    <row r="14" spans="1:9">
      <c r="A14" s="102">
        <v>13</v>
      </c>
      <c r="B14" s="103" t="s">
        <v>65</v>
      </c>
      <c r="C14" s="103" t="s">
        <v>15</v>
      </c>
      <c r="D14" s="103" t="s">
        <v>2</v>
      </c>
      <c r="E14" s="104"/>
      <c r="G14"/>
      <c r="I14"/>
    </row>
    <row r="15" spans="1:9">
      <c r="A15" s="102">
        <v>14</v>
      </c>
      <c r="B15" s="103" t="s">
        <v>65</v>
      </c>
      <c r="C15" s="103" t="s">
        <v>15</v>
      </c>
      <c r="D15" s="103" t="s">
        <v>2</v>
      </c>
      <c r="E15" s="104"/>
      <c r="G15"/>
      <c r="I15"/>
    </row>
    <row r="16" spans="1:9">
      <c r="A16" s="102">
        <v>15</v>
      </c>
      <c r="B16" s="103" t="s">
        <v>65</v>
      </c>
      <c r="C16" s="103" t="s">
        <v>16</v>
      </c>
      <c r="D16" s="103" t="s">
        <v>0</v>
      </c>
      <c r="E16" s="104"/>
      <c r="G16"/>
      <c r="I16"/>
    </row>
    <row r="17" spans="1:9">
      <c r="A17" s="102">
        <v>16</v>
      </c>
      <c r="B17" s="103" t="s">
        <v>63</v>
      </c>
      <c r="C17" s="103" t="s">
        <v>14</v>
      </c>
      <c r="D17" s="103" t="s">
        <v>0</v>
      </c>
      <c r="E17" s="104"/>
      <c r="G17"/>
      <c r="I17"/>
    </row>
    <row r="18" spans="1:9">
      <c r="A18" s="102">
        <v>17</v>
      </c>
      <c r="B18" s="103" t="s">
        <v>63</v>
      </c>
      <c r="C18" s="103" t="s">
        <v>15</v>
      </c>
      <c r="D18" s="103" t="s">
        <v>1</v>
      </c>
      <c r="E18" s="104"/>
      <c r="G18"/>
      <c r="I18"/>
    </row>
    <row r="19" spans="1:9">
      <c r="A19" s="102">
        <v>18</v>
      </c>
      <c r="B19" s="103" t="s">
        <v>63</v>
      </c>
      <c r="C19" s="103" t="s">
        <v>16</v>
      </c>
      <c r="D19" s="103" t="s">
        <v>0</v>
      </c>
      <c r="E19" s="104"/>
      <c r="G19"/>
      <c r="I19"/>
    </row>
    <row r="20" spans="1:9">
      <c r="A20" s="102">
        <v>19</v>
      </c>
      <c r="B20" s="103" t="s">
        <v>63</v>
      </c>
      <c r="C20" s="103" t="s">
        <v>16</v>
      </c>
      <c r="D20" s="103" t="s">
        <v>3</v>
      </c>
      <c r="E20" s="104"/>
      <c r="G20"/>
      <c r="I20"/>
    </row>
    <row r="21" spans="1:9">
      <c r="A21" s="102">
        <v>20</v>
      </c>
      <c r="B21" s="103" t="s">
        <v>66</v>
      </c>
      <c r="C21" s="103" t="s">
        <v>14</v>
      </c>
      <c r="D21" s="103" t="s">
        <v>0</v>
      </c>
      <c r="E21" s="104"/>
      <c r="G21"/>
      <c r="I21"/>
    </row>
    <row r="22" spans="1:9">
      <c r="A22" s="102">
        <v>21</v>
      </c>
      <c r="B22" s="103" t="s">
        <v>66</v>
      </c>
      <c r="C22" s="103" t="s">
        <v>15</v>
      </c>
      <c r="D22" s="103" t="s">
        <v>3</v>
      </c>
      <c r="E22" s="104"/>
      <c r="G22"/>
      <c r="I22"/>
    </row>
    <row r="23" spans="1:9">
      <c r="A23" s="102">
        <v>22</v>
      </c>
      <c r="B23" s="103" t="s">
        <v>66</v>
      </c>
      <c r="C23" s="103" t="s">
        <v>15</v>
      </c>
      <c r="D23" s="103" t="s">
        <v>3</v>
      </c>
      <c r="E23" s="104"/>
      <c r="G23"/>
      <c r="I23"/>
    </row>
    <row r="24" spans="1:9">
      <c r="A24" s="102">
        <v>23</v>
      </c>
      <c r="B24" s="103" t="s">
        <v>66</v>
      </c>
      <c r="C24" s="103" t="s">
        <v>16</v>
      </c>
      <c r="D24" s="103" t="s">
        <v>1</v>
      </c>
      <c r="E24" s="104"/>
      <c r="G24"/>
      <c r="I24"/>
    </row>
    <row r="25" spans="1:9">
      <c r="A25" s="102">
        <v>24</v>
      </c>
      <c r="B25" s="103" t="s">
        <v>66</v>
      </c>
      <c r="C25" s="103" t="s">
        <v>14</v>
      </c>
      <c r="D25" s="103" t="s">
        <v>1</v>
      </c>
      <c r="E25" s="104"/>
      <c r="G25"/>
      <c r="I25"/>
    </row>
    <row r="26" spans="1:9">
      <c r="A26" s="102">
        <v>25</v>
      </c>
      <c r="B26" s="103" t="s">
        <v>66</v>
      </c>
      <c r="C26" s="103" t="s">
        <v>16</v>
      </c>
      <c r="D26" s="103" t="s">
        <v>1</v>
      </c>
      <c r="E26" s="104"/>
      <c r="G26"/>
      <c r="I26"/>
    </row>
    <row r="27" spans="1:9">
      <c r="A27" s="104">
        <v>26</v>
      </c>
      <c r="B27" s="104" t="s">
        <v>67</v>
      </c>
      <c r="C27" s="104" t="s">
        <v>14</v>
      </c>
      <c r="D27" s="104" t="s">
        <v>2</v>
      </c>
      <c r="E27" s="104"/>
      <c r="G27"/>
      <c r="I27"/>
    </row>
    <row r="28" spans="1:9">
      <c r="A28" s="104">
        <v>27</v>
      </c>
      <c r="B28" s="104" t="s">
        <v>67</v>
      </c>
      <c r="C28" s="104" t="s">
        <v>14</v>
      </c>
      <c r="D28" s="104" t="s">
        <v>1</v>
      </c>
      <c r="E28" s="104"/>
      <c r="G28"/>
      <c r="I28"/>
    </row>
    <row r="29" spans="1:9">
      <c r="A29" s="104">
        <v>28</v>
      </c>
      <c r="B29" s="104" t="s">
        <v>67</v>
      </c>
      <c r="C29" s="104" t="s">
        <v>14</v>
      </c>
      <c r="D29" s="104" t="s">
        <v>3</v>
      </c>
      <c r="E29" s="104"/>
      <c r="G29"/>
      <c r="I29"/>
    </row>
    <row r="30" spans="1:9">
      <c r="A30" s="104">
        <v>29</v>
      </c>
      <c r="B30" s="104" t="s">
        <v>67</v>
      </c>
      <c r="C30" s="104" t="s">
        <v>15</v>
      </c>
      <c r="D30" s="104" t="s">
        <v>2</v>
      </c>
      <c r="E30" s="104"/>
      <c r="G30"/>
      <c r="I30"/>
    </row>
    <row r="31" spans="1:9">
      <c r="A31" s="104">
        <v>30</v>
      </c>
      <c r="B31" s="104" t="s">
        <v>67</v>
      </c>
      <c r="C31" s="104" t="s">
        <v>16</v>
      </c>
      <c r="D31" s="104" t="s">
        <v>0</v>
      </c>
      <c r="E31" s="104"/>
      <c r="G31"/>
      <c r="I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7CCB-264B-544D-BD3E-66883D914A07}">
  <sheetPr>
    <tabColor theme="4" tint="0.39997558519241921"/>
  </sheetPr>
  <dimension ref="A1:G2830"/>
  <sheetViews>
    <sheetView zoomScale="126" workbookViewId="0">
      <selection activeCell="A32" sqref="A32"/>
    </sheetView>
  </sheetViews>
  <sheetFormatPr baseColWidth="10" defaultRowHeight="15.75"/>
  <cols>
    <col min="1" max="1" width="10.875" style="116"/>
    <col min="2" max="2" width="125.875" bestFit="1" customWidth="1"/>
  </cols>
  <sheetData>
    <row r="1" spans="1:4" ht="18">
      <c r="A1" s="116" t="str">
        <f>CONCATENATE(D1,C1)</f>
        <v>1a</v>
      </c>
      <c r="B1" s="115" t="s">
        <v>68</v>
      </c>
      <c r="C1" s="119" t="s">
        <v>57</v>
      </c>
      <c r="D1" s="116">
        <v>1</v>
      </c>
    </row>
    <row r="2" spans="1:4" ht="18">
      <c r="A2" s="116" t="str">
        <f t="shared" ref="A2:A65" si="0">CONCATENATE(D2,C2)</f>
        <v>1b</v>
      </c>
      <c r="B2" s="115" t="s">
        <v>69</v>
      </c>
      <c r="C2" s="119" t="s">
        <v>58</v>
      </c>
      <c r="D2" s="116">
        <v>1</v>
      </c>
    </row>
    <row r="3" spans="1:4" ht="18">
      <c r="A3" s="116" t="str">
        <f t="shared" si="0"/>
        <v>1c</v>
      </c>
      <c r="B3" s="115" t="s">
        <v>70</v>
      </c>
      <c r="C3" s="119" t="s">
        <v>59</v>
      </c>
      <c r="D3" s="116">
        <v>1</v>
      </c>
    </row>
    <row r="4" spans="1:4" ht="18">
      <c r="A4" s="116" t="str">
        <f t="shared" si="0"/>
        <v>1d</v>
      </c>
      <c r="B4" s="115" t="s">
        <v>71</v>
      </c>
      <c r="C4" s="119" t="s">
        <v>60</v>
      </c>
      <c r="D4" s="116">
        <v>1</v>
      </c>
    </row>
    <row r="5" spans="1:4" ht="18">
      <c r="A5" s="116" t="str">
        <f t="shared" si="0"/>
        <v>2a</v>
      </c>
      <c r="B5" s="115" t="s">
        <v>72</v>
      </c>
      <c r="C5" s="119" t="s">
        <v>57</v>
      </c>
      <c r="D5" s="116">
        <v>2</v>
      </c>
    </row>
    <row r="6" spans="1:4" ht="18">
      <c r="A6" s="116" t="str">
        <f t="shared" si="0"/>
        <v>2b</v>
      </c>
      <c r="B6" s="115" t="s">
        <v>73</v>
      </c>
      <c r="C6" s="119" t="s">
        <v>58</v>
      </c>
      <c r="D6" s="116">
        <v>2</v>
      </c>
    </row>
    <row r="7" spans="1:4" ht="18">
      <c r="A7" s="116" t="str">
        <f t="shared" si="0"/>
        <v>2c</v>
      </c>
      <c r="B7" s="115" t="s">
        <v>74</v>
      </c>
      <c r="C7" s="119" t="s">
        <v>59</v>
      </c>
      <c r="D7" s="116">
        <v>2</v>
      </c>
    </row>
    <row r="8" spans="1:4" ht="18">
      <c r="A8" s="116" t="str">
        <f t="shared" si="0"/>
        <v>2d</v>
      </c>
      <c r="B8" s="115" t="s">
        <v>75</v>
      </c>
      <c r="C8" s="119" t="s">
        <v>60</v>
      </c>
      <c r="D8" s="116">
        <v>2</v>
      </c>
    </row>
    <row r="9" spans="1:4" ht="18">
      <c r="A9" s="116" t="str">
        <f t="shared" si="0"/>
        <v>3a</v>
      </c>
      <c r="B9" s="115" t="s">
        <v>76</v>
      </c>
      <c r="C9" s="119" t="s">
        <v>57</v>
      </c>
      <c r="D9" s="116">
        <v>3</v>
      </c>
    </row>
    <row r="10" spans="1:4" ht="18">
      <c r="A10" s="116" t="str">
        <f t="shared" si="0"/>
        <v>3b</v>
      </c>
      <c r="B10" s="115" t="s">
        <v>77</v>
      </c>
      <c r="C10" s="119" t="s">
        <v>58</v>
      </c>
      <c r="D10" s="116">
        <v>3</v>
      </c>
    </row>
    <row r="11" spans="1:4" ht="18">
      <c r="A11" s="116" t="str">
        <f t="shared" si="0"/>
        <v>3c</v>
      </c>
      <c r="B11" s="115" t="s">
        <v>78</v>
      </c>
      <c r="C11" s="119" t="s">
        <v>59</v>
      </c>
      <c r="D11" s="116">
        <v>3</v>
      </c>
    </row>
    <row r="12" spans="1:4" ht="18">
      <c r="A12" s="116" t="str">
        <f t="shared" si="0"/>
        <v>3d</v>
      </c>
      <c r="B12" s="115" t="s">
        <v>79</v>
      </c>
      <c r="C12" s="119" t="s">
        <v>60</v>
      </c>
      <c r="D12" s="116">
        <v>3</v>
      </c>
    </row>
    <row r="13" spans="1:4" ht="18">
      <c r="A13" s="116" t="str">
        <f t="shared" si="0"/>
        <v>4a</v>
      </c>
      <c r="B13" s="115" t="s">
        <v>80</v>
      </c>
      <c r="C13" s="119" t="s">
        <v>57</v>
      </c>
      <c r="D13" s="116">
        <v>4</v>
      </c>
    </row>
    <row r="14" spans="1:4" ht="18">
      <c r="A14" s="116" t="str">
        <f t="shared" si="0"/>
        <v>4b</v>
      </c>
      <c r="B14" s="115" t="s">
        <v>81</v>
      </c>
      <c r="C14" s="119" t="s">
        <v>58</v>
      </c>
      <c r="D14" s="116">
        <v>4</v>
      </c>
    </row>
    <row r="15" spans="1:4" ht="18">
      <c r="A15" s="116" t="str">
        <f t="shared" si="0"/>
        <v>4c</v>
      </c>
      <c r="B15" s="115" t="s">
        <v>82</v>
      </c>
      <c r="C15" s="119" t="s">
        <v>59</v>
      </c>
      <c r="D15" s="116">
        <v>4</v>
      </c>
    </row>
    <row r="16" spans="1:4" ht="18">
      <c r="A16" s="116" t="str">
        <f t="shared" si="0"/>
        <v>4d</v>
      </c>
      <c r="B16" s="115" t="s">
        <v>83</v>
      </c>
      <c r="C16" s="119" t="s">
        <v>60</v>
      </c>
      <c r="D16" s="116">
        <v>4</v>
      </c>
    </row>
    <row r="17" spans="1:4" ht="18">
      <c r="A17" s="116" t="str">
        <f t="shared" si="0"/>
        <v>5a</v>
      </c>
      <c r="B17" s="115" t="s">
        <v>84</v>
      </c>
      <c r="C17" s="119" t="s">
        <v>57</v>
      </c>
      <c r="D17" s="116">
        <v>5</v>
      </c>
    </row>
    <row r="18" spans="1:4" ht="18">
      <c r="A18" s="116" t="str">
        <f t="shared" si="0"/>
        <v>5b</v>
      </c>
      <c r="B18" s="115" t="s">
        <v>85</v>
      </c>
      <c r="C18" s="119" t="s">
        <v>58</v>
      </c>
      <c r="D18" s="116">
        <v>5</v>
      </c>
    </row>
    <row r="19" spans="1:4" ht="18">
      <c r="A19" s="116" t="str">
        <f t="shared" si="0"/>
        <v>5c</v>
      </c>
      <c r="B19" s="115" t="s">
        <v>86</v>
      </c>
      <c r="C19" s="119" t="s">
        <v>59</v>
      </c>
      <c r="D19" s="116">
        <v>5</v>
      </c>
    </row>
    <row r="20" spans="1:4" ht="18">
      <c r="A20" s="116" t="str">
        <f t="shared" si="0"/>
        <v>5d</v>
      </c>
      <c r="B20" s="115" t="s">
        <v>87</v>
      </c>
      <c r="C20" s="119" t="s">
        <v>60</v>
      </c>
      <c r="D20" s="116">
        <v>5</v>
      </c>
    </row>
    <row r="21" spans="1:4" ht="18">
      <c r="A21" s="116" t="str">
        <f t="shared" si="0"/>
        <v>6a</v>
      </c>
      <c r="B21" s="115" t="s">
        <v>88</v>
      </c>
      <c r="C21" s="119" t="s">
        <v>57</v>
      </c>
      <c r="D21" s="116">
        <v>6</v>
      </c>
    </row>
    <row r="22" spans="1:4" ht="18">
      <c r="A22" s="116" t="str">
        <f t="shared" si="0"/>
        <v>6b</v>
      </c>
      <c r="B22" s="115" t="s">
        <v>89</v>
      </c>
      <c r="C22" s="119" t="s">
        <v>58</v>
      </c>
      <c r="D22" s="116">
        <v>6</v>
      </c>
    </row>
    <row r="23" spans="1:4" ht="18">
      <c r="A23" s="116" t="str">
        <f t="shared" si="0"/>
        <v>6c</v>
      </c>
      <c r="B23" s="115" t="s">
        <v>90</v>
      </c>
      <c r="C23" s="119" t="s">
        <v>59</v>
      </c>
      <c r="D23" s="116">
        <v>6</v>
      </c>
    </row>
    <row r="24" spans="1:4" ht="18">
      <c r="A24" s="116" t="str">
        <f t="shared" si="0"/>
        <v>6d</v>
      </c>
      <c r="B24" s="115" t="s">
        <v>91</v>
      </c>
      <c r="C24" s="119" t="s">
        <v>60</v>
      </c>
      <c r="D24" s="116">
        <v>6</v>
      </c>
    </row>
    <row r="25" spans="1:4" ht="18">
      <c r="A25" s="116" t="str">
        <f t="shared" si="0"/>
        <v>7a</v>
      </c>
      <c r="B25" s="115" t="s">
        <v>92</v>
      </c>
      <c r="C25" s="119" t="s">
        <v>57</v>
      </c>
      <c r="D25" s="116">
        <v>7</v>
      </c>
    </row>
    <row r="26" spans="1:4" ht="18">
      <c r="A26" s="116" t="str">
        <f t="shared" si="0"/>
        <v>7b</v>
      </c>
      <c r="B26" s="115" t="s">
        <v>93</v>
      </c>
      <c r="C26" s="119" t="s">
        <v>58</v>
      </c>
      <c r="D26" s="116">
        <v>7</v>
      </c>
    </row>
    <row r="27" spans="1:4" ht="18">
      <c r="A27" s="116" t="str">
        <f t="shared" si="0"/>
        <v>7c</v>
      </c>
      <c r="B27" s="115" t="s">
        <v>94</v>
      </c>
      <c r="C27" s="119" t="s">
        <v>59</v>
      </c>
      <c r="D27" s="116">
        <v>7</v>
      </c>
    </row>
    <row r="28" spans="1:4" ht="18">
      <c r="A28" s="116" t="str">
        <f t="shared" si="0"/>
        <v>7d</v>
      </c>
      <c r="B28" s="115" t="s">
        <v>95</v>
      </c>
      <c r="C28" s="119" t="s">
        <v>60</v>
      </c>
      <c r="D28" s="116">
        <v>7</v>
      </c>
    </row>
    <row r="29" spans="1:4" ht="18">
      <c r="A29" s="116" t="str">
        <f t="shared" si="0"/>
        <v>8a</v>
      </c>
      <c r="B29" s="115" t="s">
        <v>96</v>
      </c>
      <c r="C29" s="119" t="s">
        <v>57</v>
      </c>
      <c r="D29" s="116">
        <v>8</v>
      </c>
    </row>
    <row r="30" spans="1:4" ht="18">
      <c r="A30" s="116" t="str">
        <f t="shared" si="0"/>
        <v>8b</v>
      </c>
      <c r="B30" s="115" t="s">
        <v>97</v>
      </c>
      <c r="C30" s="119" t="s">
        <v>58</v>
      </c>
      <c r="D30" s="116">
        <v>8</v>
      </c>
    </row>
    <row r="31" spans="1:4" ht="18">
      <c r="A31" s="116" t="str">
        <f t="shared" si="0"/>
        <v>8c</v>
      </c>
      <c r="B31" s="115" t="s">
        <v>98</v>
      </c>
      <c r="C31" s="119" t="s">
        <v>59</v>
      </c>
      <c r="D31" s="116">
        <v>8</v>
      </c>
    </row>
    <row r="32" spans="1:4" ht="18">
      <c r="A32" s="116" t="str">
        <f t="shared" si="0"/>
        <v>8d</v>
      </c>
      <c r="B32" s="115" t="s">
        <v>99</v>
      </c>
      <c r="C32" s="119" t="s">
        <v>60</v>
      </c>
      <c r="D32" s="116">
        <v>8</v>
      </c>
    </row>
    <row r="33" spans="1:4" ht="18">
      <c r="A33" s="116" t="str">
        <f t="shared" si="0"/>
        <v>9a</v>
      </c>
      <c r="B33" s="115" t="s">
        <v>100</v>
      </c>
      <c r="C33" s="119" t="s">
        <v>57</v>
      </c>
      <c r="D33" s="116">
        <v>9</v>
      </c>
    </row>
    <row r="34" spans="1:4" ht="18">
      <c r="A34" s="116" t="str">
        <f t="shared" si="0"/>
        <v>9b</v>
      </c>
      <c r="B34" s="115" t="s">
        <v>101</v>
      </c>
      <c r="C34" s="119" t="s">
        <v>58</v>
      </c>
      <c r="D34" s="116">
        <v>9</v>
      </c>
    </row>
    <row r="35" spans="1:4" ht="18">
      <c r="A35" s="116" t="str">
        <f t="shared" si="0"/>
        <v>9c</v>
      </c>
      <c r="B35" s="115" t="s">
        <v>102</v>
      </c>
      <c r="C35" s="119" t="s">
        <v>59</v>
      </c>
      <c r="D35" s="116">
        <v>9</v>
      </c>
    </row>
    <row r="36" spans="1:4" ht="18">
      <c r="A36" s="116" t="str">
        <f t="shared" si="0"/>
        <v>9d</v>
      </c>
      <c r="B36" s="115" t="s">
        <v>103</v>
      </c>
      <c r="C36" s="119" t="s">
        <v>60</v>
      </c>
      <c r="D36" s="116">
        <v>9</v>
      </c>
    </row>
    <row r="37" spans="1:4" ht="18">
      <c r="A37" s="116" t="str">
        <f t="shared" si="0"/>
        <v>10a</v>
      </c>
      <c r="B37" s="115" t="s">
        <v>104</v>
      </c>
      <c r="C37" s="119" t="s">
        <v>57</v>
      </c>
      <c r="D37" s="116">
        <v>10</v>
      </c>
    </row>
    <row r="38" spans="1:4" ht="18">
      <c r="A38" s="116" t="str">
        <f t="shared" si="0"/>
        <v>10b</v>
      </c>
      <c r="B38" s="115" t="s">
        <v>105</v>
      </c>
      <c r="C38" s="119" t="s">
        <v>58</v>
      </c>
      <c r="D38" s="116">
        <v>10</v>
      </c>
    </row>
    <row r="39" spans="1:4" ht="18">
      <c r="A39" s="116" t="str">
        <f t="shared" si="0"/>
        <v>10c</v>
      </c>
      <c r="B39" s="115" t="s">
        <v>106</v>
      </c>
      <c r="C39" s="119" t="s">
        <v>59</v>
      </c>
      <c r="D39" s="116">
        <v>10</v>
      </c>
    </row>
    <row r="40" spans="1:4" ht="18">
      <c r="A40" s="116" t="str">
        <f t="shared" si="0"/>
        <v>10d</v>
      </c>
      <c r="B40" s="115" t="s">
        <v>107</v>
      </c>
      <c r="C40" s="119" t="s">
        <v>60</v>
      </c>
      <c r="D40" s="116">
        <v>10</v>
      </c>
    </row>
    <row r="41" spans="1:4" ht="18">
      <c r="A41" s="116" t="str">
        <f t="shared" si="0"/>
        <v>11a</v>
      </c>
      <c r="B41" s="115" t="s">
        <v>108</v>
      </c>
      <c r="C41" s="119" t="s">
        <v>57</v>
      </c>
      <c r="D41" s="116">
        <v>11</v>
      </c>
    </row>
    <row r="42" spans="1:4" ht="18">
      <c r="A42" s="116" t="str">
        <f t="shared" si="0"/>
        <v>11b</v>
      </c>
      <c r="B42" s="115" t="s">
        <v>109</v>
      </c>
      <c r="C42" s="119" t="s">
        <v>58</v>
      </c>
      <c r="D42" s="116">
        <v>11</v>
      </c>
    </row>
    <row r="43" spans="1:4" ht="18">
      <c r="A43" s="116" t="str">
        <f t="shared" si="0"/>
        <v>11c</v>
      </c>
      <c r="B43" s="115" t="s">
        <v>110</v>
      </c>
      <c r="C43" s="119" t="s">
        <v>59</v>
      </c>
      <c r="D43" s="116">
        <v>11</v>
      </c>
    </row>
    <row r="44" spans="1:4" ht="18">
      <c r="A44" s="116" t="str">
        <f t="shared" si="0"/>
        <v>11d</v>
      </c>
      <c r="B44" s="115" t="s">
        <v>111</v>
      </c>
      <c r="C44" s="119" t="s">
        <v>60</v>
      </c>
      <c r="D44" s="116">
        <v>11</v>
      </c>
    </row>
    <row r="45" spans="1:4" ht="18">
      <c r="A45" s="116" t="str">
        <f t="shared" si="0"/>
        <v>12a</v>
      </c>
      <c r="B45" s="115" t="s">
        <v>112</v>
      </c>
      <c r="C45" s="119" t="s">
        <v>57</v>
      </c>
      <c r="D45" s="116">
        <v>12</v>
      </c>
    </row>
    <row r="46" spans="1:4" ht="18">
      <c r="A46" s="116" t="str">
        <f t="shared" si="0"/>
        <v>12b</v>
      </c>
      <c r="B46" s="115" t="s">
        <v>113</v>
      </c>
      <c r="C46" s="119" t="s">
        <v>58</v>
      </c>
      <c r="D46" s="116">
        <v>12</v>
      </c>
    </row>
    <row r="47" spans="1:4" ht="18">
      <c r="A47" s="116" t="str">
        <f t="shared" si="0"/>
        <v>12c</v>
      </c>
      <c r="B47" s="115" t="s">
        <v>114</v>
      </c>
      <c r="C47" s="119" t="s">
        <v>59</v>
      </c>
      <c r="D47" s="116">
        <v>12</v>
      </c>
    </row>
    <row r="48" spans="1:4" ht="18">
      <c r="A48" s="116" t="str">
        <f t="shared" si="0"/>
        <v>12d</v>
      </c>
      <c r="B48" s="115" t="s">
        <v>115</v>
      </c>
      <c r="C48" s="119" t="s">
        <v>60</v>
      </c>
      <c r="D48" s="116">
        <v>12</v>
      </c>
    </row>
    <row r="49" spans="1:4" ht="18">
      <c r="A49" s="116" t="str">
        <f t="shared" si="0"/>
        <v>13a</v>
      </c>
      <c r="B49" s="115" t="s">
        <v>116</v>
      </c>
      <c r="C49" s="119" t="s">
        <v>57</v>
      </c>
      <c r="D49" s="116">
        <v>13</v>
      </c>
    </row>
    <row r="50" spans="1:4" ht="18">
      <c r="A50" s="116" t="str">
        <f t="shared" si="0"/>
        <v>13b</v>
      </c>
      <c r="B50" s="115" t="s">
        <v>117</v>
      </c>
      <c r="C50" s="119" t="s">
        <v>58</v>
      </c>
      <c r="D50" s="116">
        <v>13</v>
      </c>
    </row>
    <row r="51" spans="1:4" ht="18">
      <c r="A51" s="116" t="str">
        <f t="shared" si="0"/>
        <v>13c</v>
      </c>
      <c r="B51" s="115" t="s">
        <v>118</v>
      </c>
      <c r="C51" s="119" t="s">
        <v>59</v>
      </c>
      <c r="D51" s="116">
        <v>13</v>
      </c>
    </row>
    <row r="52" spans="1:4" ht="18">
      <c r="A52" s="116" t="str">
        <f t="shared" si="0"/>
        <v>13d</v>
      </c>
      <c r="B52" s="115" t="s">
        <v>119</v>
      </c>
      <c r="C52" s="119" t="s">
        <v>60</v>
      </c>
      <c r="D52" s="116">
        <v>13</v>
      </c>
    </row>
    <row r="53" spans="1:4" ht="18">
      <c r="A53" s="116" t="str">
        <f t="shared" si="0"/>
        <v>14a</v>
      </c>
      <c r="B53" s="115" t="s">
        <v>120</v>
      </c>
      <c r="C53" s="119" t="s">
        <v>57</v>
      </c>
      <c r="D53" s="116">
        <v>14</v>
      </c>
    </row>
    <row r="54" spans="1:4" ht="18">
      <c r="A54" s="116" t="str">
        <f t="shared" si="0"/>
        <v>14b</v>
      </c>
      <c r="B54" s="115" t="s">
        <v>121</v>
      </c>
      <c r="C54" s="119" t="s">
        <v>58</v>
      </c>
      <c r="D54" s="116">
        <v>14</v>
      </c>
    </row>
    <row r="55" spans="1:4" ht="18">
      <c r="A55" s="116" t="str">
        <f t="shared" si="0"/>
        <v>14c</v>
      </c>
      <c r="B55" s="115" t="s">
        <v>122</v>
      </c>
      <c r="C55" s="119" t="s">
        <v>59</v>
      </c>
      <c r="D55" s="116">
        <v>14</v>
      </c>
    </row>
    <row r="56" spans="1:4" ht="18">
      <c r="A56" s="116" t="str">
        <f t="shared" si="0"/>
        <v>14d</v>
      </c>
      <c r="B56" s="115" t="s">
        <v>123</v>
      </c>
      <c r="C56" s="119" t="s">
        <v>60</v>
      </c>
      <c r="D56" s="116">
        <v>14</v>
      </c>
    </row>
    <row r="57" spans="1:4" ht="18">
      <c r="A57" s="116" t="str">
        <f t="shared" si="0"/>
        <v>15a</v>
      </c>
      <c r="B57" s="115" t="s">
        <v>124</v>
      </c>
      <c r="C57" s="119" t="s">
        <v>57</v>
      </c>
      <c r="D57" s="116">
        <v>15</v>
      </c>
    </row>
    <row r="58" spans="1:4" ht="18">
      <c r="A58" s="116" t="str">
        <f t="shared" si="0"/>
        <v>15b</v>
      </c>
      <c r="B58" s="115" t="s">
        <v>125</v>
      </c>
      <c r="C58" s="119" t="s">
        <v>58</v>
      </c>
      <c r="D58" s="116">
        <v>15</v>
      </c>
    </row>
    <row r="59" spans="1:4" ht="18">
      <c r="A59" s="116" t="str">
        <f t="shared" si="0"/>
        <v>15c</v>
      </c>
      <c r="B59" s="115" t="s">
        <v>126</v>
      </c>
      <c r="C59" s="119" t="s">
        <v>59</v>
      </c>
      <c r="D59" s="116">
        <v>15</v>
      </c>
    </row>
    <row r="60" spans="1:4" ht="18">
      <c r="A60" s="116" t="str">
        <f t="shared" si="0"/>
        <v>15d</v>
      </c>
      <c r="B60" s="115" t="s">
        <v>127</v>
      </c>
      <c r="C60" s="119" t="s">
        <v>60</v>
      </c>
      <c r="D60" s="116">
        <v>15</v>
      </c>
    </row>
    <row r="61" spans="1:4" ht="18">
      <c r="A61" s="116" t="str">
        <f t="shared" si="0"/>
        <v>16a</v>
      </c>
      <c r="B61" s="115" t="s">
        <v>128</v>
      </c>
      <c r="C61" s="119" t="s">
        <v>57</v>
      </c>
      <c r="D61" s="116">
        <v>16</v>
      </c>
    </row>
    <row r="62" spans="1:4" ht="18">
      <c r="A62" s="116" t="str">
        <f t="shared" si="0"/>
        <v>16b</v>
      </c>
      <c r="B62" s="115" t="s">
        <v>129</v>
      </c>
      <c r="C62" s="119" t="s">
        <v>58</v>
      </c>
      <c r="D62" s="116">
        <v>16</v>
      </c>
    </row>
    <row r="63" spans="1:4" ht="18">
      <c r="A63" s="116" t="str">
        <f t="shared" si="0"/>
        <v>16c</v>
      </c>
      <c r="B63" s="115" t="s">
        <v>130</v>
      </c>
      <c r="C63" s="119" t="s">
        <v>59</v>
      </c>
      <c r="D63" s="116">
        <v>16</v>
      </c>
    </row>
    <row r="64" spans="1:4" ht="18">
      <c r="A64" s="116" t="str">
        <f t="shared" si="0"/>
        <v>16d</v>
      </c>
      <c r="B64" s="115" t="s">
        <v>131</v>
      </c>
      <c r="C64" s="119" t="s">
        <v>60</v>
      </c>
      <c r="D64" s="116">
        <v>16</v>
      </c>
    </row>
    <row r="65" spans="1:4" ht="18">
      <c r="A65" s="116" t="str">
        <f t="shared" si="0"/>
        <v>17a</v>
      </c>
      <c r="B65" s="115" t="s">
        <v>132</v>
      </c>
      <c r="C65" s="119" t="s">
        <v>57</v>
      </c>
      <c r="D65" s="116">
        <v>17</v>
      </c>
    </row>
    <row r="66" spans="1:4" ht="18">
      <c r="A66" s="116" t="str">
        <f t="shared" ref="A66:A120" si="1">CONCATENATE(D66,C66)</f>
        <v>17b</v>
      </c>
      <c r="B66" s="115" t="s">
        <v>133</v>
      </c>
      <c r="C66" s="119" t="s">
        <v>58</v>
      </c>
      <c r="D66" s="116">
        <v>17</v>
      </c>
    </row>
    <row r="67" spans="1:4" ht="18">
      <c r="A67" s="116" t="str">
        <f t="shared" si="1"/>
        <v>17c</v>
      </c>
      <c r="B67" s="115" t="s">
        <v>134</v>
      </c>
      <c r="C67" s="119" t="s">
        <v>59</v>
      </c>
      <c r="D67" s="116">
        <v>17</v>
      </c>
    </row>
    <row r="68" spans="1:4" ht="18">
      <c r="A68" s="116" t="str">
        <f t="shared" si="1"/>
        <v>17d</v>
      </c>
      <c r="B68" s="115" t="s">
        <v>135</v>
      </c>
      <c r="C68" s="119" t="s">
        <v>60</v>
      </c>
      <c r="D68" s="116">
        <v>17</v>
      </c>
    </row>
    <row r="69" spans="1:4" ht="18">
      <c r="A69" s="116" t="str">
        <f t="shared" si="1"/>
        <v>18a</v>
      </c>
      <c r="B69" s="115" t="s">
        <v>136</v>
      </c>
      <c r="C69" s="119" t="s">
        <v>57</v>
      </c>
      <c r="D69" s="116">
        <v>18</v>
      </c>
    </row>
    <row r="70" spans="1:4" ht="18">
      <c r="A70" s="116" t="str">
        <f t="shared" si="1"/>
        <v>18b</v>
      </c>
      <c r="B70" s="115" t="s">
        <v>137</v>
      </c>
      <c r="C70" s="119" t="s">
        <v>58</v>
      </c>
      <c r="D70" s="116">
        <v>18</v>
      </c>
    </row>
    <row r="71" spans="1:4" ht="18">
      <c r="A71" s="116" t="str">
        <f t="shared" si="1"/>
        <v>18c</v>
      </c>
      <c r="B71" s="115" t="s">
        <v>138</v>
      </c>
      <c r="C71" s="119" t="s">
        <v>59</v>
      </c>
      <c r="D71" s="116">
        <v>18</v>
      </c>
    </row>
    <row r="72" spans="1:4" ht="18">
      <c r="A72" s="116" t="str">
        <f t="shared" si="1"/>
        <v>18d</v>
      </c>
      <c r="B72" s="115" t="s">
        <v>139</v>
      </c>
      <c r="C72" s="119" t="s">
        <v>60</v>
      </c>
      <c r="D72" s="116">
        <v>18</v>
      </c>
    </row>
    <row r="73" spans="1:4" ht="18">
      <c r="A73" s="116" t="str">
        <f t="shared" si="1"/>
        <v>19a</v>
      </c>
      <c r="B73" s="115" t="s">
        <v>140</v>
      </c>
      <c r="C73" s="119" t="s">
        <v>57</v>
      </c>
      <c r="D73" s="116">
        <v>19</v>
      </c>
    </row>
    <row r="74" spans="1:4" ht="18">
      <c r="A74" s="116" t="str">
        <f t="shared" si="1"/>
        <v>19b</v>
      </c>
      <c r="B74" s="115" t="s">
        <v>141</v>
      </c>
      <c r="C74" s="119" t="s">
        <v>58</v>
      </c>
      <c r="D74" s="116">
        <v>19</v>
      </c>
    </row>
    <row r="75" spans="1:4" ht="18">
      <c r="A75" s="116" t="str">
        <f t="shared" si="1"/>
        <v>19c</v>
      </c>
      <c r="B75" s="115" t="s">
        <v>142</v>
      </c>
      <c r="C75" s="119" t="s">
        <v>59</v>
      </c>
      <c r="D75" s="116">
        <v>19</v>
      </c>
    </row>
    <row r="76" spans="1:4" ht="18">
      <c r="A76" s="116" t="str">
        <f t="shared" si="1"/>
        <v>19d</v>
      </c>
      <c r="B76" s="115" t="s">
        <v>143</v>
      </c>
      <c r="C76" s="119" t="s">
        <v>60</v>
      </c>
      <c r="D76" s="116">
        <v>19</v>
      </c>
    </row>
    <row r="77" spans="1:4" ht="18">
      <c r="A77" s="116" t="str">
        <f t="shared" si="1"/>
        <v>20a</v>
      </c>
      <c r="B77" s="115" t="s">
        <v>144</v>
      </c>
      <c r="C77" s="119" t="s">
        <v>57</v>
      </c>
      <c r="D77" s="116">
        <v>20</v>
      </c>
    </row>
    <row r="78" spans="1:4" ht="18">
      <c r="A78" s="116" t="str">
        <f t="shared" si="1"/>
        <v>20b</v>
      </c>
      <c r="B78" s="115" t="s">
        <v>145</v>
      </c>
      <c r="C78" s="119" t="s">
        <v>58</v>
      </c>
      <c r="D78" s="116">
        <v>20</v>
      </c>
    </row>
    <row r="79" spans="1:4" ht="18">
      <c r="A79" s="116" t="str">
        <f t="shared" si="1"/>
        <v>20c</v>
      </c>
      <c r="B79" s="115" t="s">
        <v>146</v>
      </c>
      <c r="C79" s="119" t="s">
        <v>59</v>
      </c>
      <c r="D79" s="116">
        <v>20</v>
      </c>
    </row>
    <row r="80" spans="1:4" ht="18">
      <c r="A80" s="116" t="str">
        <f t="shared" si="1"/>
        <v>20d</v>
      </c>
      <c r="B80" s="115" t="s">
        <v>147</v>
      </c>
      <c r="C80" s="119" t="s">
        <v>60</v>
      </c>
      <c r="D80" s="116">
        <v>20</v>
      </c>
    </row>
    <row r="81" spans="1:4" ht="18">
      <c r="A81" s="116" t="str">
        <f t="shared" si="1"/>
        <v>21a</v>
      </c>
      <c r="B81" s="115" t="s">
        <v>148</v>
      </c>
      <c r="C81" s="119" t="s">
        <v>57</v>
      </c>
      <c r="D81" s="116">
        <v>21</v>
      </c>
    </row>
    <row r="82" spans="1:4" ht="18">
      <c r="A82" s="116" t="str">
        <f t="shared" si="1"/>
        <v>21b</v>
      </c>
      <c r="B82" s="115" t="s">
        <v>149</v>
      </c>
      <c r="C82" s="119" t="s">
        <v>58</v>
      </c>
      <c r="D82" s="116">
        <v>21</v>
      </c>
    </row>
    <row r="83" spans="1:4" ht="18">
      <c r="A83" s="116" t="str">
        <f t="shared" si="1"/>
        <v>21c</v>
      </c>
      <c r="B83" s="115" t="s">
        <v>150</v>
      </c>
      <c r="C83" s="119" t="s">
        <v>59</v>
      </c>
      <c r="D83" s="116">
        <v>21</v>
      </c>
    </row>
    <row r="84" spans="1:4" ht="18">
      <c r="A84" s="116" t="str">
        <f t="shared" si="1"/>
        <v>21d</v>
      </c>
      <c r="B84" s="115" t="s">
        <v>151</v>
      </c>
      <c r="C84" s="119" t="s">
        <v>60</v>
      </c>
      <c r="D84" s="116">
        <v>21</v>
      </c>
    </row>
    <row r="85" spans="1:4" ht="18">
      <c r="A85" s="116" t="str">
        <f t="shared" si="1"/>
        <v>22a</v>
      </c>
      <c r="B85" s="115" t="s">
        <v>152</v>
      </c>
      <c r="C85" s="119" t="s">
        <v>57</v>
      </c>
      <c r="D85" s="116">
        <v>22</v>
      </c>
    </row>
    <row r="86" spans="1:4" ht="18">
      <c r="A86" s="116" t="str">
        <f t="shared" si="1"/>
        <v>22b</v>
      </c>
      <c r="B86" s="115" t="s">
        <v>153</v>
      </c>
      <c r="C86" s="119" t="s">
        <v>58</v>
      </c>
      <c r="D86" s="116">
        <v>22</v>
      </c>
    </row>
    <row r="87" spans="1:4" ht="18">
      <c r="A87" s="116" t="str">
        <f t="shared" si="1"/>
        <v>22c</v>
      </c>
      <c r="B87" s="115" t="s">
        <v>154</v>
      </c>
      <c r="C87" s="119" t="s">
        <v>59</v>
      </c>
      <c r="D87" s="116">
        <v>22</v>
      </c>
    </row>
    <row r="88" spans="1:4" ht="18">
      <c r="A88" s="116" t="str">
        <f t="shared" si="1"/>
        <v>22d</v>
      </c>
      <c r="B88" s="115" t="s">
        <v>155</v>
      </c>
      <c r="C88" s="119" t="s">
        <v>60</v>
      </c>
      <c r="D88" s="116">
        <v>22</v>
      </c>
    </row>
    <row r="89" spans="1:4" ht="18">
      <c r="A89" s="116" t="str">
        <f t="shared" si="1"/>
        <v>23a</v>
      </c>
      <c r="B89" s="115" t="s">
        <v>156</v>
      </c>
      <c r="C89" s="119" t="s">
        <v>57</v>
      </c>
      <c r="D89" s="116">
        <v>23</v>
      </c>
    </row>
    <row r="90" spans="1:4" ht="18">
      <c r="A90" s="116" t="str">
        <f t="shared" si="1"/>
        <v>23b</v>
      </c>
      <c r="B90" s="115" t="s">
        <v>157</v>
      </c>
      <c r="C90" s="119" t="s">
        <v>58</v>
      </c>
      <c r="D90" s="116">
        <v>23</v>
      </c>
    </row>
    <row r="91" spans="1:4" ht="18">
      <c r="A91" s="116" t="str">
        <f t="shared" si="1"/>
        <v>23c</v>
      </c>
      <c r="B91" s="115" t="s">
        <v>158</v>
      </c>
      <c r="C91" s="119" t="s">
        <v>59</v>
      </c>
      <c r="D91" s="116">
        <v>23</v>
      </c>
    </row>
    <row r="92" spans="1:4" ht="18">
      <c r="A92" s="116" t="str">
        <f t="shared" si="1"/>
        <v>23d</v>
      </c>
      <c r="B92" s="115" t="s">
        <v>159</v>
      </c>
      <c r="C92" s="119" t="s">
        <v>60</v>
      </c>
      <c r="D92" s="116">
        <v>23</v>
      </c>
    </row>
    <row r="93" spans="1:4" ht="18">
      <c r="A93" s="116" t="str">
        <f t="shared" si="1"/>
        <v>24a</v>
      </c>
      <c r="B93" s="115" t="s">
        <v>160</v>
      </c>
      <c r="C93" s="119" t="s">
        <v>57</v>
      </c>
      <c r="D93" s="116">
        <v>24</v>
      </c>
    </row>
    <row r="94" spans="1:4" ht="18">
      <c r="A94" s="116" t="str">
        <f t="shared" si="1"/>
        <v>24b</v>
      </c>
      <c r="B94" s="115" t="s">
        <v>161</v>
      </c>
      <c r="C94" s="119" t="s">
        <v>58</v>
      </c>
      <c r="D94" s="116">
        <v>24</v>
      </c>
    </row>
    <row r="95" spans="1:4" ht="18">
      <c r="A95" s="116" t="str">
        <f t="shared" si="1"/>
        <v>24c</v>
      </c>
      <c r="B95" s="115" t="s">
        <v>162</v>
      </c>
      <c r="C95" s="119" t="s">
        <v>59</v>
      </c>
      <c r="D95" s="116">
        <v>24</v>
      </c>
    </row>
    <row r="96" spans="1:4" ht="18">
      <c r="A96" s="116" t="str">
        <f t="shared" si="1"/>
        <v>24d</v>
      </c>
      <c r="B96" s="115" t="s">
        <v>163</v>
      </c>
      <c r="C96" s="119" t="s">
        <v>60</v>
      </c>
      <c r="D96" s="116">
        <v>24</v>
      </c>
    </row>
    <row r="97" spans="1:4" ht="18">
      <c r="A97" s="116" t="str">
        <f t="shared" si="1"/>
        <v>25a</v>
      </c>
      <c r="B97" s="115" t="s">
        <v>164</v>
      </c>
      <c r="C97" s="119" t="s">
        <v>57</v>
      </c>
      <c r="D97" s="116">
        <v>25</v>
      </c>
    </row>
    <row r="98" spans="1:4" ht="18">
      <c r="A98" s="116" t="str">
        <f t="shared" si="1"/>
        <v>25b</v>
      </c>
      <c r="B98" s="115" t="s">
        <v>165</v>
      </c>
      <c r="C98" s="119" t="s">
        <v>58</v>
      </c>
      <c r="D98" s="116">
        <v>25</v>
      </c>
    </row>
    <row r="99" spans="1:4" ht="18">
      <c r="A99" s="116" t="str">
        <f t="shared" si="1"/>
        <v>25c</v>
      </c>
      <c r="B99" s="115" t="s">
        <v>166</v>
      </c>
      <c r="C99" s="119" t="s">
        <v>59</v>
      </c>
      <c r="D99" s="116">
        <v>25</v>
      </c>
    </row>
    <row r="100" spans="1:4" ht="18">
      <c r="A100" s="116" t="str">
        <f t="shared" si="1"/>
        <v>25d</v>
      </c>
      <c r="B100" s="115" t="s">
        <v>167</v>
      </c>
      <c r="C100" s="119" t="s">
        <v>60</v>
      </c>
      <c r="D100" s="116">
        <v>25</v>
      </c>
    </row>
    <row r="101" spans="1:4" ht="18">
      <c r="A101" s="116" t="str">
        <f t="shared" si="1"/>
        <v>26a</v>
      </c>
      <c r="B101" s="115" t="s">
        <v>168</v>
      </c>
      <c r="C101" s="119" t="s">
        <v>57</v>
      </c>
      <c r="D101" s="116">
        <v>26</v>
      </c>
    </row>
    <row r="102" spans="1:4" ht="18">
      <c r="A102" s="116" t="str">
        <f t="shared" si="1"/>
        <v>26b</v>
      </c>
      <c r="B102" s="115" t="s">
        <v>169</v>
      </c>
      <c r="C102" s="119" t="s">
        <v>58</v>
      </c>
      <c r="D102" s="116">
        <v>26</v>
      </c>
    </row>
    <row r="103" spans="1:4" ht="18">
      <c r="A103" s="116" t="str">
        <f t="shared" si="1"/>
        <v>26c</v>
      </c>
      <c r="B103" s="115" t="s">
        <v>170</v>
      </c>
      <c r="C103" s="119" t="s">
        <v>59</v>
      </c>
      <c r="D103" s="116">
        <v>26</v>
      </c>
    </row>
    <row r="104" spans="1:4" ht="18">
      <c r="A104" s="116" t="str">
        <f t="shared" si="1"/>
        <v>26d</v>
      </c>
      <c r="B104" s="115" t="s">
        <v>171</v>
      </c>
      <c r="C104" s="119" t="s">
        <v>60</v>
      </c>
      <c r="D104" s="116">
        <v>26</v>
      </c>
    </row>
    <row r="105" spans="1:4" ht="18">
      <c r="A105" s="116" t="str">
        <f t="shared" si="1"/>
        <v>27a</v>
      </c>
      <c r="B105" s="115" t="s">
        <v>172</v>
      </c>
      <c r="C105" s="119" t="s">
        <v>57</v>
      </c>
      <c r="D105" s="116">
        <v>27</v>
      </c>
    </row>
    <row r="106" spans="1:4" ht="18">
      <c r="A106" s="116" t="str">
        <f t="shared" si="1"/>
        <v>27b</v>
      </c>
      <c r="B106" s="115" t="s">
        <v>173</v>
      </c>
      <c r="C106" s="119" t="s">
        <v>58</v>
      </c>
      <c r="D106" s="116">
        <v>27</v>
      </c>
    </row>
    <row r="107" spans="1:4" ht="18">
      <c r="A107" s="116" t="str">
        <f t="shared" si="1"/>
        <v>27c</v>
      </c>
      <c r="B107" s="115" t="s">
        <v>174</v>
      </c>
      <c r="C107" s="119" t="s">
        <v>59</v>
      </c>
      <c r="D107" s="116">
        <v>27</v>
      </c>
    </row>
    <row r="108" spans="1:4" ht="18">
      <c r="A108" s="116" t="str">
        <f t="shared" si="1"/>
        <v>27d</v>
      </c>
      <c r="B108" s="115" t="s">
        <v>175</v>
      </c>
      <c r="C108" s="119" t="s">
        <v>60</v>
      </c>
      <c r="D108" s="116">
        <v>27</v>
      </c>
    </row>
    <row r="109" spans="1:4" ht="18">
      <c r="A109" s="116" t="str">
        <f t="shared" si="1"/>
        <v>28a</v>
      </c>
      <c r="B109" s="115" t="s">
        <v>176</v>
      </c>
      <c r="C109" s="119" t="s">
        <v>57</v>
      </c>
      <c r="D109" s="116">
        <v>28</v>
      </c>
    </row>
    <row r="110" spans="1:4" ht="18">
      <c r="A110" s="116" t="str">
        <f t="shared" si="1"/>
        <v>28b</v>
      </c>
      <c r="B110" s="115" t="s">
        <v>177</v>
      </c>
      <c r="C110" s="119" t="s">
        <v>58</v>
      </c>
      <c r="D110" s="116">
        <v>28</v>
      </c>
    </row>
    <row r="111" spans="1:4" ht="18">
      <c r="A111" s="116" t="str">
        <f t="shared" si="1"/>
        <v>28c</v>
      </c>
      <c r="B111" s="115" t="s">
        <v>178</v>
      </c>
      <c r="C111" s="119" t="s">
        <v>59</v>
      </c>
      <c r="D111" s="116">
        <v>28</v>
      </c>
    </row>
    <row r="112" spans="1:4" ht="18">
      <c r="A112" s="116" t="str">
        <f t="shared" si="1"/>
        <v>28d</v>
      </c>
      <c r="B112" s="115" t="s">
        <v>179</v>
      </c>
      <c r="C112" s="119" t="s">
        <v>60</v>
      </c>
      <c r="D112" s="116">
        <v>28</v>
      </c>
    </row>
    <row r="113" spans="1:4" ht="18">
      <c r="A113" s="116" t="str">
        <f t="shared" si="1"/>
        <v>29a</v>
      </c>
      <c r="B113" s="115" t="s">
        <v>180</v>
      </c>
      <c r="C113" s="119" t="s">
        <v>57</v>
      </c>
      <c r="D113" s="116">
        <v>29</v>
      </c>
    </row>
    <row r="114" spans="1:4" ht="18">
      <c r="A114" s="116" t="str">
        <f t="shared" si="1"/>
        <v>29b</v>
      </c>
      <c r="B114" s="115" t="s">
        <v>181</v>
      </c>
      <c r="C114" s="119" t="s">
        <v>58</v>
      </c>
      <c r="D114" s="116">
        <v>29</v>
      </c>
    </row>
    <row r="115" spans="1:4" ht="18">
      <c r="A115" s="116" t="str">
        <f t="shared" si="1"/>
        <v>29c</v>
      </c>
      <c r="B115" s="115" t="s">
        <v>182</v>
      </c>
      <c r="C115" s="119" t="s">
        <v>59</v>
      </c>
      <c r="D115" s="116">
        <v>29</v>
      </c>
    </row>
    <row r="116" spans="1:4" ht="18">
      <c r="A116" s="116" t="str">
        <f t="shared" si="1"/>
        <v>29d</v>
      </c>
      <c r="B116" s="115" t="s">
        <v>183</v>
      </c>
      <c r="C116" s="119" t="s">
        <v>60</v>
      </c>
      <c r="D116" s="116">
        <v>29</v>
      </c>
    </row>
    <row r="117" spans="1:4" ht="18">
      <c r="A117" s="116" t="str">
        <f t="shared" si="1"/>
        <v>30a</v>
      </c>
      <c r="B117" s="115" t="s">
        <v>184</v>
      </c>
      <c r="C117" s="119" t="s">
        <v>57</v>
      </c>
      <c r="D117" s="116">
        <v>30</v>
      </c>
    </row>
    <row r="118" spans="1:4" ht="18">
      <c r="A118" s="116" t="str">
        <f t="shared" si="1"/>
        <v>30b</v>
      </c>
      <c r="B118" s="115" t="s">
        <v>185</v>
      </c>
      <c r="C118" s="119" t="s">
        <v>58</v>
      </c>
      <c r="D118" s="116">
        <v>30</v>
      </c>
    </row>
    <row r="119" spans="1:4" ht="18">
      <c r="A119" s="116" t="str">
        <f t="shared" si="1"/>
        <v>30c</v>
      </c>
      <c r="B119" s="115" t="s">
        <v>186</v>
      </c>
      <c r="C119" s="119" t="s">
        <v>59</v>
      </c>
      <c r="D119" s="116">
        <v>30</v>
      </c>
    </row>
    <row r="120" spans="1:4" ht="18">
      <c r="A120" s="116" t="str">
        <f t="shared" si="1"/>
        <v>30d</v>
      </c>
      <c r="B120" s="115" t="s">
        <v>187</v>
      </c>
      <c r="C120" s="119" t="s">
        <v>60</v>
      </c>
      <c r="D120" s="116">
        <v>30</v>
      </c>
    </row>
    <row r="147" spans="1:7">
      <c r="A147" s="288" t="s">
        <v>193</v>
      </c>
      <c r="B147" s="288"/>
      <c r="C147" s="288"/>
      <c r="D147" s="288"/>
      <c r="E147" s="288"/>
      <c r="F147" s="288"/>
      <c r="G147" s="288"/>
    </row>
    <row r="148" spans="1:7">
      <c r="A148" s="288"/>
      <c r="B148" s="288"/>
      <c r="C148" s="288"/>
      <c r="D148" s="288"/>
      <c r="E148" s="288"/>
      <c r="F148" s="288"/>
      <c r="G148" s="288"/>
    </row>
    <row r="149" spans="1:7">
      <c r="A149" s="288"/>
      <c r="B149" s="288"/>
      <c r="C149" s="288"/>
      <c r="D149" s="288"/>
      <c r="E149" s="288"/>
      <c r="F149" s="288"/>
      <c r="G149" s="288"/>
    </row>
    <row r="150" spans="1:7">
      <c r="A150" s="125">
        <v>1</v>
      </c>
      <c r="B150" s="125">
        <v>2</v>
      </c>
      <c r="C150" s="125">
        <v>3</v>
      </c>
      <c r="D150" s="125">
        <v>4</v>
      </c>
      <c r="E150" s="125">
        <v>5</v>
      </c>
      <c r="F150" s="125">
        <v>6</v>
      </c>
      <c r="G150" s="125">
        <v>7</v>
      </c>
    </row>
    <row r="151" spans="1:7">
      <c r="A151" s="126" t="s">
        <v>194</v>
      </c>
      <c r="B151" s="126" t="s">
        <v>195</v>
      </c>
      <c r="C151" s="126" t="s">
        <v>196</v>
      </c>
      <c r="D151" s="126" t="s">
        <v>197</v>
      </c>
      <c r="E151" s="126" t="s">
        <v>198</v>
      </c>
      <c r="F151" s="126" t="s">
        <v>199</v>
      </c>
      <c r="G151" s="126" t="s">
        <v>200</v>
      </c>
    </row>
    <row r="152" spans="1:7">
      <c r="A152" s="126" t="s">
        <v>201</v>
      </c>
      <c r="B152" s="126" t="s">
        <v>195</v>
      </c>
      <c r="C152" s="126" t="s">
        <v>196</v>
      </c>
      <c r="D152" s="126" t="s">
        <v>202</v>
      </c>
      <c r="E152" s="126" t="s">
        <v>203</v>
      </c>
      <c r="F152" s="126" t="s">
        <v>204</v>
      </c>
      <c r="G152" s="126" t="s">
        <v>205</v>
      </c>
    </row>
    <row r="153" spans="1:7">
      <c r="A153" s="126" t="s">
        <v>206</v>
      </c>
      <c r="B153" s="126" t="s">
        <v>195</v>
      </c>
      <c r="C153" s="126" t="s">
        <v>196</v>
      </c>
      <c r="D153" s="126" t="s">
        <v>197</v>
      </c>
      <c r="E153" s="126" t="s">
        <v>207</v>
      </c>
      <c r="F153" s="126" t="s">
        <v>208</v>
      </c>
      <c r="G153" s="126" t="s">
        <v>209</v>
      </c>
    </row>
    <row r="154" spans="1:7">
      <c r="A154" s="126" t="s">
        <v>210</v>
      </c>
      <c r="B154" s="126" t="s">
        <v>195</v>
      </c>
      <c r="C154" s="126" t="s">
        <v>196</v>
      </c>
      <c r="D154" s="126" t="s">
        <v>197</v>
      </c>
      <c r="E154" s="126" t="s">
        <v>211</v>
      </c>
      <c r="F154" s="126" t="s">
        <v>212</v>
      </c>
      <c r="G154" s="126" t="s">
        <v>213</v>
      </c>
    </row>
    <row r="155" spans="1:7">
      <c r="A155" s="126" t="s">
        <v>214</v>
      </c>
      <c r="B155" s="126" t="s">
        <v>195</v>
      </c>
      <c r="C155" s="126" t="s">
        <v>196</v>
      </c>
      <c r="D155" s="126" t="s">
        <v>202</v>
      </c>
      <c r="E155" s="126" t="s">
        <v>215</v>
      </c>
      <c r="F155" s="126" t="s">
        <v>216</v>
      </c>
      <c r="G155" s="126" t="s">
        <v>217</v>
      </c>
    </row>
    <row r="156" spans="1:7">
      <c r="A156" s="126" t="s">
        <v>218</v>
      </c>
      <c r="B156" s="126" t="s">
        <v>195</v>
      </c>
      <c r="C156" s="126" t="s">
        <v>196</v>
      </c>
      <c r="D156" s="126" t="s">
        <v>197</v>
      </c>
      <c r="E156" s="126" t="s">
        <v>219</v>
      </c>
      <c r="F156" s="126" t="s">
        <v>220</v>
      </c>
      <c r="G156" s="126" t="s">
        <v>221</v>
      </c>
    </row>
    <row r="157" spans="1:7">
      <c r="A157" s="126" t="s">
        <v>222</v>
      </c>
      <c r="B157" s="126" t="s">
        <v>195</v>
      </c>
      <c r="C157" s="126" t="s">
        <v>196</v>
      </c>
      <c r="D157" s="126" t="s">
        <v>197</v>
      </c>
      <c r="E157" s="126" t="s">
        <v>223</v>
      </c>
      <c r="F157" s="126" t="s">
        <v>224</v>
      </c>
      <c r="G157" s="126" t="s">
        <v>225</v>
      </c>
    </row>
    <row r="158" spans="1:7">
      <c r="A158" s="126" t="s">
        <v>226</v>
      </c>
      <c r="B158" s="126" t="s">
        <v>195</v>
      </c>
      <c r="C158" s="126" t="s">
        <v>196</v>
      </c>
      <c r="D158" s="126" t="s">
        <v>197</v>
      </c>
      <c r="E158" s="126" t="s">
        <v>227</v>
      </c>
      <c r="F158" s="126" t="s">
        <v>228</v>
      </c>
      <c r="G158" s="126" t="s">
        <v>229</v>
      </c>
    </row>
    <row r="159" spans="1:7">
      <c r="A159" s="126" t="s">
        <v>230</v>
      </c>
      <c r="B159" s="126" t="s">
        <v>195</v>
      </c>
      <c r="C159" s="126" t="s">
        <v>196</v>
      </c>
      <c r="D159" s="126" t="s">
        <v>202</v>
      </c>
      <c r="E159" s="126" t="s">
        <v>231</v>
      </c>
      <c r="F159" s="126" t="s">
        <v>232</v>
      </c>
      <c r="G159" s="126" t="s">
        <v>233</v>
      </c>
    </row>
    <row r="160" spans="1:7">
      <c r="A160" s="126" t="s">
        <v>234</v>
      </c>
      <c r="B160" s="126" t="s">
        <v>195</v>
      </c>
      <c r="C160" s="126" t="s">
        <v>196</v>
      </c>
      <c r="D160" s="126" t="s">
        <v>202</v>
      </c>
      <c r="E160" s="126" t="s">
        <v>235</v>
      </c>
      <c r="F160" s="126" t="s">
        <v>236</v>
      </c>
      <c r="G160" s="126" t="s">
        <v>237</v>
      </c>
    </row>
    <row r="161" spans="1:7">
      <c r="A161" s="126" t="s">
        <v>238</v>
      </c>
      <c r="B161" s="126" t="s">
        <v>195</v>
      </c>
      <c r="C161" s="126" t="s">
        <v>196</v>
      </c>
      <c r="D161" s="126" t="s">
        <v>202</v>
      </c>
      <c r="E161" s="126" t="s">
        <v>239</v>
      </c>
      <c r="F161" s="126" t="s">
        <v>240</v>
      </c>
      <c r="G161" s="126" t="s">
        <v>241</v>
      </c>
    </row>
    <row r="162" spans="1:7">
      <c r="A162" s="126" t="s">
        <v>242</v>
      </c>
      <c r="B162" s="126" t="s">
        <v>195</v>
      </c>
      <c r="C162" s="126" t="s">
        <v>196</v>
      </c>
      <c r="D162" s="126" t="s">
        <v>202</v>
      </c>
      <c r="E162" s="126" t="s">
        <v>243</v>
      </c>
      <c r="F162" s="126" t="s">
        <v>244</v>
      </c>
      <c r="G162" s="126" t="s">
        <v>245</v>
      </c>
    </row>
    <row r="163" spans="1:7">
      <c r="A163" s="126" t="s">
        <v>246</v>
      </c>
      <c r="B163" s="126" t="s">
        <v>195</v>
      </c>
      <c r="C163" s="126" t="s">
        <v>196</v>
      </c>
      <c r="D163" s="126" t="s">
        <v>197</v>
      </c>
      <c r="E163" s="126" t="s">
        <v>247</v>
      </c>
      <c r="F163" s="126" t="s">
        <v>248</v>
      </c>
      <c r="G163" s="126" t="s">
        <v>249</v>
      </c>
    </row>
    <row r="164" spans="1:7">
      <c r="A164" s="126" t="s">
        <v>250</v>
      </c>
      <c r="B164" s="126" t="s">
        <v>195</v>
      </c>
      <c r="C164" s="126" t="s">
        <v>196</v>
      </c>
      <c r="D164" s="126" t="s">
        <v>202</v>
      </c>
      <c r="E164" s="126" t="s">
        <v>251</v>
      </c>
      <c r="F164" s="126" t="s">
        <v>252</v>
      </c>
      <c r="G164" s="126" t="s">
        <v>253</v>
      </c>
    </row>
    <row r="165" spans="1:7">
      <c r="A165" s="126" t="s">
        <v>254</v>
      </c>
      <c r="B165" s="126" t="s">
        <v>195</v>
      </c>
      <c r="C165" s="126" t="s">
        <v>196</v>
      </c>
      <c r="D165" s="126" t="s">
        <v>197</v>
      </c>
      <c r="E165" s="126" t="s">
        <v>255</v>
      </c>
      <c r="F165" s="126" t="s">
        <v>256</v>
      </c>
      <c r="G165" s="126" t="s">
        <v>257</v>
      </c>
    </row>
    <row r="166" spans="1:7">
      <c r="A166" s="126" t="s">
        <v>258</v>
      </c>
      <c r="B166" s="126" t="s">
        <v>195</v>
      </c>
      <c r="C166" s="126" t="s">
        <v>196</v>
      </c>
      <c r="D166" s="126" t="s">
        <v>197</v>
      </c>
      <c r="E166" s="126" t="s">
        <v>259</v>
      </c>
      <c r="F166" s="126" t="s">
        <v>260</v>
      </c>
      <c r="G166" s="126" t="s">
        <v>261</v>
      </c>
    </row>
    <row r="167" spans="1:7">
      <c r="A167" s="126" t="s">
        <v>262</v>
      </c>
      <c r="B167" s="126" t="s">
        <v>195</v>
      </c>
      <c r="C167" s="126" t="s">
        <v>196</v>
      </c>
      <c r="D167" s="126" t="s">
        <v>197</v>
      </c>
      <c r="E167" s="126" t="s">
        <v>263</v>
      </c>
      <c r="F167" s="126" t="s">
        <v>264</v>
      </c>
      <c r="G167" s="126" t="s">
        <v>265</v>
      </c>
    </row>
    <row r="168" spans="1:7">
      <c r="A168" s="126" t="s">
        <v>266</v>
      </c>
      <c r="B168" s="126" t="s">
        <v>195</v>
      </c>
      <c r="C168" s="126" t="s">
        <v>196</v>
      </c>
      <c r="D168" s="126" t="s">
        <v>197</v>
      </c>
      <c r="E168" s="126" t="s">
        <v>267</v>
      </c>
      <c r="F168" s="126" t="s">
        <v>268</v>
      </c>
      <c r="G168" s="126" t="s">
        <v>269</v>
      </c>
    </row>
    <row r="169" spans="1:7">
      <c r="A169" s="126" t="s">
        <v>270</v>
      </c>
      <c r="B169" s="126" t="s">
        <v>195</v>
      </c>
      <c r="C169" s="126" t="s">
        <v>196</v>
      </c>
      <c r="D169" s="126" t="s">
        <v>202</v>
      </c>
      <c r="E169" s="126" t="s">
        <v>271</v>
      </c>
      <c r="F169" s="126" t="s">
        <v>272</v>
      </c>
      <c r="G169" s="126" t="s">
        <v>273</v>
      </c>
    </row>
    <row r="170" spans="1:7">
      <c r="A170" s="126" t="s">
        <v>274</v>
      </c>
      <c r="B170" s="126" t="s">
        <v>195</v>
      </c>
      <c r="C170" s="126" t="s">
        <v>196</v>
      </c>
      <c r="D170" s="126" t="s">
        <v>202</v>
      </c>
      <c r="E170" s="126" t="s">
        <v>275</v>
      </c>
      <c r="F170" s="126" t="s">
        <v>276</v>
      </c>
      <c r="G170" s="126" t="s">
        <v>277</v>
      </c>
    </row>
    <row r="171" spans="1:7">
      <c r="A171" s="126" t="s">
        <v>278</v>
      </c>
      <c r="B171" s="126" t="s">
        <v>195</v>
      </c>
      <c r="C171" s="126" t="s">
        <v>196</v>
      </c>
      <c r="D171" s="126" t="s">
        <v>202</v>
      </c>
      <c r="E171" s="126" t="s">
        <v>279</v>
      </c>
      <c r="F171" s="126" t="s">
        <v>280</v>
      </c>
      <c r="G171" s="126" t="s">
        <v>281</v>
      </c>
    </row>
    <row r="172" spans="1:7">
      <c r="A172" s="126" t="s">
        <v>282</v>
      </c>
      <c r="B172" s="126" t="s">
        <v>195</v>
      </c>
      <c r="C172" s="126" t="s">
        <v>196</v>
      </c>
      <c r="D172" s="126" t="s">
        <v>197</v>
      </c>
      <c r="E172" s="126" t="s">
        <v>283</v>
      </c>
      <c r="F172" s="126" t="s">
        <v>284</v>
      </c>
      <c r="G172" s="126" t="s">
        <v>253</v>
      </c>
    </row>
    <row r="173" spans="1:7">
      <c r="A173" s="126" t="s">
        <v>285</v>
      </c>
      <c r="B173" s="126" t="s">
        <v>195</v>
      </c>
      <c r="C173" s="126" t="s">
        <v>196</v>
      </c>
      <c r="D173" s="126" t="s">
        <v>197</v>
      </c>
      <c r="E173" s="126" t="s">
        <v>286</v>
      </c>
      <c r="F173" s="126" t="s">
        <v>265</v>
      </c>
      <c r="G173" s="126" t="s">
        <v>287</v>
      </c>
    </row>
    <row r="174" spans="1:7">
      <c r="A174" s="126" t="s">
        <v>288</v>
      </c>
      <c r="B174" s="126" t="s">
        <v>195</v>
      </c>
      <c r="C174" s="126" t="s">
        <v>196</v>
      </c>
      <c r="D174" s="126" t="s">
        <v>197</v>
      </c>
      <c r="E174" s="126" t="s">
        <v>289</v>
      </c>
      <c r="F174" s="126" t="s">
        <v>290</v>
      </c>
      <c r="G174" s="126" t="s">
        <v>291</v>
      </c>
    </row>
    <row r="175" spans="1:7">
      <c r="A175" s="126" t="s">
        <v>292</v>
      </c>
      <c r="B175" s="126" t="s">
        <v>195</v>
      </c>
      <c r="C175" s="126" t="s">
        <v>196</v>
      </c>
      <c r="D175" s="126" t="s">
        <v>202</v>
      </c>
      <c r="E175" s="126" t="s">
        <v>275</v>
      </c>
      <c r="F175" s="126" t="s">
        <v>293</v>
      </c>
      <c r="G175" s="126" t="s">
        <v>294</v>
      </c>
    </row>
    <row r="176" spans="1:7">
      <c r="A176" s="126" t="s">
        <v>295</v>
      </c>
      <c r="B176" s="126" t="s">
        <v>195</v>
      </c>
      <c r="C176" s="126" t="s">
        <v>196</v>
      </c>
      <c r="D176" s="126" t="s">
        <v>202</v>
      </c>
      <c r="E176" s="126" t="s">
        <v>296</v>
      </c>
      <c r="F176" s="126" t="s">
        <v>297</v>
      </c>
      <c r="G176" s="126" t="s">
        <v>298</v>
      </c>
    </row>
    <row r="177" spans="1:7">
      <c r="A177" s="126" t="s">
        <v>299</v>
      </c>
      <c r="B177" s="126" t="s">
        <v>195</v>
      </c>
      <c r="C177" s="126" t="s">
        <v>196</v>
      </c>
      <c r="D177" s="126" t="s">
        <v>197</v>
      </c>
      <c r="E177" s="126" t="s">
        <v>300</v>
      </c>
      <c r="F177" s="126" t="s">
        <v>281</v>
      </c>
      <c r="G177" s="126" t="s">
        <v>301</v>
      </c>
    </row>
    <row r="178" spans="1:7">
      <c r="A178" s="126" t="s">
        <v>302</v>
      </c>
      <c r="B178" s="126" t="s">
        <v>195</v>
      </c>
      <c r="C178" s="126" t="s">
        <v>196</v>
      </c>
      <c r="D178" s="126" t="s">
        <v>202</v>
      </c>
      <c r="E178" s="126" t="s">
        <v>303</v>
      </c>
      <c r="F178" s="126" t="s">
        <v>213</v>
      </c>
      <c r="G178" s="126" t="s">
        <v>287</v>
      </c>
    </row>
    <row r="179" spans="1:7">
      <c r="A179" s="126" t="s">
        <v>304</v>
      </c>
      <c r="B179" s="126" t="s">
        <v>195</v>
      </c>
      <c r="C179" s="126" t="s">
        <v>196</v>
      </c>
      <c r="D179" s="126" t="s">
        <v>202</v>
      </c>
      <c r="E179" s="126" t="s">
        <v>305</v>
      </c>
      <c r="F179" s="126" t="s">
        <v>306</v>
      </c>
      <c r="G179" s="126" t="s">
        <v>307</v>
      </c>
    </row>
    <row r="180" spans="1:7">
      <c r="A180" s="126" t="s">
        <v>308</v>
      </c>
      <c r="B180" s="126" t="s">
        <v>195</v>
      </c>
      <c r="C180" s="126" t="s">
        <v>196</v>
      </c>
      <c r="D180" s="126" t="s">
        <v>202</v>
      </c>
      <c r="E180" s="126" t="s">
        <v>309</v>
      </c>
      <c r="F180" s="126" t="s">
        <v>310</v>
      </c>
      <c r="G180" s="126" t="s">
        <v>311</v>
      </c>
    </row>
    <row r="181" spans="1:7">
      <c r="A181" s="126" t="s">
        <v>312</v>
      </c>
      <c r="B181" s="126" t="s">
        <v>195</v>
      </c>
      <c r="C181" s="126" t="s">
        <v>196</v>
      </c>
      <c r="D181" s="126" t="s">
        <v>202</v>
      </c>
      <c r="E181" s="126" t="s">
        <v>313</v>
      </c>
      <c r="F181" s="126" t="s">
        <v>314</v>
      </c>
      <c r="G181" s="126" t="s">
        <v>315</v>
      </c>
    </row>
    <row r="182" spans="1:7">
      <c r="A182" s="126" t="s">
        <v>316</v>
      </c>
      <c r="B182" s="126" t="s">
        <v>195</v>
      </c>
      <c r="C182" s="126" t="s">
        <v>196</v>
      </c>
      <c r="D182" s="126" t="s">
        <v>202</v>
      </c>
      <c r="E182" s="126" t="s">
        <v>317</v>
      </c>
      <c r="F182" s="126" t="s">
        <v>318</v>
      </c>
      <c r="G182" s="126" t="s">
        <v>319</v>
      </c>
    </row>
    <row r="183" spans="1:7">
      <c r="A183" s="126" t="s">
        <v>320</v>
      </c>
      <c r="B183" s="126" t="s">
        <v>195</v>
      </c>
      <c r="C183" s="126" t="s">
        <v>196</v>
      </c>
      <c r="D183" s="126" t="s">
        <v>202</v>
      </c>
      <c r="E183" s="126" t="s">
        <v>321</v>
      </c>
      <c r="F183" s="126" t="s">
        <v>322</v>
      </c>
      <c r="G183" s="126" t="s">
        <v>323</v>
      </c>
    </row>
    <row r="184" spans="1:7">
      <c r="A184" s="126" t="s">
        <v>324</v>
      </c>
      <c r="B184" s="126" t="s">
        <v>195</v>
      </c>
      <c r="C184" s="126" t="s">
        <v>196</v>
      </c>
      <c r="D184" s="126" t="s">
        <v>197</v>
      </c>
      <c r="E184" s="126" t="s">
        <v>325</v>
      </c>
      <c r="F184" s="126" t="s">
        <v>326</v>
      </c>
      <c r="G184" s="126" t="s">
        <v>327</v>
      </c>
    </row>
    <row r="185" spans="1:7">
      <c r="A185" s="126" t="s">
        <v>328</v>
      </c>
      <c r="B185" s="126" t="s">
        <v>195</v>
      </c>
      <c r="C185" s="126" t="s">
        <v>196</v>
      </c>
      <c r="D185" s="126" t="s">
        <v>202</v>
      </c>
      <c r="E185" s="126" t="s">
        <v>329</v>
      </c>
      <c r="F185" s="126" t="s">
        <v>330</v>
      </c>
      <c r="G185" s="126" t="s">
        <v>253</v>
      </c>
    </row>
    <row r="186" spans="1:7">
      <c r="A186" s="126" t="s">
        <v>331</v>
      </c>
      <c r="B186" s="126" t="s">
        <v>195</v>
      </c>
      <c r="C186" s="126" t="s">
        <v>196</v>
      </c>
      <c r="D186" s="126" t="s">
        <v>202</v>
      </c>
      <c r="E186" s="126" t="s">
        <v>332</v>
      </c>
      <c r="F186" s="126" t="s">
        <v>333</v>
      </c>
      <c r="G186" s="126" t="s">
        <v>200</v>
      </c>
    </row>
    <row r="187" spans="1:7">
      <c r="A187" s="126" t="s">
        <v>334</v>
      </c>
      <c r="B187" s="126" t="s">
        <v>335</v>
      </c>
      <c r="C187" s="126" t="s">
        <v>196</v>
      </c>
      <c r="D187" s="126" t="s">
        <v>202</v>
      </c>
      <c r="E187" s="126" t="s">
        <v>336</v>
      </c>
      <c r="F187" s="126" t="s">
        <v>337</v>
      </c>
      <c r="G187" s="126" t="s">
        <v>338</v>
      </c>
    </row>
    <row r="188" spans="1:7">
      <c r="A188" s="126" t="s">
        <v>339</v>
      </c>
      <c r="B188" s="126" t="s">
        <v>335</v>
      </c>
      <c r="C188" s="126" t="s">
        <v>196</v>
      </c>
      <c r="D188" s="126" t="s">
        <v>202</v>
      </c>
      <c r="E188" s="126" t="s">
        <v>340</v>
      </c>
      <c r="F188" s="126" t="s">
        <v>341</v>
      </c>
      <c r="G188" s="126" t="s">
        <v>342</v>
      </c>
    </row>
    <row r="189" spans="1:7">
      <c r="A189" s="126" t="s">
        <v>343</v>
      </c>
      <c r="B189" s="126" t="s">
        <v>335</v>
      </c>
      <c r="C189" s="126" t="s">
        <v>196</v>
      </c>
      <c r="D189" s="126" t="s">
        <v>197</v>
      </c>
      <c r="E189" s="126" t="s">
        <v>344</v>
      </c>
      <c r="F189" s="126" t="s">
        <v>345</v>
      </c>
      <c r="G189" s="126" t="s">
        <v>346</v>
      </c>
    </row>
    <row r="190" spans="1:7">
      <c r="A190" s="126" t="s">
        <v>347</v>
      </c>
      <c r="B190" s="126" t="s">
        <v>335</v>
      </c>
      <c r="C190" s="126" t="s">
        <v>196</v>
      </c>
      <c r="D190" s="126" t="s">
        <v>202</v>
      </c>
      <c r="E190" s="126" t="s">
        <v>313</v>
      </c>
      <c r="F190" s="126" t="s">
        <v>348</v>
      </c>
      <c r="G190" s="126" t="s">
        <v>349</v>
      </c>
    </row>
    <row r="191" spans="1:7">
      <c r="A191" s="126" t="s">
        <v>350</v>
      </c>
      <c r="B191" s="126" t="s">
        <v>335</v>
      </c>
      <c r="C191" s="126" t="s">
        <v>196</v>
      </c>
      <c r="D191" s="126" t="s">
        <v>197</v>
      </c>
      <c r="E191" s="126" t="s">
        <v>351</v>
      </c>
      <c r="F191" s="126" t="s">
        <v>352</v>
      </c>
      <c r="G191" s="126" t="s">
        <v>353</v>
      </c>
    </row>
    <row r="192" spans="1:7">
      <c r="A192" s="126" t="s">
        <v>354</v>
      </c>
      <c r="B192" s="126" t="s">
        <v>335</v>
      </c>
      <c r="C192" s="126" t="s">
        <v>196</v>
      </c>
      <c r="D192" s="126" t="s">
        <v>197</v>
      </c>
      <c r="E192" s="126" t="s">
        <v>355</v>
      </c>
      <c r="F192" s="126" t="s">
        <v>356</v>
      </c>
      <c r="G192" s="126" t="s">
        <v>357</v>
      </c>
    </row>
    <row r="193" spans="1:7">
      <c r="A193" s="126" t="s">
        <v>358</v>
      </c>
      <c r="B193" s="126" t="s">
        <v>335</v>
      </c>
      <c r="C193" s="126" t="s">
        <v>196</v>
      </c>
      <c r="D193" s="126" t="s">
        <v>202</v>
      </c>
      <c r="E193" s="126" t="s">
        <v>359</v>
      </c>
      <c r="F193" s="126" t="s">
        <v>360</v>
      </c>
      <c r="G193" s="126" t="s">
        <v>361</v>
      </c>
    </row>
    <row r="194" spans="1:7">
      <c r="A194" s="126" t="s">
        <v>362</v>
      </c>
      <c r="B194" s="126" t="s">
        <v>335</v>
      </c>
      <c r="C194" s="126" t="s">
        <v>196</v>
      </c>
      <c r="D194" s="126" t="s">
        <v>197</v>
      </c>
      <c r="E194" s="126" t="s">
        <v>363</v>
      </c>
      <c r="F194" s="126" t="s">
        <v>364</v>
      </c>
      <c r="G194" s="126" t="s">
        <v>365</v>
      </c>
    </row>
    <row r="195" spans="1:7">
      <c r="A195" s="126" t="s">
        <v>366</v>
      </c>
      <c r="B195" s="126" t="s">
        <v>335</v>
      </c>
      <c r="C195" s="126" t="s">
        <v>196</v>
      </c>
      <c r="D195" s="126" t="s">
        <v>202</v>
      </c>
      <c r="E195" s="126" t="s">
        <v>367</v>
      </c>
      <c r="F195" s="126" t="s">
        <v>368</v>
      </c>
      <c r="G195" s="126" t="s">
        <v>369</v>
      </c>
    </row>
    <row r="196" spans="1:7">
      <c r="A196" s="126" t="s">
        <v>370</v>
      </c>
      <c r="B196" s="126" t="s">
        <v>335</v>
      </c>
      <c r="C196" s="126" t="s">
        <v>196</v>
      </c>
      <c r="D196" s="126" t="s">
        <v>197</v>
      </c>
      <c r="E196" s="126" t="s">
        <v>289</v>
      </c>
      <c r="F196" s="126" t="s">
        <v>371</v>
      </c>
      <c r="G196" s="126" t="s">
        <v>372</v>
      </c>
    </row>
    <row r="197" spans="1:7">
      <c r="A197" s="126" t="s">
        <v>373</v>
      </c>
      <c r="B197" s="126" t="s">
        <v>335</v>
      </c>
      <c r="C197" s="126" t="s">
        <v>196</v>
      </c>
      <c r="D197" s="126" t="s">
        <v>202</v>
      </c>
      <c r="E197" s="126" t="s">
        <v>374</v>
      </c>
      <c r="F197" s="126" t="s">
        <v>375</v>
      </c>
      <c r="G197" s="126" t="s">
        <v>376</v>
      </c>
    </row>
    <row r="198" spans="1:7">
      <c r="A198" s="126" t="s">
        <v>377</v>
      </c>
      <c r="B198" s="126" t="s">
        <v>335</v>
      </c>
      <c r="C198" s="126" t="s">
        <v>196</v>
      </c>
      <c r="D198" s="126" t="s">
        <v>197</v>
      </c>
      <c r="E198" s="126" t="s">
        <v>378</v>
      </c>
      <c r="F198" s="126" t="s">
        <v>379</v>
      </c>
      <c r="G198" s="126" t="s">
        <v>380</v>
      </c>
    </row>
    <row r="199" spans="1:7">
      <c r="A199" s="126" t="s">
        <v>381</v>
      </c>
      <c r="B199" s="126" t="s">
        <v>335</v>
      </c>
      <c r="C199" s="126" t="s">
        <v>196</v>
      </c>
      <c r="D199" s="126" t="s">
        <v>197</v>
      </c>
      <c r="E199" s="126" t="s">
        <v>382</v>
      </c>
      <c r="F199" s="126" t="s">
        <v>383</v>
      </c>
      <c r="G199" s="126" t="s">
        <v>384</v>
      </c>
    </row>
    <row r="200" spans="1:7">
      <c r="A200" s="126" t="s">
        <v>385</v>
      </c>
      <c r="B200" s="126" t="s">
        <v>335</v>
      </c>
      <c r="C200" s="126" t="s">
        <v>196</v>
      </c>
      <c r="D200" s="126" t="s">
        <v>197</v>
      </c>
      <c r="E200" s="126" t="s">
        <v>386</v>
      </c>
      <c r="F200" s="126" t="s">
        <v>387</v>
      </c>
      <c r="G200" s="126" t="s">
        <v>276</v>
      </c>
    </row>
    <row r="201" spans="1:7">
      <c r="A201" s="126" t="s">
        <v>388</v>
      </c>
      <c r="B201" s="126" t="s">
        <v>335</v>
      </c>
      <c r="C201" s="126" t="s">
        <v>196</v>
      </c>
      <c r="D201" s="126" t="s">
        <v>202</v>
      </c>
      <c r="E201" s="126" t="s">
        <v>296</v>
      </c>
      <c r="F201" s="126" t="s">
        <v>389</v>
      </c>
      <c r="G201" s="126" t="s">
        <v>390</v>
      </c>
    </row>
    <row r="202" spans="1:7">
      <c r="A202" s="126" t="s">
        <v>391</v>
      </c>
      <c r="B202" s="126" t="s">
        <v>335</v>
      </c>
      <c r="C202" s="126" t="s">
        <v>196</v>
      </c>
      <c r="D202" s="126" t="s">
        <v>197</v>
      </c>
      <c r="E202" s="126" t="s">
        <v>392</v>
      </c>
      <c r="F202" s="126" t="s">
        <v>294</v>
      </c>
      <c r="G202" s="126" t="s">
        <v>307</v>
      </c>
    </row>
    <row r="203" spans="1:7">
      <c r="A203" s="126" t="s">
        <v>393</v>
      </c>
      <c r="B203" s="126" t="s">
        <v>335</v>
      </c>
      <c r="C203" s="126" t="s">
        <v>196</v>
      </c>
      <c r="D203" s="126" t="s">
        <v>197</v>
      </c>
      <c r="E203" s="126" t="s">
        <v>394</v>
      </c>
      <c r="F203" s="126" t="s">
        <v>395</v>
      </c>
      <c r="G203" s="126" t="s">
        <v>396</v>
      </c>
    </row>
    <row r="204" spans="1:7">
      <c r="A204" s="126" t="s">
        <v>397</v>
      </c>
      <c r="B204" s="126" t="s">
        <v>335</v>
      </c>
      <c r="C204" s="126" t="s">
        <v>196</v>
      </c>
      <c r="D204" s="126" t="s">
        <v>197</v>
      </c>
      <c r="E204" s="126" t="s">
        <v>398</v>
      </c>
      <c r="F204" s="126" t="s">
        <v>399</v>
      </c>
      <c r="G204" s="126" t="s">
        <v>400</v>
      </c>
    </row>
    <row r="205" spans="1:7">
      <c r="A205" s="126" t="s">
        <v>401</v>
      </c>
      <c r="B205" s="126" t="s">
        <v>335</v>
      </c>
      <c r="C205" s="126" t="s">
        <v>196</v>
      </c>
      <c r="D205" s="126" t="s">
        <v>202</v>
      </c>
      <c r="E205" s="126" t="s">
        <v>402</v>
      </c>
      <c r="F205" s="126" t="s">
        <v>403</v>
      </c>
      <c r="G205" s="126" t="s">
        <v>404</v>
      </c>
    </row>
    <row r="206" spans="1:7">
      <c r="A206" s="126" t="s">
        <v>405</v>
      </c>
      <c r="B206" s="126" t="s">
        <v>335</v>
      </c>
      <c r="C206" s="126" t="s">
        <v>196</v>
      </c>
      <c r="D206" s="126" t="s">
        <v>197</v>
      </c>
      <c r="E206" s="126" t="s">
        <v>406</v>
      </c>
      <c r="F206" s="126" t="s">
        <v>407</v>
      </c>
      <c r="G206" s="126" t="s">
        <v>408</v>
      </c>
    </row>
    <row r="207" spans="1:7">
      <c r="A207" s="126" t="s">
        <v>409</v>
      </c>
      <c r="B207" s="126" t="s">
        <v>335</v>
      </c>
      <c r="C207" s="126" t="s">
        <v>196</v>
      </c>
      <c r="D207" s="126" t="s">
        <v>197</v>
      </c>
      <c r="E207" s="126" t="s">
        <v>410</v>
      </c>
      <c r="F207" s="126" t="s">
        <v>411</v>
      </c>
      <c r="G207" s="126" t="s">
        <v>411</v>
      </c>
    </row>
    <row r="208" spans="1:7">
      <c r="A208" s="126" t="s">
        <v>412</v>
      </c>
      <c r="B208" s="126" t="s">
        <v>335</v>
      </c>
      <c r="C208" s="126" t="s">
        <v>196</v>
      </c>
      <c r="D208" s="126" t="s">
        <v>197</v>
      </c>
      <c r="E208" s="126" t="s">
        <v>413</v>
      </c>
      <c r="F208" s="126" t="s">
        <v>414</v>
      </c>
      <c r="G208" s="126" t="s">
        <v>415</v>
      </c>
    </row>
    <row r="209" spans="1:7">
      <c r="A209" s="126" t="s">
        <v>416</v>
      </c>
      <c r="B209" s="126" t="s">
        <v>335</v>
      </c>
      <c r="C209" s="126" t="s">
        <v>196</v>
      </c>
      <c r="D209" s="126" t="s">
        <v>197</v>
      </c>
      <c r="E209" s="126" t="s">
        <v>207</v>
      </c>
      <c r="F209" s="126" t="s">
        <v>268</v>
      </c>
      <c r="G209" s="126" t="s">
        <v>417</v>
      </c>
    </row>
    <row r="210" spans="1:7">
      <c r="A210" s="126" t="s">
        <v>418</v>
      </c>
      <c r="B210" s="126" t="s">
        <v>335</v>
      </c>
      <c r="C210" s="126" t="s">
        <v>196</v>
      </c>
      <c r="D210" s="126" t="s">
        <v>202</v>
      </c>
      <c r="E210" s="126" t="s">
        <v>251</v>
      </c>
      <c r="F210" s="126" t="s">
        <v>268</v>
      </c>
      <c r="G210" s="126" t="s">
        <v>294</v>
      </c>
    </row>
    <row r="211" spans="1:7">
      <c r="A211" s="126" t="s">
        <v>419</v>
      </c>
      <c r="B211" s="126" t="s">
        <v>335</v>
      </c>
      <c r="C211" s="126" t="s">
        <v>196</v>
      </c>
      <c r="D211" s="126" t="s">
        <v>202</v>
      </c>
      <c r="E211" s="126" t="s">
        <v>420</v>
      </c>
      <c r="F211" s="126" t="s">
        <v>421</v>
      </c>
      <c r="G211" s="126" t="s">
        <v>422</v>
      </c>
    </row>
    <row r="212" spans="1:7">
      <c r="A212" s="126" t="s">
        <v>423</v>
      </c>
      <c r="B212" s="126" t="s">
        <v>335</v>
      </c>
      <c r="C212" s="126" t="s">
        <v>196</v>
      </c>
      <c r="D212" s="126" t="s">
        <v>197</v>
      </c>
      <c r="E212" s="126" t="s">
        <v>289</v>
      </c>
      <c r="F212" s="126" t="s">
        <v>424</v>
      </c>
      <c r="G212" s="126" t="s">
        <v>425</v>
      </c>
    </row>
    <row r="213" spans="1:7">
      <c r="A213" s="126" t="s">
        <v>426</v>
      </c>
      <c r="B213" s="126" t="s">
        <v>335</v>
      </c>
      <c r="C213" s="126" t="s">
        <v>196</v>
      </c>
      <c r="D213" s="126" t="s">
        <v>202</v>
      </c>
      <c r="E213" s="126" t="s">
        <v>427</v>
      </c>
      <c r="F213" s="126" t="s">
        <v>428</v>
      </c>
      <c r="G213" s="126" t="s">
        <v>429</v>
      </c>
    </row>
    <row r="214" spans="1:7">
      <c r="A214" s="126" t="s">
        <v>430</v>
      </c>
      <c r="B214" s="126" t="s">
        <v>335</v>
      </c>
      <c r="C214" s="126" t="s">
        <v>196</v>
      </c>
      <c r="D214" s="126" t="s">
        <v>197</v>
      </c>
      <c r="E214" s="126" t="s">
        <v>431</v>
      </c>
      <c r="F214" s="126" t="s">
        <v>428</v>
      </c>
      <c r="G214" s="126" t="s">
        <v>432</v>
      </c>
    </row>
    <row r="215" spans="1:7">
      <c r="A215" s="126" t="s">
        <v>433</v>
      </c>
      <c r="B215" s="126" t="s">
        <v>335</v>
      </c>
      <c r="C215" s="126" t="s">
        <v>196</v>
      </c>
      <c r="D215" s="126" t="s">
        <v>202</v>
      </c>
      <c r="E215" s="126" t="s">
        <v>434</v>
      </c>
      <c r="F215" s="126" t="s">
        <v>435</v>
      </c>
      <c r="G215" s="126" t="s">
        <v>249</v>
      </c>
    </row>
    <row r="216" spans="1:7">
      <c r="A216" s="126" t="s">
        <v>436</v>
      </c>
      <c r="B216" s="126" t="s">
        <v>335</v>
      </c>
      <c r="C216" s="126" t="s">
        <v>196</v>
      </c>
      <c r="D216" s="126" t="s">
        <v>197</v>
      </c>
      <c r="E216" s="126" t="s">
        <v>437</v>
      </c>
      <c r="F216" s="126" t="s">
        <v>438</v>
      </c>
      <c r="G216" s="126" t="s">
        <v>439</v>
      </c>
    </row>
    <row r="217" spans="1:7">
      <c r="A217" s="126" t="s">
        <v>440</v>
      </c>
      <c r="B217" s="126" t="s">
        <v>335</v>
      </c>
      <c r="C217" s="126" t="s">
        <v>196</v>
      </c>
      <c r="D217" s="126" t="s">
        <v>197</v>
      </c>
      <c r="E217" s="126" t="s">
        <v>398</v>
      </c>
      <c r="F217" s="126" t="s">
        <v>297</v>
      </c>
      <c r="G217" s="126" t="s">
        <v>441</v>
      </c>
    </row>
    <row r="218" spans="1:7">
      <c r="A218" s="126" t="s">
        <v>442</v>
      </c>
      <c r="B218" s="126" t="s">
        <v>335</v>
      </c>
      <c r="C218" s="126" t="s">
        <v>196</v>
      </c>
      <c r="D218" s="126" t="s">
        <v>197</v>
      </c>
      <c r="E218" s="126" t="s">
        <v>443</v>
      </c>
      <c r="F218" s="126" t="s">
        <v>444</v>
      </c>
      <c r="G218" s="126" t="s">
        <v>445</v>
      </c>
    </row>
    <row r="219" spans="1:7">
      <c r="A219" s="126" t="s">
        <v>446</v>
      </c>
      <c r="B219" s="126" t="s">
        <v>335</v>
      </c>
      <c r="C219" s="126" t="s">
        <v>196</v>
      </c>
      <c r="D219" s="126" t="s">
        <v>202</v>
      </c>
      <c r="E219" s="126" t="s">
        <v>447</v>
      </c>
      <c r="F219" s="126" t="s">
        <v>314</v>
      </c>
      <c r="G219" s="126" t="s">
        <v>448</v>
      </c>
    </row>
    <row r="220" spans="1:7">
      <c r="A220" s="126" t="s">
        <v>449</v>
      </c>
      <c r="B220" s="126" t="s">
        <v>335</v>
      </c>
      <c r="C220" s="126" t="s">
        <v>196</v>
      </c>
      <c r="D220" s="126" t="s">
        <v>202</v>
      </c>
      <c r="E220" s="126" t="s">
        <v>450</v>
      </c>
      <c r="F220" s="126" t="s">
        <v>451</v>
      </c>
      <c r="G220" s="126" t="s">
        <v>318</v>
      </c>
    </row>
    <row r="221" spans="1:7">
      <c r="A221" s="126" t="s">
        <v>452</v>
      </c>
      <c r="B221" s="126" t="s">
        <v>335</v>
      </c>
      <c r="C221" s="126" t="s">
        <v>196</v>
      </c>
      <c r="D221" s="126" t="s">
        <v>197</v>
      </c>
      <c r="E221" s="126" t="s">
        <v>453</v>
      </c>
      <c r="F221" s="126" t="s">
        <v>454</v>
      </c>
      <c r="G221" s="126" t="s">
        <v>384</v>
      </c>
    </row>
    <row r="222" spans="1:7">
      <c r="A222" s="126" t="s">
        <v>455</v>
      </c>
      <c r="B222" s="126" t="s">
        <v>335</v>
      </c>
      <c r="C222" s="126" t="s">
        <v>196</v>
      </c>
      <c r="D222" s="126" t="s">
        <v>202</v>
      </c>
      <c r="E222" s="126" t="s">
        <v>456</v>
      </c>
      <c r="F222" s="126" t="s">
        <v>457</v>
      </c>
      <c r="G222" s="126" t="s">
        <v>457</v>
      </c>
    </row>
    <row r="223" spans="1:7">
      <c r="A223" s="126" t="s">
        <v>458</v>
      </c>
      <c r="B223" s="126" t="s">
        <v>335</v>
      </c>
      <c r="C223" s="126" t="s">
        <v>196</v>
      </c>
      <c r="D223" s="126" t="s">
        <v>197</v>
      </c>
      <c r="E223" s="126" t="s">
        <v>459</v>
      </c>
      <c r="F223" s="126" t="s">
        <v>460</v>
      </c>
      <c r="G223" s="126" t="s">
        <v>268</v>
      </c>
    </row>
    <row r="224" spans="1:7">
      <c r="A224" s="126" t="s">
        <v>461</v>
      </c>
      <c r="B224" s="126" t="s">
        <v>335</v>
      </c>
      <c r="C224" s="126" t="s">
        <v>196</v>
      </c>
      <c r="D224" s="126" t="s">
        <v>197</v>
      </c>
      <c r="E224" s="126" t="s">
        <v>462</v>
      </c>
      <c r="F224" s="126" t="s">
        <v>463</v>
      </c>
      <c r="G224" s="126" t="s">
        <v>464</v>
      </c>
    </row>
    <row r="225" spans="1:7">
      <c r="A225" s="126" t="s">
        <v>465</v>
      </c>
      <c r="B225" s="126" t="s">
        <v>195</v>
      </c>
      <c r="C225" s="126" t="s">
        <v>466</v>
      </c>
      <c r="D225" s="126" t="s">
        <v>202</v>
      </c>
      <c r="E225" s="126" t="s">
        <v>467</v>
      </c>
      <c r="F225" s="126" t="s">
        <v>468</v>
      </c>
      <c r="G225" s="126" t="s">
        <v>469</v>
      </c>
    </row>
    <row r="226" spans="1:7">
      <c r="A226" s="126" t="s">
        <v>470</v>
      </c>
      <c r="B226" s="126" t="s">
        <v>195</v>
      </c>
      <c r="C226" s="126" t="s">
        <v>466</v>
      </c>
      <c r="D226" s="126" t="s">
        <v>202</v>
      </c>
      <c r="E226" s="126" t="s">
        <v>427</v>
      </c>
      <c r="F226" s="126" t="s">
        <v>208</v>
      </c>
      <c r="G226" s="126" t="s">
        <v>209</v>
      </c>
    </row>
    <row r="227" spans="1:7">
      <c r="A227" s="126" t="s">
        <v>471</v>
      </c>
      <c r="B227" s="126" t="s">
        <v>195</v>
      </c>
      <c r="C227" s="126" t="s">
        <v>466</v>
      </c>
      <c r="D227" s="126" t="s">
        <v>202</v>
      </c>
      <c r="E227" s="126" t="s">
        <v>472</v>
      </c>
      <c r="F227" s="126" t="s">
        <v>473</v>
      </c>
      <c r="G227" s="126" t="s">
        <v>474</v>
      </c>
    </row>
    <row r="228" spans="1:7">
      <c r="A228" s="126" t="s">
        <v>475</v>
      </c>
      <c r="B228" s="126" t="s">
        <v>195</v>
      </c>
      <c r="C228" s="126" t="s">
        <v>466</v>
      </c>
      <c r="D228" s="126" t="s">
        <v>202</v>
      </c>
      <c r="E228" s="126" t="s">
        <v>476</v>
      </c>
      <c r="F228" s="126" t="s">
        <v>477</v>
      </c>
      <c r="G228" s="126" t="s">
        <v>478</v>
      </c>
    </row>
    <row r="229" spans="1:7">
      <c r="A229" s="126" t="s">
        <v>479</v>
      </c>
      <c r="B229" s="126" t="s">
        <v>195</v>
      </c>
      <c r="C229" s="126" t="s">
        <v>466</v>
      </c>
      <c r="D229" s="126" t="s">
        <v>202</v>
      </c>
      <c r="E229" s="126" t="s">
        <v>480</v>
      </c>
      <c r="F229" s="126" t="s">
        <v>481</v>
      </c>
      <c r="G229" s="126" t="s">
        <v>482</v>
      </c>
    </row>
    <row r="230" spans="1:7">
      <c r="A230" s="126" t="s">
        <v>483</v>
      </c>
      <c r="B230" s="126" t="s">
        <v>195</v>
      </c>
      <c r="C230" s="126" t="s">
        <v>466</v>
      </c>
      <c r="D230" s="126" t="s">
        <v>197</v>
      </c>
      <c r="E230" s="126" t="s">
        <v>484</v>
      </c>
      <c r="F230" s="126" t="s">
        <v>485</v>
      </c>
      <c r="G230" s="126" t="s">
        <v>486</v>
      </c>
    </row>
    <row r="231" spans="1:7">
      <c r="A231" s="126" t="s">
        <v>487</v>
      </c>
      <c r="B231" s="126" t="s">
        <v>195</v>
      </c>
      <c r="C231" s="126" t="s">
        <v>466</v>
      </c>
      <c r="D231" s="126" t="s">
        <v>202</v>
      </c>
      <c r="E231" s="126" t="s">
        <v>251</v>
      </c>
      <c r="F231" s="126" t="s">
        <v>488</v>
      </c>
      <c r="G231" s="126" t="s">
        <v>489</v>
      </c>
    </row>
    <row r="232" spans="1:7">
      <c r="A232" s="126" t="s">
        <v>487</v>
      </c>
      <c r="B232" s="126" t="s">
        <v>195</v>
      </c>
      <c r="C232" s="126" t="s">
        <v>466</v>
      </c>
      <c r="D232" s="126" t="s">
        <v>202</v>
      </c>
      <c r="E232" s="126" t="s">
        <v>251</v>
      </c>
      <c r="F232" s="126" t="s">
        <v>488</v>
      </c>
      <c r="G232" s="126" t="s">
        <v>489</v>
      </c>
    </row>
    <row r="233" spans="1:7">
      <c r="A233" s="126" t="s">
        <v>490</v>
      </c>
      <c r="B233" s="126" t="s">
        <v>195</v>
      </c>
      <c r="C233" s="126" t="s">
        <v>466</v>
      </c>
      <c r="D233" s="126" t="s">
        <v>202</v>
      </c>
      <c r="E233" s="126" t="s">
        <v>332</v>
      </c>
      <c r="F233" s="126" t="s">
        <v>491</v>
      </c>
      <c r="G233" s="126" t="s">
        <v>492</v>
      </c>
    </row>
    <row r="234" spans="1:7">
      <c r="A234" s="126" t="s">
        <v>493</v>
      </c>
      <c r="B234" s="126" t="s">
        <v>195</v>
      </c>
      <c r="C234" s="126" t="s">
        <v>466</v>
      </c>
      <c r="D234" s="126" t="s">
        <v>202</v>
      </c>
      <c r="E234" s="126" t="s">
        <v>456</v>
      </c>
      <c r="F234" s="126" t="s">
        <v>494</v>
      </c>
      <c r="G234" s="126" t="s">
        <v>491</v>
      </c>
    </row>
    <row r="235" spans="1:7">
      <c r="A235" s="126" t="s">
        <v>495</v>
      </c>
      <c r="B235" s="126" t="s">
        <v>195</v>
      </c>
      <c r="C235" s="126" t="s">
        <v>466</v>
      </c>
      <c r="D235" s="126" t="s">
        <v>202</v>
      </c>
      <c r="E235" s="126" t="s">
        <v>332</v>
      </c>
      <c r="F235" s="126" t="s">
        <v>408</v>
      </c>
      <c r="G235" s="126" t="s">
        <v>496</v>
      </c>
    </row>
    <row r="236" spans="1:7">
      <c r="A236" s="126" t="s">
        <v>497</v>
      </c>
      <c r="B236" s="126" t="s">
        <v>195</v>
      </c>
      <c r="C236" s="126" t="s">
        <v>466</v>
      </c>
      <c r="D236" s="126" t="s">
        <v>202</v>
      </c>
      <c r="E236" s="126" t="s">
        <v>498</v>
      </c>
      <c r="F236" s="126" t="s">
        <v>499</v>
      </c>
      <c r="G236" s="126" t="s">
        <v>500</v>
      </c>
    </row>
    <row r="237" spans="1:7">
      <c r="A237" s="126" t="s">
        <v>501</v>
      </c>
      <c r="B237" s="126" t="s">
        <v>195</v>
      </c>
      <c r="C237" s="126" t="s">
        <v>466</v>
      </c>
      <c r="D237" s="126" t="s">
        <v>202</v>
      </c>
      <c r="E237" s="126" t="s">
        <v>456</v>
      </c>
      <c r="F237" s="126" t="s">
        <v>502</v>
      </c>
      <c r="G237" s="126" t="s">
        <v>253</v>
      </c>
    </row>
    <row r="238" spans="1:7">
      <c r="A238" s="126" t="s">
        <v>503</v>
      </c>
      <c r="B238" s="126" t="s">
        <v>195</v>
      </c>
      <c r="C238" s="126" t="s">
        <v>466</v>
      </c>
      <c r="D238" s="126" t="s">
        <v>197</v>
      </c>
      <c r="E238" s="126" t="s">
        <v>504</v>
      </c>
      <c r="F238" s="126" t="s">
        <v>244</v>
      </c>
      <c r="G238" s="126" t="s">
        <v>505</v>
      </c>
    </row>
    <row r="239" spans="1:7">
      <c r="A239" s="126" t="s">
        <v>506</v>
      </c>
      <c r="B239" s="126" t="s">
        <v>195</v>
      </c>
      <c r="C239" s="126" t="s">
        <v>466</v>
      </c>
      <c r="D239" s="126" t="s">
        <v>197</v>
      </c>
      <c r="E239" s="126" t="s">
        <v>507</v>
      </c>
      <c r="F239" s="126" t="s">
        <v>508</v>
      </c>
      <c r="G239" s="126" t="s">
        <v>509</v>
      </c>
    </row>
    <row r="240" spans="1:7">
      <c r="A240" s="126" t="s">
        <v>510</v>
      </c>
      <c r="B240" s="126" t="s">
        <v>195</v>
      </c>
      <c r="C240" s="126" t="s">
        <v>466</v>
      </c>
      <c r="D240" s="126" t="s">
        <v>202</v>
      </c>
      <c r="E240" s="126" t="s">
        <v>511</v>
      </c>
      <c r="F240" s="126" t="s">
        <v>512</v>
      </c>
      <c r="G240" s="126" t="s">
        <v>513</v>
      </c>
    </row>
    <row r="241" spans="1:7">
      <c r="A241" s="126" t="s">
        <v>514</v>
      </c>
      <c r="B241" s="126" t="s">
        <v>195</v>
      </c>
      <c r="C241" s="126" t="s">
        <v>466</v>
      </c>
      <c r="D241" s="126" t="s">
        <v>202</v>
      </c>
      <c r="E241" s="126" t="s">
        <v>515</v>
      </c>
      <c r="F241" s="126" t="s">
        <v>516</v>
      </c>
      <c r="G241" s="126" t="s">
        <v>517</v>
      </c>
    </row>
    <row r="242" spans="1:7">
      <c r="A242" s="126" t="s">
        <v>518</v>
      </c>
      <c r="B242" s="126" t="s">
        <v>195</v>
      </c>
      <c r="C242" s="126" t="s">
        <v>466</v>
      </c>
      <c r="D242" s="126" t="s">
        <v>202</v>
      </c>
      <c r="E242" s="126" t="s">
        <v>519</v>
      </c>
      <c r="F242" s="126" t="s">
        <v>520</v>
      </c>
      <c r="G242" s="126" t="s">
        <v>379</v>
      </c>
    </row>
    <row r="243" spans="1:7">
      <c r="A243" s="126" t="s">
        <v>521</v>
      </c>
      <c r="B243" s="126" t="s">
        <v>195</v>
      </c>
      <c r="C243" s="126" t="s">
        <v>466</v>
      </c>
      <c r="D243" s="126" t="s">
        <v>197</v>
      </c>
      <c r="E243" s="126" t="s">
        <v>522</v>
      </c>
      <c r="F243" s="126" t="s">
        <v>520</v>
      </c>
      <c r="G243" s="126" t="s">
        <v>523</v>
      </c>
    </row>
    <row r="244" spans="1:7">
      <c r="A244" s="126" t="s">
        <v>524</v>
      </c>
      <c r="B244" s="126" t="s">
        <v>195</v>
      </c>
      <c r="C244" s="126" t="s">
        <v>466</v>
      </c>
      <c r="D244" s="126" t="s">
        <v>202</v>
      </c>
      <c r="E244" s="126" t="s">
        <v>313</v>
      </c>
      <c r="F244" s="126" t="s">
        <v>525</v>
      </c>
      <c r="G244" s="126" t="s">
        <v>526</v>
      </c>
    </row>
    <row r="245" spans="1:7">
      <c r="A245" s="126" t="s">
        <v>527</v>
      </c>
      <c r="B245" s="126" t="s">
        <v>195</v>
      </c>
      <c r="C245" s="126" t="s">
        <v>466</v>
      </c>
      <c r="D245" s="126" t="s">
        <v>197</v>
      </c>
      <c r="E245" s="126" t="s">
        <v>386</v>
      </c>
      <c r="F245" s="126" t="s">
        <v>291</v>
      </c>
      <c r="G245" s="126" t="s">
        <v>528</v>
      </c>
    </row>
    <row r="246" spans="1:7">
      <c r="A246" s="126" t="s">
        <v>529</v>
      </c>
      <c r="B246" s="126" t="s">
        <v>195</v>
      </c>
      <c r="C246" s="126" t="s">
        <v>466</v>
      </c>
      <c r="D246" s="126" t="s">
        <v>202</v>
      </c>
      <c r="E246" s="126" t="s">
        <v>530</v>
      </c>
      <c r="F246" s="126" t="s">
        <v>298</v>
      </c>
      <c r="G246" s="126" t="s">
        <v>531</v>
      </c>
    </row>
    <row r="247" spans="1:7">
      <c r="A247" s="126" t="s">
        <v>532</v>
      </c>
      <c r="B247" s="126" t="s">
        <v>195</v>
      </c>
      <c r="C247" s="126" t="s">
        <v>466</v>
      </c>
      <c r="D247" s="126" t="s">
        <v>202</v>
      </c>
      <c r="E247" s="126" t="s">
        <v>533</v>
      </c>
      <c r="F247" s="126" t="s">
        <v>534</v>
      </c>
      <c r="G247" s="126" t="s">
        <v>486</v>
      </c>
    </row>
    <row r="248" spans="1:7">
      <c r="A248" s="126" t="s">
        <v>535</v>
      </c>
      <c r="B248" s="126" t="s">
        <v>195</v>
      </c>
      <c r="C248" s="126" t="s">
        <v>466</v>
      </c>
      <c r="D248" s="126" t="s">
        <v>202</v>
      </c>
      <c r="E248" s="126" t="s">
        <v>536</v>
      </c>
      <c r="F248" s="126" t="s">
        <v>537</v>
      </c>
      <c r="G248" s="126" t="s">
        <v>538</v>
      </c>
    </row>
    <row r="249" spans="1:7">
      <c r="A249" s="126" t="s">
        <v>539</v>
      </c>
      <c r="B249" s="126" t="s">
        <v>195</v>
      </c>
      <c r="C249" s="126" t="s">
        <v>466</v>
      </c>
      <c r="D249" s="126" t="s">
        <v>202</v>
      </c>
      <c r="E249" s="126" t="s">
        <v>456</v>
      </c>
      <c r="F249" s="126" t="s">
        <v>540</v>
      </c>
      <c r="G249" s="126" t="s">
        <v>541</v>
      </c>
    </row>
    <row r="250" spans="1:7">
      <c r="A250" s="126" t="s">
        <v>542</v>
      </c>
      <c r="B250" s="126" t="s">
        <v>195</v>
      </c>
      <c r="C250" s="126" t="s">
        <v>466</v>
      </c>
      <c r="D250" s="126" t="s">
        <v>197</v>
      </c>
      <c r="E250" s="126" t="s">
        <v>543</v>
      </c>
      <c r="F250" s="126" t="s">
        <v>544</v>
      </c>
      <c r="G250" s="126" t="s">
        <v>545</v>
      </c>
    </row>
    <row r="251" spans="1:7">
      <c r="A251" s="126" t="s">
        <v>546</v>
      </c>
      <c r="B251" s="126" t="s">
        <v>195</v>
      </c>
      <c r="C251" s="126" t="s">
        <v>466</v>
      </c>
      <c r="D251" s="126" t="s">
        <v>202</v>
      </c>
      <c r="E251" s="126" t="s">
        <v>547</v>
      </c>
      <c r="F251" s="126" t="s">
        <v>268</v>
      </c>
      <c r="G251" s="126" t="s">
        <v>548</v>
      </c>
    </row>
    <row r="252" spans="1:7">
      <c r="A252" s="126" t="s">
        <v>549</v>
      </c>
      <c r="B252" s="126" t="s">
        <v>195</v>
      </c>
      <c r="C252" s="126" t="s">
        <v>466</v>
      </c>
      <c r="D252" s="126" t="s">
        <v>202</v>
      </c>
      <c r="E252" s="126" t="s">
        <v>550</v>
      </c>
      <c r="F252" s="126" t="s">
        <v>551</v>
      </c>
      <c r="G252" s="126" t="s">
        <v>528</v>
      </c>
    </row>
    <row r="253" spans="1:7">
      <c r="A253" s="126" t="s">
        <v>552</v>
      </c>
      <c r="B253" s="126" t="s">
        <v>195</v>
      </c>
      <c r="C253" s="126" t="s">
        <v>466</v>
      </c>
      <c r="D253" s="126" t="s">
        <v>202</v>
      </c>
      <c r="E253" s="126" t="s">
        <v>359</v>
      </c>
      <c r="F253" s="126" t="s">
        <v>553</v>
      </c>
      <c r="G253" s="126" t="s">
        <v>554</v>
      </c>
    </row>
    <row r="254" spans="1:7">
      <c r="A254" s="126" t="s">
        <v>555</v>
      </c>
      <c r="B254" s="126" t="s">
        <v>195</v>
      </c>
      <c r="C254" s="126" t="s">
        <v>466</v>
      </c>
      <c r="D254" s="126" t="s">
        <v>202</v>
      </c>
      <c r="E254" s="126" t="s">
        <v>556</v>
      </c>
      <c r="F254" s="126" t="s">
        <v>272</v>
      </c>
      <c r="G254" s="126" t="s">
        <v>273</v>
      </c>
    </row>
    <row r="255" spans="1:7">
      <c r="A255" s="126" t="s">
        <v>557</v>
      </c>
      <c r="B255" s="126" t="s">
        <v>195</v>
      </c>
      <c r="C255" s="126" t="s">
        <v>466</v>
      </c>
      <c r="D255" s="126" t="s">
        <v>197</v>
      </c>
      <c r="E255" s="126" t="s">
        <v>558</v>
      </c>
      <c r="F255" s="126" t="s">
        <v>559</v>
      </c>
      <c r="G255" s="126" t="s">
        <v>560</v>
      </c>
    </row>
    <row r="256" spans="1:7">
      <c r="A256" s="126" t="s">
        <v>561</v>
      </c>
      <c r="B256" s="126" t="s">
        <v>195</v>
      </c>
      <c r="C256" s="126" t="s">
        <v>466</v>
      </c>
      <c r="D256" s="126" t="s">
        <v>197</v>
      </c>
      <c r="E256" s="126" t="s">
        <v>562</v>
      </c>
      <c r="F256" s="126" t="s">
        <v>563</v>
      </c>
      <c r="G256" s="126" t="s">
        <v>564</v>
      </c>
    </row>
    <row r="257" spans="1:7">
      <c r="A257" s="126" t="s">
        <v>565</v>
      </c>
      <c r="B257" s="126" t="s">
        <v>195</v>
      </c>
      <c r="C257" s="126" t="s">
        <v>466</v>
      </c>
      <c r="D257" s="126" t="s">
        <v>197</v>
      </c>
      <c r="E257" s="126" t="s">
        <v>566</v>
      </c>
      <c r="F257" s="126" t="s">
        <v>567</v>
      </c>
      <c r="G257" s="126" t="s">
        <v>568</v>
      </c>
    </row>
    <row r="258" spans="1:7">
      <c r="A258" s="126" t="s">
        <v>569</v>
      </c>
      <c r="B258" s="126" t="s">
        <v>195</v>
      </c>
      <c r="C258" s="126" t="s">
        <v>466</v>
      </c>
      <c r="D258" s="126" t="s">
        <v>197</v>
      </c>
      <c r="E258" s="126" t="s">
        <v>570</v>
      </c>
      <c r="F258" s="126" t="s">
        <v>571</v>
      </c>
      <c r="G258" s="126" t="s">
        <v>384</v>
      </c>
    </row>
    <row r="259" spans="1:7">
      <c r="A259" s="126" t="s">
        <v>572</v>
      </c>
      <c r="B259" s="126" t="s">
        <v>195</v>
      </c>
      <c r="C259" s="126" t="s">
        <v>466</v>
      </c>
      <c r="D259" s="126" t="s">
        <v>197</v>
      </c>
      <c r="E259" s="126" t="s">
        <v>386</v>
      </c>
      <c r="F259" s="126" t="s">
        <v>573</v>
      </c>
      <c r="G259" s="126" t="s">
        <v>548</v>
      </c>
    </row>
    <row r="260" spans="1:7">
      <c r="A260" s="126" t="s">
        <v>574</v>
      </c>
      <c r="B260" s="126" t="s">
        <v>195</v>
      </c>
      <c r="C260" s="126" t="s">
        <v>466</v>
      </c>
      <c r="D260" s="126" t="s">
        <v>197</v>
      </c>
      <c r="E260" s="126" t="s">
        <v>575</v>
      </c>
      <c r="F260" s="126" t="s">
        <v>576</v>
      </c>
      <c r="G260" s="126" t="s">
        <v>577</v>
      </c>
    </row>
    <row r="261" spans="1:7">
      <c r="A261" s="126" t="s">
        <v>578</v>
      </c>
      <c r="B261" s="126" t="s">
        <v>195</v>
      </c>
      <c r="C261" s="126" t="s">
        <v>466</v>
      </c>
      <c r="D261" s="126" t="s">
        <v>202</v>
      </c>
      <c r="E261" s="126" t="s">
        <v>579</v>
      </c>
      <c r="F261" s="126" t="s">
        <v>365</v>
      </c>
      <c r="G261" s="126" t="s">
        <v>580</v>
      </c>
    </row>
    <row r="262" spans="1:7">
      <c r="A262" s="126" t="s">
        <v>581</v>
      </c>
      <c r="B262" s="126" t="s">
        <v>195</v>
      </c>
      <c r="C262" s="126" t="s">
        <v>466</v>
      </c>
      <c r="D262" s="126" t="s">
        <v>202</v>
      </c>
      <c r="E262" s="126" t="s">
        <v>582</v>
      </c>
      <c r="F262" s="126" t="s">
        <v>583</v>
      </c>
      <c r="G262" s="126" t="s">
        <v>583</v>
      </c>
    </row>
    <row r="263" spans="1:7">
      <c r="A263" s="126" t="s">
        <v>584</v>
      </c>
      <c r="B263" s="126" t="s">
        <v>195</v>
      </c>
      <c r="C263" s="126" t="s">
        <v>466</v>
      </c>
      <c r="D263" s="126" t="s">
        <v>197</v>
      </c>
      <c r="E263" s="126" t="s">
        <v>585</v>
      </c>
      <c r="F263" s="126" t="s">
        <v>586</v>
      </c>
      <c r="G263" s="126" t="s">
        <v>587</v>
      </c>
    </row>
    <row r="264" spans="1:7">
      <c r="A264" s="126" t="s">
        <v>588</v>
      </c>
      <c r="B264" s="126" t="s">
        <v>195</v>
      </c>
      <c r="C264" s="126" t="s">
        <v>466</v>
      </c>
      <c r="D264" s="126" t="s">
        <v>202</v>
      </c>
      <c r="E264" s="126" t="s">
        <v>589</v>
      </c>
      <c r="F264" s="126" t="s">
        <v>590</v>
      </c>
      <c r="G264" s="126" t="s">
        <v>457</v>
      </c>
    </row>
    <row r="265" spans="1:7">
      <c r="A265" s="126" t="s">
        <v>591</v>
      </c>
      <c r="B265" s="126" t="s">
        <v>195</v>
      </c>
      <c r="C265" s="126" t="s">
        <v>466</v>
      </c>
      <c r="D265" s="126" t="s">
        <v>197</v>
      </c>
      <c r="E265" s="126" t="s">
        <v>592</v>
      </c>
      <c r="F265" s="126" t="s">
        <v>213</v>
      </c>
      <c r="G265" s="126" t="s">
        <v>593</v>
      </c>
    </row>
    <row r="266" spans="1:7">
      <c r="A266" s="126" t="s">
        <v>594</v>
      </c>
      <c r="B266" s="126" t="s">
        <v>195</v>
      </c>
      <c r="C266" s="126" t="s">
        <v>466</v>
      </c>
      <c r="D266" s="126" t="s">
        <v>202</v>
      </c>
      <c r="E266" s="126" t="s">
        <v>595</v>
      </c>
      <c r="F266" s="126" t="s">
        <v>249</v>
      </c>
      <c r="G266" s="126" t="s">
        <v>216</v>
      </c>
    </row>
    <row r="267" spans="1:7">
      <c r="A267" s="126" t="s">
        <v>596</v>
      </c>
      <c r="B267" s="126" t="s">
        <v>195</v>
      </c>
      <c r="C267" s="126" t="s">
        <v>466</v>
      </c>
      <c r="D267" s="126" t="s">
        <v>202</v>
      </c>
      <c r="E267" s="126" t="s">
        <v>597</v>
      </c>
      <c r="F267" s="126" t="s">
        <v>338</v>
      </c>
      <c r="G267" s="126" t="s">
        <v>502</v>
      </c>
    </row>
    <row r="268" spans="1:7">
      <c r="A268" s="126" t="s">
        <v>598</v>
      </c>
      <c r="B268" s="126" t="s">
        <v>195</v>
      </c>
      <c r="C268" s="126" t="s">
        <v>466</v>
      </c>
      <c r="D268" s="126" t="s">
        <v>197</v>
      </c>
      <c r="E268" s="126" t="s">
        <v>599</v>
      </c>
      <c r="F268" s="126" t="s">
        <v>200</v>
      </c>
      <c r="G268" s="126" t="s">
        <v>244</v>
      </c>
    </row>
    <row r="269" spans="1:7">
      <c r="A269" s="126" t="s">
        <v>600</v>
      </c>
      <c r="B269" s="126" t="s">
        <v>195</v>
      </c>
      <c r="C269" s="126" t="s">
        <v>466</v>
      </c>
      <c r="D269" s="126" t="s">
        <v>197</v>
      </c>
      <c r="E269" s="126" t="s">
        <v>309</v>
      </c>
      <c r="F269" s="126" t="s">
        <v>601</v>
      </c>
      <c r="G269" s="126" t="s">
        <v>268</v>
      </c>
    </row>
    <row r="270" spans="1:7">
      <c r="A270" s="126" t="s">
        <v>602</v>
      </c>
      <c r="B270" s="126" t="s">
        <v>195</v>
      </c>
      <c r="C270" s="126" t="s">
        <v>466</v>
      </c>
      <c r="D270" s="126" t="s">
        <v>197</v>
      </c>
      <c r="E270" s="126" t="s">
        <v>603</v>
      </c>
      <c r="F270" s="126" t="s">
        <v>604</v>
      </c>
      <c r="G270" s="126" t="s">
        <v>605</v>
      </c>
    </row>
    <row r="271" spans="1:7">
      <c r="A271" s="126" t="s">
        <v>606</v>
      </c>
      <c r="B271" s="126" t="s">
        <v>335</v>
      </c>
      <c r="C271" s="126" t="s">
        <v>466</v>
      </c>
      <c r="D271" s="126" t="s">
        <v>197</v>
      </c>
      <c r="E271" s="126" t="s">
        <v>607</v>
      </c>
      <c r="F271" s="126" t="s">
        <v>608</v>
      </c>
      <c r="G271" s="126" t="s">
        <v>609</v>
      </c>
    </row>
    <row r="272" spans="1:7">
      <c r="A272" s="126" t="s">
        <v>610</v>
      </c>
      <c r="B272" s="126" t="s">
        <v>335</v>
      </c>
      <c r="C272" s="126" t="s">
        <v>466</v>
      </c>
      <c r="D272" s="126" t="s">
        <v>202</v>
      </c>
      <c r="E272" s="126" t="s">
        <v>611</v>
      </c>
      <c r="F272" s="126" t="s">
        <v>345</v>
      </c>
      <c r="G272" s="126" t="s">
        <v>345</v>
      </c>
    </row>
    <row r="273" spans="1:7">
      <c r="A273" s="126" t="s">
        <v>612</v>
      </c>
      <c r="B273" s="126" t="s">
        <v>335</v>
      </c>
      <c r="C273" s="126" t="s">
        <v>466</v>
      </c>
      <c r="D273" s="126" t="s">
        <v>197</v>
      </c>
      <c r="E273" s="126" t="s">
        <v>613</v>
      </c>
      <c r="F273" s="126" t="s">
        <v>614</v>
      </c>
      <c r="G273" s="126" t="s">
        <v>615</v>
      </c>
    </row>
    <row r="274" spans="1:7">
      <c r="A274" s="126" t="s">
        <v>616</v>
      </c>
      <c r="B274" s="126" t="s">
        <v>335</v>
      </c>
      <c r="C274" s="126" t="s">
        <v>466</v>
      </c>
      <c r="D274" s="126" t="s">
        <v>202</v>
      </c>
      <c r="E274" s="126" t="s">
        <v>617</v>
      </c>
      <c r="F274" s="126" t="s">
        <v>618</v>
      </c>
      <c r="G274" s="126" t="s">
        <v>619</v>
      </c>
    </row>
    <row r="275" spans="1:7">
      <c r="A275" s="126" t="s">
        <v>620</v>
      </c>
      <c r="B275" s="126" t="s">
        <v>335</v>
      </c>
      <c r="C275" s="126" t="s">
        <v>466</v>
      </c>
      <c r="D275" s="126" t="s">
        <v>202</v>
      </c>
      <c r="E275" s="126" t="s">
        <v>621</v>
      </c>
      <c r="F275" s="126" t="s">
        <v>622</v>
      </c>
      <c r="G275" s="126" t="s">
        <v>500</v>
      </c>
    </row>
    <row r="276" spans="1:7">
      <c r="A276" s="126" t="s">
        <v>623</v>
      </c>
      <c r="B276" s="126" t="s">
        <v>335</v>
      </c>
      <c r="C276" s="126" t="s">
        <v>466</v>
      </c>
      <c r="D276" s="126" t="s">
        <v>197</v>
      </c>
      <c r="E276" s="126" t="s">
        <v>624</v>
      </c>
      <c r="F276" s="126" t="s">
        <v>625</v>
      </c>
      <c r="G276" s="126" t="s">
        <v>375</v>
      </c>
    </row>
    <row r="277" spans="1:7">
      <c r="A277" s="126" t="s">
        <v>626</v>
      </c>
      <c r="B277" s="126" t="s">
        <v>335</v>
      </c>
      <c r="C277" s="126" t="s">
        <v>466</v>
      </c>
      <c r="D277" s="126" t="s">
        <v>197</v>
      </c>
      <c r="E277" s="126" t="s">
        <v>627</v>
      </c>
      <c r="F277" s="126" t="s">
        <v>228</v>
      </c>
      <c r="G277" s="126" t="s">
        <v>291</v>
      </c>
    </row>
    <row r="278" spans="1:7">
      <c r="A278" s="126" t="s">
        <v>628</v>
      </c>
      <c r="B278" s="126" t="s">
        <v>335</v>
      </c>
      <c r="C278" s="126" t="s">
        <v>466</v>
      </c>
      <c r="D278" s="126" t="s">
        <v>197</v>
      </c>
      <c r="E278" s="126" t="s">
        <v>629</v>
      </c>
      <c r="F278" s="126" t="s">
        <v>417</v>
      </c>
      <c r="G278" s="126" t="s">
        <v>630</v>
      </c>
    </row>
    <row r="279" spans="1:7">
      <c r="A279" s="126" t="s">
        <v>631</v>
      </c>
      <c r="B279" s="126" t="s">
        <v>335</v>
      </c>
      <c r="C279" s="126" t="s">
        <v>466</v>
      </c>
      <c r="D279" s="126" t="s">
        <v>197</v>
      </c>
      <c r="E279" s="126" t="s">
        <v>289</v>
      </c>
      <c r="F279" s="126" t="s">
        <v>632</v>
      </c>
      <c r="G279" s="126" t="s">
        <v>633</v>
      </c>
    </row>
    <row r="280" spans="1:7">
      <c r="A280" s="126" t="s">
        <v>634</v>
      </c>
      <c r="B280" s="126" t="s">
        <v>335</v>
      </c>
      <c r="C280" s="126" t="s">
        <v>466</v>
      </c>
      <c r="D280" s="126" t="s">
        <v>202</v>
      </c>
      <c r="E280" s="126" t="s">
        <v>635</v>
      </c>
      <c r="F280" s="126" t="s">
        <v>408</v>
      </c>
      <c r="G280" s="126" t="s">
        <v>636</v>
      </c>
    </row>
    <row r="281" spans="1:7">
      <c r="A281" s="126" t="s">
        <v>637</v>
      </c>
      <c r="B281" s="126" t="s">
        <v>335</v>
      </c>
      <c r="C281" s="126" t="s">
        <v>466</v>
      </c>
      <c r="D281" s="126" t="s">
        <v>202</v>
      </c>
      <c r="E281" s="126" t="s">
        <v>579</v>
      </c>
      <c r="F281" s="126" t="s">
        <v>236</v>
      </c>
      <c r="G281" s="126" t="s">
        <v>638</v>
      </c>
    </row>
    <row r="282" spans="1:7">
      <c r="A282" s="126" t="s">
        <v>639</v>
      </c>
      <c r="B282" s="126" t="s">
        <v>335</v>
      </c>
      <c r="C282" s="126" t="s">
        <v>466</v>
      </c>
      <c r="D282" s="126" t="s">
        <v>202</v>
      </c>
      <c r="E282" s="126" t="s">
        <v>239</v>
      </c>
      <c r="F282" s="126" t="s">
        <v>640</v>
      </c>
      <c r="G282" s="126" t="s">
        <v>641</v>
      </c>
    </row>
    <row r="283" spans="1:7">
      <c r="A283" s="126" t="s">
        <v>642</v>
      </c>
      <c r="B283" s="126" t="s">
        <v>335</v>
      </c>
      <c r="C283" s="126" t="s">
        <v>466</v>
      </c>
      <c r="D283" s="126" t="s">
        <v>202</v>
      </c>
      <c r="E283" s="126" t="s">
        <v>595</v>
      </c>
      <c r="F283" s="126" t="s">
        <v>538</v>
      </c>
      <c r="G283" s="126" t="s">
        <v>253</v>
      </c>
    </row>
    <row r="284" spans="1:7">
      <c r="A284" s="126" t="s">
        <v>643</v>
      </c>
      <c r="B284" s="126" t="s">
        <v>335</v>
      </c>
      <c r="C284" s="126" t="s">
        <v>466</v>
      </c>
      <c r="D284" s="126" t="s">
        <v>197</v>
      </c>
      <c r="E284" s="126" t="s">
        <v>325</v>
      </c>
      <c r="F284" s="126" t="s">
        <v>520</v>
      </c>
      <c r="G284" s="126" t="s">
        <v>408</v>
      </c>
    </row>
    <row r="285" spans="1:7">
      <c r="A285" s="126" t="s">
        <v>644</v>
      </c>
      <c r="B285" s="126" t="s">
        <v>335</v>
      </c>
      <c r="C285" s="126" t="s">
        <v>466</v>
      </c>
      <c r="D285" s="126" t="s">
        <v>202</v>
      </c>
      <c r="E285" s="126" t="s">
        <v>645</v>
      </c>
      <c r="F285" s="126" t="s">
        <v>520</v>
      </c>
      <c r="G285" s="126" t="s">
        <v>353</v>
      </c>
    </row>
    <row r="286" spans="1:7">
      <c r="A286" s="126" t="s">
        <v>646</v>
      </c>
      <c r="B286" s="126" t="s">
        <v>335</v>
      </c>
      <c r="C286" s="126" t="s">
        <v>466</v>
      </c>
      <c r="D286" s="126" t="s">
        <v>197</v>
      </c>
      <c r="E286" s="126" t="s">
        <v>647</v>
      </c>
      <c r="F286" s="126" t="s">
        <v>520</v>
      </c>
      <c r="G286" s="126" t="s">
        <v>290</v>
      </c>
    </row>
    <row r="287" spans="1:7">
      <c r="A287" s="126" t="s">
        <v>648</v>
      </c>
      <c r="B287" s="126" t="s">
        <v>335</v>
      </c>
      <c r="C287" s="126" t="s">
        <v>466</v>
      </c>
      <c r="D287" s="126" t="s">
        <v>197</v>
      </c>
      <c r="E287" s="126" t="s">
        <v>613</v>
      </c>
      <c r="F287" s="126" t="s">
        <v>649</v>
      </c>
      <c r="G287" s="126" t="s">
        <v>290</v>
      </c>
    </row>
    <row r="288" spans="1:7">
      <c r="A288" s="126" t="s">
        <v>650</v>
      </c>
      <c r="B288" s="126" t="s">
        <v>335</v>
      </c>
      <c r="C288" s="126" t="s">
        <v>466</v>
      </c>
      <c r="D288" s="126" t="s">
        <v>197</v>
      </c>
      <c r="E288" s="126" t="s">
        <v>651</v>
      </c>
      <c r="F288" s="126" t="s">
        <v>291</v>
      </c>
      <c r="G288" s="126" t="s">
        <v>652</v>
      </c>
    </row>
    <row r="289" spans="1:7">
      <c r="A289" s="126" t="s">
        <v>653</v>
      </c>
      <c r="B289" s="126" t="s">
        <v>335</v>
      </c>
      <c r="C289" s="126" t="s">
        <v>466</v>
      </c>
      <c r="D289" s="126" t="s">
        <v>202</v>
      </c>
      <c r="E289" s="126" t="s">
        <v>472</v>
      </c>
      <c r="F289" s="126" t="s">
        <v>422</v>
      </c>
      <c r="G289" s="126" t="s">
        <v>654</v>
      </c>
    </row>
    <row r="290" spans="1:7">
      <c r="A290" s="126" t="s">
        <v>655</v>
      </c>
      <c r="B290" s="126" t="s">
        <v>335</v>
      </c>
      <c r="C290" s="126" t="s">
        <v>466</v>
      </c>
      <c r="D290" s="126" t="s">
        <v>202</v>
      </c>
      <c r="E290" s="126" t="s">
        <v>656</v>
      </c>
      <c r="F290" s="126" t="s">
        <v>657</v>
      </c>
      <c r="G290" s="126" t="s">
        <v>658</v>
      </c>
    </row>
    <row r="291" spans="1:7">
      <c r="A291" s="126" t="s">
        <v>659</v>
      </c>
      <c r="B291" s="126" t="s">
        <v>335</v>
      </c>
      <c r="C291" s="126" t="s">
        <v>466</v>
      </c>
      <c r="D291" s="126" t="s">
        <v>197</v>
      </c>
      <c r="E291" s="126" t="s">
        <v>660</v>
      </c>
      <c r="F291" s="126" t="s">
        <v>661</v>
      </c>
      <c r="G291" s="126" t="s">
        <v>662</v>
      </c>
    </row>
    <row r="292" spans="1:7">
      <c r="A292" s="126" t="s">
        <v>663</v>
      </c>
      <c r="B292" s="126" t="s">
        <v>335</v>
      </c>
      <c r="C292" s="126" t="s">
        <v>466</v>
      </c>
      <c r="D292" s="126" t="s">
        <v>197</v>
      </c>
      <c r="E292" s="126" t="s">
        <v>664</v>
      </c>
      <c r="F292" s="126" t="s">
        <v>268</v>
      </c>
      <c r="G292" s="126" t="s">
        <v>665</v>
      </c>
    </row>
    <row r="293" spans="1:7">
      <c r="A293" s="126" t="s">
        <v>666</v>
      </c>
      <c r="B293" s="126" t="s">
        <v>335</v>
      </c>
      <c r="C293" s="126" t="s">
        <v>466</v>
      </c>
      <c r="D293" s="126" t="s">
        <v>197</v>
      </c>
      <c r="E293" s="126" t="s">
        <v>667</v>
      </c>
      <c r="F293" s="126" t="s">
        <v>668</v>
      </c>
      <c r="G293" s="126" t="s">
        <v>669</v>
      </c>
    </row>
    <row r="294" spans="1:7">
      <c r="A294" s="126" t="s">
        <v>670</v>
      </c>
      <c r="B294" s="126" t="s">
        <v>335</v>
      </c>
      <c r="C294" s="126" t="s">
        <v>466</v>
      </c>
      <c r="D294" s="126" t="s">
        <v>197</v>
      </c>
      <c r="E294" s="126" t="s">
        <v>456</v>
      </c>
      <c r="F294" s="126" t="s">
        <v>671</v>
      </c>
      <c r="G294" s="126" t="s">
        <v>672</v>
      </c>
    </row>
    <row r="295" spans="1:7">
      <c r="A295" s="126" t="s">
        <v>673</v>
      </c>
      <c r="B295" s="126" t="s">
        <v>335</v>
      </c>
      <c r="C295" s="126" t="s">
        <v>466</v>
      </c>
      <c r="D295" s="126" t="s">
        <v>202</v>
      </c>
      <c r="E295" s="126" t="s">
        <v>674</v>
      </c>
      <c r="F295" s="126" t="s">
        <v>276</v>
      </c>
      <c r="G295" s="126" t="s">
        <v>268</v>
      </c>
    </row>
    <row r="296" spans="1:7">
      <c r="A296" s="126" t="s">
        <v>675</v>
      </c>
      <c r="B296" s="126" t="s">
        <v>335</v>
      </c>
      <c r="C296" s="126" t="s">
        <v>466</v>
      </c>
      <c r="D296" s="126" t="s">
        <v>202</v>
      </c>
      <c r="E296" s="126" t="s">
        <v>676</v>
      </c>
      <c r="F296" s="126" t="s">
        <v>677</v>
      </c>
      <c r="G296" s="126" t="s">
        <v>678</v>
      </c>
    </row>
    <row r="297" spans="1:7">
      <c r="A297" s="126" t="s">
        <v>679</v>
      </c>
      <c r="B297" s="126" t="s">
        <v>335</v>
      </c>
      <c r="C297" s="126" t="s">
        <v>466</v>
      </c>
      <c r="D297" s="126" t="s">
        <v>202</v>
      </c>
      <c r="E297" s="126" t="s">
        <v>680</v>
      </c>
      <c r="F297" s="126" t="s">
        <v>681</v>
      </c>
      <c r="G297" s="126" t="s">
        <v>682</v>
      </c>
    </row>
    <row r="298" spans="1:7">
      <c r="A298" s="126" t="s">
        <v>683</v>
      </c>
      <c r="B298" s="126" t="s">
        <v>335</v>
      </c>
      <c r="C298" s="126" t="s">
        <v>466</v>
      </c>
      <c r="D298" s="126" t="s">
        <v>197</v>
      </c>
      <c r="E298" s="126" t="s">
        <v>394</v>
      </c>
      <c r="F298" s="126" t="s">
        <v>684</v>
      </c>
      <c r="G298" s="126" t="s">
        <v>684</v>
      </c>
    </row>
    <row r="299" spans="1:7">
      <c r="A299" s="126" t="s">
        <v>685</v>
      </c>
      <c r="B299" s="126" t="s">
        <v>335</v>
      </c>
      <c r="C299" s="126" t="s">
        <v>466</v>
      </c>
      <c r="D299" s="126" t="s">
        <v>202</v>
      </c>
      <c r="E299" s="126" t="s">
        <v>275</v>
      </c>
      <c r="F299" s="126" t="s">
        <v>684</v>
      </c>
      <c r="G299" s="126" t="s">
        <v>686</v>
      </c>
    </row>
    <row r="300" spans="1:7">
      <c r="A300" s="126" t="s">
        <v>687</v>
      </c>
      <c r="B300" s="126" t="s">
        <v>335</v>
      </c>
      <c r="C300" s="126" t="s">
        <v>466</v>
      </c>
      <c r="D300" s="126" t="s">
        <v>202</v>
      </c>
      <c r="E300" s="126" t="s">
        <v>688</v>
      </c>
      <c r="F300" s="126" t="s">
        <v>689</v>
      </c>
      <c r="G300" s="126" t="s">
        <v>690</v>
      </c>
    </row>
    <row r="301" spans="1:7">
      <c r="A301" s="126" t="s">
        <v>691</v>
      </c>
      <c r="B301" s="126" t="s">
        <v>335</v>
      </c>
      <c r="C301" s="126" t="s">
        <v>466</v>
      </c>
      <c r="D301" s="126" t="s">
        <v>197</v>
      </c>
      <c r="E301" s="126" t="s">
        <v>692</v>
      </c>
      <c r="F301" s="126" t="s">
        <v>693</v>
      </c>
      <c r="G301" s="126" t="s">
        <v>489</v>
      </c>
    </row>
    <row r="302" spans="1:7">
      <c r="A302" s="126" t="s">
        <v>694</v>
      </c>
      <c r="B302" s="126" t="s">
        <v>335</v>
      </c>
      <c r="C302" s="126" t="s">
        <v>466</v>
      </c>
      <c r="D302" s="126" t="s">
        <v>202</v>
      </c>
      <c r="E302" s="126" t="s">
        <v>239</v>
      </c>
      <c r="F302" s="126" t="s">
        <v>695</v>
      </c>
      <c r="G302" s="126" t="s">
        <v>696</v>
      </c>
    </row>
    <row r="303" spans="1:7">
      <c r="A303" s="126" t="s">
        <v>697</v>
      </c>
      <c r="B303" s="126" t="s">
        <v>335</v>
      </c>
      <c r="C303" s="126" t="s">
        <v>466</v>
      </c>
      <c r="D303" s="126" t="s">
        <v>197</v>
      </c>
      <c r="E303" s="126" t="s">
        <v>522</v>
      </c>
      <c r="F303" s="126" t="s">
        <v>698</v>
      </c>
      <c r="G303" s="126" t="s">
        <v>678</v>
      </c>
    </row>
    <row r="304" spans="1:7">
      <c r="A304" s="126" t="s">
        <v>699</v>
      </c>
      <c r="B304" s="126" t="s">
        <v>335</v>
      </c>
      <c r="C304" s="126" t="s">
        <v>466</v>
      </c>
      <c r="D304" s="126" t="s">
        <v>202</v>
      </c>
      <c r="E304" s="126" t="s">
        <v>215</v>
      </c>
      <c r="F304" s="126" t="s">
        <v>548</v>
      </c>
      <c r="G304" s="126" t="s">
        <v>700</v>
      </c>
    </row>
    <row r="305" spans="1:7">
      <c r="A305" s="126" t="s">
        <v>701</v>
      </c>
      <c r="B305" s="126" t="s">
        <v>335</v>
      </c>
      <c r="C305" s="126" t="s">
        <v>466</v>
      </c>
      <c r="D305" s="126" t="s">
        <v>197</v>
      </c>
      <c r="E305" s="126" t="s">
        <v>303</v>
      </c>
      <c r="F305" s="126" t="s">
        <v>702</v>
      </c>
      <c r="G305" s="126" t="s">
        <v>361</v>
      </c>
    </row>
    <row r="306" spans="1:7">
      <c r="A306" s="126" t="s">
        <v>703</v>
      </c>
      <c r="B306" s="126" t="s">
        <v>335</v>
      </c>
      <c r="C306" s="126" t="s">
        <v>466</v>
      </c>
      <c r="D306" s="126" t="s">
        <v>197</v>
      </c>
      <c r="E306" s="126" t="s">
        <v>664</v>
      </c>
      <c r="F306" s="126" t="s">
        <v>290</v>
      </c>
      <c r="G306" s="126" t="s">
        <v>457</v>
      </c>
    </row>
    <row r="307" spans="1:7">
      <c r="A307" s="126" t="s">
        <v>704</v>
      </c>
      <c r="B307" s="126" t="s">
        <v>335</v>
      </c>
      <c r="C307" s="126" t="s">
        <v>466</v>
      </c>
      <c r="D307" s="126" t="s">
        <v>197</v>
      </c>
      <c r="E307" s="126" t="s">
        <v>398</v>
      </c>
      <c r="F307" s="126" t="s">
        <v>705</v>
      </c>
      <c r="G307" s="126" t="s">
        <v>200</v>
      </c>
    </row>
    <row r="308" spans="1:7">
      <c r="A308" s="126" t="s">
        <v>706</v>
      </c>
      <c r="B308" s="126" t="s">
        <v>335</v>
      </c>
      <c r="C308" s="126" t="s">
        <v>466</v>
      </c>
      <c r="D308" s="126" t="s">
        <v>202</v>
      </c>
      <c r="E308" s="126" t="s">
        <v>340</v>
      </c>
      <c r="F308" s="126" t="s">
        <v>707</v>
      </c>
      <c r="G308" s="126" t="s">
        <v>256</v>
      </c>
    </row>
    <row r="309" spans="1:7">
      <c r="A309" s="126" t="s">
        <v>708</v>
      </c>
      <c r="B309" s="126" t="s">
        <v>335</v>
      </c>
      <c r="C309" s="126" t="s">
        <v>466</v>
      </c>
      <c r="D309" s="126" t="s">
        <v>202</v>
      </c>
      <c r="E309" s="126" t="s">
        <v>313</v>
      </c>
      <c r="F309" s="126" t="s">
        <v>513</v>
      </c>
      <c r="G309" s="126" t="s">
        <v>216</v>
      </c>
    </row>
    <row r="310" spans="1:7">
      <c r="A310" s="126" t="s">
        <v>709</v>
      </c>
      <c r="B310" s="126" t="s">
        <v>335</v>
      </c>
      <c r="C310" s="126" t="s">
        <v>466</v>
      </c>
      <c r="D310" s="126" t="s">
        <v>197</v>
      </c>
      <c r="E310" s="126" t="s">
        <v>198</v>
      </c>
      <c r="F310" s="126" t="s">
        <v>710</v>
      </c>
      <c r="G310" s="126" t="s">
        <v>253</v>
      </c>
    </row>
    <row r="311" spans="1:7">
      <c r="A311" s="126" t="s">
        <v>711</v>
      </c>
      <c r="B311" s="126" t="s">
        <v>335</v>
      </c>
      <c r="C311" s="126" t="s">
        <v>466</v>
      </c>
      <c r="D311" s="126" t="s">
        <v>202</v>
      </c>
      <c r="E311" s="126" t="s">
        <v>275</v>
      </c>
      <c r="F311" s="126" t="s">
        <v>712</v>
      </c>
      <c r="G311" s="126" t="s">
        <v>287</v>
      </c>
    </row>
    <row r="312" spans="1:7">
      <c r="A312" s="126" t="s">
        <v>713</v>
      </c>
      <c r="B312" s="126" t="s">
        <v>335</v>
      </c>
      <c r="C312" s="126" t="s">
        <v>466</v>
      </c>
      <c r="D312" s="126" t="s">
        <v>197</v>
      </c>
      <c r="E312" s="126" t="s">
        <v>462</v>
      </c>
      <c r="F312" s="126" t="s">
        <v>489</v>
      </c>
      <c r="G312" s="126" t="s">
        <v>714</v>
      </c>
    </row>
    <row r="313" spans="1:7">
      <c r="A313" s="126" t="s">
        <v>715</v>
      </c>
      <c r="B313" s="126" t="s">
        <v>335</v>
      </c>
      <c r="C313" s="126" t="s">
        <v>466</v>
      </c>
      <c r="D313" s="126" t="s">
        <v>202</v>
      </c>
      <c r="E313" s="126" t="s">
        <v>251</v>
      </c>
      <c r="F313" s="126" t="s">
        <v>716</v>
      </c>
      <c r="G313" s="126" t="s">
        <v>375</v>
      </c>
    </row>
    <row r="314" spans="1:7">
      <c r="A314" s="126" t="s">
        <v>717</v>
      </c>
      <c r="B314" s="126" t="s">
        <v>335</v>
      </c>
      <c r="C314" s="126" t="s">
        <v>466</v>
      </c>
      <c r="D314" s="126" t="s">
        <v>197</v>
      </c>
      <c r="E314" s="126" t="s">
        <v>718</v>
      </c>
      <c r="F314" s="126" t="s">
        <v>719</v>
      </c>
      <c r="G314" s="126" t="s">
        <v>720</v>
      </c>
    </row>
    <row r="315" spans="1:7">
      <c r="A315" s="126" t="s">
        <v>721</v>
      </c>
      <c r="B315" s="126" t="s">
        <v>335</v>
      </c>
      <c r="C315" s="126" t="s">
        <v>466</v>
      </c>
      <c r="D315" s="126" t="s">
        <v>202</v>
      </c>
      <c r="E315" s="126" t="s">
        <v>722</v>
      </c>
      <c r="F315" s="126" t="s">
        <v>723</v>
      </c>
      <c r="G315" s="126" t="s">
        <v>249</v>
      </c>
    </row>
    <row r="316" spans="1:7">
      <c r="A316" s="126" t="s">
        <v>724</v>
      </c>
      <c r="B316" s="126" t="s">
        <v>335</v>
      </c>
      <c r="C316" s="126" t="s">
        <v>466</v>
      </c>
      <c r="D316" s="126" t="s">
        <v>197</v>
      </c>
      <c r="E316" s="126" t="s">
        <v>725</v>
      </c>
      <c r="F316" s="126" t="s">
        <v>353</v>
      </c>
      <c r="G316" s="126" t="s">
        <v>726</v>
      </c>
    </row>
    <row r="317" spans="1:7">
      <c r="A317" s="126" t="s">
        <v>727</v>
      </c>
      <c r="B317" s="126" t="s">
        <v>335</v>
      </c>
      <c r="C317" s="126" t="s">
        <v>466</v>
      </c>
      <c r="D317" s="126" t="s">
        <v>202</v>
      </c>
      <c r="E317" s="126" t="s">
        <v>728</v>
      </c>
      <c r="F317" s="126" t="s">
        <v>729</v>
      </c>
      <c r="G317" s="126" t="s">
        <v>474</v>
      </c>
    </row>
    <row r="318" spans="1:7">
      <c r="A318" s="126" t="s">
        <v>730</v>
      </c>
      <c r="B318" s="126" t="s">
        <v>335</v>
      </c>
      <c r="C318" s="126" t="s">
        <v>466</v>
      </c>
      <c r="D318" s="126" t="s">
        <v>202</v>
      </c>
      <c r="E318" s="126" t="s">
        <v>332</v>
      </c>
      <c r="F318" s="126" t="s">
        <v>268</v>
      </c>
      <c r="G318" s="126" t="s">
        <v>301</v>
      </c>
    </row>
    <row r="319" spans="1:7">
      <c r="A319" s="126" t="s">
        <v>731</v>
      </c>
      <c r="B319" s="126" t="s">
        <v>335</v>
      </c>
      <c r="C319" s="126" t="s">
        <v>466</v>
      </c>
      <c r="D319" s="126" t="s">
        <v>202</v>
      </c>
      <c r="E319" s="126" t="s">
        <v>732</v>
      </c>
      <c r="F319" s="126" t="s">
        <v>733</v>
      </c>
      <c r="G319" s="126" t="s">
        <v>517</v>
      </c>
    </row>
    <row r="320" spans="1:7">
      <c r="A320" s="126" t="s">
        <v>734</v>
      </c>
      <c r="B320" s="126" t="s">
        <v>195</v>
      </c>
      <c r="C320" s="126" t="s">
        <v>2858</v>
      </c>
      <c r="D320" s="126" t="s">
        <v>202</v>
      </c>
      <c r="E320" s="126" t="s">
        <v>735</v>
      </c>
      <c r="F320" s="126" t="s">
        <v>736</v>
      </c>
      <c r="G320" s="126" t="s">
        <v>520</v>
      </c>
    </row>
    <row r="321" spans="1:7">
      <c r="A321" s="126" t="s">
        <v>737</v>
      </c>
      <c r="B321" s="126" t="s">
        <v>195</v>
      </c>
      <c r="C321" s="126" t="s">
        <v>2858</v>
      </c>
      <c r="D321" s="126" t="s">
        <v>202</v>
      </c>
      <c r="E321" s="126" t="s">
        <v>738</v>
      </c>
      <c r="F321" s="126" t="s">
        <v>739</v>
      </c>
      <c r="G321" s="126" t="s">
        <v>457</v>
      </c>
    </row>
    <row r="322" spans="1:7">
      <c r="A322" s="126" t="s">
        <v>740</v>
      </c>
      <c r="B322" s="126" t="s">
        <v>195</v>
      </c>
      <c r="C322" s="126" t="s">
        <v>2858</v>
      </c>
      <c r="D322" s="126" t="s">
        <v>197</v>
      </c>
      <c r="E322" s="126" t="s">
        <v>741</v>
      </c>
      <c r="F322" s="126" t="s">
        <v>742</v>
      </c>
      <c r="G322" s="126" t="s">
        <v>253</v>
      </c>
    </row>
    <row r="323" spans="1:7">
      <c r="A323" s="126" t="s">
        <v>743</v>
      </c>
      <c r="B323" s="126" t="s">
        <v>195</v>
      </c>
      <c r="C323" s="126" t="s">
        <v>2858</v>
      </c>
      <c r="D323" s="126" t="s">
        <v>202</v>
      </c>
      <c r="E323" s="126" t="s">
        <v>744</v>
      </c>
      <c r="F323" s="126" t="s">
        <v>345</v>
      </c>
      <c r="G323" s="126" t="s">
        <v>590</v>
      </c>
    </row>
    <row r="324" spans="1:7">
      <c r="A324" s="126" t="s">
        <v>745</v>
      </c>
      <c r="B324" s="126" t="s">
        <v>195</v>
      </c>
      <c r="C324" s="126" t="s">
        <v>2858</v>
      </c>
      <c r="D324" s="126" t="s">
        <v>197</v>
      </c>
      <c r="E324" s="126" t="s">
        <v>369</v>
      </c>
      <c r="F324" s="126" t="s">
        <v>746</v>
      </c>
      <c r="G324" s="126" t="s">
        <v>747</v>
      </c>
    </row>
    <row r="325" spans="1:7">
      <c r="A325" s="126" t="s">
        <v>748</v>
      </c>
      <c r="B325" s="126" t="s">
        <v>195</v>
      </c>
      <c r="C325" s="126" t="s">
        <v>2858</v>
      </c>
      <c r="D325" s="126" t="s">
        <v>202</v>
      </c>
      <c r="E325" s="126" t="s">
        <v>749</v>
      </c>
      <c r="F325" s="126" t="s">
        <v>750</v>
      </c>
      <c r="G325" s="126" t="s">
        <v>751</v>
      </c>
    </row>
    <row r="326" spans="1:7">
      <c r="A326" s="126" t="s">
        <v>752</v>
      </c>
      <c r="B326" s="126" t="s">
        <v>195</v>
      </c>
      <c r="C326" s="126" t="s">
        <v>2858</v>
      </c>
      <c r="D326" s="126" t="s">
        <v>202</v>
      </c>
      <c r="E326" s="126" t="s">
        <v>753</v>
      </c>
      <c r="F326" s="126" t="s">
        <v>754</v>
      </c>
      <c r="G326" s="126" t="s">
        <v>755</v>
      </c>
    </row>
    <row r="327" spans="1:7">
      <c r="A327" s="126" t="s">
        <v>756</v>
      </c>
      <c r="B327" s="126" t="s">
        <v>195</v>
      </c>
      <c r="C327" s="126" t="s">
        <v>2858</v>
      </c>
      <c r="D327" s="126" t="s">
        <v>202</v>
      </c>
      <c r="E327" s="126" t="s">
        <v>757</v>
      </c>
      <c r="F327" s="126" t="s">
        <v>758</v>
      </c>
      <c r="G327" s="126" t="s">
        <v>759</v>
      </c>
    </row>
    <row r="328" spans="1:7">
      <c r="A328" s="126" t="s">
        <v>760</v>
      </c>
      <c r="B328" s="126" t="s">
        <v>195</v>
      </c>
      <c r="C328" s="126" t="s">
        <v>2858</v>
      </c>
      <c r="D328" s="126" t="s">
        <v>197</v>
      </c>
      <c r="E328" s="126" t="s">
        <v>211</v>
      </c>
      <c r="F328" s="126" t="s">
        <v>417</v>
      </c>
      <c r="G328" s="126" t="s">
        <v>761</v>
      </c>
    </row>
    <row r="329" spans="1:7">
      <c r="A329" s="126" t="s">
        <v>762</v>
      </c>
      <c r="B329" s="126" t="s">
        <v>195</v>
      </c>
      <c r="C329" s="126" t="s">
        <v>2858</v>
      </c>
      <c r="D329" s="126" t="s">
        <v>202</v>
      </c>
      <c r="E329" s="126" t="s">
        <v>763</v>
      </c>
      <c r="F329" s="126" t="s">
        <v>417</v>
      </c>
      <c r="G329" s="126" t="s">
        <v>764</v>
      </c>
    </row>
    <row r="330" spans="1:7">
      <c r="A330" s="126" t="s">
        <v>765</v>
      </c>
      <c r="B330" s="126" t="s">
        <v>195</v>
      </c>
      <c r="C330" s="126" t="s">
        <v>2858</v>
      </c>
      <c r="D330" s="126" t="s">
        <v>197</v>
      </c>
      <c r="E330" s="126" t="s">
        <v>198</v>
      </c>
      <c r="F330" s="126" t="s">
        <v>417</v>
      </c>
      <c r="G330" s="126" t="s">
        <v>253</v>
      </c>
    </row>
    <row r="331" spans="1:7">
      <c r="A331" s="126" t="s">
        <v>766</v>
      </c>
      <c r="B331" s="126" t="s">
        <v>195</v>
      </c>
      <c r="C331" s="126" t="s">
        <v>2858</v>
      </c>
      <c r="D331" s="126" t="s">
        <v>202</v>
      </c>
      <c r="E331" s="126" t="s">
        <v>767</v>
      </c>
      <c r="F331" s="126" t="s">
        <v>408</v>
      </c>
      <c r="G331" s="126" t="s">
        <v>520</v>
      </c>
    </row>
    <row r="332" spans="1:7">
      <c r="A332" s="126" t="s">
        <v>768</v>
      </c>
      <c r="B332" s="126" t="s">
        <v>195</v>
      </c>
      <c r="C332" s="126" t="s">
        <v>2858</v>
      </c>
      <c r="D332" s="126" t="s">
        <v>202</v>
      </c>
      <c r="E332" s="126" t="s">
        <v>769</v>
      </c>
      <c r="F332" s="126" t="s">
        <v>720</v>
      </c>
      <c r="G332" s="126" t="s">
        <v>770</v>
      </c>
    </row>
    <row r="333" spans="1:7">
      <c r="A333" s="126" t="s">
        <v>771</v>
      </c>
      <c r="B333" s="126" t="s">
        <v>195</v>
      </c>
      <c r="C333" s="126" t="s">
        <v>2858</v>
      </c>
      <c r="D333" s="126" t="s">
        <v>197</v>
      </c>
      <c r="E333" s="126" t="s">
        <v>392</v>
      </c>
      <c r="F333" s="126" t="s">
        <v>772</v>
      </c>
      <c r="G333" s="126" t="s">
        <v>773</v>
      </c>
    </row>
    <row r="334" spans="1:7">
      <c r="A334" s="126" t="s">
        <v>774</v>
      </c>
      <c r="B334" s="126" t="s">
        <v>195</v>
      </c>
      <c r="C334" s="126" t="s">
        <v>2858</v>
      </c>
      <c r="D334" s="126" t="s">
        <v>197</v>
      </c>
      <c r="E334" s="126" t="s">
        <v>775</v>
      </c>
      <c r="F334" s="126" t="s">
        <v>287</v>
      </c>
      <c r="G334" s="126" t="s">
        <v>559</v>
      </c>
    </row>
    <row r="335" spans="1:7">
      <c r="A335" s="126" t="s">
        <v>776</v>
      </c>
      <c r="B335" s="126" t="s">
        <v>195</v>
      </c>
      <c r="C335" s="126" t="s">
        <v>2858</v>
      </c>
      <c r="D335" s="126" t="s">
        <v>202</v>
      </c>
      <c r="E335" s="126" t="s">
        <v>777</v>
      </c>
      <c r="F335" s="126" t="s">
        <v>287</v>
      </c>
      <c r="G335" s="126" t="s">
        <v>677</v>
      </c>
    </row>
    <row r="336" spans="1:7">
      <c r="A336" s="126" t="s">
        <v>778</v>
      </c>
      <c r="B336" s="126" t="s">
        <v>195</v>
      </c>
      <c r="C336" s="126" t="s">
        <v>2858</v>
      </c>
      <c r="D336" s="126" t="s">
        <v>202</v>
      </c>
      <c r="E336" s="126" t="s">
        <v>597</v>
      </c>
      <c r="F336" s="126" t="s">
        <v>520</v>
      </c>
      <c r="G336" s="126" t="s">
        <v>714</v>
      </c>
    </row>
    <row r="337" spans="1:7">
      <c r="A337" s="126" t="s">
        <v>779</v>
      </c>
      <c r="B337" s="126" t="s">
        <v>195</v>
      </c>
      <c r="C337" s="126" t="s">
        <v>2858</v>
      </c>
      <c r="D337" s="126" t="s">
        <v>197</v>
      </c>
      <c r="E337" s="126" t="s">
        <v>780</v>
      </c>
      <c r="F337" s="126" t="s">
        <v>781</v>
      </c>
      <c r="G337" s="126" t="s">
        <v>353</v>
      </c>
    </row>
    <row r="338" spans="1:7">
      <c r="A338" s="126" t="s">
        <v>782</v>
      </c>
      <c r="B338" s="126" t="s">
        <v>195</v>
      </c>
      <c r="C338" s="126" t="s">
        <v>2858</v>
      </c>
      <c r="D338" s="126" t="s">
        <v>197</v>
      </c>
      <c r="E338" s="126" t="s">
        <v>783</v>
      </c>
      <c r="F338" s="126" t="s">
        <v>784</v>
      </c>
      <c r="G338" s="126" t="s">
        <v>785</v>
      </c>
    </row>
    <row r="339" spans="1:7">
      <c r="A339" s="126" t="s">
        <v>786</v>
      </c>
      <c r="B339" s="126" t="s">
        <v>195</v>
      </c>
      <c r="C339" s="126" t="s">
        <v>2858</v>
      </c>
      <c r="D339" s="126" t="s">
        <v>202</v>
      </c>
      <c r="E339" s="126" t="s">
        <v>317</v>
      </c>
      <c r="F339" s="126" t="s">
        <v>787</v>
      </c>
      <c r="G339" s="126" t="s">
        <v>788</v>
      </c>
    </row>
    <row r="340" spans="1:7">
      <c r="A340" s="126" t="s">
        <v>789</v>
      </c>
      <c r="B340" s="126" t="s">
        <v>195</v>
      </c>
      <c r="C340" s="126" t="s">
        <v>2858</v>
      </c>
      <c r="D340" s="126" t="s">
        <v>202</v>
      </c>
      <c r="E340" s="126" t="s">
        <v>790</v>
      </c>
      <c r="F340" s="126" t="s">
        <v>787</v>
      </c>
      <c r="G340" s="126" t="s">
        <v>249</v>
      </c>
    </row>
    <row r="341" spans="1:7">
      <c r="A341" s="126" t="s">
        <v>791</v>
      </c>
      <c r="B341" s="126" t="s">
        <v>195</v>
      </c>
      <c r="C341" s="126" t="s">
        <v>2858</v>
      </c>
      <c r="D341" s="126" t="s">
        <v>202</v>
      </c>
      <c r="E341" s="126" t="s">
        <v>597</v>
      </c>
      <c r="F341" s="126" t="s">
        <v>792</v>
      </c>
      <c r="G341" s="126" t="s">
        <v>793</v>
      </c>
    </row>
    <row r="342" spans="1:7">
      <c r="A342" s="126" t="s">
        <v>794</v>
      </c>
      <c r="B342" s="126" t="s">
        <v>195</v>
      </c>
      <c r="C342" s="126" t="s">
        <v>2858</v>
      </c>
      <c r="D342" s="126" t="s">
        <v>197</v>
      </c>
      <c r="E342" s="126" t="s">
        <v>562</v>
      </c>
      <c r="F342" s="126" t="s">
        <v>795</v>
      </c>
      <c r="G342" s="126" t="s">
        <v>290</v>
      </c>
    </row>
    <row r="343" spans="1:7">
      <c r="A343" s="126" t="s">
        <v>796</v>
      </c>
      <c r="B343" s="126" t="s">
        <v>195</v>
      </c>
      <c r="C343" s="126" t="s">
        <v>2858</v>
      </c>
      <c r="D343" s="126" t="s">
        <v>202</v>
      </c>
      <c r="E343" s="126" t="s">
        <v>797</v>
      </c>
      <c r="F343" s="126" t="s">
        <v>798</v>
      </c>
      <c r="G343" s="126" t="s">
        <v>799</v>
      </c>
    </row>
    <row r="344" spans="1:7">
      <c r="A344" s="126" t="s">
        <v>800</v>
      </c>
      <c r="B344" s="126" t="s">
        <v>195</v>
      </c>
      <c r="C344" s="126" t="s">
        <v>2858</v>
      </c>
      <c r="D344" s="126" t="s">
        <v>197</v>
      </c>
      <c r="E344" s="126" t="s">
        <v>378</v>
      </c>
      <c r="F344" s="126" t="s">
        <v>801</v>
      </c>
      <c r="G344" s="126" t="s">
        <v>338</v>
      </c>
    </row>
    <row r="345" spans="1:7">
      <c r="A345" s="126" t="s">
        <v>802</v>
      </c>
      <c r="B345" s="126" t="s">
        <v>195</v>
      </c>
      <c r="C345" s="126" t="s">
        <v>2858</v>
      </c>
      <c r="D345" s="126" t="s">
        <v>197</v>
      </c>
      <c r="E345" s="126" t="s">
        <v>803</v>
      </c>
      <c r="F345" s="126" t="s">
        <v>641</v>
      </c>
      <c r="G345" s="126" t="s">
        <v>804</v>
      </c>
    </row>
    <row r="346" spans="1:7">
      <c r="A346" s="126" t="s">
        <v>805</v>
      </c>
      <c r="B346" s="126" t="s">
        <v>195</v>
      </c>
      <c r="C346" s="126" t="s">
        <v>2858</v>
      </c>
      <c r="D346" s="126" t="s">
        <v>202</v>
      </c>
      <c r="E346" s="126" t="s">
        <v>806</v>
      </c>
      <c r="F346" s="126" t="s">
        <v>807</v>
      </c>
      <c r="G346" s="126" t="s">
        <v>808</v>
      </c>
    </row>
    <row r="347" spans="1:7">
      <c r="A347" s="126" t="s">
        <v>809</v>
      </c>
      <c r="B347" s="126" t="s">
        <v>195</v>
      </c>
      <c r="C347" s="126" t="s">
        <v>2858</v>
      </c>
      <c r="D347" s="126" t="s">
        <v>197</v>
      </c>
      <c r="E347" s="126" t="s">
        <v>810</v>
      </c>
      <c r="F347" s="126" t="s">
        <v>307</v>
      </c>
      <c r="G347" s="126" t="s">
        <v>811</v>
      </c>
    </row>
    <row r="348" spans="1:7">
      <c r="A348" s="126" t="s">
        <v>812</v>
      </c>
      <c r="B348" s="126" t="s">
        <v>195</v>
      </c>
      <c r="C348" s="126" t="s">
        <v>2858</v>
      </c>
      <c r="D348" s="126" t="s">
        <v>197</v>
      </c>
      <c r="E348" s="126" t="s">
        <v>198</v>
      </c>
      <c r="F348" s="126" t="s">
        <v>307</v>
      </c>
      <c r="G348" s="126" t="s">
        <v>813</v>
      </c>
    </row>
    <row r="349" spans="1:7">
      <c r="A349" s="126" t="s">
        <v>814</v>
      </c>
      <c r="B349" s="126" t="s">
        <v>195</v>
      </c>
      <c r="C349" s="126" t="s">
        <v>2858</v>
      </c>
      <c r="D349" s="126" t="s">
        <v>202</v>
      </c>
      <c r="E349" s="126" t="s">
        <v>815</v>
      </c>
      <c r="F349" s="126" t="s">
        <v>559</v>
      </c>
      <c r="G349" s="126" t="s">
        <v>268</v>
      </c>
    </row>
    <row r="350" spans="1:7">
      <c r="A350" s="126" t="s">
        <v>816</v>
      </c>
      <c r="B350" s="126" t="s">
        <v>195</v>
      </c>
      <c r="C350" s="126" t="s">
        <v>2858</v>
      </c>
      <c r="D350" s="126" t="s">
        <v>197</v>
      </c>
      <c r="E350" s="126" t="s">
        <v>817</v>
      </c>
      <c r="F350" s="126" t="s">
        <v>818</v>
      </c>
      <c r="G350" s="126" t="s">
        <v>818</v>
      </c>
    </row>
    <row r="351" spans="1:7">
      <c r="A351" s="126" t="s">
        <v>819</v>
      </c>
      <c r="B351" s="126" t="s">
        <v>195</v>
      </c>
      <c r="C351" s="126" t="s">
        <v>2858</v>
      </c>
      <c r="D351" s="126" t="s">
        <v>197</v>
      </c>
      <c r="E351" s="126" t="s">
        <v>820</v>
      </c>
      <c r="F351" s="126" t="s">
        <v>821</v>
      </c>
      <c r="G351" s="126" t="s">
        <v>297</v>
      </c>
    </row>
    <row r="352" spans="1:7">
      <c r="A352" s="126" t="s">
        <v>822</v>
      </c>
      <c r="B352" s="126" t="s">
        <v>195</v>
      </c>
      <c r="C352" s="126" t="s">
        <v>2858</v>
      </c>
      <c r="D352" s="126" t="s">
        <v>197</v>
      </c>
      <c r="E352" s="126" t="s">
        <v>823</v>
      </c>
      <c r="F352" s="126" t="s">
        <v>824</v>
      </c>
      <c r="G352" s="126" t="s">
        <v>825</v>
      </c>
    </row>
    <row r="353" spans="1:7">
      <c r="A353" s="126" t="s">
        <v>826</v>
      </c>
      <c r="B353" s="126" t="s">
        <v>195</v>
      </c>
      <c r="C353" s="126" t="s">
        <v>2858</v>
      </c>
      <c r="D353" s="126" t="s">
        <v>202</v>
      </c>
      <c r="E353" s="126" t="s">
        <v>597</v>
      </c>
      <c r="F353" s="126" t="s">
        <v>257</v>
      </c>
      <c r="G353" s="126" t="s">
        <v>827</v>
      </c>
    </row>
    <row r="354" spans="1:7">
      <c r="A354" s="126" t="s">
        <v>828</v>
      </c>
      <c r="B354" s="126" t="s">
        <v>195</v>
      </c>
      <c r="C354" s="126" t="s">
        <v>2858</v>
      </c>
      <c r="D354" s="126" t="s">
        <v>197</v>
      </c>
      <c r="E354" s="126" t="s">
        <v>829</v>
      </c>
      <c r="F354" s="126" t="s">
        <v>695</v>
      </c>
      <c r="G354" s="126" t="s">
        <v>678</v>
      </c>
    </row>
    <row r="355" spans="1:7">
      <c r="A355" s="126" t="s">
        <v>830</v>
      </c>
      <c r="B355" s="126" t="s">
        <v>195</v>
      </c>
      <c r="C355" s="126" t="s">
        <v>2858</v>
      </c>
      <c r="D355" s="126" t="s">
        <v>202</v>
      </c>
      <c r="E355" s="126" t="s">
        <v>831</v>
      </c>
      <c r="F355" s="126" t="s">
        <v>832</v>
      </c>
      <c r="G355" s="126" t="s">
        <v>833</v>
      </c>
    </row>
    <row r="356" spans="1:7">
      <c r="A356" s="126" t="s">
        <v>834</v>
      </c>
      <c r="B356" s="126" t="s">
        <v>195</v>
      </c>
      <c r="C356" s="126" t="s">
        <v>2858</v>
      </c>
      <c r="D356" s="126" t="s">
        <v>202</v>
      </c>
      <c r="E356" s="126" t="s">
        <v>275</v>
      </c>
      <c r="F356" s="126" t="s">
        <v>835</v>
      </c>
      <c r="G356" s="126" t="s">
        <v>714</v>
      </c>
    </row>
    <row r="357" spans="1:7">
      <c r="A357" s="126" t="s">
        <v>836</v>
      </c>
      <c r="B357" s="126" t="s">
        <v>195</v>
      </c>
      <c r="C357" s="126" t="s">
        <v>2858</v>
      </c>
      <c r="D357" s="126" t="s">
        <v>197</v>
      </c>
      <c r="E357" s="126" t="s">
        <v>837</v>
      </c>
      <c r="F357" s="126" t="s">
        <v>835</v>
      </c>
      <c r="G357" s="126" t="s">
        <v>714</v>
      </c>
    </row>
    <row r="358" spans="1:7">
      <c r="A358" s="126" t="s">
        <v>838</v>
      </c>
      <c r="B358" s="126" t="s">
        <v>195</v>
      </c>
      <c r="C358" s="126" t="s">
        <v>2858</v>
      </c>
      <c r="D358" s="126" t="s">
        <v>202</v>
      </c>
      <c r="E358" s="126" t="s">
        <v>429</v>
      </c>
      <c r="F358" s="126" t="s">
        <v>702</v>
      </c>
      <c r="G358" s="126" t="s">
        <v>839</v>
      </c>
    </row>
    <row r="359" spans="1:7">
      <c r="A359" s="126" t="s">
        <v>840</v>
      </c>
      <c r="B359" s="126" t="s">
        <v>195</v>
      </c>
      <c r="C359" s="126" t="s">
        <v>2858</v>
      </c>
      <c r="D359" s="126" t="s">
        <v>202</v>
      </c>
      <c r="E359" s="126" t="s">
        <v>841</v>
      </c>
      <c r="F359" s="126" t="s">
        <v>658</v>
      </c>
      <c r="G359" s="126" t="s">
        <v>842</v>
      </c>
    </row>
    <row r="360" spans="1:7">
      <c r="A360" s="126" t="s">
        <v>843</v>
      </c>
      <c r="B360" s="126" t="s">
        <v>195</v>
      </c>
      <c r="C360" s="126" t="s">
        <v>2858</v>
      </c>
      <c r="D360" s="126" t="s">
        <v>202</v>
      </c>
      <c r="E360" s="126" t="s">
        <v>275</v>
      </c>
      <c r="F360" s="126" t="s">
        <v>658</v>
      </c>
      <c r="G360" s="126" t="s">
        <v>844</v>
      </c>
    </row>
    <row r="361" spans="1:7">
      <c r="A361" s="126" t="s">
        <v>845</v>
      </c>
      <c r="B361" s="126" t="s">
        <v>195</v>
      </c>
      <c r="C361" s="126" t="s">
        <v>2858</v>
      </c>
      <c r="D361" s="126" t="s">
        <v>197</v>
      </c>
      <c r="E361" s="126" t="s">
        <v>522</v>
      </c>
      <c r="F361" s="126" t="s">
        <v>846</v>
      </c>
      <c r="G361" s="126" t="s">
        <v>253</v>
      </c>
    </row>
    <row r="362" spans="1:7">
      <c r="A362" s="126" t="s">
        <v>847</v>
      </c>
      <c r="B362" s="126" t="s">
        <v>195</v>
      </c>
      <c r="C362" s="126" t="s">
        <v>2858</v>
      </c>
      <c r="D362" s="126" t="s">
        <v>202</v>
      </c>
      <c r="E362" s="126" t="s">
        <v>848</v>
      </c>
      <c r="F362" s="126" t="s">
        <v>590</v>
      </c>
      <c r="G362" s="126" t="s">
        <v>216</v>
      </c>
    </row>
    <row r="363" spans="1:7">
      <c r="A363" s="126" t="s">
        <v>849</v>
      </c>
      <c r="B363" s="126" t="s">
        <v>195</v>
      </c>
      <c r="C363" s="126" t="s">
        <v>2858</v>
      </c>
      <c r="D363" s="126" t="s">
        <v>197</v>
      </c>
      <c r="E363" s="126" t="s">
        <v>453</v>
      </c>
      <c r="F363" s="126" t="s">
        <v>850</v>
      </c>
      <c r="G363" s="126" t="s">
        <v>301</v>
      </c>
    </row>
    <row r="364" spans="1:7">
      <c r="A364" s="126" t="s">
        <v>851</v>
      </c>
      <c r="B364" s="126" t="s">
        <v>195</v>
      </c>
      <c r="C364" s="126" t="s">
        <v>2858</v>
      </c>
      <c r="D364" s="126" t="s">
        <v>202</v>
      </c>
      <c r="E364" s="126" t="s">
        <v>852</v>
      </c>
      <c r="F364" s="126" t="s">
        <v>853</v>
      </c>
      <c r="G364" s="126" t="s">
        <v>854</v>
      </c>
    </row>
    <row r="365" spans="1:7">
      <c r="A365" s="126" t="s">
        <v>855</v>
      </c>
      <c r="B365" s="126" t="s">
        <v>195</v>
      </c>
      <c r="C365" s="126" t="s">
        <v>2858</v>
      </c>
      <c r="D365" s="126" t="s">
        <v>202</v>
      </c>
      <c r="E365" s="126" t="s">
        <v>856</v>
      </c>
      <c r="F365" s="126" t="s">
        <v>798</v>
      </c>
      <c r="G365" s="126" t="s">
        <v>799</v>
      </c>
    </row>
    <row r="366" spans="1:7">
      <c r="A366" s="126" t="s">
        <v>857</v>
      </c>
      <c r="B366" s="126" t="s">
        <v>335</v>
      </c>
      <c r="C366" s="126" t="s">
        <v>2858</v>
      </c>
      <c r="D366" s="126" t="s">
        <v>197</v>
      </c>
      <c r="E366" s="126" t="s">
        <v>394</v>
      </c>
      <c r="F366" s="126" t="s">
        <v>337</v>
      </c>
      <c r="G366" s="126" t="s">
        <v>396</v>
      </c>
    </row>
    <row r="367" spans="1:7">
      <c r="A367" s="126" t="s">
        <v>858</v>
      </c>
      <c r="B367" s="126" t="s">
        <v>335</v>
      </c>
      <c r="C367" s="126" t="s">
        <v>2858</v>
      </c>
      <c r="D367" s="126" t="s">
        <v>202</v>
      </c>
      <c r="E367" s="126" t="s">
        <v>859</v>
      </c>
      <c r="F367" s="126" t="s">
        <v>860</v>
      </c>
      <c r="G367" s="126" t="s">
        <v>861</v>
      </c>
    </row>
    <row r="368" spans="1:7">
      <c r="A368" s="126" t="s">
        <v>862</v>
      </c>
      <c r="B368" s="126" t="s">
        <v>335</v>
      </c>
      <c r="C368" s="126" t="s">
        <v>2858</v>
      </c>
      <c r="D368" s="126" t="s">
        <v>197</v>
      </c>
      <c r="E368" s="126" t="s">
        <v>599</v>
      </c>
      <c r="F368" s="126" t="s">
        <v>341</v>
      </c>
      <c r="G368" s="126" t="s">
        <v>863</v>
      </c>
    </row>
    <row r="369" spans="1:7">
      <c r="A369" s="126" t="s">
        <v>864</v>
      </c>
      <c r="B369" s="126" t="s">
        <v>335</v>
      </c>
      <c r="C369" s="126" t="s">
        <v>2858</v>
      </c>
      <c r="D369" s="126" t="s">
        <v>197</v>
      </c>
      <c r="E369" s="126" t="s">
        <v>592</v>
      </c>
      <c r="F369" s="126" t="s">
        <v>865</v>
      </c>
      <c r="G369" s="126" t="s">
        <v>866</v>
      </c>
    </row>
    <row r="370" spans="1:7">
      <c r="A370" s="126" t="s">
        <v>867</v>
      </c>
      <c r="B370" s="126" t="s">
        <v>335</v>
      </c>
      <c r="C370" s="126" t="s">
        <v>2858</v>
      </c>
      <c r="D370" s="126" t="s">
        <v>202</v>
      </c>
      <c r="E370" s="126" t="s">
        <v>868</v>
      </c>
      <c r="F370" s="126" t="s">
        <v>672</v>
      </c>
      <c r="G370" s="126" t="s">
        <v>869</v>
      </c>
    </row>
    <row r="371" spans="1:7">
      <c r="A371" s="126" t="s">
        <v>870</v>
      </c>
      <c r="B371" s="126" t="s">
        <v>335</v>
      </c>
      <c r="C371" s="126" t="s">
        <v>2858</v>
      </c>
      <c r="D371" s="126" t="s">
        <v>202</v>
      </c>
      <c r="E371" s="126" t="s">
        <v>231</v>
      </c>
      <c r="F371" s="126" t="s">
        <v>871</v>
      </c>
      <c r="G371" s="126" t="s">
        <v>306</v>
      </c>
    </row>
    <row r="372" spans="1:7">
      <c r="A372" s="126" t="s">
        <v>872</v>
      </c>
      <c r="B372" s="126" t="s">
        <v>335</v>
      </c>
      <c r="C372" s="126" t="s">
        <v>2858</v>
      </c>
      <c r="D372" s="126" t="s">
        <v>202</v>
      </c>
      <c r="E372" s="126" t="s">
        <v>873</v>
      </c>
      <c r="F372" s="126" t="s">
        <v>488</v>
      </c>
      <c r="G372" s="126" t="s">
        <v>489</v>
      </c>
    </row>
    <row r="373" spans="1:7">
      <c r="A373" s="126" t="s">
        <v>874</v>
      </c>
      <c r="B373" s="126" t="s">
        <v>335</v>
      </c>
      <c r="C373" s="126" t="s">
        <v>2858</v>
      </c>
      <c r="D373" s="126" t="s">
        <v>202</v>
      </c>
      <c r="E373" s="126" t="s">
        <v>239</v>
      </c>
      <c r="F373" s="126" t="s">
        <v>875</v>
      </c>
      <c r="G373" s="126" t="s">
        <v>876</v>
      </c>
    </row>
    <row r="374" spans="1:7">
      <c r="A374" s="126" t="s">
        <v>877</v>
      </c>
      <c r="B374" s="126" t="s">
        <v>335</v>
      </c>
      <c r="C374" s="126" t="s">
        <v>2858</v>
      </c>
      <c r="D374" s="126" t="s">
        <v>202</v>
      </c>
      <c r="E374" s="126" t="s">
        <v>239</v>
      </c>
      <c r="F374" s="126" t="s">
        <v>587</v>
      </c>
      <c r="G374" s="126" t="s">
        <v>878</v>
      </c>
    </row>
    <row r="375" spans="1:7">
      <c r="A375" s="126" t="s">
        <v>879</v>
      </c>
      <c r="B375" s="126" t="s">
        <v>335</v>
      </c>
      <c r="C375" s="126" t="s">
        <v>2858</v>
      </c>
      <c r="D375" s="126" t="s">
        <v>197</v>
      </c>
      <c r="E375" s="126" t="s">
        <v>543</v>
      </c>
      <c r="F375" s="126" t="s">
        <v>880</v>
      </c>
      <c r="G375" s="126" t="s">
        <v>881</v>
      </c>
    </row>
    <row r="376" spans="1:7">
      <c r="A376" s="126" t="s">
        <v>882</v>
      </c>
      <c r="B376" s="126" t="s">
        <v>335</v>
      </c>
      <c r="C376" s="126" t="s">
        <v>2858</v>
      </c>
      <c r="D376" s="126" t="s">
        <v>202</v>
      </c>
      <c r="E376" s="126" t="s">
        <v>835</v>
      </c>
      <c r="F376" s="126" t="s">
        <v>502</v>
      </c>
      <c r="G376" s="126" t="s">
        <v>883</v>
      </c>
    </row>
    <row r="377" spans="1:7">
      <c r="A377" s="126" t="s">
        <v>884</v>
      </c>
      <c r="B377" s="126" t="s">
        <v>335</v>
      </c>
      <c r="C377" s="126" t="s">
        <v>2858</v>
      </c>
      <c r="D377" s="126" t="s">
        <v>197</v>
      </c>
      <c r="E377" s="126" t="s">
        <v>579</v>
      </c>
      <c r="F377" s="126" t="s">
        <v>240</v>
      </c>
      <c r="G377" s="126" t="s">
        <v>885</v>
      </c>
    </row>
    <row r="378" spans="1:7">
      <c r="A378" s="126" t="s">
        <v>886</v>
      </c>
      <c r="B378" s="126" t="s">
        <v>335</v>
      </c>
      <c r="C378" s="126" t="s">
        <v>2858</v>
      </c>
      <c r="D378" s="126" t="s">
        <v>202</v>
      </c>
      <c r="E378" s="126" t="s">
        <v>887</v>
      </c>
      <c r="F378" s="126" t="s">
        <v>888</v>
      </c>
      <c r="G378" s="126" t="s">
        <v>253</v>
      </c>
    </row>
    <row r="379" spans="1:7">
      <c r="A379" s="126" t="s">
        <v>889</v>
      </c>
      <c r="B379" s="126" t="s">
        <v>335</v>
      </c>
      <c r="C379" s="126" t="s">
        <v>2858</v>
      </c>
      <c r="D379" s="126" t="s">
        <v>197</v>
      </c>
      <c r="E379" s="126" t="s">
        <v>394</v>
      </c>
      <c r="F379" s="126" t="s">
        <v>244</v>
      </c>
      <c r="G379" s="126" t="s">
        <v>396</v>
      </c>
    </row>
    <row r="380" spans="1:7">
      <c r="A380" s="126" t="s">
        <v>890</v>
      </c>
      <c r="B380" s="126" t="s">
        <v>335</v>
      </c>
      <c r="C380" s="126" t="s">
        <v>2858</v>
      </c>
      <c r="D380" s="126" t="s">
        <v>202</v>
      </c>
      <c r="E380" s="126" t="s">
        <v>891</v>
      </c>
      <c r="F380" s="126" t="s">
        <v>892</v>
      </c>
      <c r="G380" s="126" t="s">
        <v>893</v>
      </c>
    </row>
    <row r="381" spans="1:7">
      <c r="A381" s="126" t="s">
        <v>894</v>
      </c>
      <c r="B381" s="126" t="s">
        <v>335</v>
      </c>
      <c r="C381" s="126" t="s">
        <v>2858</v>
      </c>
      <c r="D381" s="126" t="s">
        <v>197</v>
      </c>
      <c r="E381" s="126" t="s">
        <v>207</v>
      </c>
      <c r="F381" s="126" t="s">
        <v>287</v>
      </c>
      <c r="G381" s="126" t="s">
        <v>895</v>
      </c>
    </row>
    <row r="382" spans="1:7">
      <c r="A382" s="126" t="s">
        <v>896</v>
      </c>
      <c r="B382" s="126" t="s">
        <v>335</v>
      </c>
      <c r="C382" s="126" t="s">
        <v>2858</v>
      </c>
      <c r="D382" s="126" t="s">
        <v>197</v>
      </c>
      <c r="E382" s="126" t="s">
        <v>897</v>
      </c>
      <c r="F382" s="126" t="s">
        <v>287</v>
      </c>
      <c r="G382" s="126" t="s">
        <v>898</v>
      </c>
    </row>
    <row r="383" spans="1:7">
      <c r="A383" s="126" t="s">
        <v>899</v>
      </c>
      <c r="B383" s="126" t="s">
        <v>335</v>
      </c>
      <c r="C383" s="126" t="s">
        <v>2858</v>
      </c>
      <c r="D383" s="126" t="s">
        <v>202</v>
      </c>
      <c r="E383" s="126" t="s">
        <v>239</v>
      </c>
      <c r="F383" s="126" t="s">
        <v>520</v>
      </c>
      <c r="G383" s="126" t="s">
        <v>478</v>
      </c>
    </row>
    <row r="384" spans="1:7">
      <c r="A384" s="126" t="s">
        <v>900</v>
      </c>
      <c r="B384" s="126" t="s">
        <v>335</v>
      </c>
      <c r="C384" s="126" t="s">
        <v>2858</v>
      </c>
      <c r="D384" s="126" t="s">
        <v>197</v>
      </c>
      <c r="E384" s="126" t="s">
        <v>901</v>
      </c>
      <c r="F384" s="126" t="s">
        <v>604</v>
      </c>
      <c r="G384" s="126" t="s">
        <v>253</v>
      </c>
    </row>
    <row r="385" spans="1:7">
      <c r="A385" s="126" t="s">
        <v>902</v>
      </c>
      <c r="B385" s="126" t="s">
        <v>335</v>
      </c>
      <c r="C385" s="126" t="s">
        <v>2858</v>
      </c>
      <c r="D385" s="126" t="s">
        <v>202</v>
      </c>
      <c r="E385" s="126" t="s">
        <v>903</v>
      </c>
      <c r="F385" s="126" t="s">
        <v>904</v>
      </c>
      <c r="G385" s="126" t="s">
        <v>905</v>
      </c>
    </row>
    <row r="386" spans="1:7">
      <c r="A386" s="126" t="s">
        <v>906</v>
      </c>
      <c r="B386" s="126" t="s">
        <v>335</v>
      </c>
      <c r="C386" s="126" t="s">
        <v>2858</v>
      </c>
      <c r="D386" s="126" t="s">
        <v>202</v>
      </c>
      <c r="E386" s="126" t="s">
        <v>907</v>
      </c>
      <c r="F386" s="126" t="s">
        <v>291</v>
      </c>
      <c r="G386" s="126" t="s">
        <v>307</v>
      </c>
    </row>
    <row r="387" spans="1:7">
      <c r="A387" s="126" t="s">
        <v>908</v>
      </c>
      <c r="B387" s="126" t="s">
        <v>335</v>
      </c>
      <c r="C387" s="126" t="s">
        <v>2858</v>
      </c>
      <c r="D387" s="126" t="s">
        <v>197</v>
      </c>
      <c r="E387" s="126" t="s">
        <v>211</v>
      </c>
      <c r="F387" s="126" t="s">
        <v>909</v>
      </c>
      <c r="G387" s="126" t="s">
        <v>910</v>
      </c>
    </row>
    <row r="388" spans="1:7">
      <c r="A388" s="126" t="s">
        <v>911</v>
      </c>
      <c r="B388" s="126" t="s">
        <v>335</v>
      </c>
      <c r="C388" s="126" t="s">
        <v>2858</v>
      </c>
      <c r="D388" s="126" t="s">
        <v>197</v>
      </c>
      <c r="E388" s="126" t="s">
        <v>912</v>
      </c>
      <c r="F388" s="126" t="s">
        <v>913</v>
      </c>
      <c r="G388" s="126" t="s">
        <v>914</v>
      </c>
    </row>
    <row r="389" spans="1:7">
      <c r="A389" s="126" t="s">
        <v>915</v>
      </c>
      <c r="B389" s="126" t="s">
        <v>335</v>
      </c>
      <c r="C389" s="126" t="s">
        <v>2858</v>
      </c>
      <c r="D389" s="126" t="s">
        <v>197</v>
      </c>
      <c r="E389" s="126" t="s">
        <v>431</v>
      </c>
      <c r="F389" s="126" t="s">
        <v>891</v>
      </c>
      <c r="G389" s="126" t="s">
        <v>916</v>
      </c>
    </row>
    <row r="390" spans="1:7">
      <c r="A390" s="126" t="s">
        <v>855</v>
      </c>
      <c r="B390" s="126" t="s">
        <v>335</v>
      </c>
      <c r="C390" s="126" t="s">
        <v>2858</v>
      </c>
      <c r="D390" s="126" t="s">
        <v>202</v>
      </c>
      <c r="E390" s="126" t="s">
        <v>856</v>
      </c>
      <c r="F390" s="126" t="s">
        <v>798</v>
      </c>
      <c r="G390" s="126" t="s">
        <v>799</v>
      </c>
    </row>
    <row r="391" spans="1:7">
      <c r="A391" s="126" t="s">
        <v>917</v>
      </c>
      <c r="B391" s="126" t="s">
        <v>335</v>
      </c>
      <c r="C391" s="126" t="s">
        <v>2858</v>
      </c>
      <c r="D391" s="126" t="s">
        <v>197</v>
      </c>
      <c r="E391" s="126" t="s">
        <v>918</v>
      </c>
      <c r="F391" s="126" t="s">
        <v>268</v>
      </c>
      <c r="G391" s="126" t="s">
        <v>919</v>
      </c>
    </row>
    <row r="392" spans="1:7">
      <c r="A392" s="126" t="s">
        <v>920</v>
      </c>
      <c r="B392" s="126" t="s">
        <v>335</v>
      </c>
      <c r="C392" s="126" t="s">
        <v>2858</v>
      </c>
      <c r="D392" s="126" t="s">
        <v>197</v>
      </c>
      <c r="E392" s="126" t="s">
        <v>921</v>
      </c>
      <c r="F392" s="126" t="s">
        <v>268</v>
      </c>
      <c r="G392" s="126" t="s">
        <v>268</v>
      </c>
    </row>
    <row r="393" spans="1:7">
      <c r="A393" s="126" t="s">
        <v>922</v>
      </c>
      <c r="B393" s="126" t="s">
        <v>335</v>
      </c>
      <c r="C393" s="126" t="s">
        <v>2858</v>
      </c>
      <c r="D393" s="126" t="s">
        <v>197</v>
      </c>
      <c r="E393" s="126" t="s">
        <v>211</v>
      </c>
      <c r="F393" s="126" t="s">
        <v>349</v>
      </c>
      <c r="G393" s="126" t="s">
        <v>346</v>
      </c>
    </row>
    <row r="394" spans="1:7">
      <c r="A394" s="126" t="s">
        <v>923</v>
      </c>
      <c r="B394" s="126" t="s">
        <v>335</v>
      </c>
      <c r="C394" s="126" t="s">
        <v>2858</v>
      </c>
      <c r="D394" s="126" t="s">
        <v>202</v>
      </c>
      <c r="E394" s="126" t="s">
        <v>924</v>
      </c>
      <c r="F394" s="126" t="s">
        <v>925</v>
      </c>
      <c r="G394" s="126" t="s">
        <v>417</v>
      </c>
    </row>
    <row r="395" spans="1:7">
      <c r="A395" s="126" t="s">
        <v>926</v>
      </c>
      <c r="B395" s="126" t="s">
        <v>335</v>
      </c>
      <c r="C395" s="126" t="s">
        <v>2858</v>
      </c>
      <c r="D395" s="126" t="s">
        <v>197</v>
      </c>
      <c r="E395" s="126" t="s">
        <v>453</v>
      </c>
      <c r="F395" s="126" t="s">
        <v>927</v>
      </c>
      <c r="G395" s="126" t="s">
        <v>927</v>
      </c>
    </row>
    <row r="396" spans="1:7">
      <c r="A396" s="126" t="s">
        <v>928</v>
      </c>
      <c r="B396" s="126" t="s">
        <v>335</v>
      </c>
      <c r="C396" s="126" t="s">
        <v>2858</v>
      </c>
      <c r="D396" s="126" t="s">
        <v>202</v>
      </c>
      <c r="E396" s="126" t="s">
        <v>929</v>
      </c>
      <c r="F396" s="126" t="s">
        <v>930</v>
      </c>
      <c r="G396" s="126" t="s">
        <v>200</v>
      </c>
    </row>
    <row r="397" spans="1:7">
      <c r="A397" s="126" t="s">
        <v>931</v>
      </c>
      <c r="B397" s="126" t="s">
        <v>335</v>
      </c>
      <c r="C397" s="126" t="s">
        <v>2858</v>
      </c>
      <c r="D397" s="126" t="s">
        <v>197</v>
      </c>
      <c r="E397" s="126" t="s">
        <v>932</v>
      </c>
      <c r="F397" s="126" t="s">
        <v>933</v>
      </c>
      <c r="G397" s="126" t="s">
        <v>933</v>
      </c>
    </row>
    <row r="398" spans="1:7">
      <c r="A398" s="126" t="s">
        <v>934</v>
      </c>
      <c r="B398" s="126" t="s">
        <v>335</v>
      </c>
      <c r="C398" s="126" t="s">
        <v>2858</v>
      </c>
      <c r="D398" s="126" t="s">
        <v>197</v>
      </c>
      <c r="E398" s="126" t="s">
        <v>289</v>
      </c>
      <c r="F398" s="126" t="s">
        <v>935</v>
      </c>
      <c r="G398" s="126" t="s">
        <v>936</v>
      </c>
    </row>
    <row r="399" spans="1:7">
      <c r="A399" s="126" t="s">
        <v>937</v>
      </c>
      <c r="B399" s="126" t="s">
        <v>335</v>
      </c>
      <c r="C399" s="126" t="s">
        <v>2858</v>
      </c>
      <c r="D399" s="126" t="s">
        <v>202</v>
      </c>
      <c r="E399" s="126" t="s">
        <v>938</v>
      </c>
      <c r="F399" s="126" t="s">
        <v>939</v>
      </c>
      <c r="G399" s="126" t="s">
        <v>520</v>
      </c>
    </row>
    <row r="400" spans="1:7">
      <c r="A400" s="126" t="s">
        <v>940</v>
      </c>
      <c r="B400" s="126" t="s">
        <v>335</v>
      </c>
      <c r="C400" s="126" t="s">
        <v>2858</v>
      </c>
      <c r="D400" s="126" t="s">
        <v>197</v>
      </c>
      <c r="E400" s="126" t="s">
        <v>941</v>
      </c>
      <c r="F400" s="126" t="s">
        <v>942</v>
      </c>
      <c r="G400" s="126" t="s">
        <v>400</v>
      </c>
    </row>
    <row r="401" spans="1:7">
      <c r="A401" s="126" t="s">
        <v>943</v>
      </c>
      <c r="B401" s="126" t="s">
        <v>335</v>
      </c>
      <c r="C401" s="126" t="s">
        <v>2858</v>
      </c>
      <c r="D401" s="126" t="s">
        <v>202</v>
      </c>
      <c r="E401" s="126" t="s">
        <v>239</v>
      </c>
      <c r="F401" s="126" t="s">
        <v>944</v>
      </c>
      <c r="G401" s="126" t="s">
        <v>523</v>
      </c>
    </row>
    <row r="402" spans="1:7">
      <c r="A402" s="126" t="s">
        <v>945</v>
      </c>
      <c r="B402" s="126" t="s">
        <v>335</v>
      </c>
      <c r="C402" s="126" t="s">
        <v>2858</v>
      </c>
      <c r="D402" s="126" t="s">
        <v>202</v>
      </c>
      <c r="E402" s="126" t="s">
        <v>275</v>
      </c>
      <c r="F402" s="126" t="s">
        <v>946</v>
      </c>
      <c r="G402" s="126" t="s">
        <v>323</v>
      </c>
    </row>
    <row r="403" spans="1:7">
      <c r="A403" s="126" t="s">
        <v>947</v>
      </c>
      <c r="B403" s="126" t="s">
        <v>335</v>
      </c>
      <c r="C403" s="126" t="s">
        <v>2858</v>
      </c>
      <c r="D403" s="126" t="s">
        <v>202</v>
      </c>
      <c r="E403" s="126" t="s">
        <v>948</v>
      </c>
      <c r="F403" s="126" t="s">
        <v>457</v>
      </c>
      <c r="G403" s="126" t="s">
        <v>949</v>
      </c>
    </row>
    <row r="404" spans="1:7">
      <c r="A404" s="126" t="s">
        <v>950</v>
      </c>
      <c r="B404" s="126" t="s">
        <v>335</v>
      </c>
      <c r="C404" s="126" t="s">
        <v>2858</v>
      </c>
      <c r="D404" s="126" t="s">
        <v>197</v>
      </c>
      <c r="E404" s="126" t="s">
        <v>901</v>
      </c>
      <c r="F404" s="126" t="s">
        <v>253</v>
      </c>
      <c r="G404" s="126" t="s">
        <v>759</v>
      </c>
    </row>
    <row r="405" spans="1:7">
      <c r="A405" s="126" t="s">
        <v>951</v>
      </c>
      <c r="B405" s="126" t="s">
        <v>335</v>
      </c>
      <c r="C405" s="126" t="s">
        <v>2858</v>
      </c>
      <c r="D405" s="126" t="s">
        <v>202</v>
      </c>
      <c r="E405" s="126" t="s">
        <v>797</v>
      </c>
      <c r="F405" s="126" t="s">
        <v>590</v>
      </c>
      <c r="G405" s="126" t="s">
        <v>952</v>
      </c>
    </row>
    <row r="406" spans="1:7">
      <c r="A406" s="126" t="s">
        <v>953</v>
      </c>
      <c r="B406" s="126" t="s">
        <v>335</v>
      </c>
      <c r="C406" s="126" t="s">
        <v>2858</v>
      </c>
      <c r="D406" s="126" t="s">
        <v>197</v>
      </c>
      <c r="E406" s="126" t="s">
        <v>398</v>
      </c>
      <c r="F406" s="126" t="s">
        <v>513</v>
      </c>
      <c r="G406" s="126" t="s">
        <v>954</v>
      </c>
    </row>
    <row r="407" spans="1:7">
      <c r="A407" s="126" t="s">
        <v>955</v>
      </c>
      <c r="B407" s="126" t="s">
        <v>335</v>
      </c>
      <c r="C407" s="126" t="s">
        <v>2858</v>
      </c>
      <c r="D407" s="126" t="s">
        <v>202</v>
      </c>
      <c r="E407" s="126" t="s">
        <v>763</v>
      </c>
      <c r="F407" s="126" t="s">
        <v>956</v>
      </c>
      <c r="G407" s="126" t="s">
        <v>842</v>
      </c>
    </row>
    <row r="408" spans="1:7">
      <c r="A408" s="126" t="s">
        <v>957</v>
      </c>
      <c r="B408" s="126" t="s">
        <v>335</v>
      </c>
      <c r="C408" s="126" t="s">
        <v>2858</v>
      </c>
      <c r="D408" s="126" t="s">
        <v>197</v>
      </c>
      <c r="E408" s="126" t="s">
        <v>198</v>
      </c>
      <c r="F408" s="126" t="s">
        <v>958</v>
      </c>
      <c r="G408" s="126" t="s">
        <v>417</v>
      </c>
    </row>
    <row r="409" spans="1:7">
      <c r="A409" s="126" t="s">
        <v>959</v>
      </c>
      <c r="B409" s="126" t="s">
        <v>335</v>
      </c>
      <c r="C409" s="126" t="s">
        <v>2858</v>
      </c>
      <c r="D409" s="126" t="s">
        <v>197</v>
      </c>
      <c r="E409" s="126" t="s">
        <v>283</v>
      </c>
      <c r="F409" s="126" t="s">
        <v>719</v>
      </c>
      <c r="G409" s="126" t="s">
        <v>276</v>
      </c>
    </row>
    <row r="410" spans="1:7">
      <c r="A410" s="126" t="s">
        <v>960</v>
      </c>
      <c r="B410" s="126" t="s">
        <v>335</v>
      </c>
      <c r="C410" s="126" t="s">
        <v>2858</v>
      </c>
      <c r="D410" s="126" t="s">
        <v>202</v>
      </c>
      <c r="E410" s="126" t="s">
        <v>961</v>
      </c>
      <c r="F410" s="126" t="s">
        <v>962</v>
      </c>
      <c r="G410" s="126" t="s">
        <v>253</v>
      </c>
    </row>
    <row r="411" spans="1:7">
      <c r="A411" s="126" t="s">
        <v>963</v>
      </c>
      <c r="B411" s="126" t="s">
        <v>335</v>
      </c>
      <c r="C411" s="126" t="s">
        <v>2858</v>
      </c>
      <c r="D411" s="126" t="s">
        <v>197</v>
      </c>
      <c r="E411" s="126" t="s">
        <v>964</v>
      </c>
      <c r="F411" s="126" t="s">
        <v>965</v>
      </c>
      <c r="G411" s="126" t="s">
        <v>622</v>
      </c>
    </row>
    <row r="412" spans="1:7">
      <c r="A412" s="126" t="s">
        <v>966</v>
      </c>
      <c r="B412" s="126" t="s">
        <v>335</v>
      </c>
      <c r="C412" s="126" t="s">
        <v>2858</v>
      </c>
      <c r="D412" s="126" t="s">
        <v>202</v>
      </c>
      <c r="E412" s="126" t="s">
        <v>967</v>
      </c>
      <c r="F412" s="126" t="s">
        <v>318</v>
      </c>
      <c r="G412" s="126" t="s">
        <v>968</v>
      </c>
    </row>
    <row r="413" spans="1:7">
      <c r="A413" s="126" t="s">
        <v>969</v>
      </c>
      <c r="B413" s="126" t="s">
        <v>970</v>
      </c>
      <c r="C413" s="126" t="s">
        <v>2858</v>
      </c>
      <c r="D413" s="126" t="s">
        <v>197</v>
      </c>
      <c r="E413" s="126" t="s">
        <v>386</v>
      </c>
      <c r="F413" s="126" t="s">
        <v>914</v>
      </c>
      <c r="G413" s="126" t="s">
        <v>971</v>
      </c>
    </row>
    <row r="414" spans="1:7">
      <c r="A414" s="126" t="s">
        <v>972</v>
      </c>
      <c r="B414" s="126" t="s">
        <v>970</v>
      </c>
      <c r="C414" s="126" t="s">
        <v>2858</v>
      </c>
      <c r="D414" s="126" t="s">
        <v>202</v>
      </c>
      <c r="E414" s="126" t="s">
        <v>239</v>
      </c>
      <c r="F414" s="126" t="s">
        <v>345</v>
      </c>
      <c r="G414" s="126" t="s">
        <v>846</v>
      </c>
    </row>
    <row r="415" spans="1:7">
      <c r="A415" s="126" t="s">
        <v>973</v>
      </c>
      <c r="B415" s="126" t="s">
        <v>970</v>
      </c>
      <c r="C415" s="126" t="s">
        <v>2858</v>
      </c>
      <c r="D415" s="126" t="s">
        <v>197</v>
      </c>
      <c r="E415" s="126" t="s">
        <v>974</v>
      </c>
      <c r="F415" s="126" t="s">
        <v>975</v>
      </c>
      <c r="G415" s="126" t="s">
        <v>799</v>
      </c>
    </row>
    <row r="416" spans="1:7">
      <c r="A416" s="126" t="s">
        <v>976</v>
      </c>
      <c r="B416" s="126" t="s">
        <v>970</v>
      </c>
      <c r="C416" s="126" t="s">
        <v>2858</v>
      </c>
      <c r="D416" s="126" t="s">
        <v>197</v>
      </c>
      <c r="E416" s="126" t="s">
        <v>977</v>
      </c>
      <c r="F416" s="126" t="s">
        <v>216</v>
      </c>
      <c r="G416" s="126" t="s">
        <v>272</v>
      </c>
    </row>
    <row r="417" spans="1:7">
      <c r="A417" s="126" t="s">
        <v>978</v>
      </c>
      <c r="B417" s="126" t="s">
        <v>970</v>
      </c>
      <c r="C417" s="126" t="s">
        <v>2858</v>
      </c>
      <c r="D417" s="126" t="s">
        <v>202</v>
      </c>
      <c r="E417" s="126" t="s">
        <v>579</v>
      </c>
      <c r="F417" s="126" t="s">
        <v>979</v>
      </c>
      <c r="G417" s="126" t="s">
        <v>980</v>
      </c>
    </row>
    <row r="418" spans="1:7">
      <c r="A418" s="126" t="s">
        <v>981</v>
      </c>
      <c r="B418" s="126" t="s">
        <v>970</v>
      </c>
      <c r="C418" s="126" t="s">
        <v>2858</v>
      </c>
      <c r="D418" s="126" t="s">
        <v>202</v>
      </c>
      <c r="E418" s="126" t="s">
        <v>982</v>
      </c>
      <c r="F418" s="126" t="s">
        <v>672</v>
      </c>
      <c r="G418" s="126" t="s">
        <v>914</v>
      </c>
    </row>
    <row r="419" spans="1:7">
      <c r="A419" s="126" t="s">
        <v>983</v>
      </c>
      <c r="B419" s="126" t="s">
        <v>970</v>
      </c>
      <c r="C419" s="126" t="s">
        <v>2858</v>
      </c>
      <c r="D419" s="126" t="s">
        <v>202</v>
      </c>
      <c r="E419" s="126" t="s">
        <v>589</v>
      </c>
      <c r="F419" s="126" t="s">
        <v>984</v>
      </c>
      <c r="G419" s="126" t="s">
        <v>985</v>
      </c>
    </row>
    <row r="420" spans="1:7">
      <c r="A420" s="126" t="s">
        <v>986</v>
      </c>
      <c r="B420" s="126" t="s">
        <v>970</v>
      </c>
      <c r="C420" s="126" t="s">
        <v>2858</v>
      </c>
      <c r="D420" s="126" t="s">
        <v>202</v>
      </c>
      <c r="E420" s="126" t="s">
        <v>530</v>
      </c>
      <c r="F420" s="126" t="s">
        <v>485</v>
      </c>
      <c r="G420" s="126" t="s">
        <v>353</v>
      </c>
    </row>
    <row r="421" spans="1:7">
      <c r="A421" s="126" t="s">
        <v>987</v>
      </c>
      <c r="B421" s="126" t="s">
        <v>970</v>
      </c>
      <c r="C421" s="126" t="s">
        <v>2858</v>
      </c>
      <c r="D421" s="126" t="s">
        <v>202</v>
      </c>
      <c r="E421" s="126" t="s">
        <v>988</v>
      </c>
      <c r="F421" s="126" t="s">
        <v>989</v>
      </c>
      <c r="G421" s="126" t="s">
        <v>990</v>
      </c>
    </row>
    <row r="422" spans="1:7">
      <c r="A422" s="126" t="s">
        <v>991</v>
      </c>
      <c r="B422" s="126" t="s">
        <v>970</v>
      </c>
      <c r="C422" s="126" t="s">
        <v>2858</v>
      </c>
      <c r="D422" s="126" t="s">
        <v>197</v>
      </c>
      <c r="E422" s="126" t="s">
        <v>941</v>
      </c>
      <c r="F422" s="126" t="s">
        <v>992</v>
      </c>
      <c r="G422" s="126" t="s">
        <v>559</v>
      </c>
    </row>
    <row r="423" spans="1:7">
      <c r="A423" s="126" t="s">
        <v>993</v>
      </c>
      <c r="B423" s="126" t="s">
        <v>970</v>
      </c>
      <c r="C423" s="126" t="s">
        <v>2858</v>
      </c>
      <c r="D423" s="126" t="s">
        <v>197</v>
      </c>
      <c r="E423" s="126" t="s">
        <v>994</v>
      </c>
      <c r="F423" s="126" t="s">
        <v>228</v>
      </c>
      <c r="G423" s="126" t="s">
        <v>742</v>
      </c>
    </row>
    <row r="424" spans="1:7">
      <c r="A424" s="126" t="s">
        <v>995</v>
      </c>
      <c r="B424" s="126" t="s">
        <v>970</v>
      </c>
      <c r="C424" s="126" t="s">
        <v>2858</v>
      </c>
      <c r="D424" s="126" t="s">
        <v>197</v>
      </c>
      <c r="E424" s="127" t="s">
        <v>996</v>
      </c>
      <c r="F424" s="126" t="s">
        <v>240</v>
      </c>
      <c r="G424" s="126" t="s">
        <v>939</v>
      </c>
    </row>
    <row r="425" spans="1:7">
      <c r="A425" s="126" t="s">
        <v>997</v>
      </c>
      <c r="B425" s="126" t="s">
        <v>970</v>
      </c>
      <c r="C425" s="126" t="s">
        <v>2858</v>
      </c>
      <c r="D425" s="126" t="s">
        <v>197</v>
      </c>
      <c r="E425" s="126" t="s">
        <v>998</v>
      </c>
      <c r="F425" s="126" t="s">
        <v>999</v>
      </c>
      <c r="G425" s="126" t="s">
        <v>268</v>
      </c>
    </row>
    <row r="426" spans="1:7">
      <c r="A426" s="126" t="s">
        <v>1000</v>
      </c>
      <c r="B426" s="126" t="s">
        <v>970</v>
      </c>
      <c r="C426" s="126" t="s">
        <v>2858</v>
      </c>
      <c r="D426" s="126" t="s">
        <v>197</v>
      </c>
      <c r="E426" s="126" t="s">
        <v>994</v>
      </c>
      <c r="F426" s="126" t="s">
        <v>1001</v>
      </c>
      <c r="G426" s="126" t="s">
        <v>559</v>
      </c>
    </row>
    <row r="427" spans="1:7">
      <c r="A427" s="126" t="s">
        <v>1002</v>
      </c>
      <c r="B427" s="126" t="s">
        <v>970</v>
      </c>
      <c r="C427" s="126" t="s">
        <v>2858</v>
      </c>
      <c r="D427" s="126" t="s">
        <v>202</v>
      </c>
      <c r="E427" s="126" t="s">
        <v>1003</v>
      </c>
      <c r="F427" s="126" t="s">
        <v>1004</v>
      </c>
      <c r="G427" s="126" t="s">
        <v>1005</v>
      </c>
    </row>
    <row r="428" spans="1:7">
      <c r="A428" s="126" t="s">
        <v>1006</v>
      </c>
      <c r="B428" s="126" t="s">
        <v>970</v>
      </c>
      <c r="C428" s="126" t="s">
        <v>2858</v>
      </c>
      <c r="D428" s="126" t="s">
        <v>202</v>
      </c>
      <c r="E428" s="126" t="s">
        <v>1007</v>
      </c>
      <c r="F428" s="126" t="s">
        <v>516</v>
      </c>
      <c r="G428" s="126" t="s">
        <v>1008</v>
      </c>
    </row>
    <row r="429" spans="1:7">
      <c r="A429" s="126" t="s">
        <v>1009</v>
      </c>
      <c r="B429" s="126" t="s">
        <v>970</v>
      </c>
      <c r="C429" s="126" t="s">
        <v>2858</v>
      </c>
      <c r="D429" s="126" t="s">
        <v>197</v>
      </c>
      <c r="E429" s="126" t="s">
        <v>837</v>
      </c>
      <c r="F429" s="126" t="s">
        <v>1010</v>
      </c>
      <c r="G429" s="126" t="s">
        <v>1011</v>
      </c>
    </row>
    <row r="430" spans="1:7">
      <c r="A430" s="126" t="s">
        <v>1012</v>
      </c>
      <c r="B430" s="126" t="s">
        <v>970</v>
      </c>
      <c r="C430" s="126" t="s">
        <v>2858</v>
      </c>
      <c r="D430" s="126" t="s">
        <v>202</v>
      </c>
      <c r="E430" s="126" t="s">
        <v>303</v>
      </c>
      <c r="F430" s="126" t="s">
        <v>380</v>
      </c>
      <c r="G430" s="126" t="s">
        <v>1013</v>
      </c>
    </row>
    <row r="431" spans="1:7">
      <c r="A431" s="126" t="s">
        <v>1014</v>
      </c>
      <c r="B431" s="126" t="s">
        <v>970</v>
      </c>
      <c r="C431" s="126" t="s">
        <v>2858</v>
      </c>
      <c r="D431" s="126" t="s">
        <v>202</v>
      </c>
      <c r="E431" s="126" t="s">
        <v>621</v>
      </c>
      <c r="F431" s="126" t="s">
        <v>384</v>
      </c>
      <c r="G431" s="126" t="s">
        <v>905</v>
      </c>
    </row>
    <row r="432" spans="1:7">
      <c r="A432" s="126" t="s">
        <v>1015</v>
      </c>
      <c r="B432" s="126" t="s">
        <v>970</v>
      </c>
      <c r="C432" s="126" t="s">
        <v>2858</v>
      </c>
      <c r="D432" s="126" t="s">
        <v>202</v>
      </c>
      <c r="E432" s="126" t="s">
        <v>1016</v>
      </c>
      <c r="F432" s="126" t="s">
        <v>395</v>
      </c>
      <c r="G432" s="126" t="s">
        <v>1017</v>
      </c>
    </row>
    <row r="433" spans="1:7">
      <c r="A433" s="126" t="s">
        <v>1018</v>
      </c>
      <c r="B433" s="126" t="s">
        <v>970</v>
      </c>
      <c r="C433" s="126" t="s">
        <v>2858</v>
      </c>
      <c r="D433" s="126" t="s">
        <v>197</v>
      </c>
      <c r="E433" s="126" t="s">
        <v>1019</v>
      </c>
      <c r="F433" s="126" t="s">
        <v>1020</v>
      </c>
      <c r="G433" s="126" t="s">
        <v>371</v>
      </c>
    </row>
    <row r="434" spans="1:7">
      <c r="A434" s="126" t="s">
        <v>1021</v>
      </c>
      <c r="B434" s="126" t="s">
        <v>970</v>
      </c>
      <c r="C434" s="126" t="s">
        <v>2858</v>
      </c>
      <c r="D434" s="126" t="s">
        <v>197</v>
      </c>
      <c r="E434" s="126" t="s">
        <v>585</v>
      </c>
      <c r="F434" s="126" t="s">
        <v>217</v>
      </c>
      <c r="G434" s="126" t="s">
        <v>842</v>
      </c>
    </row>
    <row r="435" spans="1:7">
      <c r="A435" s="126" t="s">
        <v>1022</v>
      </c>
      <c r="B435" s="126" t="s">
        <v>970</v>
      </c>
      <c r="C435" s="126" t="s">
        <v>2858</v>
      </c>
      <c r="D435" s="126" t="s">
        <v>197</v>
      </c>
      <c r="E435" s="126" t="s">
        <v>1023</v>
      </c>
      <c r="F435" s="126" t="s">
        <v>1024</v>
      </c>
      <c r="G435" s="126" t="s">
        <v>1025</v>
      </c>
    </row>
    <row r="436" spans="1:7">
      <c r="A436" s="126" t="s">
        <v>1026</v>
      </c>
      <c r="B436" s="126" t="s">
        <v>970</v>
      </c>
      <c r="C436" s="126" t="s">
        <v>2858</v>
      </c>
      <c r="D436" s="126" t="s">
        <v>197</v>
      </c>
      <c r="E436" s="126" t="s">
        <v>977</v>
      </c>
      <c r="F436" s="126" t="s">
        <v>453</v>
      </c>
      <c r="G436" s="126" t="s">
        <v>268</v>
      </c>
    </row>
    <row r="437" spans="1:7">
      <c r="A437" s="126" t="s">
        <v>1027</v>
      </c>
      <c r="B437" s="126" t="s">
        <v>970</v>
      </c>
      <c r="C437" s="126" t="s">
        <v>2858</v>
      </c>
      <c r="D437" s="126" t="s">
        <v>202</v>
      </c>
      <c r="E437" s="126" t="s">
        <v>1028</v>
      </c>
      <c r="F437" s="126" t="s">
        <v>1029</v>
      </c>
      <c r="G437" s="126" t="s">
        <v>1030</v>
      </c>
    </row>
    <row r="438" spans="1:7">
      <c r="A438" s="126" t="s">
        <v>1031</v>
      </c>
      <c r="B438" s="126" t="s">
        <v>970</v>
      </c>
      <c r="C438" s="126" t="s">
        <v>2858</v>
      </c>
      <c r="D438" s="126" t="s">
        <v>197</v>
      </c>
      <c r="E438" s="126" t="s">
        <v>309</v>
      </c>
      <c r="F438" s="126" t="s">
        <v>1032</v>
      </c>
      <c r="G438" s="126" t="s">
        <v>1033</v>
      </c>
    </row>
    <row r="439" spans="1:7">
      <c r="A439" s="126" t="s">
        <v>1034</v>
      </c>
      <c r="B439" s="126" t="s">
        <v>970</v>
      </c>
      <c r="C439" s="126" t="s">
        <v>2858</v>
      </c>
      <c r="D439" s="126" t="s">
        <v>197</v>
      </c>
      <c r="E439" s="126" t="s">
        <v>1035</v>
      </c>
      <c r="F439" s="126" t="s">
        <v>276</v>
      </c>
      <c r="G439" s="126" t="s">
        <v>632</v>
      </c>
    </row>
    <row r="440" spans="1:7">
      <c r="A440" s="126" t="s">
        <v>1036</v>
      </c>
      <c r="B440" s="126" t="s">
        <v>970</v>
      </c>
      <c r="C440" s="126" t="s">
        <v>2858</v>
      </c>
      <c r="D440" s="126" t="s">
        <v>197</v>
      </c>
      <c r="E440" s="126" t="s">
        <v>1037</v>
      </c>
      <c r="F440" s="126" t="s">
        <v>1038</v>
      </c>
      <c r="G440" s="126" t="s">
        <v>1039</v>
      </c>
    </row>
    <row r="441" spans="1:7">
      <c r="A441" s="126" t="s">
        <v>1040</v>
      </c>
      <c r="B441" s="126" t="s">
        <v>970</v>
      </c>
      <c r="C441" s="126" t="s">
        <v>2858</v>
      </c>
      <c r="D441" s="126" t="s">
        <v>202</v>
      </c>
      <c r="E441" s="126" t="s">
        <v>1041</v>
      </c>
      <c r="F441" s="126" t="s">
        <v>563</v>
      </c>
      <c r="G441" s="126" t="s">
        <v>1042</v>
      </c>
    </row>
    <row r="442" spans="1:7">
      <c r="A442" s="126" t="s">
        <v>1043</v>
      </c>
      <c r="B442" s="126" t="s">
        <v>970</v>
      </c>
      <c r="C442" s="126" t="s">
        <v>2858</v>
      </c>
      <c r="D442" s="126" t="s">
        <v>202</v>
      </c>
      <c r="E442" s="126" t="s">
        <v>859</v>
      </c>
      <c r="F442" s="126" t="s">
        <v>573</v>
      </c>
      <c r="G442" s="126" t="s">
        <v>236</v>
      </c>
    </row>
    <row r="443" spans="1:7">
      <c r="A443" s="126" t="s">
        <v>1044</v>
      </c>
      <c r="B443" s="126" t="s">
        <v>970</v>
      </c>
      <c r="C443" s="126" t="s">
        <v>2858</v>
      </c>
      <c r="D443" s="126" t="s">
        <v>197</v>
      </c>
      <c r="E443" s="126" t="s">
        <v>1045</v>
      </c>
      <c r="F443" s="126" t="s">
        <v>1046</v>
      </c>
      <c r="G443" s="126" t="s">
        <v>489</v>
      </c>
    </row>
    <row r="444" spans="1:7">
      <c r="A444" s="126" t="s">
        <v>1047</v>
      </c>
      <c r="B444" s="126" t="s">
        <v>970</v>
      </c>
      <c r="C444" s="126" t="s">
        <v>2858</v>
      </c>
      <c r="D444" s="126" t="s">
        <v>197</v>
      </c>
      <c r="E444" s="126" t="s">
        <v>296</v>
      </c>
      <c r="F444" s="126" t="s">
        <v>1048</v>
      </c>
      <c r="G444" s="126" t="s">
        <v>1049</v>
      </c>
    </row>
    <row r="445" spans="1:7">
      <c r="A445" s="126" t="s">
        <v>1050</v>
      </c>
      <c r="B445" s="126" t="s">
        <v>970</v>
      </c>
      <c r="C445" s="126" t="s">
        <v>2858</v>
      </c>
      <c r="D445" s="126" t="s">
        <v>202</v>
      </c>
      <c r="E445" s="126" t="s">
        <v>1051</v>
      </c>
      <c r="F445" s="126" t="s">
        <v>1052</v>
      </c>
      <c r="G445" s="126" t="s">
        <v>958</v>
      </c>
    </row>
    <row r="446" spans="1:7">
      <c r="A446" s="126" t="s">
        <v>1053</v>
      </c>
      <c r="B446" s="126" t="s">
        <v>970</v>
      </c>
      <c r="C446" s="126" t="s">
        <v>2858</v>
      </c>
      <c r="D446" s="126" t="s">
        <v>202</v>
      </c>
      <c r="E446" s="126" t="s">
        <v>589</v>
      </c>
      <c r="F446" s="126" t="s">
        <v>1054</v>
      </c>
      <c r="G446" s="126" t="s">
        <v>204</v>
      </c>
    </row>
    <row r="447" spans="1:7">
      <c r="A447" s="126" t="s">
        <v>1055</v>
      </c>
      <c r="B447" s="126" t="s">
        <v>970</v>
      </c>
      <c r="C447" s="126" t="s">
        <v>2858</v>
      </c>
      <c r="D447" s="126" t="s">
        <v>202</v>
      </c>
      <c r="E447" s="126" t="s">
        <v>1056</v>
      </c>
      <c r="F447" s="126" t="s">
        <v>702</v>
      </c>
      <c r="G447" s="126" t="s">
        <v>478</v>
      </c>
    </row>
    <row r="448" spans="1:7">
      <c r="A448" s="126" t="s">
        <v>1057</v>
      </c>
      <c r="B448" s="126" t="s">
        <v>970</v>
      </c>
      <c r="C448" s="126" t="s">
        <v>2858</v>
      </c>
      <c r="D448" s="126" t="s">
        <v>197</v>
      </c>
      <c r="E448" s="126" t="s">
        <v>453</v>
      </c>
      <c r="F448" s="126" t="s">
        <v>759</v>
      </c>
      <c r="G448" s="126" t="s">
        <v>898</v>
      </c>
    </row>
    <row r="449" spans="1:7">
      <c r="A449" s="126" t="s">
        <v>1058</v>
      </c>
      <c r="B449" s="126" t="s">
        <v>970</v>
      </c>
      <c r="C449" s="126" t="s">
        <v>2858</v>
      </c>
      <c r="D449" s="126" t="s">
        <v>202</v>
      </c>
      <c r="E449" s="126" t="s">
        <v>313</v>
      </c>
      <c r="F449" s="126" t="s">
        <v>253</v>
      </c>
      <c r="G449" s="126" t="s">
        <v>361</v>
      </c>
    </row>
    <row r="450" spans="1:7">
      <c r="A450" s="126" t="s">
        <v>1059</v>
      </c>
      <c r="B450" s="126" t="s">
        <v>970</v>
      </c>
      <c r="C450" s="126" t="s">
        <v>2858</v>
      </c>
      <c r="D450" s="126" t="s">
        <v>202</v>
      </c>
      <c r="E450" s="126" t="s">
        <v>856</v>
      </c>
      <c r="F450" s="126" t="s">
        <v>846</v>
      </c>
      <c r="G450" s="126" t="s">
        <v>1060</v>
      </c>
    </row>
    <row r="451" spans="1:7">
      <c r="A451" s="126" t="s">
        <v>1061</v>
      </c>
      <c r="B451" s="126" t="s">
        <v>970</v>
      </c>
      <c r="C451" s="126" t="s">
        <v>2858</v>
      </c>
      <c r="D451" s="126" t="s">
        <v>202</v>
      </c>
      <c r="E451" s="126" t="s">
        <v>1062</v>
      </c>
      <c r="F451" s="126" t="s">
        <v>1063</v>
      </c>
      <c r="G451" s="126" t="s">
        <v>1064</v>
      </c>
    </row>
    <row r="452" spans="1:7">
      <c r="A452" s="126" t="s">
        <v>1065</v>
      </c>
      <c r="B452" s="126" t="s">
        <v>970</v>
      </c>
      <c r="C452" s="126" t="s">
        <v>2858</v>
      </c>
      <c r="D452" s="126" t="s">
        <v>197</v>
      </c>
      <c r="E452" s="126" t="s">
        <v>1066</v>
      </c>
      <c r="F452" s="126" t="s">
        <v>755</v>
      </c>
      <c r="G452" s="126" t="s">
        <v>287</v>
      </c>
    </row>
    <row r="453" spans="1:7">
      <c r="A453" s="126" t="s">
        <v>1067</v>
      </c>
      <c r="B453" s="126" t="s">
        <v>970</v>
      </c>
      <c r="C453" s="126" t="s">
        <v>2858</v>
      </c>
      <c r="D453" s="126" t="s">
        <v>202</v>
      </c>
      <c r="E453" s="126" t="s">
        <v>332</v>
      </c>
      <c r="F453" s="126" t="s">
        <v>281</v>
      </c>
      <c r="G453" s="126" t="s">
        <v>554</v>
      </c>
    </row>
    <row r="454" spans="1:7">
      <c r="A454" s="126" t="s">
        <v>1068</v>
      </c>
      <c r="B454" s="126" t="s">
        <v>970</v>
      </c>
      <c r="C454" s="126" t="s">
        <v>2858</v>
      </c>
      <c r="D454" s="126" t="s">
        <v>197</v>
      </c>
      <c r="E454" s="126" t="s">
        <v>1069</v>
      </c>
      <c r="F454" s="126" t="s">
        <v>1070</v>
      </c>
      <c r="G454" s="126" t="s">
        <v>1071</v>
      </c>
    </row>
    <row r="455" spans="1:7">
      <c r="A455" s="126" t="s">
        <v>1072</v>
      </c>
      <c r="B455" s="126" t="s">
        <v>970</v>
      </c>
      <c r="C455" s="126" t="s">
        <v>2858</v>
      </c>
      <c r="D455" s="126" t="s">
        <v>197</v>
      </c>
      <c r="E455" s="126" t="s">
        <v>837</v>
      </c>
      <c r="F455" s="126" t="s">
        <v>1073</v>
      </c>
      <c r="G455" s="126" t="s">
        <v>891</v>
      </c>
    </row>
    <row r="456" spans="1:7">
      <c r="A456" s="126" t="s">
        <v>1074</v>
      </c>
      <c r="B456" s="126" t="s">
        <v>970</v>
      </c>
      <c r="C456" s="126" t="s">
        <v>2858</v>
      </c>
      <c r="D456" s="126" t="s">
        <v>197</v>
      </c>
      <c r="E456" s="126" t="s">
        <v>1075</v>
      </c>
      <c r="F456" s="126" t="s">
        <v>654</v>
      </c>
      <c r="G456" s="126" t="s">
        <v>291</v>
      </c>
    </row>
    <row r="457" spans="1:7">
      <c r="A457" s="126" t="s">
        <v>1076</v>
      </c>
      <c r="B457" s="126" t="s">
        <v>970</v>
      </c>
      <c r="C457" s="126" t="s">
        <v>2858</v>
      </c>
      <c r="D457" s="126" t="s">
        <v>197</v>
      </c>
      <c r="E457" s="126" t="s">
        <v>1077</v>
      </c>
      <c r="F457" s="126" t="s">
        <v>654</v>
      </c>
      <c r="G457" s="126" t="s">
        <v>1078</v>
      </c>
    </row>
    <row r="458" spans="1:7">
      <c r="A458" s="126" t="s">
        <v>1079</v>
      </c>
      <c r="B458" s="126" t="s">
        <v>195</v>
      </c>
      <c r="C458" s="126" t="s">
        <v>2859</v>
      </c>
      <c r="D458" s="126" t="s">
        <v>197</v>
      </c>
      <c r="E458" s="126" t="s">
        <v>1080</v>
      </c>
      <c r="F458" s="126" t="s">
        <v>1081</v>
      </c>
      <c r="G458" s="126" t="s">
        <v>199</v>
      </c>
    </row>
    <row r="459" spans="1:7">
      <c r="A459" s="126" t="s">
        <v>1082</v>
      </c>
      <c r="B459" s="126" t="s">
        <v>195</v>
      </c>
      <c r="C459" s="126" t="s">
        <v>2859</v>
      </c>
      <c r="D459" s="126" t="s">
        <v>202</v>
      </c>
      <c r="E459" s="126" t="s">
        <v>1083</v>
      </c>
      <c r="F459" s="126" t="s">
        <v>1084</v>
      </c>
      <c r="G459" s="126" t="s">
        <v>1085</v>
      </c>
    </row>
    <row r="460" spans="1:7">
      <c r="A460" s="126" t="s">
        <v>1086</v>
      </c>
      <c r="B460" s="126" t="s">
        <v>195</v>
      </c>
      <c r="C460" s="126" t="s">
        <v>2859</v>
      </c>
      <c r="D460" s="126" t="s">
        <v>202</v>
      </c>
      <c r="E460" s="126" t="s">
        <v>1087</v>
      </c>
      <c r="F460" s="126" t="s">
        <v>228</v>
      </c>
      <c r="G460" s="126" t="s">
        <v>618</v>
      </c>
    </row>
    <row r="461" spans="1:7">
      <c r="A461" s="126" t="s">
        <v>1088</v>
      </c>
      <c r="B461" s="126" t="s">
        <v>195</v>
      </c>
      <c r="C461" s="126" t="s">
        <v>2859</v>
      </c>
      <c r="D461" s="126" t="s">
        <v>197</v>
      </c>
      <c r="E461" s="126" t="s">
        <v>1089</v>
      </c>
      <c r="F461" s="126" t="s">
        <v>587</v>
      </c>
      <c r="G461" s="126" t="s">
        <v>216</v>
      </c>
    </row>
    <row r="462" spans="1:7">
      <c r="A462" s="126" t="s">
        <v>1090</v>
      </c>
      <c r="B462" s="126" t="s">
        <v>195</v>
      </c>
      <c r="C462" s="126" t="s">
        <v>2859</v>
      </c>
      <c r="D462" s="126" t="s">
        <v>197</v>
      </c>
      <c r="E462" s="126" t="s">
        <v>1091</v>
      </c>
      <c r="F462" s="126" t="s">
        <v>587</v>
      </c>
      <c r="G462" s="126" t="s">
        <v>248</v>
      </c>
    </row>
    <row r="463" spans="1:7">
      <c r="A463" s="126" t="s">
        <v>1092</v>
      </c>
      <c r="B463" s="126" t="s">
        <v>195</v>
      </c>
      <c r="C463" s="126" t="s">
        <v>2859</v>
      </c>
      <c r="D463" s="126" t="s">
        <v>202</v>
      </c>
      <c r="E463" s="126" t="s">
        <v>332</v>
      </c>
      <c r="F463" s="126" t="s">
        <v>632</v>
      </c>
      <c r="G463" s="126" t="s">
        <v>375</v>
      </c>
    </row>
    <row r="464" spans="1:7">
      <c r="A464" s="126" t="s">
        <v>1093</v>
      </c>
      <c r="B464" s="126" t="s">
        <v>195</v>
      </c>
      <c r="C464" s="126" t="s">
        <v>2859</v>
      </c>
      <c r="D464" s="126" t="s">
        <v>197</v>
      </c>
      <c r="E464" s="126" t="s">
        <v>1094</v>
      </c>
      <c r="F464" s="126" t="s">
        <v>919</v>
      </c>
      <c r="G464" s="126" t="s">
        <v>268</v>
      </c>
    </row>
    <row r="465" spans="1:7">
      <c r="A465" s="126" t="s">
        <v>1095</v>
      </c>
      <c r="B465" s="126" t="s">
        <v>195</v>
      </c>
      <c r="C465" s="126" t="s">
        <v>2859</v>
      </c>
      <c r="D465" s="126" t="s">
        <v>202</v>
      </c>
      <c r="E465" s="126" t="s">
        <v>688</v>
      </c>
      <c r="F465" s="126" t="s">
        <v>1096</v>
      </c>
      <c r="G465" s="126" t="s">
        <v>808</v>
      </c>
    </row>
    <row r="466" spans="1:7">
      <c r="A466" s="126" t="s">
        <v>1097</v>
      </c>
      <c r="B466" s="126" t="s">
        <v>195</v>
      </c>
      <c r="C466" s="126" t="s">
        <v>2859</v>
      </c>
      <c r="D466" s="126" t="s">
        <v>197</v>
      </c>
      <c r="E466" s="126" t="s">
        <v>1098</v>
      </c>
      <c r="F466" s="126" t="s">
        <v>240</v>
      </c>
      <c r="G466" s="126" t="s">
        <v>742</v>
      </c>
    </row>
    <row r="467" spans="1:7">
      <c r="A467" s="126" t="s">
        <v>1099</v>
      </c>
      <c r="B467" s="126" t="s">
        <v>195</v>
      </c>
      <c r="C467" s="126" t="s">
        <v>2859</v>
      </c>
      <c r="D467" s="126" t="s">
        <v>197</v>
      </c>
      <c r="E467" s="126" t="s">
        <v>1100</v>
      </c>
      <c r="F467" s="126" t="s">
        <v>999</v>
      </c>
      <c r="G467" s="126" t="s">
        <v>268</v>
      </c>
    </row>
    <row r="468" spans="1:7">
      <c r="A468" s="126" t="s">
        <v>1101</v>
      </c>
      <c r="B468" s="126" t="s">
        <v>195</v>
      </c>
      <c r="C468" s="126" t="s">
        <v>2859</v>
      </c>
      <c r="D468" s="126" t="s">
        <v>202</v>
      </c>
      <c r="E468" s="126" t="s">
        <v>982</v>
      </c>
      <c r="F468" s="126" t="s">
        <v>1102</v>
      </c>
      <c r="G468" s="126" t="s">
        <v>395</v>
      </c>
    </row>
    <row r="469" spans="1:7">
      <c r="A469" s="126" t="s">
        <v>1103</v>
      </c>
      <c r="B469" s="126" t="s">
        <v>195</v>
      </c>
      <c r="C469" s="126" t="s">
        <v>2859</v>
      </c>
      <c r="D469" s="126" t="s">
        <v>197</v>
      </c>
      <c r="E469" s="126" t="s">
        <v>1104</v>
      </c>
      <c r="F469" s="126" t="s">
        <v>1105</v>
      </c>
      <c r="G469" s="126" t="s">
        <v>424</v>
      </c>
    </row>
    <row r="470" spans="1:7">
      <c r="A470" s="126" t="s">
        <v>1106</v>
      </c>
      <c r="B470" s="126" t="s">
        <v>195</v>
      </c>
      <c r="C470" s="126" t="s">
        <v>2859</v>
      </c>
      <c r="D470" s="126" t="s">
        <v>197</v>
      </c>
      <c r="E470" s="126" t="s">
        <v>1107</v>
      </c>
      <c r="F470" s="126" t="s">
        <v>520</v>
      </c>
      <c r="G470" s="126" t="s">
        <v>353</v>
      </c>
    </row>
    <row r="471" spans="1:7">
      <c r="A471" s="126" t="s">
        <v>1108</v>
      </c>
      <c r="B471" s="126" t="s">
        <v>195</v>
      </c>
      <c r="C471" s="126" t="s">
        <v>2859</v>
      </c>
      <c r="D471" s="126" t="s">
        <v>197</v>
      </c>
      <c r="E471" s="126" t="s">
        <v>1109</v>
      </c>
      <c r="F471" s="126" t="s">
        <v>520</v>
      </c>
      <c r="G471" s="126" t="s">
        <v>268</v>
      </c>
    </row>
    <row r="472" spans="1:7">
      <c r="A472" s="126" t="s">
        <v>1110</v>
      </c>
      <c r="B472" s="126" t="s">
        <v>195</v>
      </c>
      <c r="C472" s="126" t="s">
        <v>2859</v>
      </c>
      <c r="D472" s="126" t="s">
        <v>202</v>
      </c>
      <c r="E472" s="126" t="s">
        <v>1111</v>
      </c>
      <c r="F472" s="126" t="s">
        <v>389</v>
      </c>
      <c r="G472" s="126" t="s">
        <v>1112</v>
      </c>
    </row>
    <row r="473" spans="1:7">
      <c r="A473" s="126" t="s">
        <v>1113</v>
      </c>
      <c r="B473" s="126" t="s">
        <v>195</v>
      </c>
      <c r="C473" s="126" t="s">
        <v>2859</v>
      </c>
      <c r="D473" s="126" t="s">
        <v>202</v>
      </c>
      <c r="E473" s="126" t="s">
        <v>1114</v>
      </c>
      <c r="F473" s="126" t="s">
        <v>384</v>
      </c>
      <c r="G473" s="126" t="s">
        <v>661</v>
      </c>
    </row>
    <row r="474" spans="1:7">
      <c r="A474" s="126" t="s">
        <v>1115</v>
      </c>
      <c r="B474" s="126" t="s">
        <v>195</v>
      </c>
      <c r="C474" s="126" t="s">
        <v>2859</v>
      </c>
      <c r="D474" s="126" t="s">
        <v>197</v>
      </c>
      <c r="E474" s="126" t="s">
        <v>522</v>
      </c>
      <c r="F474" s="126" t="s">
        <v>384</v>
      </c>
      <c r="G474" s="126" t="s">
        <v>307</v>
      </c>
    </row>
    <row r="475" spans="1:7">
      <c r="A475" s="126" t="s">
        <v>1116</v>
      </c>
      <c r="B475" s="126" t="s">
        <v>195</v>
      </c>
      <c r="C475" s="126" t="s">
        <v>2859</v>
      </c>
      <c r="D475" s="126" t="s">
        <v>197</v>
      </c>
      <c r="E475" s="126" t="s">
        <v>1094</v>
      </c>
      <c r="F475" s="126" t="s">
        <v>384</v>
      </c>
      <c r="G475" s="126" t="s">
        <v>905</v>
      </c>
    </row>
    <row r="476" spans="1:7">
      <c r="A476" s="126" t="s">
        <v>1117</v>
      </c>
      <c r="B476" s="126" t="s">
        <v>195</v>
      </c>
      <c r="C476" s="126" t="s">
        <v>2859</v>
      </c>
      <c r="D476" s="126" t="s">
        <v>202</v>
      </c>
      <c r="E476" s="126" t="s">
        <v>1118</v>
      </c>
      <c r="F476" s="126" t="s">
        <v>390</v>
      </c>
      <c r="G476" s="126" t="s">
        <v>1119</v>
      </c>
    </row>
    <row r="477" spans="1:7">
      <c r="A477" s="126" t="s">
        <v>1120</v>
      </c>
      <c r="B477" s="126" t="s">
        <v>195</v>
      </c>
      <c r="C477" s="126" t="s">
        <v>2859</v>
      </c>
      <c r="D477" s="126" t="s">
        <v>202</v>
      </c>
      <c r="E477" s="126" t="s">
        <v>313</v>
      </c>
      <c r="F477" s="126" t="s">
        <v>1121</v>
      </c>
      <c r="G477" s="126" t="s">
        <v>1122</v>
      </c>
    </row>
    <row r="478" spans="1:7">
      <c r="A478" s="126" t="s">
        <v>418</v>
      </c>
      <c r="B478" s="126" t="s">
        <v>195</v>
      </c>
      <c r="C478" s="126" t="s">
        <v>2859</v>
      </c>
      <c r="D478" s="126" t="s">
        <v>202</v>
      </c>
      <c r="E478" s="126" t="s">
        <v>251</v>
      </c>
      <c r="F478" s="126" t="s">
        <v>268</v>
      </c>
      <c r="G478" s="126" t="s">
        <v>301</v>
      </c>
    </row>
    <row r="479" spans="1:7">
      <c r="A479" s="126" t="s">
        <v>1123</v>
      </c>
      <c r="B479" s="126" t="s">
        <v>195</v>
      </c>
      <c r="C479" s="126" t="s">
        <v>2859</v>
      </c>
      <c r="D479" s="126" t="s">
        <v>202</v>
      </c>
      <c r="E479" s="126" t="s">
        <v>1124</v>
      </c>
      <c r="F479" s="126" t="s">
        <v>1125</v>
      </c>
      <c r="G479" s="126" t="s">
        <v>968</v>
      </c>
    </row>
    <row r="480" spans="1:7">
      <c r="A480" s="126" t="s">
        <v>1126</v>
      </c>
      <c r="B480" s="126" t="s">
        <v>195</v>
      </c>
      <c r="C480" s="126" t="s">
        <v>2859</v>
      </c>
      <c r="D480" s="126" t="s">
        <v>202</v>
      </c>
      <c r="E480" s="126" t="s">
        <v>1127</v>
      </c>
      <c r="F480" s="126" t="s">
        <v>807</v>
      </c>
      <c r="G480" s="126" t="s">
        <v>559</v>
      </c>
    </row>
    <row r="481" spans="1:7">
      <c r="A481" s="126" t="s">
        <v>1128</v>
      </c>
      <c r="B481" s="126" t="s">
        <v>195</v>
      </c>
      <c r="C481" s="126" t="s">
        <v>2859</v>
      </c>
      <c r="D481" s="126" t="s">
        <v>202</v>
      </c>
      <c r="E481" s="126" t="s">
        <v>1129</v>
      </c>
      <c r="F481" s="126" t="s">
        <v>1130</v>
      </c>
      <c r="G481" s="126" t="s">
        <v>327</v>
      </c>
    </row>
    <row r="482" spans="1:7">
      <c r="A482" s="126" t="s">
        <v>1131</v>
      </c>
      <c r="B482" s="126" t="s">
        <v>195</v>
      </c>
      <c r="C482" s="126" t="s">
        <v>2859</v>
      </c>
      <c r="D482" s="126" t="s">
        <v>202</v>
      </c>
      <c r="E482" s="126" t="s">
        <v>340</v>
      </c>
      <c r="F482" s="126" t="s">
        <v>1132</v>
      </c>
      <c r="G482" s="126" t="s">
        <v>1133</v>
      </c>
    </row>
    <row r="483" spans="1:7">
      <c r="A483" s="126" t="s">
        <v>1134</v>
      </c>
      <c r="B483" s="126" t="s">
        <v>195</v>
      </c>
      <c r="C483" s="126" t="s">
        <v>2859</v>
      </c>
      <c r="D483" s="126" t="s">
        <v>202</v>
      </c>
      <c r="E483" s="126" t="s">
        <v>948</v>
      </c>
      <c r="F483" s="126" t="s">
        <v>563</v>
      </c>
      <c r="G483" s="126" t="s">
        <v>564</v>
      </c>
    </row>
    <row r="484" spans="1:7">
      <c r="A484" s="126" t="s">
        <v>1135</v>
      </c>
      <c r="B484" s="126" t="s">
        <v>195</v>
      </c>
      <c r="C484" s="126" t="s">
        <v>2859</v>
      </c>
      <c r="D484" s="126" t="s">
        <v>197</v>
      </c>
      <c r="E484" s="126" t="s">
        <v>1136</v>
      </c>
      <c r="F484" s="126" t="s">
        <v>428</v>
      </c>
      <c r="G484" s="126" t="s">
        <v>253</v>
      </c>
    </row>
    <row r="485" spans="1:7">
      <c r="A485" s="126" t="s">
        <v>1137</v>
      </c>
      <c r="B485" s="126" t="s">
        <v>195</v>
      </c>
      <c r="C485" s="126" t="s">
        <v>2859</v>
      </c>
      <c r="D485" s="126" t="s">
        <v>197</v>
      </c>
      <c r="E485" s="126" t="s">
        <v>1109</v>
      </c>
      <c r="F485" s="126" t="s">
        <v>1138</v>
      </c>
      <c r="G485" s="126" t="s">
        <v>512</v>
      </c>
    </row>
    <row r="486" spans="1:7">
      <c r="A486" s="126" t="s">
        <v>1139</v>
      </c>
      <c r="B486" s="126" t="s">
        <v>195</v>
      </c>
      <c r="C486" s="126" t="s">
        <v>2859</v>
      </c>
      <c r="D486" s="126" t="s">
        <v>202</v>
      </c>
      <c r="E486" s="126" t="s">
        <v>1140</v>
      </c>
      <c r="F486" s="126" t="s">
        <v>1141</v>
      </c>
      <c r="G486" s="126" t="s">
        <v>451</v>
      </c>
    </row>
    <row r="487" spans="1:7">
      <c r="A487" s="126" t="s">
        <v>1142</v>
      </c>
      <c r="B487" s="126" t="s">
        <v>195</v>
      </c>
      <c r="C487" s="126" t="s">
        <v>2859</v>
      </c>
      <c r="D487" s="126" t="s">
        <v>202</v>
      </c>
      <c r="E487" s="126" t="s">
        <v>1143</v>
      </c>
      <c r="F487" s="126" t="s">
        <v>702</v>
      </c>
      <c r="G487" s="126" t="s">
        <v>905</v>
      </c>
    </row>
    <row r="488" spans="1:7">
      <c r="A488" s="126" t="s">
        <v>1144</v>
      </c>
      <c r="B488" s="126" t="s">
        <v>195</v>
      </c>
      <c r="C488" s="126" t="s">
        <v>2859</v>
      </c>
      <c r="D488" s="126" t="s">
        <v>197</v>
      </c>
      <c r="E488" s="126" t="s">
        <v>522</v>
      </c>
      <c r="F488" s="126" t="s">
        <v>1145</v>
      </c>
      <c r="G488" s="126" t="s">
        <v>1145</v>
      </c>
    </row>
    <row r="489" spans="1:7">
      <c r="A489" s="126" t="s">
        <v>1146</v>
      </c>
      <c r="B489" s="126" t="s">
        <v>195</v>
      </c>
      <c r="C489" s="126" t="s">
        <v>2859</v>
      </c>
      <c r="D489" s="126" t="s">
        <v>202</v>
      </c>
      <c r="E489" s="126" t="s">
        <v>1147</v>
      </c>
      <c r="F489" s="126" t="s">
        <v>457</v>
      </c>
      <c r="G489" s="126" t="s">
        <v>1148</v>
      </c>
    </row>
    <row r="490" spans="1:7">
      <c r="A490" s="126" t="s">
        <v>1149</v>
      </c>
      <c r="B490" s="126" t="s">
        <v>195</v>
      </c>
      <c r="C490" s="126" t="s">
        <v>2859</v>
      </c>
      <c r="D490" s="126" t="s">
        <v>202</v>
      </c>
      <c r="E490" s="126" t="s">
        <v>1150</v>
      </c>
      <c r="F490" s="126" t="s">
        <v>714</v>
      </c>
      <c r="G490" s="126" t="s">
        <v>477</v>
      </c>
    </row>
    <row r="491" spans="1:7">
      <c r="A491" s="126" t="s">
        <v>1151</v>
      </c>
      <c r="B491" s="126" t="s">
        <v>195</v>
      </c>
      <c r="C491" s="126" t="s">
        <v>2859</v>
      </c>
      <c r="D491" s="126" t="s">
        <v>202</v>
      </c>
      <c r="E491" s="126" t="s">
        <v>332</v>
      </c>
      <c r="F491" s="126" t="s">
        <v>714</v>
      </c>
      <c r="G491" s="126" t="s">
        <v>375</v>
      </c>
    </row>
    <row r="492" spans="1:7">
      <c r="A492" s="126" t="s">
        <v>1152</v>
      </c>
      <c r="B492" s="126" t="s">
        <v>195</v>
      </c>
      <c r="C492" s="126" t="s">
        <v>2859</v>
      </c>
      <c r="D492" s="126" t="s">
        <v>202</v>
      </c>
      <c r="E492" s="126" t="s">
        <v>530</v>
      </c>
      <c r="F492" s="126" t="s">
        <v>759</v>
      </c>
      <c r="G492" s="126" t="s">
        <v>1153</v>
      </c>
    </row>
    <row r="493" spans="1:7">
      <c r="A493" s="126" t="s">
        <v>1154</v>
      </c>
      <c r="B493" s="126" t="s">
        <v>195</v>
      </c>
      <c r="C493" s="126" t="s">
        <v>2859</v>
      </c>
      <c r="D493" s="126" t="s">
        <v>197</v>
      </c>
      <c r="E493" s="126" t="s">
        <v>977</v>
      </c>
      <c r="F493" s="126" t="s">
        <v>241</v>
      </c>
      <c r="G493" s="126" t="s">
        <v>773</v>
      </c>
    </row>
    <row r="494" spans="1:7">
      <c r="A494" s="126" t="s">
        <v>1155</v>
      </c>
      <c r="B494" s="126" t="s">
        <v>195</v>
      </c>
      <c r="C494" s="126" t="s">
        <v>2859</v>
      </c>
      <c r="D494" s="126" t="s">
        <v>202</v>
      </c>
      <c r="E494" s="126" t="s">
        <v>1156</v>
      </c>
      <c r="F494" s="126" t="s">
        <v>846</v>
      </c>
      <c r="G494" s="126" t="s">
        <v>1157</v>
      </c>
    </row>
    <row r="495" spans="1:7">
      <c r="A495" s="126" t="s">
        <v>1158</v>
      </c>
      <c r="B495" s="126" t="s">
        <v>195</v>
      </c>
      <c r="C495" s="126" t="s">
        <v>2859</v>
      </c>
      <c r="D495" s="126" t="s">
        <v>197</v>
      </c>
      <c r="E495" s="126" t="s">
        <v>1069</v>
      </c>
      <c r="F495" s="126" t="s">
        <v>1159</v>
      </c>
      <c r="G495" s="126" t="s">
        <v>1160</v>
      </c>
    </row>
    <row r="496" spans="1:7">
      <c r="A496" s="126" t="s">
        <v>1161</v>
      </c>
      <c r="B496" s="126" t="s">
        <v>195</v>
      </c>
      <c r="C496" s="126" t="s">
        <v>2859</v>
      </c>
      <c r="D496" s="126" t="s">
        <v>202</v>
      </c>
      <c r="E496" s="126" t="s">
        <v>456</v>
      </c>
      <c r="F496" s="126" t="s">
        <v>314</v>
      </c>
      <c r="G496" s="126" t="s">
        <v>559</v>
      </c>
    </row>
    <row r="497" spans="1:7">
      <c r="A497" s="126" t="s">
        <v>1162</v>
      </c>
      <c r="B497" s="126" t="s">
        <v>195</v>
      </c>
      <c r="C497" s="126" t="s">
        <v>2859</v>
      </c>
      <c r="D497" s="126" t="s">
        <v>197</v>
      </c>
      <c r="E497" s="126" t="s">
        <v>325</v>
      </c>
      <c r="F497" s="126" t="s">
        <v>361</v>
      </c>
      <c r="G497" s="126" t="s">
        <v>954</v>
      </c>
    </row>
    <row r="498" spans="1:7">
      <c r="A498" s="126" t="s">
        <v>1163</v>
      </c>
      <c r="B498" s="126" t="s">
        <v>195</v>
      </c>
      <c r="C498" s="126" t="s">
        <v>2859</v>
      </c>
      <c r="D498" s="126" t="s">
        <v>202</v>
      </c>
      <c r="E498" s="126" t="s">
        <v>456</v>
      </c>
      <c r="F498" s="126" t="s">
        <v>1164</v>
      </c>
      <c r="G498" s="126" t="s">
        <v>1030</v>
      </c>
    </row>
    <row r="499" spans="1:7">
      <c r="A499" s="126" t="s">
        <v>1165</v>
      </c>
      <c r="B499" s="126" t="s">
        <v>195</v>
      </c>
      <c r="C499" s="126" t="s">
        <v>2859</v>
      </c>
      <c r="D499" s="126" t="s">
        <v>202</v>
      </c>
      <c r="E499" s="126" t="s">
        <v>332</v>
      </c>
      <c r="F499" s="126" t="s">
        <v>200</v>
      </c>
      <c r="G499" s="126" t="s">
        <v>1166</v>
      </c>
    </row>
    <row r="500" spans="1:7">
      <c r="A500" s="126" t="s">
        <v>1167</v>
      </c>
      <c r="B500" s="126" t="s">
        <v>195</v>
      </c>
      <c r="C500" s="126" t="s">
        <v>2859</v>
      </c>
      <c r="D500" s="126" t="s">
        <v>197</v>
      </c>
      <c r="E500" s="126" t="s">
        <v>522</v>
      </c>
      <c r="F500" s="126" t="s">
        <v>1168</v>
      </c>
      <c r="G500" s="126" t="s">
        <v>330</v>
      </c>
    </row>
    <row r="501" spans="1:7">
      <c r="A501" s="126" t="s">
        <v>1169</v>
      </c>
      <c r="B501" s="126" t="s">
        <v>195</v>
      </c>
      <c r="C501" s="126" t="s">
        <v>2859</v>
      </c>
      <c r="D501" s="126" t="s">
        <v>197</v>
      </c>
      <c r="E501" s="126" t="s">
        <v>627</v>
      </c>
      <c r="F501" s="126" t="s">
        <v>1170</v>
      </c>
      <c r="G501" s="126" t="s">
        <v>1171</v>
      </c>
    </row>
    <row r="502" spans="1:7">
      <c r="A502" s="126" t="s">
        <v>1172</v>
      </c>
      <c r="B502" s="126" t="s">
        <v>195</v>
      </c>
      <c r="C502" s="126" t="s">
        <v>2859</v>
      </c>
      <c r="D502" s="126" t="s">
        <v>197</v>
      </c>
      <c r="E502" s="126" t="s">
        <v>1173</v>
      </c>
      <c r="F502" s="126" t="s">
        <v>297</v>
      </c>
      <c r="G502" s="126" t="s">
        <v>348</v>
      </c>
    </row>
    <row r="503" spans="1:7">
      <c r="A503" s="126" t="s">
        <v>1174</v>
      </c>
      <c r="B503" s="126" t="s">
        <v>195</v>
      </c>
      <c r="C503" s="126" t="s">
        <v>2859</v>
      </c>
      <c r="D503" s="126" t="s">
        <v>202</v>
      </c>
      <c r="E503" s="126" t="s">
        <v>1175</v>
      </c>
      <c r="F503" s="126" t="s">
        <v>1038</v>
      </c>
      <c r="G503" s="126" t="s">
        <v>1176</v>
      </c>
    </row>
    <row r="504" spans="1:7">
      <c r="A504" s="126" t="s">
        <v>1177</v>
      </c>
      <c r="B504" s="126" t="s">
        <v>195</v>
      </c>
      <c r="C504" s="126" t="s">
        <v>2859</v>
      </c>
      <c r="D504" s="126" t="s">
        <v>197</v>
      </c>
      <c r="E504" s="126" t="s">
        <v>718</v>
      </c>
      <c r="F504" s="126" t="s">
        <v>1048</v>
      </c>
      <c r="G504" s="126" t="s">
        <v>1178</v>
      </c>
    </row>
    <row r="505" spans="1:7">
      <c r="A505" s="126" t="s">
        <v>1179</v>
      </c>
      <c r="B505" s="126" t="s">
        <v>335</v>
      </c>
      <c r="C505" s="126" t="s">
        <v>2859</v>
      </c>
      <c r="D505" s="126" t="s">
        <v>197</v>
      </c>
      <c r="E505" s="126" t="s">
        <v>522</v>
      </c>
      <c r="F505" s="126" t="s">
        <v>808</v>
      </c>
      <c r="G505" s="126" t="s">
        <v>1180</v>
      </c>
    </row>
    <row r="506" spans="1:7">
      <c r="A506" s="126" t="s">
        <v>1181</v>
      </c>
      <c r="B506" s="126" t="s">
        <v>335</v>
      </c>
      <c r="C506" s="126" t="s">
        <v>2859</v>
      </c>
      <c r="D506" s="126" t="s">
        <v>197</v>
      </c>
      <c r="E506" s="126" t="s">
        <v>1182</v>
      </c>
      <c r="F506" s="126" t="s">
        <v>975</v>
      </c>
      <c r="G506" s="126" t="s">
        <v>491</v>
      </c>
    </row>
    <row r="507" spans="1:7">
      <c r="A507" s="126" t="s">
        <v>1183</v>
      </c>
      <c r="B507" s="126" t="s">
        <v>335</v>
      </c>
      <c r="C507" s="126" t="s">
        <v>2859</v>
      </c>
      <c r="D507" s="126" t="s">
        <v>197</v>
      </c>
      <c r="E507" s="126" t="s">
        <v>378</v>
      </c>
      <c r="F507" s="126" t="s">
        <v>216</v>
      </c>
      <c r="G507" s="126" t="s">
        <v>1184</v>
      </c>
    </row>
    <row r="508" spans="1:7">
      <c r="A508" s="126" t="s">
        <v>1185</v>
      </c>
      <c r="B508" s="126" t="s">
        <v>335</v>
      </c>
      <c r="C508" s="126" t="s">
        <v>2859</v>
      </c>
      <c r="D508" s="126" t="s">
        <v>202</v>
      </c>
      <c r="E508" s="126" t="s">
        <v>1186</v>
      </c>
      <c r="F508" s="126" t="s">
        <v>1187</v>
      </c>
      <c r="G508" s="126" t="s">
        <v>677</v>
      </c>
    </row>
    <row r="509" spans="1:7">
      <c r="A509" s="126" t="s">
        <v>1188</v>
      </c>
      <c r="B509" s="126" t="s">
        <v>335</v>
      </c>
      <c r="C509" s="126" t="s">
        <v>2859</v>
      </c>
      <c r="D509" s="126" t="s">
        <v>197</v>
      </c>
      <c r="E509" s="126" t="s">
        <v>1189</v>
      </c>
      <c r="F509" s="126" t="s">
        <v>491</v>
      </c>
      <c r="G509" s="126" t="s">
        <v>1190</v>
      </c>
    </row>
    <row r="510" spans="1:7">
      <c r="A510" s="126" t="s">
        <v>877</v>
      </c>
      <c r="B510" s="126" t="s">
        <v>335</v>
      </c>
      <c r="C510" s="126" t="s">
        <v>2859</v>
      </c>
      <c r="D510" s="126" t="s">
        <v>202</v>
      </c>
      <c r="E510" s="126" t="s">
        <v>239</v>
      </c>
      <c r="F510" s="126" t="s">
        <v>587</v>
      </c>
      <c r="G510" s="126" t="s">
        <v>513</v>
      </c>
    </row>
    <row r="511" spans="1:7">
      <c r="A511" s="126" t="s">
        <v>1191</v>
      </c>
      <c r="B511" s="126" t="s">
        <v>335</v>
      </c>
      <c r="C511" s="126" t="s">
        <v>2859</v>
      </c>
      <c r="D511" s="126" t="s">
        <v>197</v>
      </c>
      <c r="E511" s="126" t="s">
        <v>1192</v>
      </c>
      <c r="F511" s="126" t="s">
        <v>1193</v>
      </c>
      <c r="G511" s="126" t="s">
        <v>684</v>
      </c>
    </row>
    <row r="512" spans="1:7">
      <c r="A512" s="126" t="s">
        <v>1194</v>
      </c>
      <c r="B512" s="126" t="s">
        <v>335</v>
      </c>
      <c r="C512" s="126" t="s">
        <v>2859</v>
      </c>
      <c r="D512" s="126" t="s">
        <v>202</v>
      </c>
      <c r="E512" s="126" t="s">
        <v>1195</v>
      </c>
      <c r="F512" s="126" t="s">
        <v>1196</v>
      </c>
      <c r="G512" s="126" t="s">
        <v>1197</v>
      </c>
    </row>
    <row r="513" spans="1:7">
      <c r="A513" s="126" t="s">
        <v>1198</v>
      </c>
      <c r="B513" s="126" t="s">
        <v>335</v>
      </c>
      <c r="C513" s="126" t="s">
        <v>2859</v>
      </c>
      <c r="D513" s="126" t="s">
        <v>202</v>
      </c>
      <c r="E513" s="126" t="s">
        <v>1199</v>
      </c>
      <c r="F513" s="126" t="s">
        <v>408</v>
      </c>
      <c r="G513" s="126" t="s">
        <v>636</v>
      </c>
    </row>
    <row r="514" spans="1:7">
      <c r="A514" s="126" t="s">
        <v>1200</v>
      </c>
      <c r="B514" s="126" t="s">
        <v>335</v>
      </c>
      <c r="C514" s="126" t="s">
        <v>2859</v>
      </c>
      <c r="D514" s="126" t="s">
        <v>202</v>
      </c>
      <c r="E514" s="126" t="s">
        <v>688</v>
      </c>
      <c r="F514" s="126" t="s">
        <v>375</v>
      </c>
      <c r="G514" s="126" t="s">
        <v>1201</v>
      </c>
    </row>
    <row r="515" spans="1:7">
      <c r="A515" s="126" t="s">
        <v>1202</v>
      </c>
      <c r="B515" s="126" t="s">
        <v>335</v>
      </c>
      <c r="C515" s="126" t="s">
        <v>2859</v>
      </c>
      <c r="D515" s="126" t="s">
        <v>202</v>
      </c>
      <c r="E515" s="126" t="s">
        <v>1203</v>
      </c>
      <c r="F515" s="126" t="s">
        <v>1204</v>
      </c>
      <c r="G515" s="126" t="s">
        <v>268</v>
      </c>
    </row>
    <row r="516" spans="1:7">
      <c r="A516" s="126" t="s">
        <v>1205</v>
      </c>
      <c r="B516" s="126" t="s">
        <v>335</v>
      </c>
      <c r="C516" s="126" t="s">
        <v>2859</v>
      </c>
      <c r="D516" s="126" t="s">
        <v>197</v>
      </c>
      <c r="E516" s="126" t="s">
        <v>522</v>
      </c>
      <c r="F516" s="126" t="s">
        <v>287</v>
      </c>
      <c r="G516" s="126" t="s">
        <v>1206</v>
      </c>
    </row>
    <row r="517" spans="1:7">
      <c r="A517" s="126" t="s">
        <v>1207</v>
      </c>
      <c r="B517" s="126" t="s">
        <v>335</v>
      </c>
      <c r="C517" s="126" t="s">
        <v>2859</v>
      </c>
      <c r="D517" s="126" t="s">
        <v>197</v>
      </c>
      <c r="E517" s="126" t="s">
        <v>283</v>
      </c>
      <c r="F517" s="126" t="s">
        <v>520</v>
      </c>
      <c r="G517" s="126" t="s">
        <v>216</v>
      </c>
    </row>
    <row r="518" spans="1:7">
      <c r="A518" s="126" t="s">
        <v>1208</v>
      </c>
      <c r="B518" s="126" t="s">
        <v>335</v>
      </c>
      <c r="C518" s="126" t="s">
        <v>2859</v>
      </c>
      <c r="D518" s="126" t="s">
        <v>202</v>
      </c>
      <c r="E518" s="126" t="s">
        <v>797</v>
      </c>
      <c r="F518" s="126" t="s">
        <v>1209</v>
      </c>
      <c r="G518" s="126" t="s">
        <v>253</v>
      </c>
    </row>
    <row r="519" spans="1:7">
      <c r="A519" s="126" t="s">
        <v>1210</v>
      </c>
      <c r="B519" s="126" t="s">
        <v>335</v>
      </c>
      <c r="C519" s="126" t="s">
        <v>2859</v>
      </c>
      <c r="D519" s="126" t="s">
        <v>202</v>
      </c>
      <c r="E519" s="126" t="s">
        <v>1211</v>
      </c>
      <c r="F519" s="126" t="s">
        <v>1212</v>
      </c>
      <c r="G519" s="126" t="s">
        <v>1213</v>
      </c>
    </row>
    <row r="520" spans="1:7">
      <c r="A520" s="126" t="s">
        <v>1214</v>
      </c>
      <c r="B520" s="126" t="s">
        <v>335</v>
      </c>
      <c r="C520" s="126" t="s">
        <v>2859</v>
      </c>
      <c r="D520" s="126" t="s">
        <v>202</v>
      </c>
      <c r="E520" s="126" t="s">
        <v>1215</v>
      </c>
      <c r="F520" s="126" t="s">
        <v>294</v>
      </c>
      <c r="G520" s="126" t="s">
        <v>221</v>
      </c>
    </row>
    <row r="521" spans="1:7">
      <c r="A521" s="126" t="s">
        <v>1216</v>
      </c>
      <c r="B521" s="126" t="s">
        <v>335</v>
      </c>
      <c r="C521" s="126" t="s">
        <v>2859</v>
      </c>
      <c r="D521" s="126" t="s">
        <v>202</v>
      </c>
      <c r="E521" s="126" t="s">
        <v>239</v>
      </c>
      <c r="F521" s="126" t="s">
        <v>301</v>
      </c>
      <c r="G521" s="126" t="s">
        <v>919</v>
      </c>
    </row>
    <row r="522" spans="1:7">
      <c r="A522" s="126" t="s">
        <v>1217</v>
      </c>
      <c r="B522" s="126" t="s">
        <v>335</v>
      </c>
      <c r="C522" s="126" t="s">
        <v>2859</v>
      </c>
      <c r="D522" s="126" t="s">
        <v>197</v>
      </c>
      <c r="E522" s="126" t="s">
        <v>575</v>
      </c>
      <c r="F522" s="126" t="s">
        <v>301</v>
      </c>
      <c r="G522" s="126" t="s">
        <v>520</v>
      </c>
    </row>
    <row r="523" spans="1:7">
      <c r="A523" s="126" t="s">
        <v>1115</v>
      </c>
      <c r="B523" s="126" t="s">
        <v>335</v>
      </c>
      <c r="C523" s="126" t="s">
        <v>2859</v>
      </c>
      <c r="D523" s="126" t="s">
        <v>197</v>
      </c>
      <c r="E523" s="126" t="s">
        <v>522</v>
      </c>
      <c r="F523" s="126" t="s">
        <v>384</v>
      </c>
      <c r="G523" s="126" t="s">
        <v>846</v>
      </c>
    </row>
    <row r="524" spans="1:7">
      <c r="A524" s="126" t="s">
        <v>1218</v>
      </c>
      <c r="B524" s="126" t="s">
        <v>335</v>
      </c>
      <c r="C524" s="126" t="s">
        <v>2859</v>
      </c>
      <c r="D524" s="126" t="s">
        <v>202</v>
      </c>
      <c r="E524" s="126" t="s">
        <v>735</v>
      </c>
      <c r="F524" s="126" t="s">
        <v>1219</v>
      </c>
      <c r="G524" s="126" t="s">
        <v>1011</v>
      </c>
    </row>
    <row r="525" spans="1:7">
      <c r="A525" s="126" t="s">
        <v>1220</v>
      </c>
      <c r="B525" s="126" t="s">
        <v>335</v>
      </c>
      <c r="C525" s="126" t="s">
        <v>2859</v>
      </c>
      <c r="D525" s="126" t="s">
        <v>197</v>
      </c>
      <c r="E525" s="126" t="s">
        <v>1221</v>
      </c>
      <c r="F525" s="126" t="s">
        <v>1222</v>
      </c>
      <c r="G525" s="126" t="s">
        <v>1223</v>
      </c>
    </row>
    <row r="526" spans="1:7">
      <c r="A526" s="126" t="s">
        <v>1224</v>
      </c>
      <c r="B526" s="126" t="s">
        <v>335</v>
      </c>
      <c r="C526" s="126" t="s">
        <v>2859</v>
      </c>
      <c r="D526" s="126" t="s">
        <v>197</v>
      </c>
      <c r="E526" s="126" t="s">
        <v>1225</v>
      </c>
      <c r="F526" s="126" t="s">
        <v>1226</v>
      </c>
      <c r="G526" s="126" t="s">
        <v>1060</v>
      </c>
    </row>
    <row r="527" spans="1:7">
      <c r="A527" s="126" t="s">
        <v>1227</v>
      </c>
      <c r="B527" s="126" t="s">
        <v>335</v>
      </c>
      <c r="C527" s="126" t="s">
        <v>2859</v>
      </c>
      <c r="D527" s="126" t="s">
        <v>202</v>
      </c>
      <c r="E527" s="126" t="s">
        <v>1140</v>
      </c>
      <c r="F527" s="126" t="s">
        <v>268</v>
      </c>
      <c r="G527" s="126" t="s">
        <v>417</v>
      </c>
    </row>
    <row r="528" spans="1:7">
      <c r="A528" s="126" t="s">
        <v>1228</v>
      </c>
      <c r="B528" s="126" t="s">
        <v>335</v>
      </c>
      <c r="C528" s="126" t="s">
        <v>2859</v>
      </c>
      <c r="D528" s="126" t="s">
        <v>197</v>
      </c>
      <c r="E528" s="126" t="s">
        <v>1229</v>
      </c>
      <c r="F528" s="126" t="s">
        <v>268</v>
      </c>
      <c r="G528" s="126" t="s">
        <v>919</v>
      </c>
    </row>
    <row r="529" spans="1:7">
      <c r="A529" s="126" t="s">
        <v>1230</v>
      </c>
      <c r="B529" s="126" t="s">
        <v>335</v>
      </c>
      <c r="C529" s="126" t="s">
        <v>2859</v>
      </c>
      <c r="D529" s="126" t="s">
        <v>202</v>
      </c>
      <c r="E529" s="126" t="s">
        <v>1231</v>
      </c>
      <c r="F529" s="126" t="s">
        <v>268</v>
      </c>
      <c r="G529" s="126" t="s">
        <v>268</v>
      </c>
    </row>
    <row r="530" spans="1:7">
      <c r="A530" s="126" t="s">
        <v>1232</v>
      </c>
      <c r="B530" s="126" t="s">
        <v>335</v>
      </c>
      <c r="C530" s="126" t="s">
        <v>2859</v>
      </c>
      <c r="D530" s="126" t="s">
        <v>202</v>
      </c>
      <c r="E530" s="126" t="s">
        <v>1233</v>
      </c>
      <c r="F530" s="126" t="s">
        <v>1234</v>
      </c>
      <c r="G530" s="126" t="s">
        <v>1235</v>
      </c>
    </row>
    <row r="531" spans="1:7">
      <c r="A531" s="126" t="s">
        <v>1236</v>
      </c>
      <c r="B531" s="126" t="s">
        <v>335</v>
      </c>
      <c r="C531" s="126" t="s">
        <v>2859</v>
      </c>
      <c r="D531" s="126" t="s">
        <v>202</v>
      </c>
      <c r="E531" s="126" t="s">
        <v>1237</v>
      </c>
      <c r="F531" s="126" t="s">
        <v>276</v>
      </c>
      <c r="G531" s="126" t="s">
        <v>276</v>
      </c>
    </row>
    <row r="532" spans="1:7">
      <c r="A532" s="126" t="s">
        <v>1238</v>
      </c>
      <c r="B532" s="126" t="s">
        <v>335</v>
      </c>
      <c r="C532" s="126" t="s">
        <v>2859</v>
      </c>
      <c r="D532" s="126" t="s">
        <v>202</v>
      </c>
      <c r="E532" s="126" t="s">
        <v>948</v>
      </c>
      <c r="F532" s="126" t="s">
        <v>698</v>
      </c>
      <c r="G532" s="126" t="s">
        <v>678</v>
      </c>
    </row>
    <row r="533" spans="1:7">
      <c r="A533" s="126" t="s">
        <v>1239</v>
      </c>
      <c r="B533" s="126" t="s">
        <v>335</v>
      </c>
      <c r="C533" s="126" t="s">
        <v>2859</v>
      </c>
      <c r="D533" s="126" t="s">
        <v>197</v>
      </c>
      <c r="E533" s="126" t="s">
        <v>198</v>
      </c>
      <c r="F533" s="126" t="s">
        <v>980</v>
      </c>
      <c r="G533" s="126" t="s">
        <v>700</v>
      </c>
    </row>
    <row r="534" spans="1:7">
      <c r="A534" s="126" t="s">
        <v>1240</v>
      </c>
      <c r="B534" s="126" t="s">
        <v>335</v>
      </c>
      <c r="C534" s="126" t="s">
        <v>2859</v>
      </c>
      <c r="D534" s="126" t="s">
        <v>197</v>
      </c>
      <c r="E534" s="126" t="s">
        <v>378</v>
      </c>
      <c r="F534" s="126" t="s">
        <v>1241</v>
      </c>
      <c r="G534" s="126" t="s">
        <v>276</v>
      </c>
    </row>
    <row r="535" spans="1:7">
      <c r="A535" s="126" t="s">
        <v>1242</v>
      </c>
      <c r="B535" s="126" t="s">
        <v>335</v>
      </c>
      <c r="C535" s="126" t="s">
        <v>2859</v>
      </c>
      <c r="D535" s="126" t="s">
        <v>202</v>
      </c>
      <c r="E535" s="126" t="s">
        <v>948</v>
      </c>
      <c r="F535" s="126" t="s">
        <v>669</v>
      </c>
      <c r="G535" s="126" t="s">
        <v>1243</v>
      </c>
    </row>
    <row r="536" spans="1:7">
      <c r="A536" s="126" t="s">
        <v>1244</v>
      </c>
      <c r="B536" s="126" t="s">
        <v>335</v>
      </c>
      <c r="C536" s="126" t="s">
        <v>2859</v>
      </c>
      <c r="D536" s="126" t="s">
        <v>197</v>
      </c>
      <c r="E536" s="126" t="s">
        <v>1245</v>
      </c>
      <c r="F536" s="126" t="s">
        <v>799</v>
      </c>
      <c r="G536" s="126" t="s">
        <v>216</v>
      </c>
    </row>
    <row r="537" spans="1:7">
      <c r="A537" s="126" t="s">
        <v>1246</v>
      </c>
      <c r="B537" s="126" t="s">
        <v>335</v>
      </c>
      <c r="C537" s="126" t="s">
        <v>2859</v>
      </c>
      <c r="D537" s="126" t="s">
        <v>202</v>
      </c>
      <c r="E537" s="126" t="s">
        <v>982</v>
      </c>
      <c r="F537" s="126" t="s">
        <v>799</v>
      </c>
      <c r="G537" s="126" t="s">
        <v>559</v>
      </c>
    </row>
    <row r="538" spans="1:7">
      <c r="A538" s="126" t="s">
        <v>1247</v>
      </c>
      <c r="B538" s="126" t="s">
        <v>335</v>
      </c>
      <c r="C538" s="126" t="s">
        <v>2859</v>
      </c>
      <c r="D538" s="126" t="s">
        <v>197</v>
      </c>
      <c r="E538" s="126" t="s">
        <v>921</v>
      </c>
      <c r="F538" s="126" t="s">
        <v>1248</v>
      </c>
      <c r="G538" s="126" t="s">
        <v>1249</v>
      </c>
    </row>
    <row r="539" spans="1:7">
      <c r="A539" s="126" t="s">
        <v>1250</v>
      </c>
      <c r="B539" s="126" t="s">
        <v>335</v>
      </c>
      <c r="C539" s="126" t="s">
        <v>2859</v>
      </c>
      <c r="D539" s="126" t="s">
        <v>202</v>
      </c>
      <c r="E539" s="126" t="s">
        <v>1251</v>
      </c>
      <c r="F539" s="126" t="s">
        <v>297</v>
      </c>
      <c r="G539" s="126" t="s">
        <v>297</v>
      </c>
    </row>
    <row r="540" spans="1:7">
      <c r="A540" s="126" t="s">
        <v>1252</v>
      </c>
      <c r="B540" s="126" t="s">
        <v>335</v>
      </c>
      <c r="C540" s="126" t="s">
        <v>2859</v>
      </c>
      <c r="D540" s="126" t="s">
        <v>202</v>
      </c>
      <c r="E540" s="126" t="s">
        <v>589</v>
      </c>
      <c r="F540" s="126" t="s">
        <v>1253</v>
      </c>
      <c r="G540" s="126" t="s">
        <v>244</v>
      </c>
    </row>
    <row r="541" spans="1:7">
      <c r="A541" s="126" t="s">
        <v>1254</v>
      </c>
      <c r="B541" s="126" t="s">
        <v>335</v>
      </c>
      <c r="C541" s="126" t="s">
        <v>2859</v>
      </c>
      <c r="D541" s="126" t="s">
        <v>197</v>
      </c>
      <c r="E541" s="126" t="s">
        <v>1255</v>
      </c>
      <c r="F541" s="126" t="s">
        <v>213</v>
      </c>
      <c r="G541" s="126" t="s">
        <v>1256</v>
      </c>
    </row>
    <row r="542" spans="1:7">
      <c r="A542" s="126" t="s">
        <v>1257</v>
      </c>
      <c r="B542" s="126" t="s">
        <v>335</v>
      </c>
      <c r="C542" s="126" t="s">
        <v>2859</v>
      </c>
      <c r="D542" s="126" t="s">
        <v>202</v>
      </c>
      <c r="E542" s="126" t="s">
        <v>1258</v>
      </c>
      <c r="F542" s="126" t="s">
        <v>853</v>
      </c>
      <c r="G542" s="126" t="s">
        <v>1259</v>
      </c>
    </row>
    <row r="543" spans="1:7">
      <c r="A543" s="126" t="s">
        <v>1260</v>
      </c>
      <c r="B543" s="126" t="s">
        <v>335</v>
      </c>
      <c r="C543" s="126" t="s">
        <v>2859</v>
      </c>
      <c r="D543" s="126" t="s">
        <v>197</v>
      </c>
      <c r="E543" s="126" t="s">
        <v>398</v>
      </c>
      <c r="F543" s="126" t="s">
        <v>1261</v>
      </c>
      <c r="G543" s="126" t="s">
        <v>641</v>
      </c>
    </row>
    <row r="544" spans="1:7">
      <c r="A544" s="126" t="s">
        <v>1262</v>
      </c>
      <c r="B544" s="126" t="s">
        <v>335</v>
      </c>
      <c r="C544" s="126" t="s">
        <v>2859</v>
      </c>
      <c r="D544" s="126" t="s">
        <v>202</v>
      </c>
      <c r="E544" s="126" t="s">
        <v>1263</v>
      </c>
      <c r="F544" s="126" t="s">
        <v>517</v>
      </c>
      <c r="G544" s="126" t="s">
        <v>276</v>
      </c>
    </row>
    <row r="545" spans="1:7">
      <c r="A545" s="126" t="s">
        <v>1264</v>
      </c>
      <c r="B545" s="126" t="s">
        <v>335</v>
      </c>
      <c r="C545" s="126" t="s">
        <v>2859</v>
      </c>
      <c r="D545" s="126" t="s">
        <v>197</v>
      </c>
      <c r="E545" s="126" t="s">
        <v>585</v>
      </c>
      <c r="F545" s="126" t="s">
        <v>1265</v>
      </c>
      <c r="G545" s="126" t="s">
        <v>460</v>
      </c>
    </row>
    <row r="546" spans="1:7">
      <c r="A546" s="126" t="s">
        <v>1266</v>
      </c>
      <c r="B546" s="126" t="s">
        <v>335</v>
      </c>
      <c r="C546" s="126" t="s">
        <v>2859</v>
      </c>
      <c r="D546" s="126" t="s">
        <v>202</v>
      </c>
      <c r="E546" s="126" t="s">
        <v>511</v>
      </c>
      <c r="F546" s="126" t="s">
        <v>1267</v>
      </c>
      <c r="G546" s="126" t="s">
        <v>1268</v>
      </c>
    </row>
    <row r="547" spans="1:7">
      <c r="A547" s="126" t="s">
        <v>1269</v>
      </c>
      <c r="B547" s="126" t="s">
        <v>335</v>
      </c>
      <c r="C547" s="126" t="s">
        <v>2859</v>
      </c>
      <c r="D547" s="126" t="s">
        <v>197</v>
      </c>
      <c r="E547" s="126" t="s">
        <v>1270</v>
      </c>
      <c r="F547" s="126" t="s">
        <v>451</v>
      </c>
      <c r="G547" s="126" t="s">
        <v>268</v>
      </c>
    </row>
    <row r="548" spans="1:7">
      <c r="A548" s="126" t="s">
        <v>1271</v>
      </c>
      <c r="B548" s="126" t="s">
        <v>335</v>
      </c>
      <c r="C548" s="126" t="s">
        <v>2859</v>
      </c>
      <c r="D548" s="126" t="s">
        <v>202</v>
      </c>
      <c r="E548" s="126" t="s">
        <v>595</v>
      </c>
      <c r="F548" s="126" t="s">
        <v>601</v>
      </c>
      <c r="G548" s="126" t="s">
        <v>268</v>
      </c>
    </row>
    <row r="549" spans="1:7">
      <c r="A549" s="126" t="s">
        <v>1272</v>
      </c>
      <c r="B549" s="126" t="s">
        <v>335</v>
      </c>
      <c r="C549" s="126" t="s">
        <v>2859</v>
      </c>
      <c r="D549" s="126" t="s">
        <v>202</v>
      </c>
      <c r="E549" s="126" t="s">
        <v>1273</v>
      </c>
      <c r="F549" s="126" t="s">
        <v>1170</v>
      </c>
      <c r="G549" s="126" t="s">
        <v>1274</v>
      </c>
    </row>
    <row r="550" spans="1:7">
      <c r="A550" s="126" t="s">
        <v>1275</v>
      </c>
      <c r="B550" s="126" t="s">
        <v>970</v>
      </c>
      <c r="C550" s="126" t="s">
        <v>2859</v>
      </c>
      <c r="D550" s="126" t="s">
        <v>202</v>
      </c>
      <c r="E550" s="126" t="s">
        <v>317</v>
      </c>
      <c r="F550" s="126" t="s">
        <v>1276</v>
      </c>
      <c r="G550" s="126" t="s">
        <v>1277</v>
      </c>
    </row>
    <row r="551" spans="1:7">
      <c r="A551" s="126" t="s">
        <v>1278</v>
      </c>
      <c r="B551" s="126" t="s">
        <v>970</v>
      </c>
      <c r="C551" s="126" t="s">
        <v>2859</v>
      </c>
      <c r="D551" s="126" t="s">
        <v>197</v>
      </c>
      <c r="E551" s="126" t="s">
        <v>1279</v>
      </c>
      <c r="F551" s="126" t="s">
        <v>1280</v>
      </c>
      <c r="G551" s="126" t="s">
        <v>587</v>
      </c>
    </row>
    <row r="552" spans="1:7">
      <c r="A552" s="126" t="s">
        <v>1281</v>
      </c>
      <c r="B552" s="126" t="s">
        <v>970</v>
      </c>
      <c r="C552" s="126" t="s">
        <v>2859</v>
      </c>
      <c r="D552" s="126" t="s">
        <v>197</v>
      </c>
      <c r="E552" s="126" t="s">
        <v>667</v>
      </c>
      <c r="F552" s="126" t="s">
        <v>742</v>
      </c>
      <c r="G552" s="126" t="s">
        <v>1004</v>
      </c>
    </row>
    <row r="553" spans="1:7">
      <c r="A553" s="126" t="s">
        <v>1282</v>
      </c>
      <c r="B553" s="126" t="s">
        <v>970</v>
      </c>
      <c r="C553" s="126" t="s">
        <v>2859</v>
      </c>
      <c r="D553" s="126" t="s">
        <v>202</v>
      </c>
      <c r="E553" s="126" t="s">
        <v>1283</v>
      </c>
      <c r="F553" s="126" t="s">
        <v>881</v>
      </c>
      <c r="G553" s="126" t="s">
        <v>1213</v>
      </c>
    </row>
    <row r="554" spans="1:7">
      <c r="A554" s="126" t="s">
        <v>1284</v>
      </c>
      <c r="B554" s="126" t="s">
        <v>970</v>
      </c>
      <c r="C554" s="126" t="s">
        <v>2859</v>
      </c>
      <c r="D554" s="126" t="s">
        <v>202</v>
      </c>
      <c r="E554" s="126" t="s">
        <v>1285</v>
      </c>
      <c r="F554" s="126" t="s">
        <v>1286</v>
      </c>
      <c r="G554" s="126" t="s">
        <v>1287</v>
      </c>
    </row>
    <row r="555" spans="1:7">
      <c r="A555" s="126" t="s">
        <v>1288</v>
      </c>
      <c r="B555" s="126" t="s">
        <v>970</v>
      </c>
      <c r="C555" s="126" t="s">
        <v>2859</v>
      </c>
      <c r="D555" s="126" t="s">
        <v>202</v>
      </c>
      <c r="E555" s="126" t="s">
        <v>1289</v>
      </c>
      <c r="F555" s="126" t="s">
        <v>352</v>
      </c>
      <c r="G555" s="126" t="s">
        <v>353</v>
      </c>
    </row>
    <row r="556" spans="1:7">
      <c r="A556" s="126" t="s">
        <v>1290</v>
      </c>
      <c r="B556" s="126" t="s">
        <v>970</v>
      </c>
      <c r="C556" s="126" t="s">
        <v>2859</v>
      </c>
      <c r="D556" s="126" t="s">
        <v>202</v>
      </c>
      <c r="E556" s="126" t="s">
        <v>1291</v>
      </c>
      <c r="F556" s="126" t="s">
        <v>233</v>
      </c>
      <c r="G556" s="126" t="s">
        <v>999</v>
      </c>
    </row>
    <row r="557" spans="1:7">
      <c r="A557" s="126" t="s">
        <v>1292</v>
      </c>
      <c r="B557" s="126" t="s">
        <v>970</v>
      </c>
      <c r="C557" s="126" t="s">
        <v>2859</v>
      </c>
      <c r="D557" s="126" t="s">
        <v>202</v>
      </c>
      <c r="E557" s="126" t="s">
        <v>1293</v>
      </c>
      <c r="F557" s="126" t="s">
        <v>360</v>
      </c>
      <c r="G557" s="126" t="s">
        <v>1294</v>
      </c>
    </row>
    <row r="558" spans="1:7">
      <c r="A558" s="126" t="s">
        <v>1295</v>
      </c>
      <c r="B558" s="126" t="s">
        <v>970</v>
      </c>
      <c r="C558" s="126" t="s">
        <v>2859</v>
      </c>
      <c r="D558" s="126" t="s">
        <v>202</v>
      </c>
      <c r="E558" s="126" t="s">
        <v>1296</v>
      </c>
      <c r="F558" s="126" t="s">
        <v>228</v>
      </c>
      <c r="G558" s="126" t="s">
        <v>910</v>
      </c>
    </row>
    <row r="559" spans="1:7">
      <c r="A559" s="126" t="s">
        <v>1297</v>
      </c>
      <c r="B559" s="126" t="s">
        <v>970</v>
      </c>
      <c r="C559" s="126" t="s">
        <v>2859</v>
      </c>
      <c r="D559" s="126" t="s">
        <v>197</v>
      </c>
      <c r="E559" s="126" t="s">
        <v>1298</v>
      </c>
      <c r="F559" s="126" t="s">
        <v>1299</v>
      </c>
      <c r="G559" s="126" t="s">
        <v>1300</v>
      </c>
    </row>
    <row r="560" spans="1:7">
      <c r="A560" s="126" t="s">
        <v>1301</v>
      </c>
      <c r="B560" s="126" t="s">
        <v>970</v>
      </c>
      <c r="C560" s="126" t="s">
        <v>2859</v>
      </c>
      <c r="D560" s="126" t="s">
        <v>202</v>
      </c>
      <c r="E560" s="126" t="s">
        <v>1302</v>
      </c>
      <c r="F560" s="126" t="s">
        <v>417</v>
      </c>
      <c r="G560" s="126" t="s">
        <v>268</v>
      </c>
    </row>
    <row r="561" spans="1:7">
      <c r="A561" s="126" t="s">
        <v>1303</v>
      </c>
      <c r="B561" s="126" t="s">
        <v>970</v>
      </c>
      <c r="C561" s="126" t="s">
        <v>2859</v>
      </c>
      <c r="D561" s="126" t="s">
        <v>197</v>
      </c>
      <c r="E561" s="126" t="s">
        <v>1304</v>
      </c>
      <c r="F561" s="126" t="s">
        <v>1305</v>
      </c>
      <c r="G561" s="126" t="s">
        <v>1306</v>
      </c>
    </row>
    <row r="562" spans="1:7">
      <c r="A562" s="126" t="s">
        <v>1307</v>
      </c>
      <c r="B562" s="126" t="s">
        <v>970</v>
      </c>
      <c r="C562" s="126" t="s">
        <v>2859</v>
      </c>
      <c r="D562" s="126" t="s">
        <v>197</v>
      </c>
      <c r="E562" s="126" t="s">
        <v>1308</v>
      </c>
      <c r="F562" s="126" t="s">
        <v>460</v>
      </c>
      <c r="G562" s="126" t="s">
        <v>268</v>
      </c>
    </row>
    <row r="563" spans="1:7">
      <c r="A563" s="126" t="s">
        <v>1309</v>
      </c>
      <c r="B563" s="126" t="s">
        <v>970</v>
      </c>
      <c r="C563" s="126" t="s">
        <v>2859</v>
      </c>
      <c r="D563" s="126" t="s">
        <v>197</v>
      </c>
      <c r="E563" s="126" t="s">
        <v>1310</v>
      </c>
      <c r="F563" s="126" t="s">
        <v>240</v>
      </c>
      <c r="G563" s="126" t="s">
        <v>213</v>
      </c>
    </row>
    <row r="564" spans="1:7">
      <c r="A564" s="126" t="s">
        <v>1311</v>
      </c>
      <c r="B564" s="126" t="s">
        <v>970</v>
      </c>
      <c r="C564" s="126" t="s">
        <v>2859</v>
      </c>
      <c r="D564" s="126" t="s">
        <v>197</v>
      </c>
      <c r="E564" s="126" t="s">
        <v>627</v>
      </c>
      <c r="F564" s="126" t="s">
        <v>999</v>
      </c>
      <c r="G564" s="126" t="s">
        <v>1268</v>
      </c>
    </row>
    <row r="565" spans="1:7">
      <c r="A565" s="126" t="s">
        <v>1312</v>
      </c>
      <c r="B565" s="126" t="s">
        <v>970</v>
      </c>
      <c r="C565" s="126" t="s">
        <v>2859</v>
      </c>
      <c r="D565" s="126" t="s">
        <v>197</v>
      </c>
      <c r="E565" s="126" t="s">
        <v>994</v>
      </c>
      <c r="F565" s="126" t="s">
        <v>1313</v>
      </c>
      <c r="G565" s="126" t="s">
        <v>365</v>
      </c>
    </row>
    <row r="566" spans="1:7">
      <c r="A566" s="126" t="s">
        <v>1314</v>
      </c>
      <c r="B566" s="126" t="s">
        <v>970</v>
      </c>
      <c r="C566" s="126" t="s">
        <v>2859</v>
      </c>
      <c r="D566" s="126" t="s">
        <v>197</v>
      </c>
      <c r="E566" s="126" t="s">
        <v>313</v>
      </c>
      <c r="F566" s="126" t="s">
        <v>1315</v>
      </c>
      <c r="G566" s="126" t="s">
        <v>1316</v>
      </c>
    </row>
    <row r="567" spans="1:7">
      <c r="A567" s="126" t="s">
        <v>1317</v>
      </c>
      <c r="B567" s="126" t="s">
        <v>970</v>
      </c>
      <c r="C567" s="126" t="s">
        <v>2859</v>
      </c>
      <c r="D567" s="126" t="s">
        <v>202</v>
      </c>
      <c r="E567" s="126" t="s">
        <v>856</v>
      </c>
      <c r="F567" s="126" t="s">
        <v>287</v>
      </c>
      <c r="G567" s="126" t="s">
        <v>1294</v>
      </c>
    </row>
    <row r="568" spans="1:7">
      <c r="A568" s="126" t="s">
        <v>1318</v>
      </c>
      <c r="B568" s="126" t="s">
        <v>970</v>
      </c>
      <c r="C568" s="126" t="s">
        <v>2859</v>
      </c>
      <c r="D568" s="126" t="s">
        <v>202</v>
      </c>
      <c r="E568" s="126" t="s">
        <v>1319</v>
      </c>
      <c r="F568" s="126" t="s">
        <v>1320</v>
      </c>
      <c r="G568" s="126" t="s">
        <v>567</v>
      </c>
    </row>
    <row r="569" spans="1:7">
      <c r="A569" s="126" t="s">
        <v>1321</v>
      </c>
      <c r="B569" s="126" t="s">
        <v>970</v>
      </c>
      <c r="C569" s="126" t="s">
        <v>2859</v>
      </c>
      <c r="D569" s="126" t="s">
        <v>197</v>
      </c>
      <c r="E569" s="126" t="s">
        <v>692</v>
      </c>
      <c r="F569" s="126" t="s">
        <v>787</v>
      </c>
      <c r="G569" s="126" t="s">
        <v>788</v>
      </c>
    </row>
    <row r="570" spans="1:7">
      <c r="A570" s="126" t="s">
        <v>1322</v>
      </c>
      <c r="B570" s="126" t="s">
        <v>970</v>
      </c>
      <c r="C570" s="126" t="s">
        <v>2859</v>
      </c>
      <c r="D570" s="126" t="s">
        <v>197</v>
      </c>
      <c r="E570" s="126" t="s">
        <v>1091</v>
      </c>
      <c r="F570" s="126" t="s">
        <v>390</v>
      </c>
      <c r="G570" s="126" t="s">
        <v>500</v>
      </c>
    </row>
    <row r="571" spans="1:7">
      <c r="A571" s="126" t="s">
        <v>1323</v>
      </c>
      <c r="B571" s="126" t="s">
        <v>970</v>
      </c>
      <c r="C571" s="126" t="s">
        <v>2859</v>
      </c>
      <c r="D571" s="126" t="s">
        <v>202</v>
      </c>
      <c r="E571" s="126" t="s">
        <v>332</v>
      </c>
      <c r="F571" s="126" t="s">
        <v>949</v>
      </c>
      <c r="G571" s="126" t="s">
        <v>1324</v>
      </c>
    </row>
    <row r="572" spans="1:7">
      <c r="A572" s="126" t="s">
        <v>1325</v>
      </c>
      <c r="B572" s="126" t="s">
        <v>970</v>
      </c>
      <c r="C572" s="126" t="s">
        <v>2859</v>
      </c>
      <c r="D572" s="126" t="s">
        <v>197</v>
      </c>
      <c r="E572" s="126" t="s">
        <v>575</v>
      </c>
      <c r="F572" s="126" t="s">
        <v>268</v>
      </c>
      <c r="G572" s="126" t="s">
        <v>658</v>
      </c>
    </row>
    <row r="573" spans="1:7">
      <c r="A573" s="126" t="s">
        <v>1326</v>
      </c>
      <c r="B573" s="126" t="s">
        <v>970</v>
      </c>
      <c r="C573" s="126" t="s">
        <v>2859</v>
      </c>
      <c r="D573" s="126" t="s">
        <v>202</v>
      </c>
      <c r="E573" s="126" t="s">
        <v>239</v>
      </c>
      <c r="F573" s="126" t="s">
        <v>1327</v>
      </c>
      <c r="G573" s="126" t="s">
        <v>1328</v>
      </c>
    </row>
    <row r="574" spans="1:7">
      <c r="A574" s="126" t="s">
        <v>1329</v>
      </c>
      <c r="B574" s="126" t="s">
        <v>970</v>
      </c>
      <c r="C574" s="126" t="s">
        <v>2859</v>
      </c>
      <c r="D574" s="126" t="s">
        <v>197</v>
      </c>
      <c r="E574" s="126" t="s">
        <v>1330</v>
      </c>
      <c r="F574" s="126" t="s">
        <v>1331</v>
      </c>
      <c r="G574" s="126" t="s">
        <v>1332</v>
      </c>
    </row>
    <row r="575" spans="1:7">
      <c r="A575" s="126" t="s">
        <v>1333</v>
      </c>
      <c r="B575" s="126" t="s">
        <v>970</v>
      </c>
      <c r="C575" s="126" t="s">
        <v>2859</v>
      </c>
      <c r="D575" s="126" t="s">
        <v>197</v>
      </c>
      <c r="E575" s="126" t="s">
        <v>1334</v>
      </c>
      <c r="F575" s="126" t="s">
        <v>1335</v>
      </c>
      <c r="G575" s="126" t="s">
        <v>1336</v>
      </c>
    </row>
    <row r="576" spans="1:7">
      <c r="A576" s="126" t="s">
        <v>1337</v>
      </c>
      <c r="B576" s="126" t="s">
        <v>970</v>
      </c>
      <c r="C576" s="126" t="s">
        <v>2859</v>
      </c>
      <c r="D576" s="126" t="s">
        <v>197</v>
      </c>
      <c r="E576" s="126" t="s">
        <v>259</v>
      </c>
      <c r="F576" s="126" t="s">
        <v>280</v>
      </c>
      <c r="G576" s="126" t="s">
        <v>249</v>
      </c>
    </row>
    <row r="577" spans="1:7">
      <c r="A577" s="126" t="s">
        <v>1338</v>
      </c>
      <c r="B577" s="126" t="s">
        <v>970</v>
      </c>
      <c r="C577" s="126" t="s">
        <v>2859</v>
      </c>
      <c r="D577" s="126" t="s">
        <v>197</v>
      </c>
      <c r="E577" s="126" t="s">
        <v>1339</v>
      </c>
      <c r="F577" s="126" t="s">
        <v>1340</v>
      </c>
      <c r="G577" s="126" t="s">
        <v>1341</v>
      </c>
    </row>
    <row r="578" spans="1:7">
      <c r="A578" s="126" t="s">
        <v>1342</v>
      </c>
      <c r="B578" s="126" t="s">
        <v>970</v>
      </c>
      <c r="C578" s="126" t="s">
        <v>2859</v>
      </c>
      <c r="D578" s="126" t="s">
        <v>202</v>
      </c>
      <c r="E578" s="126" t="s">
        <v>1143</v>
      </c>
      <c r="F578" s="126" t="s">
        <v>1223</v>
      </c>
      <c r="G578" s="126" t="s">
        <v>513</v>
      </c>
    </row>
    <row r="579" spans="1:7">
      <c r="A579" s="126" t="s">
        <v>1343</v>
      </c>
      <c r="B579" s="126" t="s">
        <v>970</v>
      </c>
      <c r="C579" s="126" t="s">
        <v>2859</v>
      </c>
      <c r="D579" s="126" t="s">
        <v>202</v>
      </c>
      <c r="E579" s="126" t="s">
        <v>456</v>
      </c>
      <c r="F579" s="126" t="s">
        <v>1344</v>
      </c>
      <c r="G579" s="126" t="s">
        <v>1345</v>
      </c>
    </row>
    <row r="580" spans="1:7">
      <c r="A580" s="126" t="s">
        <v>1346</v>
      </c>
      <c r="B580" s="126" t="s">
        <v>970</v>
      </c>
      <c r="C580" s="126" t="s">
        <v>2859</v>
      </c>
      <c r="D580" s="126" t="s">
        <v>197</v>
      </c>
      <c r="E580" s="126" t="s">
        <v>996</v>
      </c>
      <c r="F580" s="126" t="s">
        <v>980</v>
      </c>
      <c r="G580" s="126" t="s">
        <v>1042</v>
      </c>
    </row>
    <row r="581" spans="1:7">
      <c r="A581" s="126" t="s">
        <v>1347</v>
      </c>
      <c r="B581" s="126" t="s">
        <v>970</v>
      </c>
      <c r="C581" s="126" t="s">
        <v>2859</v>
      </c>
      <c r="D581" s="126" t="s">
        <v>197</v>
      </c>
      <c r="E581" s="126" t="s">
        <v>227</v>
      </c>
      <c r="F581" s="126" t="s">
        <v>980</v>
      </c>
      <c r="G581" s="126" t="s">
        <v>1348</v>
      </c>
    </row>
    <row r="582" spans="1:7">
      <c r="A582" s="126" t="s">
        <v>1349</v>
      </c>
      <c r="B582" s="126" t="s">
        <v>970</v>
      </c>
      <c r="C582" s="126" t="s">
        <v>2859</v>
      </c>
      <c r="D582" s="126" t="s">
        <v>197</v>
      </c>
      <c r="E582" s="126" t="s">
        <v>1350</v>
      </c>
      <c r="F582" s="126" t="s">
        <v>702</v>
      </c>
      <c r="G582" s="126" t="s">
        <v>520</v>
      </c>
    </row>
    <row r="583" spans="1:7">
      <c r="A583" s="126" t="s">
        <v>1351</v>
      </c>
      <c r="B583" s="126" t="s">
        <v>970</v>
      </c>
      <c r="C583" s="126" t="s">
        <v>2859</v>
      </c>
      <c r="D583" s="126" t="s">
        <v>202</v>
      </c>
      <c r="E583" s="126" t="s">
        <v>1352</v>
      </c>
      <c r="F583" s="126" t="s">
        <v>702</v>
      </c>
      <c r="G583" s="126" t="s">
        <v>658</v>
      </c>
    </row>
    <row r="584" spans="1:7">
      <c r="A584" s="126" t="s">
        <v>1353</v>
      </c>
      <c r="B584" s="126" t="s">
        <v>970</v>
      </c>
      <c r="C584" s="126" t="s">
        <v>2859</v>
      </c>
      <c r="D584" s="126" t="s">
        <v>202</v>
      </c>
      <c r="E584" s="126" t="s">
        <v>275</v>
      </c>
      <c r="F584" s="126" t="s">
        <v>702</v>
      </c>
      <c r="G584" s="126" t="s">
        <v>1354</v>
      </c>
    </row>
    <row r="585" spans="1:7">
      <c r="A585" s="126" t="s">
        <v>1355</v>
      </c>
      <c r="B585" s="126" t="s">
        <v>970</v>
      </c>
      <c r="C585" s="126" t="s">
        <v>2859</v>
      </c>
      <c r="D585" s="126" t="s">
        <v>202</v>
      </c>
      <c r="E585" s="126" t="s">
        <v>1084</v>
      </c>
      <c r="F585" s="126" t="s">
        <v>365</v>
      </c>
      <c r="G585" s="126" t="s">
        <v>1356</v>
      </c>
    </row>
    <row r="586" spans="1:7">
      <c r="A586" s="126" t="s">
        <v>1357</v>
      </c>
      <c r="B586" s="126" t="s">
        <v>970</v>
      </c>
      <c r="C586" s="126" t="s">
        <v>2859</v>
      </c>
      <c r="D586" s="126" t="s">
        <v>197</v>
      </c>
      <c r="E586" s="126" t="s">
        <v>627</v>
      </c>
      <c r="F586" s="126" t="s">
        <v>365</v>
      </c>
      <c r="G586" s="126" t="s">
        <v>1358</v>
      </c>
    </row>
    <row r="587" spans="1:7">
      <c r="A587" s="126" t="s">
        <v>1359</v>
      </c>
      <c r="B587" s="126" t="s">
        <v>970</v>
      </c>
      <c r="C587" s="126" t="s">
        <v>2859</v>
      </c>
      <c r="D587" s="126" t="s">
        <v>197</v>
      </c>
      <c r="E587" s="126" t="s">
        <v>718</v>
      </c>
      <c r="F587" s="126" t="s">
        <v>898</v>
      </c>
      <c r="G587" s="126" t="s">
        <v>1360</v>
      </c>
    </row>
    <row r="588" spans="1:7">
      <c r="A588" s="126" t="s">
        <v>1361</v>
      </c>
      <c r="B588" s="126" t="s">
        <v>970</v>
      </c>
      <c r="C588" s="126" t="s">
        <v>2859</v>
      </c>
      <c r="D588" s="126" t="s">
        <v>202</v>
      </c>
      <c r="E588" s="126" t="s">
        <v>1143</v>
      </c>
      <c r="F588" s="126" t="s">
        <v>759</v>
      </c>
      <c r="G588" s="126" t="s">
        <v>904</v>
      </c>
    </row>
    <row r="589" spans="1:7">
      <c r="A589" s="126" t="s">
        <v>1362</v>
      </c>
      <c r="B589" s="126" t="s">
        <v>970</v>
      </c>
      <c r="C589" s="126" t="s">
        <v>2859</v>
      </c>
      <c r="D589" s="126" t="s">
        <v>197</v>
      </c>
      <c r="E589" s="126" t="s">
        <v>1109</v>
      </c>
      <c r="F589" s="126" t="s">
        <v>297</v>
      </c>
      <c r="G589" s="126" t="s">
        <v>658</v>
      </c>
    </row>
    <row r="590" spans="1:7">
      <c r="A590" s="126" t="s">
        <v>1363</v>
      </c>
      <c r="B590" s="126" t="s">
        <v>970</v>
      </c>
      <c r="C590" s="126" t="s">
        <v>2859</v>
      </c>
      <c r="D590" s="126" t="s">
        <v>197</v>
      </c>
      <c r="E590" s="126" t="s">
        <v>1364</v>
      </c>
      <c r="F590" s="126" t="s">
        <v>1365</v>
      </c>
      <c r="G590" s="126" t="s">
        <v>322</v>
      </c>
    </row>
    <row r="591" spans="1:7">
      <c r="A591" s="126" t="s">
        <v>1366</v>
      </c>
      <c r="B591" s="126" t="s">
        <v>970</v>
      </c>
      <c r="C591" s="126" t="s">
        <v>2859</v>
      </c>
      <c r="D591" s="126" t="s">
        <v>202</v>
      </c>
      <c r="E591" s="126" t="s">
        <v>1367</v>
      </c>
      <c r="F591" s="126" t="s">
        <v>1368</v>
      </c>
      <c r="G591" s="126" t="s">
        <v>919</v>
      </c>
    </row>
    <row r="592" spans="1:7">
      <c r="A592" s="126" t="s">
        <v>1369</v>
      </c>
      <c r="B592" s="126" t="s">
        <v>970</v>
      </c>
      <c r="C592" s="126" t="s">
        <v>2859</v>
      </c>
      <c r="D592" s="126" t="s">
        <v>202</v>
      </c>
      <c r="E592" s="126" t="s">
        <v>1370</v>
      </c>
      <c r="F592" s="126" t="s">
        <v>314</v>
      </c>
      <c r="G592" s="126" t="s">
        <v>761</v>
      </c>
    </row>
    <row r="593" spans="1:7">
      <c r="A593" s="126" t="s">
        <v>1371</v>
      </c>
      <c r="B593" s="126" t="s">
        <v>970</v>
      </c>
      <c r="C593" s="126" t="s">
        <v>2859</v>
      </c>
      <c r="D593" s="126" t="s">
        <v>202</v>
      </c>
      <c r="E593" s="126" t="s">
        <v>1372</v>
      </c>
      <c r="F593" s="126" t="s">
        <v>1168</v>
      </c>
      <c r="G593" s="126" t="s">
        <v>1243</v>
      </c>
    </row>
    <row r="594" spans="1:7">
      <c r="A594" s="126" t="s">
        <v>1373</v>
      </c>
      <c r="B594" s="126" t="s">
        <v>970</v>
      </c>
      <c r="C594" s="126" t="s">
        <v>2859</v>
      </c>
      <c r="D594" s="126" t="s">
        <v>202</v>
      </c>
      <c r="E594" s="126" t="s">
        <v>1143</v>
      </c>
      <c r="F594" s="126" t="s">
        <v>636</v>
      </c>
      <c r="G594" s="126" t="s">
        <v>1374</v>
      </c>
    </row>
    <row r="595" spans="1:7">
      <c r="A595" s="126" t="s">
        <v>1375</v>
      </c>
      <c r="B595" s="126" t="s">
        <v>970</v>
      </c>
      <c r="C595" s="126" t="s">
        <v>2859</v>
      </c>
      <c r="D595" s="126" t="s">
        <v>202</v>
      </c>
      <c r="E595" s="126" t="s">
        <v>1376</v>
      </c>
      <c r="F595" s="126" t="s">
        <v>422</v>
      </c>
      <c r="G595" s="126" t="s">
        <v>379</v>
      </c>
    </row>
    <row r="596" spans="1:7">
      <c r="A596" s="126" t="s">
        <v>1377</v>
      </c>
      <c r="B596" s="126" t="s">
        <v>195</v>
      </c>
      <c r="C596" s="126" t="s">
        <v>2860</v>
      </c>
      <c r="D596" s="126" t="s">
        <v>202</v>
      </c>
      <c r="E596" s="126" t="s">
        <v>1378</v>
      </c>
      <c r="F596" s="126" t="s">
        <v>204</v>
      </c>
      <c r="G596" s="126" t="s">
        <v>984</v>
      </c>
    </row>
    <row r="597" spans="1:7">
      <c r="A597" s="126" t="s">
        <v>1379</v>
      </c>
      <c r="B597" s="126" t="s">
        <v>195</v>
      </c>
      <c r="C597" s="126" t="s">
        <v>2860</v>
      </c>
      <c r="D597" s="126" t="s">
        <v>202</v>
      </c>
      <c r="E597" s="126" t="s">
        <v>251</v>
      </c>
      <c r="F597" s="126" t="s">
        <v>1042</v>
      </c>
      <c r="G597" s="126" t="s">
        <v>357</v>
      </c>
    </row>
    <row r="598" spans="1:7">
      <c r="A598" s="126" t="s">
        <v>1380</v>
      </c>
      <c r="B598" s="126" t="s">
        <v>195</v>
      </c>
      <c r="C598" s="126" t="s">
        <v>2860</v>
      </c>
      <c r="D598" s="126" t="s">
        <v>202</v>
      </c>
      <c r="E598" s="126" t="s">
        <v>589</v>
      </c>
      <c r="F598" s="126" t="s">
        <v>1381</v>
      </c>
      <c r="G598" s="126" t="s">
        <v>866</v>
      </c>
    </row>
    <row r="599" spans="1:7">
      <c r="A599" s="126" t="s">
        <v>1382</v>
      </c>
      <c r="B599" s="126" t="s">
        <v>195</v>
      </c>
      <c r="C599" s="126" t="s">
        <v>2860</v>
      </c>
      <c r="D599" s="126" t="s">
        <v>202</v>
      </c>
      <c r="E599" s="126" t="s">
        <v>859</v>
      </c>
      <c r="F599" s="126" t="s">
        <v>1383</v>
      </c>
      <c r="G599" s="126" t="s">
        <v>1383</v>
      </c>
    </row>
    <row r="600" spans="1:7">
      <c r="A600" s="126" t="s">
        <v>1384</v>
      </c>
      <c r="B600" s="126" t="s">
        <v>195</v>
      </c>
      <c r="C600" s="126" t="s">
        <v>2860</v>
      </c>
      <c r="D600" s="126" t="s">
        <v>202</v>
      </c>
      <c r="E600" s="126" t="s">
        <v>1237</v>
      </c>
      <c r="F600" s="126" t="s">
        <v>233</v>
      </c>
      <c r="G600" s="126" t="s">
        <v>1171</v>
      </c>
    </row>
    <row r="601" spans="1:7">
      <c r="A601" s="126" t="s">
        <v>1385</v>
      </c>
      <c r="B601" s="126" t="s">
        <v>195</v>
      </c>
      <c r="C601" s="126" t="s">
        <v>2860</v>
      </c>
      <c r="D601" s="126" t="s">
        <v>197</v>
      </c>
      <c r="E601" s="126" t="s">
        <v>964</v>
      </c>
      <c r="F601" s="126" t="s">
        <v>1386</v>
      </c>
      <c r="G601" s="126" t="s">
        <v>885</v>
      </c>
    </row>
    <row r="602" spans="1:7">
      <c r="A602" s="126" t="s">
        <v>1387</v>
      </c>
      <c r="B602" s="126" t="s">
        <v>195</v>
      </c>
      <c r="C602" s="126" t="s">
        <v>2860</v>
      </c>
      <c r="D602" s="126" t="s">
        <v>197</v>
      </c>
      <c r="E602" s="126" t="s">
        <v>369</v>
      </c>
      <c r="F602" s="126" t="s">
        <v>1388</v>
      </c>
      <c r="G602" s="126" t="s">
        <v>714</v>
      </c>
    </row>
    <row r="603" spans="1:7">
      <c r="A603" s="126" t="s">
        <v>1389</v>
      </c>
      <c r="B603" s="126" t="s">
        <v>195</v>
      </c>
      <c r="C603" s="126" t="s">
        <v>2860</v>
      </c>
      <c r="D603" s="126" t="s">
        <v>202</v>
      </c>
      <c r="E603" s="126" t="s">
        <v>1390</v>
      </c>
      <c r="F603" s="126" t="s">
        <v>417</v>
      </c>
      <c r="G603" s="126" t="s">
        <v>1391</v>
      </c>
    </row>
    <row r="604" spans="1:7">
      <c r="A604" s="126" t="s">
        <v>1392</v>
      </c>
      <c r="B604" s="126" t="s">
        <v>195</v>
      </c>
      <c r="C604" s="126" t="s">
        <v>2860</v>
      </c>
      <c r="D604" s="126" t="s">
        <v>197</v>
      </c>
      <c r="E604" s="126" t="s">
        <v>1109</v>
      </c>
      <c r="F604" s="126" t="s">
        <v>417</v>
      </c>
      <c r="G604" s="126" t="s">
        <v>1393</v>
      </c>
    </row>
    <row r="605" spans="1:7">
      <c r="A605" s="126" t="s">
        <v>1394</v>
      </c>
      <c r="B605" s="126" t="s">
        <v>195</v>
      </c>
      <c r="C605" s="126" t="s">
        <v>2860</v>
      </c>
      <c r="D605" s="126" t="s">
        <v>197</v>
      </c>
      <c r="E605" s="126" t="s">
        <v>592</v>
      </c>
      <c r="F605" s="126" t="s">
        <v>408</v>
      </c>
      <c r="G605" s="126" t="s">
        <v>1395</v>
      </c>
    </row>
    <row r="606" spans="1:7">
      <c r="A606" s="126" t="s">
        <v>1396</v>
      </c>
      <c r="B606" s="126" t="s">
        <v>195</v>
      </c>
      <c r="C606" s="126" t="s">
        <v>2860</v>
      </c>
      <c r="D606" s="126" t="s">
        <v>197</v>
      </c>
      <c r="E606" s="126" t="s">
        <v>1397</v>
      </c>
      <c r="F606" s="126" t="s">
        <v>1398</v>
      </c>
      <c r="G606" s="126" t="s">
        <v>421</v>
      </c>
    </row>
    <row r="607" spans="1:7">
      <c r="A607" s="126" t="s">
        <v>1399</v>
      </c>
      <c r="B607" s="126" t="s">
        <v>195</v>
      </c>
      <c r="C607" s="126" t="s">
        <v>2860</v>
      </c>
      <c r="D607" s="126" t="s">
        <v>202</v>
      </c>
      <c r="E607" s="126" t="s">
        <v>1400</v>
      </c>
      <c r="F607" s="126" t="s">
        <v>1039</v>
      </c>
      <c r="G607" s="126" t="s">
        <v>1401</v>
      </c>
    </row>
    <row r="608" spans="1:7">
      <c r="A608" s="126" t="s">
        <v>1402</v>
      </c>
      <c r="B608" s="126" t="s">
        <v>195</v>
      </c>
      <c r="C608" s="126" t="s">
        <v>2860</v>
      </c>
      <c r="D608" s="126" t="s">
        <v>197</v>
      </c>
      <c r="E608" s="126" t="s">
        <v>351</v>
      </c>
      <c r="F608" s="126" t="s">
        <v>1039</v>
      </c>
      <c r="G608" s="126" t="s">
        <v>1403</v>
      </c>
    </row>
    <row r="609" spans="1:7">
      <c r="A609" s="126" t="s">
        <v>1404</v>
      </c>
      <c r="B609" s="126" t="s">
        <v>195</v>
      </c>
      <c r="C609" s="126" t="s">
        <v>2860</v>
      </c>
      <c r="D609" s="126" t="s">
        <v>202</v>
      </c>
      <c r="E609" s="126" t="s">
        <v>402</v>
      </c>
      <c r="F609" s="126" t="s">
        <v>772</v>
      </c>
      <c r="G609" s="126" t="s">
        <v>773</v>
      </c>
    </row>
    <row r="610" spans="1:7">
      <c r="A610" s="126" t="s">
        <v>1405</v>
      </c>
      <c r="B610" s="126" t="s">
        <v>195</v>
      </c>
      <c r="C610" s="126" t="s">
        <v>2860</v>
      </c>
      <c r="D610" s="126" t="s">
        <v>197</v>
      </c>
      <c r="E610" s="126" t="s">
        <v>543</v>
      </c>
      <c r="F610" s="126" t="s">
        <v>520</v>
      </c>
      <c r="G610" s="126" t="s">
        <v>375</v>
      </c>
    </row>
    <row r="611" spans="1:7">
      <c r="A611" s="126" t="s">
        <v>1406</v>
      </c>
      <c r="B611" s="126" t="s">
        <v>195</v>
      </c>
      <c r="C611" s="126" t="s">
        <v>2860</v>
      </c>
      <c r="D611" s="126" t="s">
        <v>197</v>
      </c>
      <c r="E611" s="126" t="s">
        <v>1407</v>
      </c>
      <c r="F611" s="126" t="s">
        <v>604</v>
      </c>
      <c r="G611" s="126" t="s">
        <v>844</v>
      </c>
    </row>
    <row r="612" spans="1:7">
      <c r="A612" s="126" t="s">
        <v>1408</v>
      </c>
      <c r="B612" s="126" t="s">
        <v>195</v>
      </c>
      <c r="C612" s="126" t="s">
        <v>2860</v>
      </c>
      <c r="D612" s="126" t="s">
        <v>197</v>
      </c>
      <c r="E612" s="126" t="s">
        <v>1409</v>
      </c>
      <c r="F612" s="126" t="s">
        <v>904</v>
      </c>
      <c r="G612" s="126" t="s">
        <v>905</v>
      </c>
    </row>
    <row r="613" spans="1:7">
      <c r="A613" s="126" t="s">
        <v>1410</v>
      </c>
      <c r="B613" s="126" t="s">
        <v>195</v>
      </c>
      <c r="C613" s="126" t="s">
        <v>2860</v>
      </c>
      <c r="D613" s="126" t="s">
        <v>202</v>
      </c>
      <c r="E613" s="126" t="s">
        <v>275</v>
      </c>
      <c r="F613" s="126" t="s">
        <v>298</v>
      </c>
      <c r="G613" s="126" t="s">
        <v>531</v>
      </c>
    </row>
    <row r="614" spans="1:7">
      <c r="A614" s="126" t="s">
        <v>1411</v>
      </c>
      <c r="B614" s="126" t="s">
        <v>195</v>
      </c>
      <c r="C614" s="126" t="s">
        <v>2860</v>
      </c>
      <c r="D614" s="126" t="s">
        <v>202</v>
      </c>
      <c r="E614" s="126" t="s">
        <v>579</v>
      </c>
      <c r="F614" s="126" t="s">
        <v>678</v>
      </c>
      <c r="G614" s="126" t="s">
        <v>384</v>
      </c>
    </row>
    <row r="615" spans="1:7">
      <c r="A615" s="126" t="s">
        <v>1412</v>
      </c>
      <c r="B615" s="126" t="s">
        <v>195</v>
      </c>
      <c r="C615" s="126" t="s">
        <v>2860</v>
      </c>
      <c r="D615" s="126" t="s">
        <v>197</v>
      </c>
      <c r="E615" s="126" t="s">
        <v>692</v>
      </c>
      <c r="F615" s="126" t="s">
        <v>678</v>
      </c>
      <c r="G615" s="126" t="s">
        <v>1413</v>
      </c>
    </row>
    <row r="616" spans="1:7">
      <c r="A616" s="126" t="s">
        <v>1414</v>
      </c>
      <c r="B616" s="126" t="s">
        <v>195</v>
      </c>
      <c r="C616" s="126" t="s">
        <v>2860</v>
      </c>
      <c r="D616" s="126" t="s">
        <v>202</v>
      </c>
      <c r="E616" s="126" t="s">
        <v>1415</v>
      </c>
      <c r="F616" s="126" t="s">
        <v>1416</v>
      </c>
      <c r="G616" s="126" t="s">
        <v>1417</v>
      </c>
    </row>
    <row r="617" spans="1:7">
      <c r="A617" s="126" t="s">
        <v>1418</v>
      </c>
      <c r="B617" s="126" t="s">
        <v>195</v>
      </c>
      <c r="C617" s="126" t="s">
        <v>2860</v>
      </c>
      <c r="D617" s="126" t="s">
        <v>197</v>
      </c>
      <c r="E617" s="126" t="s">
        <v>283</v>
      </c>
      <c r="F617" s="126" t="s">
        <v>1419</v>
      </c>
      <c r="G617" s="126" t="s">
        <v>1420</v>
      </c>
    </row>
    <row r="618" spans="1:7">
      <c r="A618" s="126" t="s">
        <v>1421</v>
      </c>
      <c r="B618" s="126" t="s">
        <v>195</v>
      </c>
      <c r="C618" s="126" t="s">
        <v>2860</v>
      </c>
      <c r="D618" s="126" t="s">
        <v>197</v>
      </c>
      <c r="E618" s="126" t="s">
        <v>1422</v>
      </c>
      <c r="F618" s="126" t="s">
        <v>1423</v>
      </c>
      <c r="G618" s="126" t="s">
        <v>835</v>
      </c>
    </row>
    <row r="619" spans="1:7">
      <c r="A619" s="126" t="s">
        <v>1424</v>
      </c>
      <c r="B619" s="126" t="s">
        <v>195</v>
      </c>
      <c r="C619" s="126" t="s">
        <v>2860</v>
      </c>
      <c r="D619" s="126" t="s">
        <v>202</v>
      </c>
      <c r="E619" s="126" t="s">
        <v>1425</v>
      </c>
      <c r="F619" s="126" t="s">
        <v>1426</v>
      </c>
      <c r="G619" s="126" t="s">
        <v>417</v>
      </c>
    </row>
    <row r="620" spans="1:7">
      <c r="A620" s="126" t="s">
        <v>1427</v>
      </c>
      <c r="B620" s="126" t="s">
        <v>195</v>
      </c>
      <c r="C620" s="126" t="s">
        <v>2860</v>
      </c>
      <c r="D620" s="126" t="s">
        <v>197</v>
      </c>
      <c r="E620" s="126" t="s">
        <v>1428</v>
      </c>
      <c r="F620" s="126" t="s">
        <v>1429</v>
      </c>
      <c r="G620" s="126" t="s">
        <v>228</v>
      </c>
    </row>
    <row r="621" spans="1:7">
      <c r="A621" s="126" t="s">
        <v>1430</v>
      </c>
      <c r="B621" s="126" t="s">
        <v>195</v>
      </c>
      <c r="C621" s="126" t="s">
        <v>2860</v>
      </c>
      <c r="D621" s="126" t="s">
        <v>197</v>
      </c>
      <c r="E621" s="126" t="s">
        <v>1431</v>
      </c>
      <c r="F621" s="126" t="s">
        <v>1432</v>
      </c>
      <c r="G621" s="126" t="s">
        <v>249</v>
      </c>
    </row>
    <row r="622" spans="1:7">
      <c r="A622" s="126" t="s">
        <v>1433</v>
      </c>
      <c r="B622" s="126" t="s">
        <v>195</v>
      </c>
      <c r="C622" s="126" t="s">
        <v>2860</v>
      </c>
      <c r="D622" s="126" t="s">
        <v>202</v>
      </c>
      <c r="E622" s="126" t="s">
        <v>1434</v>
      </c>
      <c r="F622" s="126" t="s">
        <v>268</v>
      </c>
      <c r="G622" s="126" t="s">
        <v>268</v>
      </c>
    </row>
    <row r="623" spans="1:7">
      <c r="A623" s="126" t="s">
        <v>1435</v>
      </c>
      <c r="B623" s="126" t="s">
        <v>195</v>
      </c>
      <c r="C623" s="126" t="s">
        <v>2860</v>
      </c>
      <c r="D623" s="126" t="s">
        <v>197</v>
      </c>
      <c r="E623" s="126" t="s">
        <v>1436</v>
      </c>
      <c r="F623" s="126" t="s">
        <v>1335</v>
      </c>
      <c r="G623" s="126" t="s">
        <v>496</v>
      </c>
    </row>
    <row r="624" spans="1:7">
      <c r="A624" s="126" t="s">
        <v>1437</v>
      </c>
      <c r="B624" s="126" t="s">
        <v>195</v>
      </c>
      <c r="C624" s="126" t="s">
        <v>2860</v>
      </c>
      <c r="D624" s="126" t="s">
        <v>197</v>
      </c>
      <c r="E624" s="126" t="s">
        <v>507</v>
      </c>
      <c r="F624" s="126" t="s">
        <v>1223</v>
      </c>
      <c r="G624" s="126" t="s">
        <v>249</v>
      </c>
    </row>
    <row r="625" spans="1:7">
      <c r="A625" s="126" t="s">
        <v>1438</v>
      </c>
      <c r="B625" s="126" t="s">
        <v>195</v>
      </c>
      <c r="C625" s="126" t="s">
        <v>2860</v>
      </c>
      <c r="D625" s="126" t="s">
        <v>202</v>
      </c>
      <c r="E625" s="126" t="s">
        <v>317</v>
      </c>
      <c r="F625" s="126" t="s">
        <v>1085</v>
      </c>
      <c r="G625" s="126" t="s">
        <v>754</v>
      </c>
    </row>
    <row r="626" spans="1:7">
      <c r="A626" s="126" t="s">
        <v>1439</v>
      </c>
      <c r="B626" s="126" t="s">
        <v>195</v>
      </c>
      <c r="C626" s="126" t="s">
        <v>2860</v>
      </c>
      <c r="D626" s="126" t="s">
        <v>202</v>
      </c>
      <c r="E626" s="126" t="s">
        <v>1440</v>
      </c>
      <c r="F626" s="126" t="s">
        <v>571</v>
      </c>
      <c r="G626" s="126" t="s">
        <v>384</v>
      </c>
    </row>
    <row r="627" spans="1:7">
      <c r="A627" s="126" t="s">
        <v>1441</v>
      </c>
      <c r="B627" s="126" t="s">
        <v>195</v>
      </c>
      <c r="C627" s="126" t="s">
        <v>2860</v>
      </c>
      <c r="D627" s="126" t="s">
        <v>197</v>
      </c>
      <c r="E627" s="126" t="s">
        <v>398</v>
      </c>
      <c r="F627" s="126" t="s">
        <v>1048</v>
      </c>
      <c r="G627" s="126" t="s">
        <v>1442</v>
      </c>
    </row>
    <row r="628" spans="1:7">
      <c r="A628" s="126" t="s">
        <v>1443</v>
      </c>
      <c r="B628" s="126" t="s">
        <v>195</v>
      </c>
      <c r="C628" s="126" t="s">
        <v>2860</v>
      </c>
      <c r="D628" s="126" t="s">
        <v>197</v>
      </c>
      <c r="E628" s="126" t="s">
        <v>1444</v>
      </c>
      <c r="F628" s="126" t="s">
        <v>357</v>
      </c>
      <c r="G628" s="126" t="s">
        <v>1249</v>
      </c>
    </row>
    <row r="629" spans="1:7">
      <c r="A629" s="126" t="s">
        <v>1445</v>
      </c>
      <c r="B629" s="126" t="s">
        <v>195</v>
      </c>
      <c r="C629" s="126" t="s">
        <v>2860</v>
      </c>
      <c r="D629" s="126" t="s">
        <v>202</v>
      </c>
      <c r="E629" s="126" t="s">
        <v>1446</v>
      </c>
      <c r="F629" s="126" t="s">
        <v>253</v>
      </c>
      <c r="G629" s="126" t="s">
        <v>249</v>
      </c>
    </row>
    <row r="630" spans="1:7">
      <c r="A630" s="126" t="s">
        <v>1447</v>
      </c>
      <c r="B630" s="126" t="s">
        <v>195</v>
      </c>
      <c r="C630" s="126" t="s">
        <v>2860</v>
      </c>
      <c r="D630" s="126" t="s">
        <v>197</v>
      </c>
      <c r="E630" s="126" t="s">
        <v>1037</v>
      </c>
      <c r="F630" s="126" t="s">
        <v>253</v>
      </c>
      <c r="G630" s="126" t="s">
        <v>905</v>
      </c>
    </row>
    <row r="631" spans="1:7">
      <c r="A631" s="126" t="s">
        <v>1448</v>
      </c>
      <c r="B631" s="126" t="s">
        <v>195</v>
      </c>
      <c r="C631" s="126" t="s">
        <v>2860</v>
      </c>
      <c r="D631" s="126" t="s">
        <v>202</v>
      </c>
      <c r="E631" s="126" t="s">
        <v>1449</v>
      </c>
      <c r="F631" s="126" t="s">
        <v>1063</v>
      </c>
      <c r="G631" s="126" t="s">
        <v>1450</v>
      </c>
    </row>
    <row r="632" spans="1:7">
      <c r="A632" s="126" t="s">
        <v>1451</v>
      </c>
      <c r="B632" s="126" t="s">
        <v>195</v>
      </c>
      <c r="C632" s="126" t="s">
        <v>2860</v>
      </c>
      <c r="D632" s="126" t="s">
        <v>202</v>
      </c>
      <c r="E632" s="126" t="s">
        <v>1452</v>
      </c>
      <c r="F632" s="126" t="s">
        <v>496</v>
      </c>
      <c r="G632" s="126" t="s">
        <v>298</v>
      </c>
    </row>
    <row r="633" spans="1:7">
      <c r="A633" s="126" t="s">
        <v>1453</v>
      </c>
      <c r="B633" s="126" t="s">
        <v>195</v>
      </c>
      <c r="C633" s="126" t="s">
        <v>2860</v>
      </c>
      <c r="D633" s="126" t="s">
        <v>202</v>
      </c>
      <c r="E633" s="126" t="s">
        <v>579</v>
      </c>
      <c r="F633" s="126" t="s">
        <v>755</v>
      </c>
      <c r="G633" s="126" t="s">
        <v>253</v>
      </c>
    </row>
    <row r="634" spans="1:7">
      <c r="A634" s="126" t="s">
        <v>1454</v>
      </c>
      <c r="B634" s="126" t="s">
        <v>195</v>
      </c>
      <c r="C634" s="126" t="s">
        <v>2860</v>
      </c>
      <c r="D634" s="126" t="s">
        <v>202</v>
      </c>
      <c r="E634" s="126" t="s">
        <v>313</v>
      </c>
      <c r="F634" s="126" t="s">
        <v>1455</v>
      </c>
      <c r="G634" s="126" t="s">
        <v>1456</v>
      </c>
    </row>
    <row r="635" spans="1:7">
      <c r="A635" s="126" t="s">
        <v>1457</v>
      </c>
      <c r="B635" s="126" t="s">
        <v>195</v>
      </c>
      <c r="C635" s="126" t="s">
        <v>2860</v>
      </c>
      <c r="D635" s="126" t="s">
        <v>197</v>
      </c>
      <c r="E635" s="126" t="s">
        <v>1458</v>
      </c>
      <c r="F635" s="126" t="s">
        <v>1459</v>
      </c>
      <c r="G635" s="126" t="s">
        <v>622</v>
      </c>
    </row>
    <row r="636" spans="1:7">
      <c r="A636" s="126" t="s">
        <v>1460</v>
      </c>
      <c r="B636" s="126" t="s">
        <v>195</v>
      </c>
      <c r="C636" s="126" t="s">
        <v>2860</v>
      </c>
      <c r="D636" s="126" t="s">
        <v>202</v>
      </c>
      <c r="E636" s="126" t="s">
        <v>1461</v>
      </c>
      <c r="F636" s="126" t="s">
        <v>489</v>
      </c>
      <c r="G636" s="126" t="s">
        <v>1462</v>
      </c>
    </row>
    <row r="637" spans="1:7">
      <c r="A637" s="126" t="s">
        <v>1463</v>
      </c>
      <c r="B637" s="126" t="s">
        <v>195</v>
      </c>
      <c r="C637" s="126" t="s">
        <v>2860</v>
      </c>
      <c r="D637" s="126" t="s">
        <v>202</v>
      </c>
      <c r="E637" s="126" t="s">
        <v>859</v>
      </c>
      <c r="F637" s="126" t="s">
        <v>489</v>
      </c>
      <c r="G637" s="126" t="s">
        <v>1063</v>
      </c>
    </row>
    <row r="638" spans="1:7">
      <c r="A638" s="126" t="s">
        <v>1464</v>
      </c>
      <c r="B638" s="126" t="s">
        <v>195</v>
      </c>
      <c r="C638" s="126" t="s">
        <v>2860</v>
      </c>
      <c r="D638" s="126" t="s">
        <v>197</v>
      </c>
      <c r="E638" s="126" t="s">
        <v>1109</v>
      </c>
      <c r="F638" s="126" t="s">
        <v>306</v>
      </c>
      <c r="G638" s="126" t="s">
        <v>307</v>
      </c>
    </row>
    <row r="639" spans="1:7">
      <c r="A639" s="126" t="s">
        <v>1465</v>
      </c>
      <c r="B639" s="126" t="s">
        <v>195</v>
      </c>
      <c r="C639" s="126" t="s">
        <v>2860</v>
      </c>
      <c r="D639" s="126" t="s">
        <v>202</v>
      </c>
      <c r="E639" s="126" t="s">
        <v>239</v>
      </c>
      <c r="F639" s="126" t="s">
        <v>905</v>
      </c>
      <c r="G639" s="126" t="s">
        <v>954</v>
      </c>
    </row>
    <row r="640" spans="1:7">
      <c r="A640" s="126" t="s">
        <v>1466</v>
      </c>
      <c r="B640" s="126" t="s">
        <v>195</v>
      </c>
      <c r="C640" s="126" t="s">
        <v>2860</v>
      </c>
      <c r="D640" s="126" t="s">
        <v>202</v>
      </c>
      <c r="E640" s="126" t="s">
        <v>456</v>
      </c>
      <c r="F640" s="126" t="s">
        <v>905</v>
      </c>
      <c r="G640" s="126" t="s">
        <v>954</v>
      </c>
    </row>
    <row r="641" spans="1:7">
      <c r="A641" s="126" t="s">
        <v>1467</v>
      </c>
      <c r="B641" s="126" t="s">
        <v>195</v>
      </c>
      <c r="C641" s="126" t="s">
        <v>2860</v>
      </c>
      <c r="D641" s="126" t="s">
        <v>202</v>
      </c>
      <c r="E641" s="126" t="s">
        <v>251</v>
      </c>
      <c r="F641" s="126" t="s">
        <v>905</v>
      </c>
      <c r="G641" s="126" t="s">
        <v>946</v>
      </c>
    </row>
    <row r="642" spans="1:7">
      <c r="A642" s="126" t="s">
        <v>1468</v>
      </c>
      <c r="B642" s="126" t="s">
        <v>335</v>
      </c>
      <c r="C642" s="126" t="s">
        <v>2860</v>
      </c>
      <c r="D642" s="126" t="s">
        <v>197</v>
      </c>
      <c r="E642" s="126" t="s">
        <v>1339</v>
      </c>
      <c r="F642" s="126" t="s">
        <v>1049</v>
      </c>
      <c r="G642" s="126" t="s">
        <v>714</v>
      </c>
    </row>
    <row r="643" spans="1:7">
      <c r="A643" s="126" t="s">
        <v>1469</v>
      </c>
      <c r="B643" s="126" t="s">
        <v>335</v>
      </c>
      <c r="C643" s="126" t="s">
        <v>2860</v>
      </c>
      <c r="D643" s="126" t="s">
        <v>202</v>
      </c>
      <c r="E643" s="126" t="s">
        <v>1470</v>
      </c>
      <c r="F643" s="126" t="s">
        <v>341</v>
      </c>
      <c r="G643" s="126" t="s">
        <v>520</v>
      </c>
    </row>
    <row r="644" spans="1:7">
      <c r="A644" s="126" t="s">
        <v>1471</v>
      </c>
      <c r="B644" s="126" t="s">
        <v>335</v>
      </c>
      <c r="C644" s="126" t="s">
        <v>2860</v>
      </c>
      <c r="D644" s="126" t="s">
        <v>202</v>
      </c>
      <c r="E644" s="126" t="s">
        <v>589</v>
      </c>
      <c r="F644" s="126" t="s">
        <v>808</v>
      </c>
      <c r="G644" s="126" t="s">
        <v>307</v>
      </c>
    </row>
    <row r="645" spans="1:7">
      <c r="A645" s="126" t="s">
        <v>1472</v>
      </c>
      <c r="B645" s="126" t="s">
        <v>335</v>
      </c>
      <c r="C645" s="126" t="s">
        <v>2860</v>
      </c>
      <c r="D645" s="126" t="s">
        <v>202</v>
      </c>
      <c r="E645" s="126" t="s">
        <v>215</v>
      </c>
      <c r="F645" s="126" t="s">
        <v>478</v>
      </c>
      <c r="G645" s="126" t="s">
        <v>1473</v>
      </c>
    </row>
    <row r="646" spans="1:7">
      <c r="A646" s="126" t="s">
        <v>1474</v>
      </c>
      <c r="B646" s="126" t="s">
        <v>335</v>
      </c>
      <c r="C646" s="126" t="s">
        <v>2860</v>
      </c>
      <c r="D646" s="126" t="s">
        <v>197</v>
      </c>
      <c r="E646" s="126" t="s">
        <v>386</v>
      </c>
      <c r="F646" s="126" t="s">
        <v>220</v>
      </c>
      <c r="G646" s="126" t="s">
        <v>975</v>
      </c>
    </row>
    <row r="647" spans="1:7">
      <c r="A647" s="126" t="s">
        <v>1475</v>
      </c>
      <c r="B647" s="126" t="s">
        <v>335</v>
      </c>
      <c r="C647" s="126" t="s">
        <v>2860</v>
      </c>
      <c r="D647" s="126" t="s">
        <v>202</v>
      </c>
      <c r="E647" s="126" t="s">
        <v>831</v>
      </c>
      <c r="F647" s="126" t="s">
        <v>842</v>
      </c>
      <c r="G647" s="126" t="s">
        <v>842</v>
      </c>
    </row>
    <row r="648" spans="1:7">
      <c r="A648" s="126" t="s">
        <v>1476</v>
      </c>
      <c r="B648" s="126" t="s">
        <v>335</v>
      </c>
      <c r="C648" s="126" t="s">
        <v>2860</v>
      </c>
      <c r="D648" s="126" t="s">
        <v>202</v>
      </c>
      <c r="E648" s="126" t="s">
        <v>1477</v>
      </c>
      <c r="F648" s="126" t="s">
        <v>233</v>
      </c>
      <c r="G648" s="126" t="s">
        <v>999</v>
      </c>
    </row>
    <row r="649" spans="1:7">
      <c r="A649" s="126" t="s">
        <v>1478</v>
      </c>
      <c r="B649" s="126" t="s">
        <v>335</v>
      </c>
      <c r="C649" s="126" t="s">
        <v>2860</v>
      </c>
      <c r="D649" s="126" t="s">
        <v>202</v>
      </c>
      <c r="E649" s="126" t="s">
        <v>296</v>
      </c>
      <c r="F649" s="126" t="s">
        <v>360</v>
      </c>
      <c r="G649" s="126" t="s">
        <v>216</v>
      </c>
    </row>
    <row r="650" spans="1:7">
      <c r="A650" s="126" t="s">
        <v>1479</v>
      </c>
      <c r="B650" s="126" t="s">
        <v>335</v>
      </c>
      <c r="C650" s="126" t="s">
        <v>2860</v>
      </c>
      <c r="D650" s="126" t="s">
        <v>202</v>
      </c>
      <c r="E650" s="126" t="s">
        <v>1480</v>
      </c>
      <c r="F650" s="126" t="s">
        <v>364</v>
      </c>
      <c r="G650" s="126" t="s">
        <v>1481</v>
      </c>
    </row>
    <row r="651" spans="1:7">
      <c r="A651" s="126" t="s">
        <v>1482</v>
      </c>
      <c r="B651" s="126" t="s">
        <v>335</v>
      </c>
      <c r="C651" s="126" t="s">
        <v>2860</v>
      </c>
      <c r="D651" s="126" t="s">
        <v>202</v>
      </c>
      <c r="E651" s="126" t="s">
        <v>1483</v>
      </c>
      <c r="F651" s="126" t="s">
        <v>364</v>
      </c>
      <c r="G651" s="126" t="s">
        <v>1481</v>
      </c>
    </row>
    <row r="652" spans="1:7">
      <c r="A652" s="126" t="s">
        <v>1484</v>
      </c>
      <c r="B652" s="126" t="s">
        <v>335</v>
      </c>
      <c r="C652" s="126" t="s">
        <v>2860</v>
      </c>
      <c r="D652" s="126" t="s">
        <v>197</v>
      </c>
      <c r="E652" s="126" t="s">
        <v>1485</v>
      </c>
      <c r="F652" s="126" t="s">
        <v>491</v>
      </c>
      <c r="G652" s="126" t="s">
        <v>1486</v>
      </c>
    </row>
    <row r="653" spans="1:7">
      <c r="A653" s="126" t="s">
        <v>1487</v>
      </c>
      <c r="B653" s="126" t="s">
        <v>335</v>
      </c>
      <c r="C653" s="126" t="s">
        <v>2860</v>
      </c>
      <c r="D653" s="126" t="s">
        <v>202</v>
      </c>
      <c r="E653" s="126" t="s">
        <v>1488</v>
      </c>
      <c r="F653" s="126" t="s">
        <v>491</v>
      </c>
      <c r="G653" s="126" t="s">
        <v>272</v>
      </c>
    </row>
    <row r="654" spans="1:7">
      <c r="A654" s="126" t="s">
        <v>1489</v>
      </c>
      <c r="B654" s="126" t="s">
        <v>335</v>
      </c>
      <c r="C654" s="126" t="s">
        <v>2860</v>
      </c>
      <c r="D654" s="126" t="s">
        <v>202</v>
      </c>
      <c r="E654" s="126" t="s">
        <v>1490</v>
      </c>
      <c r="F654" s="126" t="s">
        <v>632</v>
      </c>
      <c r="G654" s="126" t="s">
        <v>1491</v>
      </c>
    </row>
    <row r="655" spans="1:7">
      <c r="A655" s="126" t="s">
        <v>1492</v>
      </c>
      <c r="B655" s="126" t="s">
        <v>335</v>
      </c>
      <c r="C655" s="126" t="s">
        <v>2860</v>
      </c>
      <c r="D655" s="126" t="s">
        <v>202</v>
      </c>
      <c r="E655" s="126" t="s">
        <v>340</v>
      </c>
      <c r="F655" s="126" t="s">
        <v>1196</v>
      </c>
      <c r="G655" s="126" t="s">
        <v>341</v>
      </c>
    </row>
    <row r="656" spans="1:7">
      <c r="A656" s="126" t="s">
        <v>1493</v>
      </c>
      <c r="B656" s="126" t="s">
        <v>335</v>
      </c>
      <c r="C656" s="126" t="s">
        <v>2860</v>
      </c>
      <c r="D656" s="126" t="s">
        <v>197</v>
      </c>
      <c r="E656" s="126" t="s">
        <v>198</v>
      </c>
      <c r="F656" s="126" t="s">
        <v>236</v>
      </c>
      <c r="G656" s="126" t="s">
        <v>213</v>
      </c>
    </row>
    <row r="657" spans="1:7">
      <c r="A657" s="126" t="s">
        <v>1494</v>
      </c>
      <c r="B657" s="126" t="s">
        <v>335</v>
      </c>
      <c r="C657" s="126" t="s">
        <v>2860</v>
      </c>
      <c r="D657" s="126" t="s">
        <v>197</v>
      </c>
      <c r="E657" s="126" t="s">
        <v>1091</v>
      </c>
      <c r="F657" s="126" t="s">
        <v>383</v>
      </c>
      <c r="G657" s="126" t="s">
        <v>384</v>
      </c>
    </row>
    <row r="658" spans="1:7">
      <c r="A658" s="126" t="s">
        <v>1495</v>
      </c>
      <c r="B658" s="126" t="s">
        <v>335</v>
      </c>
      <c r="C658" s="126" t="s">
        <v>2860</v>
      </c>
      <c r="D658" s="126" t="s">
        <v>197</v>
      </c>
      <c r="E658" s="126" t="s">
        <v>1496</v>
      </c>
      <c r="F658" s="126" t="s">
        <v>1004</v>
      </c>
      <c r="G658" s="126" t="s">
        <v>1005</v>
      </c>
    </row>
    <row r="659" spans="1:7">
      <c r="A659" s="126" t="s">
        <v>1497</v>
      </c>
      <c r="B659" s="126" t="s">
        <v>335</v>
      </c>
      <c r="C659" s="126" t="s">
        <v>2860</v>
      </c>
      <c r="D659" s="126" t="s">
        <v>197</v>
      </c>
      <c r="E659" s="126" t="s">
        <v>1498</v>
      </c>
      <c r="F659" s="126" t="s">
        <v>516</v>
      </c>
      <c r="G659" s="126" t="s">
        <v>1008</v>
      </c>
    </row>
    <row r="660" spans="1:7">
      <c r="A660" s="126" t="s">
        <v>1499</v>
      </c>
      <c r="B660" s="126" t="s">
        <v>335</v>
      </c>
      <c r="C660" s="126" t="s">
        <v>2860</v>
      </c>
      <c r="D660" s="126" t="s">
        <v>202</v>
      </c>
      <c r="E660" s="126" t="s">
        <v>859</v>
      </c>
      <c r="F660" s="126" t="s">
        <v>520</v>
      </c>
      <c r="G660" s="126" t="s">
        <v>408</v>
      </c>
    </row>
    <row r="661" spans="1:7">
      <c r="A661" s="126" t="s">
        <v>1500</v>
      </c>
      <c r="B661" s="126" t="s">
        <v>335</v>
      </c>
      <c r="C661" s="126" t="s">
        <v>2860</v>
      </c>
      <c r="D661" s="126" t="s">
        <v>197</v>
      </c>
      <c r="E661" s="126" t="s">
        <v>1501</v>
      </c>
      <c r="F661" s="126" t="s">
        <v>1502</v>
      </c>
      <c r="G661" s="126" t="s">
        <v>315</v>
      </c>
    </row>
    <row r="662" spans="1:7">
      <c r="A662" s="126" t="s">
        <v>1503</v>
      </c>
      <c r="B662" s="126" t="s">
        <v>335</v>
      </c>
      <c r="C662" s="126" t="s">
        <v>2860</v>
      </c>
      <c r="D662" s="126" t="s">
        <v>202</v>
      </c>
      <c r="E662" s="126" t="s">
        <v>1504</v>
      </c>
      <c r="F662" s="126" t="s">
        <v>384</v>
      </c>
      <c r="G662" s="126" t="s">
        <v>1505</v>
      </c>
    </row>
    <row r="663" spans="1:7">
      <c r="A663" s="126" t="s">
        <v>1506</v>
      </c>
      <c r="B663" s="126" t="s">
        <v>335</v>
      </c>
      <c r="C663" s="126" t="s">
        <v>2860</v>
      </c>
      <c r="D663" s="126" t="s">
        <v>197</v>
      </c>
      <c r="E663" s="126" t="s">
        <v>1507</v>
      </c>
      <c r="F663" s="126" t="s">
        <v>298</v>
      </c>
      <c r="G663" s="126" t="s">
        <v>1508</v>
      </c>
    </row>
    <row r="664" spans="1:7">
      <c r="A664" s="126" t="s">
        <v>1509</v>
      </c>
      <c r="B664" s="126" t="s">
        <v>335</v>
      </c>
      <c r="C664" s="126" t="s">
        <v>2860</v>
      </c>
      <c r="D664" s="126" t="s">
        <v>197</v>
      </c>
      <c r="E664" s="126" t="s">
        <v>1510</v>
      </c>
      <c r="F664" s="126" t="s">
        <v>390</v>
      </c>
      <c r="G664" s="126" t="s">
        <v>489</v>
      </c>
    </row>
    <row r="665" spans="1:7">
      <c r="A665" s="126" t="s">
        <v>1511</v>
      </c>
      <c r="B665" s="126" t="s">
        <v>335</v>
      </c>
      <c r="C665" s="126" t="s">
        <v>2860</v>
      </c>
      <c r="D665" s="126" t="s">
        <v>202</v>
      </c>
      <c r="E665" s="126" t="s">
        <v>1512</v>
      </c>
      <c r="F665" s="126" t="s">
        <v>390</v>
      </c>
      <c r="G665" s="126" t="s">
        <v>489</v>
      </c>
    </row>
    <row r="666" spans="1:7">
      <c r="A666" s="126" t="s">
        <v>1513</v>
      </c>
      <c r="B666" s="126" t="s">
        <v>335</v>
      </c>
      <c r="C666" s="126" t="s">
        <v>2860</v>
      </c>
      <c r="D666" s="126" t="s">
        <v>202</v>
      </c>
      <c r="E666" s="126" t="s">
        <v>856</v>
      </c>
      <c r="F666" s="126" t="s">
        <v>534</v>
      </c>
      <c r="G666" s="126" t="s">
        <v>486</v>
      </c>
    </row>
    <row r="667" spans="1:7">
      <c r="A667" s="126" t="s">
        <v>1514</v>
      </c>
      <c r="B667" s="126" t="s">
        <v>335</v>
      </c>
      <c r="C667" s="126" t="s">
        <v>2860</v>
      </c>
      <c r="D667" s="126" t="s">
        <v>202</v>
      </c>
      <c r="E667" s="126" t="s">
        <v>1515</v>
      </c>
      <c r="F667" s="126" t="s">
        <v>252</v>
      </c>
      <c r="G667" s="126" t="s">
        <v>587</v>
      </c>
    </row>
    <row r="668" spans="1:7">
      <c r="A668" s="126" t="s">
        <v>1516</v>
      </c>
      <c r="B668" s="126" t="s">
        <v>335</v>
      </c>
      <c r="C668" s="126" t="s">
        <v>2860</v>
      </c>
      <c r="D668" s="126" t="s">
        <v>202</v>
      </c>
      <c r="E668" s="126" t="s">
        <v>275</v>
      </c>
      <c r="F668" s="126" t="s">
        <v>256</v>
      </c>
      <c r="G668" s="126" t="s">
        <v>677</v>
      </c>
    </row>
    <row r="669" spans="1:7">
      <c r="A669" s="126" t="s">
        <v>1517</v>
      </c>
      <c r="B669" s="126" t="s">
        <v>335</v>
      </c>
      <c r="C669" s="126" t="s">
        <v>2860</v>
      </c>
      <c r="D669" s="126" t="s">
        <v>202</v>
      </c>
      <c r="E669" s="126" t="s">
        <v>1518</v>
      </c>
      <c r="F669" s="126" t="s">
        <v>1519</v>
      </c>
      <c r="G669" s="126" t="s">
        <v>1096</v>
      </c>
    </row>
    <row r="670" spans="1:7">
      <c r="A670" s="126" t="s">
        <v>1520</v>
      </c>
      <c r="B670" s="126" t="s">
        <v>335</v>
      </c>
      <c r="C670" s="126" t="s">
        <v>2860</v>
      </c>
      <c r="D670" s="126" t="s">
        <v>202</v>
      </c>
      <c r="E670" s="126" t="s">
        <v>1521</v>
      </c>
      <c r="F670" s="126" t="s">
        <v>1505</v>
      </c>
      <c r="G670" s="126" t="s">
        <v>1522</v>
      </c>
    </row>
    <row r="671" spans="1:7">
      <c r="A671" s="126" t="s">
        <v>1523</v>
      </c>
      <c r="B671" s="126" t="s">
        <v>335</v>
      </c>
      <c r="C671" s="126" t="s">
        <v>2860</v>
      </c>
      <c r="D671" s="126" t="s">
        <v>202</v>
      </c>
      <c r="E671" s="126" t="s">
        <v>1524</v>
      </c>
      <c r="F671" s="126" t="s">
        <v>1176</v>
      </c>
      <c r="G671" s="126" t="s">
        <v>1525</v>
      </c>
    </row>
    <row r="672" spans="1:7">
      <c r="A672" s="126" t="s">
        <v>1526</v>
      </c>
      <c r="B672" s="126" t="s">
        <v>335</v>
      </c>
      <c r="C672" s="126" t="s">
        <v>2860</v>
      </c>
      <c r="D672" s="126" t="s">
        <v>197</v>
      </c>
      <c r="E672" s="126" t="s">
        <v>1527</v>
      </c>
      <c r="F672" s="126" t="s">
        <v>268</v>
      </c>
      <c r="G672" s="126" t="s">
        <v>422</v>
      </c>
    </row>
    <row r="673" spans="1:7">
      <c r="A673" s="126" t="s">
        <v>1528</v>
      </c>
      <c r="B673" s="126" t="s">
        <v>335</v>
      </c>
      <c r="C673" s="126" t="s">
        <v>2860</v>
      </c>
      <c r="D673" s="126" t="s">
        <v>197</v>
      </c>
      <c r="E673" s="126" t="s">
        <v>1529</v>
      </c>
      <c r="F673" s="126" t="s">
        <v>268</v>
      </c>
      <c r="G673" s="126" t="s">
        <v>422</v>
      </c>
    </row>
    <row r="674" spans="1:7">
      <c r="A674" s="126" t="s">
        <v>1530</v>
      </c>
      <c r="B674" s="126" t="s">
        <v>335</v>
      </c>
      <c r="C674" s="126" t="s">
        <v>2860</v>
      </c>
      <c r="D674" s="126" t="s">
        <v>202</v>
      </c>
      <c r="E674" s="126" t="s">
        <v>1531</v>
      </c>
      <c r="F674" s="126" t="s">
        <v>268</v>
      </c>
      <c r="G674" s="126" t="s">
        <v>422</v>
      </c>
    </row>
    <row r="675" spans="1:7">
      <c r="A675" s="126" t="s">
        <v>1532</v>
      </c>
      <c r="B675" s="126" t="s">
        <v>335</v>
      </c>
      <c r="C675" s="126" t="s">
        <v>2860</v>
      </c>
      <c r="D675" s="126" t="s">
        <v>202</v>
      </c>
      <c r="E675" s="126" t="s">
        <v>1533</v>
      </c>
      <c r="F675" s="126" t="s">
        <v>268</v>
      </c>
      <c r="G675" s="126" t="s">
        <v>665</v>
      </c>
    </row>
    <row r="676" spans="1:7">
      <c r="A676" s="126" t="s">
        <v>1534</v>
      </c>
      <c r="B676" s="126" t="s">
        <v>335</v>
      </c>
      <c r="C676" s="126" t="s">
        <v>2860</v>
      </c>
      <c r="D676" s="126" t="s">
        <v>202</v>
      </c>
      <c r="E676" s="126" t="s">
        <v>1535</v>
      </c>
      <c r="F676" s="126" t="s">
        <v>1536</v>
      </c>
      <c r="G676" s="126" t="s">
        <v>1234</v>
      </c>
    </row>
    <row r="677" spans="1:7">
      <c r="A677" s="126" t="s">
        <v>1537</v>
      </c>
      <c r="B677" s="126" t="s">
        <v>335</v>
      </c>
      <c r="C677" s="126" t="s">
        <v>2860</v>
      </c>
      <c r="D677" s="126" t="s">
        <v>202</v>
      </c>
      <c r="E677" s="126" t="s">
        <v>251</v>
      </c>
      <c r="F677" s="126" t="s">
        <v>577</v>
      </c>
      <c r="G677" s="126" t="s">
        <v>390</v>
      </c>
    </row>
    <row r="678" spans="1:7">
      <c r="A678" s="126" t="s">
        <v>1538</v>
      </c>
      <c r="B678" s="126" t="s">
        <v>335</v>
      </c>
      <c r="C678" s="126" t="s">
        <v>2860</v>
      </c>
      <c r="D678" s="126" t="s">
        <v>197</v>
      </c>
      <c r="E678" s="126" t="s">
        <v>443</v>
      </c>
      <c r="F678" s="126" t="s">
        <v>1029</v>
      </c>
      <c r="G678" s="126" t="s">
        <v>1539</v>
      </c>
    </row>
    <row r="679" spans="1:7">
      <c r="A679" s="126" t="s">
        <v>1540</v>
      </c>
      <c r="B679" s="126" t="s">
        <v>335</v>
      </c>
      <c r="C679" s="126" t="s">
        <v>2860</v>
      </c>
      <c r="D679" s="126" t="s">
        <v>197</v>
      </c>
      <c r="E679" s="126" t="s">
        <v>1541</v>
      </c>
      <c r="F679" s="126" t="s">
        <v>559</v>
      </c>
      <c r="G679" s="126" t="s">
        <v>560</v>
      </c>
    </row>
    <row r="680" spans="1:7">
      <c r="A680" s="126" t="s">
        <v>1542</v>
      </c>
      <c r="B680" s="126" t="s">
        <v>335</v>
      </c>
      <c r="C680" s="126" t="s">
        <v>2860</v>
      </c>
      <c r="D680" s="126" t="s">
        <v>202</v>
      </c>
      <c r="E680" s="126" t="s">
        <v>231</v>
      </c>
      <c r="F680" s="126" t="s">
        <v>424</v>
      </c>
      <c r="G680" s="126" t="s">
        <v>265</v>
      </c>
    </row>
    <row r="681" spans="1:7">
      <c r="A681" s="126" t="s">
        <v>1543</v>
      </c>
      <c r="B681" s="126" t="s">
        <v>335</v>
      </c>
      <c r="C681" s="126" t="s">
        <v>2860</v>
      </c>
      <c r="D681" s="126" t="s">
        <v>202</v>
      </c>
      <c r="E681" s="126" t="s">
        <v>1544</v>
      </c>
      <c r="F681" s="126" t="s">
        <v>1085</v>
      </c>
      <c r="G681" s="126" t="s">
        <v>1196</v>
      </c>
    </row>
    <row r="682" spans="1:7">
      <c r="A682" s="126" t="s">
        <v>1545</v>
      </c>
      <c r="B682" s="126" t="s">
        <v>335</v>
      </c>
      <c r="C682" s="126" t="s">
        <v>2860</v>
      </c>
      <c r="D682" s="126" t="s">
        <v>202</v>
      </c>
      <c r="E682" s="126" t="s">
        <v>1440</v>
      </c>
      <c r="F682" s="126" t="s">
        <v>1546</v>
      </c>
      <c r="G682" s="126" t="s">
        <v>1547</v>
      </c>
    </row>
    <row r="683" spans="1:7">
      <c r="A683" s="126" t="s">
        <v>1548</v>
      </c>
      <c r="B683" s="126" t="s">
        <v>335</v>
      </c>
      <c r="C683" s="126" t="s">
        <v>2860</v>
      </c>
      <c r="D683" s="126" t="s">
        <v>197</v>
      </c>
      <c r="E683" s="126" t="s">
        <v>1549</v>
      </c>
      <c r="F683" s="126" t="s">
        <v>365</v>
      </c>
      <c r="G683" s="126" t="s">
        <v>492</v>
      </c>
    </row>
    <row r="684" spans="1:7">
      <c r="A684" s="126" t="s">
        <v>1550</v>
      </c>
      <c r="B684" s="126" t="s">
        <v>335</v>
      </c>
      <c r="C684" s="126" t="s">
        <v>2860</v>
      </c>
      <c r="D684" s="126" t="s">
        <v>197</v>
      </c>
      <c r="E684" s="126" t="s">
        <v>1109</v>
      </c>
      <c r="F684" s="126" t="s">
        <v>213</v>
      </c>
      <c r="G684" s="126" t="s">
        <v>1261</v>
      </c>
    </row>
    <row r="685" spans="1:7">
      <c r="A685" s="126" t="s">
        <v>1551</v>
      </c>
      <c r="B685" s="126" t="s">
        <v>335</v>
      </c>
      <c r="C685" s="126" t="s">
        <v>2860</v>
      </c>
      <c r="D685" s="126" t="s">
        <v>202</v>
      </c>
      <c r="E685" s="126" t="s">
        <v>275</v>
      </c>
      <c r="F685" s="126" t="s">
        <v>1552</v>
      </c>
      <c r="G685" s="126" t="s">
        <v>1553</v>
      </c>
    </row>
    <row r="686" spans="1:7">
      <c r="A686" s="126" t="s">
        <v>1554</v>
      </c>
      <c r="B686" s="126" t="s">
        <v>335</v>
      </c>
      <c r="C686" s="126" t="s">
        <v>2860</v>
      </c>
      <c r="D686" s="126" t="s">
        <v>202</v>
      </c>
      <c r="E686" s="126" t="s">
        <v>1555</v>
      </c>
      <c r="F686" s="126" t="s">
        <v>454</v>
      </c>
      <c r="G686" s="126" t="s">
        <v>1078</v>
      </c>
    </row>
    <row r="687" spans="1:7">
      <c r="A687" s="126" t="s">
        <v>1556</v>
      </c>
      <c r="B687" s="126" t="s">
        <v>335</v>
      </c>
      <c r="C687" s="126" t="s">
        <v>2860</v>
      </c>
      <c r="D687" s="126" t="s">
        <v>197</v>
      </c>
      <c r="E687" s="126" t="s">
        <v>1557</v>
      </c>
      <c r="F687" s="126" t="s">
        <v>253</v>
      </c>
      <c r="G687" s="126" t="s">
        <v>338</v>
      </c>
    </row>
    <row r="688" spans="1:7">
      <c r="A688" s="126" t="s">
        <v>1558</v>
      </c>
      <c r="B688" s="126" t="s">
        <v>970</v>
      </c>
      <c r="C688" s="126" t="s">
        <v>2860</v>
      </c>
      <c r="D688" s="126" t="s">
        <v>197</v>
      </c>
      <c r="E688" s="126" t="s">
        <v>901</v>
      </c>
      <c r="F688" s="126" t="s">
        <v>1049</v>
      </c>
      <c r="G688" s="126" t="s">
        <v>878</v>
      </c>
    </row>
    <row r="689" spans="1:7">
      <c r="A689" s="126" t="s">
        <v>1559</v>
      </c>
      <c r="B689" s="126" t="s">
        <v>970</v>
      </c>
      <c r="C689" s="126" t="s">
        <v>2860</v>
      </c>
      <c r="D689" s="126" t="s">
        <v>202</v>
      </c>
      <c r="E689" s="126" t="s">
        <v>749</v>
      </c>
      <c r="F689" s="126" t="s">
        <v>914</v>
      </c>
      <c r="G689" s="126" t="s">
        <v>971</v>
      </c>
    </row>
    <row r="690" spans="1:7">
      <c r="A690" s="126" t="s">
        <v>1560</v>
      </c>
      <c r="B690" s="126" t="s">
        <v>970</v>
      </c>
      <c r="C690" s="126" t="s">
        <v>2860</v>
      </c>
      <c r="D690" s="126" t="s">
        <v>202</v>
      </c>
      <c r="E690" s="126" t="s">
        <v>1561</v>
      </c>
      <c r="F690" s="126" t="s">
        <v>216</v>
      </c>
      <c r="G690" s="126" t="s">
        <v>640</v>
      </c>
    </row>
    <row r="691" spans="1:7">
      <c r="A691" s="126" t="s">
        <v>1562</v>
      </c>
      <c r="B691" s="126" t="s">
        <v>970</v>
      </c>
      <c r="C691" s="126" t="s">
        <v>2860</v>
      </c>
      <c r="D691" s="126" t="s">
        <v>197</v>
      </c>
      <c r="E691" s="126" t="s">
        <v>1334</v>
      </c>
      <c r="F691" s="126" t="s">
        <v>216</v>
      </c>
      <c r="G691" s="126" t="s">
        <v>1563</v>
      </c>
    </row>
    <row r="692" spans="1:7">
      <c r="A692" s="126" t="s">
        <v>1564</v>
      </c>
      <c r="B692" s="126" t="s">
        <v>970</v>
      </c>
      <c r="C692" s="126" t="s">
        <v>2860</v>
      </c>
      <c r="D692" s="126" t="s">
        <v>202</v>
      </c>
      <c r="E692" s="126" t="s">
        <v>332</v>
      </c>
      <c r="F692" s="126" t="s">
        <v>865</v>
      </c>
      <c r="G692" s="126" t="s">
        <v>866</v>
      </c>
    </row>
    <row r="693" spans="1:7">
      <c r="A693" s="126" t="s">
        <v>1565</v>
      </c>
      <c r="B693" s="126" t="s">
        <v>970</v>
      </c>
      <c r="C693" s="126" t="s">
        <v>2860</v>
      </c>
      <c r="D693" s="126" t="s">
        <v>197</v>
      </c>
      <c r="E693" s="126" t="s">
        <v>283</v>
      </c>
      <c r="F693" s="126" t="s">
        <v>1566</v>
      </c>
      <c r="G693" s="126" t="s">
        <v>641</v>
      </c>
    </row>
    <row r="694" spans="1:7">
      <c r="A694" s="126" t="s">
        <v>1567</v>
      </c>
      <c r="B694" s="126" t="s">
        <v>970</v>
      </c>
      <c r="C694" s="126" t="s">
        <v>2860</v>
      </c>
      <c r="D694" s="126" t="s">
        <v>197</v>
      </c>
      <c r="E694" s="126" t="s">
        <v>1501</v>
      </c>
      <c r="F694" s="126" t="s">
        <v>1568</v>
      </c>
      <c r="G694" s="126" t="s">
        <v>375</v>
      </c>
    </row>
    <row r="695" spans="1:7">
      <c r="A695" s="126" t="s">
        <v>1569</v>
      </c>
      <c r="B695" s="126" t="s">
        <v>970</v>
      </c>
      <c r="C695" s="126" t="s">
        <v>2860</v>
      </c>
      <c r="D695" s="126" t="s">
        <v>197</v>
      </c>
      <c r="E695" s="126" t="s">
        <v>1570</v>
      </c>
      <c r="F695" s="126" t="s">
        <v>488</v>
      </c>
      <c r="G695" s="126" t="s">
        <v>954</v>
      </c>
    </row>
    <row r="696" spans="1:7">
      <c r="A696" s="126" t="s">
        <v>1571</v>
      </c>
      <c r="B696" s="126" t="s">
        <v>970</v>
      </c>
      <c r="C696" s="126" t="s">
        <v>2860</v>
      </c>
      <c r="D696" s="126" t="s">
        <v>197</v>
      </c>
      <c r="E696" s="126" t="s">
        <v>543</v>
      </c>
      <c r="F696" s="126" t="s">
        <v>491</v>
      </c>
      <c r="G696" s="126" t="s">
        <v>1572</v>
      </c>
    </row>
    <row r="697" spans="1:7">
      <c r="A697" s="126" t="s">
        <v>1573</v>
      </c>
      <c r="B697" s="126" t="s">
        <v>970</v>
      </c>
      <c r="C697" s="126" t="s">
        <v>2860</v>
      </c>
      <c r="D697" s="126" t="s">
        <v>202</v>
      </c>
      <c r="E697" s="126" t="s">
        <v>1237</v>
      </c>
      <c r="F697" s="126" t="s">
        <v>491</v>
      </c>
      <c r="G697" s="126" t="s">
        <v>1574</v>
      </c>
    </row>
    <row r="698" spans="1:7">
      <c r="A698" s="126" t="s">
        <v>1575</v>
      </c>
      <c r="B698" s="126" t="s">
        <v>970</v>
      </c>
      <c r="C698" s="126" t="s">
        <v>2860</v>
      </c>
      <c r="D698" s="126" t="s">
        <v>197</v>
      </c>
      <c r="E698" s="126" t="s">
        <v>351</v>
      </c>
      <c r="F698" s="126" t="s">
        <v>1576</v>
      </c>
      <c r="G698" s="126" t="s">
        <v>898</v>
      </c>
    </row>
    <row r="699" spans="1:7">
      <c r="A699" s="126" t="s">
        <v>1577</v>
      </c>
      <c r="B699" s="126" t="s">
        <v>970</v>
      </c>
      <c r="C699" s="126" t="s">
        <v>2860</v>
      </c>
      <c r="D699" s="126" t="s">
        <v>197</v>
      </c>
      <c r="E699" s="126" t="s">
        <v>1109</v>
      </c>
      <c r="F699" s="126" t="s">
        <v>516</v>
      </c>
      <c r="G699" s="126" t="s">
        <v>1008</v>
      </c>
    </row>
    <row r="700" spans="1:7">
      <c r="A700" s="126" t="s">
        <v>1578</v>
      </c>
      <c r="B700" s="126" t="s">
        <v>970</v>
      </c>
      <c r="C700" s="126" t="s">
        <v>2860</v>
      </c>
      <c r="D700" s="126" t="s">
        <v>202</v>
      </c>
      <c r="E700" s="126" t="s">
        <v>1579</v>
      </c>
      <c r="F700" s="126" t="s">
        <v>520</v>
      </c>
      <c r="G700" s="126" t="s">
        <v>508</v>
      </c>
    </row>
    <row r="701" spans="1:7">
      <c r="A701" s="126" t="s">
        <v>1580</v>
      </c>
      <c r="B701" s="126" t="s">
        <v>970</v>
      </c>
      <c r="C701" s="126" t="s">
        <v>2860</v>
      </c>
      <c r="D701" s="126" t="s">
        <v>197</v>
      </c>
      <c r="E701" s="126" t="s">
        <v>398</v>
      </c>
      <c r="F701" s="126" t="s">
        <v>520</v>
      </c>
      <c r="G701" s="126" t="s">
        <v>248</v>
      </c>
    </row>
    <row r="702" spans="1:7">
      <c r="A702" s="126" t="s">
        <v>1581</v>
      </c>
      <c r="B702" s="126" t="s">
        <v>970</v>
      </c>
      <c r="C702" s="126" t="s">
        <v>2860</v>
      </c>
      <c r="D702" s="126" t="s">
        <v>202</v>
      </c>
      <c r="E702" s="126" t="s">
        <v>498</v>
      </c>
      <c r="F702" s="126" t="s">
        <v>525</v>
      </c>
      <c r="G702" s="126" t="s">
        <v>526</v>
      </c>
    </row>
    <row r="703" spans="1:7">
      <c r="A703" s="126" t="s">
        <v>1582</v>
      </c>
      <c r="B703" s="126" t="s">
        <v>970</v>
      </c>
      <c r="C703" s="126" t="s">
        <v>2860</v>
      </c>
      <c r="D703" s="126" t="s">
        <v>197</v>
      </c>
      <c r="E703" s="126" t="s">
        <v>484</v>
      </c>
      <c r="F703" s="126" t="s">
        <v>384</v>
      </c>
      <c r="G703" s="126" t="s">
        <v>905</v>
      </c>
    </row>
    <row r="704" spans="1:7">
      <c r="A704" s="126" t="s">
        <v>1583</v>
      </c>
      <c r="B704" s="126" t="s">
        <v>970</v>
      </c>
      <c r="C704" s="126" t="s">
        <v>2860</v>
      </c>
      <c r="D704" s="126" t="s">
        <v>197</v>
      </c>
      <c r="E704" s="126" t="s">
        <v>1584</v>
      </c>
      <c r="F704" s="126" t="s">
        <v>952</v>
      </c>
      <c r="G704" s="126" t="s">
        <v>1585</v>
      </c>
    </row>
    <row r="705" spans="1:7">
      <c r="A705" s="126" t="s">
        <v>1586</v>
      </c>
      <c r="B705" s="126" t="s">
        <v>970</v>
      </c>
      <c r="C705" s="126" t="s">
        <v>2860</v>
      </c>
      <c r="D705" s="126" t="s">
        <v>202</v>
      </c>
      <c r="E705" s="126" t="s">
        <v>597</v>
      </c>
      <c r="F705" s="126" t="s">
        <v>353</v>
      </c>
      <c r="G705" s="126" t="s">
        <v>726</v>
      </c>
    </row>
    <row r="706" spans="1:7">
      <c r="A706" s="126" t="s">
        <v>1587</v>
      </c>
      <c r="B706" s="126" t="s">
        <v>970</v>
      </c>
      <c r="C706" s="126" t="s">
        <v>2860</v>
      </c>
      <c r="D706" s="126" t="s">
        <v>197</v>
      </c>
      <c r="E706" s="126" t="s">
        <v>629</v>
      </c>
      <c r="F706" s="126" t="s">
        <v>353</v>
      </c>
      <c r="G706" s="126" t="s">
        <v>291</v>
      </c>
    </row>
    <row r="707" spans="1:7">
      <c r="A707" s="126" t="s">
        <v>1588</v>
      </c>
      <c r="B707" s="126" t="s">
        <v>970</v>
      </c>
      <c r="C707" s="126" t="s">
        <v>2860</v>
      </c>
      <c r="D707" s="126" t="s">
        <v>197</v>
      </c>
      <c r="E707" s="126" t="s">
        <v>1589</v>
      </c>
      <c r="F707" s="126" t="s">
        <v>1590</v>
      </c>
      <c r="G707" s="126" t="s">
        <v>489</v>
      </c>
    </row>
    <row r="708" spans="1:7">
      <c r="A708" s="126" t="s">
        <v>1591</v>
      </c>
      <c r="B708" s="126" t="s">
        <v>970</v>
      </c>
      <c r="C708" s="126" t="s">
        <v>2860</v>
      </c>
      <c r="D708" s="126" t="s">
        <v>202</v>
      </c>
      <c r="E708" s="126" t="s">
        <v>1150</v>
      </c>
      <c r="F708" s="126" t="s">
        <v>1153</v>
      </c>
      <c r="G708" s="126" t="s">
        <v>464</v>
      </c>
    </row>
    <row r="709" spans="1:7">
      <c r="A709" s="126" t="s">
        <v>1592</v>
      </c>
      <c r="B709" s="126" t="s">
        <v>970</v>
      </c>
      <c r="C709" s="126" t="s">
        <v>2860</v>
      </c>
      <c r="D709" s="126" t="s">
        <v>202</v>
      </c>
      <c r="E709" s="126" t="s">
        <v>597</v>
      </c>
      <c r="F709" s="126" t="s">
        <v>1593</v>
      </c>
      <c r="G709" s="126" t="s">
        <v>573</v>
      </c>
    </row>
    <row r="710" spans="1:7">
      <c r="A710" s="126" t="s">
        <v>1594</v>
      </c>
      <c r="B710" s="126" t="s">
        <v>970</v>
      </c>
      <c r="C710" s="126" t="s">
        <v>2860</v>
      </c>
      <c r="D710" s="126" t="s">
        <v>197</v>
      </c>
      <c r="E710" s="126" t="s">
        <v>1595</v>
      </c>
      <c r="F710" s="126" t="s">
        <v>1596</v>
      </c>
      <c r="G710" s="126" t="s">
        <v>1597</v>
      </c>
    </row>
    <row r="711" spans="1:7">
      <c r="A711" s="126" t="s">
        <v>1598</v>
      </c>
      <c r="B711" s="126" t="s">
        <v>970</v>
      </c>
      <c r="C711" s="126" t="s">
        <v>2860</v>
      </c>
      <c r="D711" s="126" t="s">
        <v>202</v>
      </c>
      <c r="E711" s="126" t="s">
        <v>1599</v>
      </c>
      <c r="F711" s="126" t="s">
        <v>1029</v>
      </c>
      <c r="G711" s="126" t="s">
        <v>587</v>
      </c>
    </row>
    <row r="712" spans="1:7">
      <c r="A712" s="126" t="s">
        <v>1600</v>
      </c>
      <c r="B712" s="126" t="s">
        <v>970</v>
      </c>
      <c r="C712" s="126" t="s">
        <v>2860</v>
      </c>
      <c r="D712" s="126" t="s">
        <v>202</v>
      </c>
      <c r="E712" s="126" t="s">
        <v>579</v>
      </c>
      <c r="F712" s="126" t="s">
        <v>276</v>
      </c>
      <c r="G712" s="126" t="s">
        <v>384</v>
      </c>
    </row>
    <row r="713" spans="1:7">
      <c r="A713" s="126" t="s">
        <v>1601</v>
      </c>
      <c r="B713" s="126" t="s">
        <v>970</v>
      </c>
      <c r="C713" s="126" t="s">
        <v>2860</v>
      </c>
      <c r="D713" s="126" t="s">
        <v>202</v>
      </c>
      <c r="E713" s="126" t="s">
        <v>251</v>
      </c>
      <c r="F713" s="126" t="s">
        <v>1602</v>
      </c>
      <c r="G713" s="126" t="s">
        <v>1603</v>
      </c>
    </row>
    <row r="714" spans="1:7">
      <c r="A714" s="126" t="s">
        <v>1604</v>
      </c>
      <c r="B714" s="126" t="s">
        <v>970</v>
      </c>
      <c r="C714" s="126" t="s">
        <v>2860</v>
      </c>
      <c r="D714" s="126" t="s">
        <v>202</v>
      </c>
      <c r="E714" s="126" t="s">
        <v>1605</v>
      </c>
      <c r="F714" s="126" t="s">
        <v>563</v>
      </c>
      <c r="G714" s="126" t="s">
        <v>1042</v>
      </c>
    </row>
    <row r="715" spans="1:7">
      <c r="A715" s="126" t="s">
        <v>1606</v>
      </c>
      <c r="B715" s="126" t="s">
        <v>970</v>
      </c>
      <c r="C715" s="126" t="s">
        <v>2860</v>
      </c>
      <c r="D715" s="126" t="s">
        <v>197</v>
      </c>
      <c r="E715" s="126" t="s">
        <v>1607</v>
      </c>
      <c r="F715" s="126" t="s">
        <v>567</v>
      </c>
      <c r="G715" s="126" t="s">
        <v>1608</v>
      </c>
    </row>
    <row r="716" spans="1:7">
      <c r="A716" s="126" t="s">
        <v>1609</v>
      </c>
      <c r="B716" s="126" t="s">
        <v>970</v>
      </c>
      <c r="C716" s="126" t="s">
        <v>2860</v>
      </c>
      <c r="D716" s="126" t="s">
        <v>202</v>
      </c>
      <c r="E716" s="126" t="s">
        <v>427</v>
      </c>
      <c r="F716" s="126" t="s">
        <v>695</v>
      </c>
      <c r="G716" s="126" t="s">
        <v>712</v>
      </c>
    </row>
    <row r="717" spans="1:7">
      <c r="A717" s="126" t="s">
        <v>1610</v>
      </c>
      <c r="B717" s="126" t="s">
        <v>970</v>
      </c>
      <c r="C717" s="126" t="s">
        <v>2860</v>
      </c>
      <c r="D717" s="126" t="s">
        <v>202</v>
      </c>
      <c r="E717" s="126" t="s">
        <v>1611</v>
      </c>
      <c r="F717" s="126" t="s">
        <v>571</v>
      </c>
      <c r="G717" s="126" t="s">
        <v>488</v>
      </c>
    </row>
    <row r="718" spans="1:7">
      <c r="A718" s="126" t="s">
        <v>1612</v>
      </c>
      <c r="B718" s="126" t="s">
        <v>970</v>
      </c>
      <c r="C718" s="126" t="s">
        <v>2860</v>
      </c>
      <c r="D718" s="126" t="s">
        <v>202</v>
      </c>
      <c r="E718" s="126" t="s">
        <v>1019</v>
      </c>
      <c r="F718" s="126" t="s">
        <v>573</v>
      </c>
      <c r="G718" s="126" t="s">
        <v>1613</v>
      </c>
    </row>
    <row r="719" spans="1:7">
      <c r="A719" s="126" t="s">
        <v>1614</v>
      </c>
      <c r="B719" s="126" t="s">
        <v>970</v>
      </c>
      <c r="C719" s="126" t="s">
        <v>2860</v>
      </c>
      <c r="D719" s="126" t="s">
        <v>202</v>
      </c>
      <c r="E719" s="126" t="s">
        <v>1615</v>
      </c>
      <c r="F719" s="126" t="s">
        <v>1616</v>
      </c>
      <c r="G719" s="126" t="s">
        <v>200</v>
      </c>
    </row>
    <row r="720" spans="1:7">
      <c r="A720" s="126" t="s">
        <v>1617</v>
      </c>
      <c r="B720" s="126" t="s">
        <v>970</v>
      </c>
      <c r="C720" s="126" t="s">
        <v>2860</v>
      </c>
      <c r="D720" s="126" t="s">
        <v>202</v>
      </c>
      <c r="E720" s="126" t="s">
        <v>1618</v>
      </c>
      <c r="F720" s="126" t="s">
        <v>1241</v>
      </c>
      <c r="G720" s="126" t="s">
        <v>739</v>
      </c>
    </row>
    <row r="721" spans="1:7">
      <c r="A721" s="126" t="s">
        <v>1619</v>
      </c>
      <c r="B721" s="126" t="s">
        <v>970</v>
      </c>
      <c r="C721" s="126" t="s">
        <v>2860</v>
      </c>
      <c r="D721" s="126" t="s">
        <v>202</v>
      </c>
      <c r="E721" s="126" t="s">
        <v>611</v>
      </c>
      <c r="F721" s="126" t="s">
        <v>1620</v>
      </c>
      <c r="G721" s="126" t="s">
        <v>1621</v>
      </c>
    </row>
    <row r="722" spans="1:7">
      <c r="A722" s="126" t="s">
        <v>1622</v>
      </c>
      <c r="B722" s="126" t="s">
        <v>970</v>
      </c>
      <c r="C722" s="126" t="s">
        <v>2860</v>
      </c>
      <c r="D722" s="126" t="s">
        <v>197</v>
      </c>
      <c r="E722" s="126" t="s">
        <v>1623</v>
      </c>
      <c r="F722" s="126" t="s">
        <v>1624</v>
      </c>
      <c r="G722" s="126" t="s">
        <v>1625</v>
      </c>
    </row>
    <row r="723" spans="1:7">
      <c r="A723" s="126" t="s">
        <v>1626</v>
      </c>
      <c r="B723" s="126" t="s">
        <v>970</v>
      </c>
      <c r="C723" s="126" t="s">
        <v>2860</v>
      </c>
      <c r="D723" s="126" t="s">
        <v>202</v>
      </c>
      <c r="E723" s="126" t="s">
        <v>1627</v>
      </c>
      <c r="F723" s="126" t="s">
        <v>714</v>
      </c>
      <c r="G723" s="126" t="s">
        <v>477</v>
      </c>
    </row>
    <row r="724" spans="1:7">
      <c r="A724" s="126" t="s">
        <v>1556</v>
      </c>
      <c r="B724" s="126" t="s">
        <v>970</v>
      </c>
      <c r="C724" s="126" t="s">
        <v>2860</v>
      </c>
      <c r="D724" s="126" t="s">
        <v>197</v>
      </c>
      <c r="E724" s="126" t="s">
        <v>1557</v>
      </c>
      <c r="F724" s="126" t="s">
        <v>253</v>
      </c>
      <c r="G724" s="126" t="s">
        <v>338</v>
      </c>
    </row>
    <row r="725" spans="1:7">
      <c r="A725" s="126" t="s">
        <v>1628</v>
      </c>
      <c r="B725" s="126" t="s">
        <v>970</v>
      </c>
      <c r="C725" s="126" t="s">
        <v>2860</v>
      </c>
      <c r="D725" s="126" t="s">
        <v>197</v>
      </c>
      <c r="E725" s="126" t="s">
        <v>283</v>
      </c>
      <c r="F725" s="126" t="s">
        <v>1629</v>
      </c>
      <c r="G725" s="126" t="s">
        <v>1630</v>
      </c>
    </row>
    <row r="726" spans="1:7">
      <c r="A726" s="126" t="s">
        <v>1631</v>
      </c>
      <c r="B726" s="126" t="s">
        <v>970</v>
      </c>
      <c r="C726" s="126" t="s">
        <v>2860</v>
      </c>
      <c r="D726" s="126" t="s">
        <v>202</v>
      </c>
      <c r="E726" s="126" t="s">
        <v>1632</v>
      </c>
      <c r="F726" s="126" t="s">
        <v>1633</v>
      </c>
      <c r="G726" s="126" t="s">
        <v>1634</v>
      </c>
    </row>
    <row r="727" spans="1:7">
      <c r="A727" s="126" t="s">
        <v>1635</v>
      </c>
      <c r="B727" s="126" t="s">
        <v>970</v>
      </c>
      <c r="C727" s="126" t="s">
        <v>2860</v>
      </c>
      <c r="D727" s="126" t="s">
        <v>202</v>
      </c>
      <c r="E727" s="126" t="s">
        <v>1636</v>
      </c>
      <c r="F727" s="126" t="s">
        <v>590</v>
      </c>
      <c r="G727" s="126" t="s">
        <v>952</v>
      </c>
    </row>
    <row r="728" spans="1:7">
      <c r="A728" s="126" t="s">
        <v>1637</v>
      </c>
      <c r="B728" s="126" t="s">
        <v>970</v>
      </c>
      <c r="C728" s="126" t="s">
        <v>2860</v>
      </c>
      <c r="D728" s="126" t="s">
        <v>202</v>
      </c>
      <c r="E728" s="126" t="s">
        <v>1638</v>
      </c>
      <c r="F728" s="126" t="s">
        <v>1639</v>
      </c>
      <c r="G728" s="126" t="s">
        <v>1265</v>
      </c>
    </row>
    <row r="729" spans="1:7">
      <c r="A729" s="126" t="s">
        <v>1640</v>
      </c>
      <c r="B729" s="126" t="s">
        <v>970</v>
      </c>
      <c r="C729" s="126" t="s">
        <v>2860</v>
      </c>
      <c r="D729" s="126" t="s">
        <v>197</v>
      </c>
      <c r="E729" s="126" t="s">
        <v>994</v>
      </c>
      <c r="F729" s="126" t="s">
        <v>489</v>
      </c>
      <c r="G729" s="126" t="s">
        <v>696</v>
      </c>
    </row>
    <row r="730" spans="1:7">
      <c r="A730" s="126" t="s">
        <v>1641</v>
      </c>
      <c r="B730" s="126" t="s">
        <v>970</v>
      </c>
      <c r="C730" s="126" t="s">
        <v>2860</v>
      </c>
      <c r="D730" s="126" t="s">
        <v>202</v>
      </c>
      <c r="E730" s="126" t="s">
        <v>1642</v>
      </c>
      <c r="F730" s="126" t="s">
        <v>1164</v>
      </c>
      <c r="G730" s="126" t="s">
        <v>464</v>
      </c>
    </row>
    <row r="731" spans="1:7">
      <c r="A731" s="126" t="s">
        <v>1643</v>
      </c>
      <c r="B731" s="126" t="s">
        <v>970</v>
      </c>
      <c r="C731" s="126" t="s">
        <v>2860</v>
      </c>
      <c r="D731" s="126" t="s">
        <v>202</v>
      </c>
      <c r="E731" s="126" t="s">
        <v>367</v>
      </c>
      <c r="F731" s="126" t="s">
        <v>322</v>
      </c>
      <c r="G731" s="126" t="s">
        <v>216</v>
      </c>
    </row>
    <row r="732" spans="1:7">
      <c r="A732" s="126" t="s">
        <v>1644</v>
      </c>
      <c r="B732" s="126" t="s">
        <v>970</v>
      </c>
      <c r="C732" s="126" t="s">
        <v>2860</v>
      </c>
      <c r="D732" s="126" t="s">
        <v>197</v>
      </c>
      <c r="E732" s="126" t="s">
        <v>1645</v>
      </c>
      <c r="F732" s="126" t="s">
        <v>962</v>
      </c>
      <c r="G732" s="126" t="s">
        <v>253</v>
      </c>
    </row>
    <row r="733" spans="1:7">
      <c r="A733" s="126" t="s">
        <v>1646</v>
      </c>
      <c r="B733" s="126" t="s">
        <v>970</v>
      </c>
      <c r="C733" s="126" t="s">
        <v>2860</v>
      </c>
      <c r="D733" s="126" t="s">
        <v>202</v>
      </c>
      <c r="E733" s="126" t="s">
        <v>1647</v>
      </c>
      <c r="F733" s="126" t="s">
        <v>1648</v>
      </c>
      <c r="G733" s="126" t="s">
        <v>1649</v>
      </c>
    </row>
    <row r="734" spans="1:7">
      <c r="A734" s="126" t="s">
        <v>1650</v>
      </c>
      <c r="B734" s="126" t="s">
        <v>195</v>
      </c>
      <c r="C734" s="126" t="s">
        <v>2861</v>
      </c>
      <c r="D734" s="126" t="s">
        <v>202</v>
      </c>
      <c r="E734" s="126" t="s">
        <v>1555</v>
      </c>
      <c r="F734" s="126" t="s">
        <v>469</v>
      </c>
      <c r="G734" s="126" t="s">
        <v>1112</v>
      </c>
    </row>
    <row r="735" spans="1:7">
      <c r="A735" s="126" t="s">
        <v>1651</v>
      </c>
      <c r="B735" s="126" t="s">
        <v>195</v>
      </c>
      <c r="C735" s="126" t="s">
        <v>2861</v>
      </c>
      <c r="D735" s="126" t="s">
        <v>197</v>
      </c>
      <c r="E735" s="126" t="s">
        <v>1652</v>
      </c>
      <c r="F735" s="126" t="s">
        <v>1653</v>
      </c>
      <c r="G735" s="126" t="s">
        <v>1654</v>
      </c>
    </row>
    <row r="736" spans="1:7">
      <c r="A736" s="126" t="s">
        <v>1655</v>
      </c>
      <c r="B736" s="126" t="s">
        <v>195</v>
      </c>
      <c r="C736" s="126" t="s">
        <v>2861</v>
      </c>
      <c r="D736" s="126" t="s">
        <v>197</v>
      </c>
      <c r="E736" s="126" t="s">
        <v>1656</v>
      </c>
      <c r="F736" s="126" t="s">
        <v>216</v>
      </c>
      <c r="G736" s="126" t="s">
        <v>1184</v>
      </c>
    </row>
    <row r="737" spans="1:7">
      <c r="A737" s="126" t="s">
        <v>1657</v>
      </c>
      <c r="B737" s="126" t="s">
        <v>195</v>
      </c>
      <c r="C737" s="126" t="s">
        <v>2861</v>
      </c>
      <c r="D737" s="126" t="s">
        <v>197</v>
      </c>
      <c r="E737" s="126" t="s">
        <v>283</v>
      </c>
      <c r="F737" s="126" t="s">
        <v>746</v>
      </c>
      <c r="G737" s="126" t="s">
        <v>667</v>
      </c>
    </row>
    <row r="738" spans="1:7">
      <c r="A738" s="126" t="s">
        <v>1658</v>
      </c>
      <c r="B738" s="126" t="s">
        <v>195</v>
      </c>
      <c r="C738" s="126" t="s">
        <v>2861</v>
      </c>
      <c r="D738" s="126" t="s">
        <v>202</v>
      </c>
      <c r="E738" s="126" t="s">
        <v>1659</v>
      </c>
      <c r="F738" s="126" t="s">
        <v>1660</v>
      </c>
      <c r="G738" s="126" t="s">
        <v>1661</v>
      </c>
    </row>
    <row r="739" spans="1:7">
      <c r="A739" s="126" t="s">
        <v>1662</v>
      </c>
      <c r="B739" s="126" t="s">
        <v>195</v>
      </c>
      <c r="C739" s="126" t="s">
        <v>2861</v>
      </c>
      <c r="D739" s="126" t="s">
        <v>202</v>
      </c>
      <c r="E739" s="126" t="s">
        <v>1663</v>
      </c>
      <c r="F739" s="126" t="s">
        <v>1664</v>
      </c>
      <c r="G739" s="126" t="s">
        <v>1187</v>
      </c>
    </row>
    <row r="740" spans="1:7">
      <c r="A740" s="126" t="s">
        <v>1665</v>
      </c>
      <c r="B740" s="126" t="s">
        <v>195</v>
      </c>
      <c r="C740" s="126" t="s">
        <v>2861</v>
      </c>
      <c r="D740" s="126" t="s">
        <v>202</v>
      </c>
      <c r="E740" s="126" t="s">
        <v>1666</v>
      </c>
      <c r="F740" s="126" t="s">
        <v>1667</v>
      </c>
      <c r="G740" s="126" t="s">
        <v>1668</v>
      </c>
    </row>
    <row r="741" spans="1:7">
      <c r="A741" s="126" t="s">
        <v>1669</v>
      </c>
      <c r="B741" s="126" t="s">
        <v>195</v>
      </c>
      <c r="C741" s="126" t="s">
        <v>2861</v>
      </c>
      <c r="D741" s="126" t="s">
        <v>197</v>
      </c>
      <c r="E741" s="126" t="s">
        <v>1173</v>
      </c>
      <c r="F741" s="126" t="s">
        <v>754</v>
      </c>
      <c r="G741" s="126" t="s">
        <v>1670</v>
      </c>
    </row>
    <row r="742" spans="1:7">
      <c r="A742" s="126" t="s">
        <v>1671</v>
      </c>
      <c r="B742" s="126" t="s">
        <v>195</v>
      </c>
      <c r="C742" s="126" t="s">
        <v>2861</v>
      </c>
      <c r="D742" s="126" t="s">
        <v>202</v>
      </c>
      <c r="E742" s="126" t="s">
        <v>1672</v>
      </c>
      <c r="F742" s="126" t="s">
        <v>968</v>
      </c>
      <c r="G742" s="126" t="s">
        <v>408</v>
      </c>
    </row>
    <row r="743" spans="1:7">
      <c r="A743" s="126" t="s">
        <v>1673</v>
      </c>
      <c r="B743" s="126" t="s">
        <v>195</v>
      </c>
      <c r="C743" s="126" t="s">
        <v>2861</v>
      </c>
      <c r="D743" s="126" t="s">
        <v>197</v>
      </c>
      <c r="E743" s="126" t="s">
        <v>1674</v>
      </c>
      <c r="F743" s="126" t="s">
        <v>1388</v>
      </c>
      <c r="G743" s="126" t="s">
        <v>489</v>
      </c>
    </row>
    <row r="744" spans="1:7">
      <c r="A744" s="126" t="s">
        <v>1675</v>
      </c>
      <c r="B744" s="126" t="s">
        <v>195</v>
      </c>
      <c r="C744" s="126" t="s">
        <v>2861</v>
      </c>
      <c r="D744" s="126" t="s">
        <v>202</v>
      </c>
      <c r="E744" s="126" t="s">
        <v>806</v>
      </c>
      <c r="F744" s="126" t="s">
        <v>494</v>
      </c>
      <c r="G744" s="126" t="s">
        <v>1676</v>
      </c>
    </row>
    <row r="745" spans="1:7">
      <c r="A745" s="126" t="s">
        <v>1677</v>
      </c>
      <c r="B745" s="126" t="s">
        <v>195</v>
      </c>
      <c r="C745" s="126" t="s">
        <v>2861</v>
      </c>
      <c r="D745" s="126" t="s">
        <v>202</v>
      </c>
      <c r="E745" s="126" t="s">
        <v>1678</v>
      </c>
      <c r="F745" s="126" t="s">
        <v>1133</v>
      </c>
      <c r="G745" s="126" t="s">
        <v>1133</v>
      </c>
    </row>
    <row r="746" spans="1:7">
      <c r="A746" s="126" t="s">
        <v>1679</v>
      </c>
      <c r="B746" s="126" t="s">
        <v>195</v>
      </c>
      <c r="C746" s="126" t="s">
        <v>2861</v>
      </c>
      <c r="D746" s="126" t="s">
        <v>202</v>
      </c>
      <c r="E746" s="126" t="s">
        <v>239</v>
      </c>
      <c r="F746" s="126" t="s">
        <v>375</v>
      </c>
      <c r="G746" s="126" t="s">
        <v>1603</v>
      </c>
    </row>
    <row r="747" spans="1:7">
      <c r="A747" s="126" t="s">
        <v>1680</v>
      </c>
      <c r="B747" s="126" t="s">
        <v>195</v>
      </c>
      <c r="C747" s="126" t="s">
        <v>2861</v>
      </c>
      <c r="D747" s="126" t="s">
        <v>202</v>
      </c>
      <c r="E747" s="126" t="s">
        <v>1642</v>
      </c>
      <c r="F747" s="126" t="s">
        <v>1681</v>
      </c>
      <c r="G747" s="126" t="s">
        <v>1681</v>
      </c>
    </row>
    <row r="748" spans="1:7">
      <c r="A748" s="126" t="s">
        <v>1682</v>
      </c>
      <c r="B748" s="126" t="s">
        <v>195</v>
      </c>
      <c r="C748" s="126" t="s">
        <v>2861</v>
      </c>
      <c r="D748" s="126" t="s">
        <v>202</v>
      </c>
      <c r="E748" s="126" t="s">
        <v>1683</v>
      </c>
      <c r="F748" s="126" t="s">
        <v>508</v>
      </c>
      <c r="G748" s="126" t="s">
        <v>1684</v>
      </c>
    </row>
    <row r="749" spans="1:7">
      <c r="A749" s="126" t="s">
        <v>1499</v>
      </c>
      <c r="B749" s="126" t="s">
        <v>195</v>
      </c>
      <c r="C749" s="126" t="s">
        <v>2861</v>
      </c>
      <c r="D749" s="126" t="s">
        <v>202</v>
      </c>
      <c r="E749" s="126" t="s">
        <v>859</v>
      </c>
      <c r="F749" s="126" t="s">
        <v>520</v>
      </c>
      <c r="G749" s="126" t="s">
        <v>1685</v>
      </c>
    </row>
    <row r="750" spans="1:7">
      <c r="A750" s="126" t="s">
        <v>1686</v>
      </c>
      <c r="B750" s="126" t="s">
        <v>195</v>
      </c>
      <c r="C750" s="126" t="s">
        <v>2861</v>
      </c>
      <c r="D750" s="126" t="s">
        <v>202</v>
      </c>
      <c r="E750" s="126" t="s">
        <v>1687</v>
      </c>
      <c r="F750" s="126" t="s">
        <v>389</v>
      </c>
      <c r="G750" s="126" t="s">
        <v>357</v>
      </c>
    </row>
    <row r="751" spans="1:7">
      <c r="A751" s="126" t="s">
        <v>1688</v>
      </c>
      <c r="B751" s="126" t="s">
        <v>195</v>
      </c>
      <c r="C751" s="126" t="s">
        <v>2861</v>
      </c>
      <c r="D751" s="126" t="s">
        <v>197</v>
      </c>
      <c r="E751" s="126" t="s">
        <v>1089</v>
      </c>
      <c r="F751" s="126" t="s">
        <v>1689</v>
      </c>
      <c r="G751" s="126" t="s">
        <v>1690</v>
      </c>
    </row>
    <row r="752" spans="1:7">
      <c r="A752" s="126" t="s">
        <v>1691</v>
      </c>
      <c r="B752" s="126" t="s">
        <v>195</v>
      </c>
      <c r="C752" s="126" t="s">
        <v>2861</v>
      </c>
      <c r="D752" s="126" t="s">
        <v>202</v>
      </c>
      <c r="E752" s="126" t="s">
        <v>1237</v>
      </c>
      <c r="F752" s="126" t="s">
        <v>301</v>
      </c>
      <c r="G752" s="126" t="s">
        <v>268</v>
      </c>
    </row>
    <row r="753" spans="1:7">
      <c r="A753" s="126" t="s">
        <v>1692</v>
      </c>
      <c r="B753" s="126" t="s">
        <v>195</v>
      </c>
      <c r="C753" s="126" t="s">
        <v>2861</v>
      </c>
      <c r="D753" s="126" t="s">
        <v>197</v>
      </c>
      <c r="E753" s="126" t="s">
        <v>398</v>
      </c>
      <c r="F753" s="126" t="s">
        <v>225</v>
      </c>
      <c r="G753" s="126" t="s">
        <v>1121</v>
      </c>
    </row>
    <row r="754" spans="1:7">
      <c r="A754" s="126" t="s">
        <v>1693</v>
      </c>
      <c r="B754" s="126" t="s">
        <v>195</v>
      </c>
      <c r="C754" s="126" t="s">
        <v>2861</v>
      </c>
      <c r="D754" s="126" t="s">
        <v>202</v>
      </c>
      <c r="E754" s="126" t="s">
        <v>303</v>
      </c>
      <c r="F754" s="126" t="s">
        <v>787</v>
      </c>
      <c r="G754" s="126" t="s">
        <v>375</v>
      </c>
    </row>
    <row r="755" spans="1:7">
      <c r="A755" s="126" t="s">
        <v>1694</v>
      </c>
      <c r="B755" s="126" t="s">
        <v>195</v>
      </c>
      <c r="C755" s="126" t="s">
        <v>2861</v>
      </c>
      <c r="D755" s="126" t="s">
        <v>197</v>
      </c>
      <c r="E755" s="126" t="s">
        <v>1695</v>
      </c>
      <c r="F755" s="126" t="s">
        <v>390</v>
      </c>
      <c r="G755" s="126" t="s">
        <v>537</v>
      </c>
    </row>
    <row r="756" spans="1:7">
      <c r="A756" s="126" t="s">
        <v>1696</v>
      </c>
      <c r="B756" s="126" t="s">
        <v>195</v>
      </c>
      <c r="C756" s="126" t="s">
        <v>2861</v>
      </c>
      <c r="D756" s="126" t="s">
        <v>197</v>
      </c>
      <c r="E756" s="126" t="s">
        <v>1656</v>
      </c>
      <c r="F756" s="126" t="s">
        <v>268</v>
      </c>
      <c r="G756" s="126" t="s">
        <v>919</v>
      </c>
    </row>
    <row r="757" spans="1:7">
      <c r="A757" s="126" t="s">
        <v>1697</v>
      </c>
      <c r="B757" s="126" t="s">
        <v>195</v>
      </c>
      <c r="C757" s="126" t="s">
        <v>2861</v>
      </c>
      <c r="D757" s="126" t="s">
        <v>202</v>
      </c>
      <c r="E757" s="126" t="s">
        <v>1698</v>
      </c>
      <c r="F757" s="126" t="s">
        <v>268</v>
      </c>
      <c r="G757" s="126" t="s">
        <v>294</v>
      </c>
    </row>
    <row r="758" spans="1:7">
      <c r="A758" s="126" t="s">
        <v>1699</v>
      </c>
      <c r="B758" s="126" t="s">
        <v>195</v>
      </c>
      <c r="C758" s="126" t="s">
        <v>2861</v>
      </c>
      <c r="D758" s="126" t="s">
        <v>197</v>
      </c>
      <c r="E758" s="126" t="s">
        <v>1700</v>
      </c>
      <c r="F758" s="126" t="s">
        <v>268</v>
      </c>
      <c r="G758" s="126" t="s">
        <v>1701</v>
      </c>
    </row>
    <row r="759" spans="1:7">
      <c r="A759" s="126" t="s">
        <v>920</v>
      </c>
      <c r="B759" s="126" t="s">
        <v>195</v>
      </c>
      <c r="C759" s="126" t="s">
        <v>2861</v>
      </c>
      <c r="D759" s="126" t="s">
        <v>197</v>
      </c>
      <c r="E759" s="126" t="s">
        <v>921</v>
      </c>
      <c r="F759" s="126" t="s">
        <v>268</v>
      </c>
      <c r="G759" s="126" t="s">
        <v>268</v>
      </c>
    </row>
    <row r="760" spans="1:7">
      <c r="A760" s="126" t="s">
        <v>1702</v>
      </c>
      <c r="B760" s="126" t="s">
        <v>195</v>
      </c>
      <c r="C760" s="126" t="s">
        <v>2861</v>
      </c>
      <c r="D760" s="126" t="s">
        <v>202</v>
      </c>
      <c r="E760" s="126" t="s">
        <v>215</v>
      </c>
      <c r="F760" s="126" t="s">
        <v>1703</v>
      </c>
      <c r="G760" s="126" t="s">
        <v>1704</v>
      </c>
    </row>
    <row r="761" spans="1:7">
      <c r="A761" s="126" t="s">
        <v>1705</v>
      </c>
      <c r="B761" s="126" t="s">
        <v>195</v>
      </c>
      <c r="C761" s="126" t="s">
        <v>2861</v>
      </c>
      <c r="D761" s="126" t="s">
        <v>202</v>
      </c>
      <c r="E761" s="126" t="s">
        <v>1706</v>
      </c>
      <c r="F761" s="126" t="s">
        <v>1707</v>
      </c>
      <c r="G761" s="126" t="s">
        <v>980</v>
      </c>
    </row>
    <row r="762" spans="1:7">
      <c r="A762" s="126" t="s">
        <v>1708</v>
      </c>
      <c r="B762" s="126" t="s">
        <v>195</v>
      </c>
      <c r="C762" s="126" t="s">
        <v>2861</v>
      </c>
      <c r="D762" s="126" t="s">
        <v>197</v>
      </c>
      <c r="E762" s="126" t="s">
        <v>198</v>
      </c>
      <c r="F762" s="126" t="s">
        <v>1709</v>
      </c>
      <c r="G762" s="126" t="s">
        <v>1710</v>
      </c>
    </row>
    <row r="763" spans="1:7">
      <c r="A763" s="126" t="s">
        <v>1711</v>
      </c>
      <c r="B763" s="126" t="s">
        <v>195</v>
      </c>
      <c r="C763" s="126" t="s">
        <v>2861</v>
      </c>
      <c r="D763" s="126" t="s">
        <v>202</v>
      </c>
      <c r="E763" s="126" t="s">
        <v>1533</v>
      </c>
      <c r="F763" s="126" t="s">
        <v>1038</v>
      </c>
      <c r="G763" s="126" t="s">
        <v>1712</v>
      </c>
    </row>
    <row r="764" spans="1:7">
      <c r="A764" s="126" t="s">
        <v>1713</v>
      </c>
      <c r="B764" s="126" t="s">
        <v>195</v>
      </c>
      <c r="C764" s="126" t="s">
        <v>2861</v>
      </c>
      <c r="D764" s="126" t="s">
        <v>197</v>
      </c>
      <c r="E764" s="126" t="s">
        <v>1714</v>
      </c>
      <c r="F764" s="126" t="s">
        <v>500</v>
      </c>
      <c r="G764" s="126" t="s">
        <v>457</v>
      </c>
    </row>
    <row r="765" spans="1:7">
      <c r="A765" s="126" t="s">
        <v>1715</v>
      </c>
      <c r="B765" s="126" t="s">
        <v>195</v>
      </c>
      <c r="C765" s="126" t="s">
        <v>2861</v>
      </c>
      <c r="D765" s="126" t="s">
        <v>202</v>
      </c>
      <c r="E765" s="126" t="s">
        <v>1716</v>
      </c>
      <c r="F765" s="126" t="s">
        <v>1048</v>
      </c>
      <c r="G765" s="126" t="s">
        <v>236</v>
      </c>
    </row>
    <row r="766" spans="1:7">
      <c r="A766" s="126" t="s">
        <v>1717</v>
      </c>
      <c r="B766" s="126" t="s">
        <v>195</v>
      </c>
      <c r="C766" s="126" t="s">
        <v>2861</v>
      </c>
      <c r="D766" s="126" t="s">
        <v>202</v>
      </c>
      <c r="E766" s="126" t="s">
        <v>597</v>
      </c>
      <c r="F766" s="126" t="s">
        <v>702</v>
      </c>
      <c r="G766" s="126" t="s">
        <v>1234</v>
      </c>
    </row>
    <row r="767" spans="1:7">
      <c r="A767" s="126" t="s">
        <v>1718</v>
      </c>
      <c r="B767" s="126" t="s">
        <v>195</v>
      </c>
      <c r="C767" s="126" t="s">
        <v>2861</v>
      </c>
      <c r="D767" s="126" t="s">
        <v>197</v>
      </c>
      <c r="E767" s="126" t="s">
        <v>507</v>
      </c>
      <c r="F767" s="126" t="s">
        <v>658</v>
      </c>
      <c r="G767" s="126" t="s">
        <v>564</v>
      </c>
    </row>
    <row r="768" spans="1:7">
      <c r="A768" s="126" t="s">
        <v>1719</v>
      </c>
      <c r="B768" s="126" t="s">
        <v>195</v>
      </c>
      <c r="C768" s="126" t="s">
        <v>2861</v>
      </c>
      <c r="D768" s="126" t="s">
        <v>197</v>
      </c>
      <c r="E768" s="126" t="s">
        <v>817</v>
      </c>
      <c r="F768" s="126" t="s">
        <v>714</v>
      </c>
      <c r="G768" s="126" t="s">
        <v>384</v>
      </c>
    </row>
    <row r="769" spans="1:7">
      <c r="A769" s="126" t="s">
        <v>1720</v>
      </c>
      <c r="B769" s="126" t="s">
        <v>195</v>
      </c>
      <c r="C769" s="126" t="s">
        <v>2861</v>
      </c>
      <c r="D769" s="126" t="s">
        <v>202</v>
      </c>
      <c r="E769" s="126" t="s">
        <v>498</v>
      </c>
      <c r="F769" s="126" t="s">
        <v>759</v>
      </c>
      <c r="G769" s="126" t="s">
        <v>1721</v>
      </c>
    </row>
    <row r="770" spans="1:7">
      <c r="A770" s="126" t="s">
        <v>1722</v>
      </c>
      <c r="B770" s="126" t="s">
        <v>195</v>
      </c>
      <c r="C770" s="126" t="s">
        <v>2861</v>
      </c>
      <c r="D770" s="126" t="s">
        <v>197</v>
      </c>
      <c r="E770" s="126" t="s">
        <v>1723</v>
      </c>
      <c r="F770" s="126" t="s">
        <v>253</v>
      </c>
      <c r="G770" s="126" t="s">
        <v>1724</v>
      </c>
    </row>
    <row r="771" spans="1:7">
      <c r="A771" s="126" t="s">
        <v>1725</v>
      </c>
      <c r="B771" s="126" t="s">
        <v>195</v>
      </c>
      <c r="C771" s="126" t="s">
        <v>2861</v>
      </c>
      <c r="D771" s="126" t="s">
        <v>197</v>
      </c>
      <c r="E771" s="126" t="s">
        <v>1098</v>
      </c>
      <c r="F771" s="126" t="s">
        <v>448</v>
      </c>
      <c r="G771" s="126" t="s">
        <v>268</v>
      </c>
    </row>
    <row r="772" spans="1:7">
      <c r="A772" s="126" t="s">
        <v>1726</v>
      </c>
      <c r="B772" s="126" t="s">
        <v>195</v>
      </c>
      <c r="C772" s="126" t="s">
        <v>2861</v>
      </c>
      <c r="D772" s="126" t="s">
        <v>202</v>
      </c>
      <c r="E772" s="126" t="s">
        <v>203</v>
      </c>
      <c r="F772" s="126" t="s">
        <v>846</v>
      </c>
      <c r="G772" s="126" t="s">
        <v>249</v>
      </c>
    </row>
    <row r="773" spans="1:7">
      <c r="A773" s="126" t="s">
        <v>1727</v>
      </c>
      <c r="B773" s="126" t="s">
        <v>195</v>
      </c>
      <c r="C773" s="126" t="s">
        <v>2861</v>
      </c>
      <c r="D773" s="126" t="s">
        <v>197</v>
      </c>
      <c r="E773" s="126" t="s">
        <v>1136</v>
      </c>
      <c r="F773" s="126" t="s">
        <v>1728</v>
      </c>
      <c r="G773" s="126" t="s">
        <v>893</v>
      </c>
    </row>
    <row r="774" spans="1:7">
      <c r="A774" s="126" t="s">
        <v>1729</v>
      </c>
      <c r="B774" s="126" t="s">
        <v>195</v>
      </c>
      <c r="C774" s="126" t="s">
        <v>2861</v>
      </c>
      <c r="D774" s="126" t="s">
        <v>202</v>
      </c>
      <c r="E774" s="126" t="s">
        <v>1730</v>
      </c>
      <c r="F774" s="126" t="s">
        <v>910</v>
      </c>
      <c r="G774" s="126" t="s">
        <v>276</v>
      </c>
    </row>
    <row r="775" spans="1:7">
      <c r="A775" s="126" t="s">
        <v>1731</v>
      </c>
      <c r="B775" s="126" t="s">
        <v>195</v>
      </c>
      <c r="C775" s="126" t="s">
        <v>2861</v>
      </c>
      <c r="D775" s="126" t="s">
        <v>197</v>
      </c>
      <c r="E775" s="126" t="s">
        <v>507</v>
      </c>
      <c r="F775" s="126" t="s">
        <v>281</v>
      </c>
      <c r="G775" s="126" t="s">
        <v>1145</v>
      </c>
    </row>
    <row r="776" spans="1:7">
      <c r="A776" s="126" t="s">
        <v>1732</v>
      </c>
      <c r="B776" s="126" t="s">
        <v>195</v>
      </c>
      <c r="C776" s="126" t="s">
        <v>2861</v>
      </c>
      <c r="D776" s="126" t="s">
        <v>197</v>
      </c>
      <c r="E776" s="126" t="s">
        <v>1094</v>
      </c>
      <c r="F776" s="126" t="s">
        <v>1733</v>
      </c>
      <c r="G776" s="126" t="s">
        <v>520</v>
      </c>
    </row>
    <row r="777" spans="1:7">
      <c r="A777" s="126" t="s">
        <v>1734</v>
      </c>
      <c r="B777" s="126" t="s">
        <v>195</v>
      </c>
      <c r="C777" s="126" t="s">
        <v>2861</v>
      </c>
      <c r="D777" s="126" t="s">
        <v>202</v>
      </c>
      <c r="E777" s="126" t="s">
        <v>1735</v>
      </c>
      <c r="F777" s="126" t="s">
        <v>1267</v>
      </c>
      <c r="G777" s="126" t="s">
        <v>1268</v>
      </c>
    </row>
    <row r="778" spans="1:7">
      <c r="A778" s="126" t="s">
        <v>1736</v>
      </c>
      <c r="B778" s="126" t="s">
        <v>195</v>
      </c>
      <c r="C778" s="126" t="s">
        <v>2861</v>
      </c>
      <c r="D778" s="126" t="s">
        <v>197</v>
      </c>
      <c r="E778" s="126" t="s">
        <v>1436</v>
      </c>
      <c r="F778" s="126" t="s">
        <v>1737</v>
      </c>
      <c r="G778" s="126" t="s">
        <v>808</v>
      </c>
    </row>
    <row r="779" spans="1:7">
      <c r="A779" s="126" t="s">
        <v>1738</v>
      </c>
      <c r="B779" s="126" t="s">
        <v>195</v>
      </c>
      <c r="C779" s="126" t="s">
        <v>2861</v>
      </c>
      <c r="D779" s="126" t="s">
        <v>202</v>
      </c>
      <c r="E779" s="126" t="s">
        <v>1143</v>
      </c>
      <c r="F779" s="126" t="s">
        <v>705</v>
      </c>
      <c r="G779" s="126" t="s">
        <v>200</v>
      </c>
    </row>
    <row r="780" spans="1:7">
      <c r="A780" s="126" t="s">
        <v>1739</v>
      </c>
      <c r="B780" s="126" t="s">
        <v>335</v>
      </c>
      <c r="C780" s="126" t="s">
        <v>2861</v>
      </c>
      <c r="D780" s="126" t="s">
        <v>202</v>
      </c>
      <c r="E780" s="126" t="s">
        <v>1143</v>
      </c>
      <c r="F780" s="126" t="s">
        <v>1740</v>
      </c>
      <c r="G780" s="126" t="s">
        <v>213</v>
      </c>
    </row>
    <row r="781" spans="1:7">
      <c r="A781" s="126" t="s">
        <v>1741</v>
      </c>
      <c r="B781" s="126" t="s">
        <v>335</v>
      </c>
      <c r="C781" s="126" t="s">
        <v>2861</v>
      </c>
      <c r="D781" s="126" t="s">
        <v>202</v>
      </c>
      <c r="E781" s="126" t="s">
        <v>1742</v>
      </c>
      <c r="F781" s="126" t="s">
        <v>1743</v>
      </c>
      <c r="G781" s="126" t="s">
        <v>307</v>
      </c>
    </row>
    <row r="782" spans="1:7">
      <c r="A782" s="126" t="s">
        <v>1744</v>
      </c>
      <c r="B782" s="126" t="s">
        <v>335</v>
      </c>
      <c r="C782" s="126" t="s">
        <v>2861</v>
      </c>
      <c r="D782" s="126" t="s">
        <v>202</v>
      </c>
      <c r="E782" s="126" t="s">
        <v>767</v>
      </c>
      <c r="F782" s="126" t="s">
        <v>481</v>
      </c>
      <c r="G782" s="126" t="s">
        <v>482</v>
      </c>
    </row>
    <row r="783" spans="1:7">
      <c r="A783" s="126" t="s">
        <v>1745</v>
      </c>
      <c r="B783" s="126" t="s">
        <v>335</v>
      </c>
      <c r="C783" s="126" t="s">
        <v>2861</v>
      </c>
      <c r="D783" s="126" t="s">
        <v>197</v>
      </c>
      <c r="E783" s="126" t="s">
        <v>259</v>
      </c>
      <c r="F783" s="126" t="s">
        <v>1746</v>
      </c>
      <c r="G783" s="126" t="s">
        <v>213</v>
      </c>
    </row>
    <row r="784" spans="1:7">
      <c r="A784" s="126" t="s">
        <v>1747</v>
      </c>
      <c r="B784" s="126" t="s">
        <v>335</v>
      </c>
      <c r="C784" s="126" t="s">
        <v>2861</v>
      </c>
      <c r="D784" s="126" t="s">
        <v>197</v>
      </c>
      <c r="E784" s="126" t="s">
        <v>1748</v>
      </c>
      <c r="F784" s="126" t="s">
        <v>622</v>
      </c>
      <c r="G784" s="126" t="s">
        <v>1249</v>
      </c>
    </row>
    <row r="785" spans="1:7">
      <c r="A785" s="126" t="s">
        <v>1749</v>
      </c>
      <c r="B785" s="126" t="s">
        <v>335</v>
      </c>
      <c r="C785" s="126" t="s">
        <v>2861</v>
      </c>
      <c r="D785" s="126" t="s">
        <v>197</v>
      </c>
      <c r="E785" s="126" t="s">
        <v>1310</v>
      </c>
      <c r="F785" s="126" t="s">
        <v>417</v>
      </c>
      <c r="G785" s="126" t="s">
        <v>268</v>
      </c>
    </row>
    <row r="786" spans="1:7">
      <c r="A786" s="126" t="s">
        <v>1750</v>
      </c>
      <c r="B786" s="126" t="s">
        <v>335</v>
      </c>
      <c r="C786" s="126" t="s">
        <v>2861</v>
      </c>
      <c r="D786" s="126" t="s">
        <v>202</v>
      </c>
      <c r="E786" s="126" t="s">
        <v>498</v>
      </c>
      <c r="F786" s="126" t="s">
        <v>1751</v>
      </c>
      <c r="G786" s="126" t="s">
        <v>297</v>
      </c>
    </row>
    <row r="787" spans="1:7">
      <c r="A787" s="126" t="s">
        <v>1752</v>
      </c>
      <c r="B787" s="126" t="s">
        <v>335</v>
      </c>
      <c r="C787" s="126" t="s">
        <v>2861</v>
      </c>
      <c r="D787" s="126" t="s">
        <v>197</v>
      </c>
      <c r="E787" s="126" t="s">
        <v>351</v>
      </c>
      <c r="F787" s="126" t="s">
        <v>236</v>
      </c>
      <c r="G787" s="126" t="s">
        <v>1753</v>
      </c>
    </row>
    <row r="788" spans="1:7">
      <c r="A788" s="126" t="s">
        <v>1754</v>
      </c>
      <c r="B788" s="126" t="s">
        <v>335</v>
      </c>
      <c r="C788" s="126" t="s">
        <v>2861</v>
      </c>
      <c r="D788" s="126" t="s">
        <v>202</v>
      </c>
      <c r="E788" s="126" t="s">
        <v>402</v>
      </c>
      <c r="F788" s="126" t="s">
        <v>375</v>
      </c>
      <c r="G788" s="126" t="s">
        <v>1755</v>
      </c>
    </row>
    <row r="789" spans="1:7">
      <c r="A789" s="126" t="s">
        <v>1756</v>
      </c>
      <c r="B789" s="126" t="s">
        <v>335</v>
      </c>
      <c r="C789" s="126" t="s">
        <v>2861</v>
      </c>
      <c r="D789" s="126" t="s">
        <v>202</v>
      </c>
      <c r="E789" s="126" t="s">
        <v>1678</v>
      </c>
      <c r="F789" s="126" t="s">
        <v>885</v>
      </c>
      <c r="G789" s="126" t="s">
        <v>338</v>
      </c>
    </row>
    <row r="790" spans="1:7">
      <c r="A790" s="126" t="s">
        <v>1757</v>
      </c>
      <c r="B790" s="126" t="s">
        <v>335</v>
      </c>
      <c r="C790" s="126" t="s">
        <v>2861</v>
      </c>
      <c r="D790" s="126" t="s">
        <v>202</v>
      </c>
      <c r="E790" s="126" t="s">
        <v>859</v>
      </c>
      <c r="F790" s="126" t="s">
        <v>516</v>
      </c>
      <c r="G790" s="126" t="s">
        <v>489</v>
      </c>
    </row>
    <row r="791" spans="1:7">
      <c r="A791" s="126" t="s">
        <v>1758</v>
      </c>
      <c r="B791" s="126" t="s">
        <v>335</v>
      </c>
      <c r="C791" s="126" t="s">
        <v>2861</v>
      </c>
      <c r="D791" s="126" t="s">
        <v>202</v>
      </c>
      <c r="E791" s="126" t="s">
        <v>1759</v>
      </c>
      <c r="F791" s="126" t="s">
        <v>520</v>
      </c>
      <c r="G791" s="126" t="s">
        <v>290</v>
      </c>
    </row>
    <row r="792" spans="1:7">
      <c r="A792" s="126" t="s">
        <v>1760</v>
      </c>
      <c r="B792" s="126" t="s">
        <v>335</v>
      </c>
      <c r="C792" s="126" t="s">
        <v>2861</v>
      </c>
      <c r="D792" s="126" t="s">
        <v>202</v>
      </c>
      <c r="E792" s="126" t="s">
        <v>1698</v>
      </c>
      <c r="F792" s="126" t="s">
        <v>520</v>
      </c>
      <c r="G792" s="126" t="s">
        <v>601</v>
      </c>
    </row>
    <row r="793" spans="1:7">
      <c r="A793" s="126" t="s">
        <v>1761</v>
      </c>
      <c r="B793" s="126" t="s">
        <v>335</v>
      </c>
      <c r="C793" s="126" t="s">
        <v>2861</v>
      </c>
      <c r="D793" s="126" t="s">
        <v>202</v>
      </c>
      <c r="E793" s="126" t="s">
        <v>340</v>
      </c>
      <c r="F793" s="126" t="s">
        <v>1010</v>
      </c>
      <c r="G793" s="126" t="s">
        <v>1011</v>
      </c>
    </row>
    <row r="794" spans="1:7">
      <c r="A794" s="126" t="s">
        <v>1762</v>
      </c>
      <c r="B794" s="126" t="s">
        <v>335</v>
      </c>
      <c r="C794" s="126" t="s">
        <v>2861</v>
      </c>
      <c r="D794" s="126" t="s">
        <v>197</v>
      </c>
      <c r="E794" s="126" t="s">
        <v>283</v>
      </c>
      <c r="F794" s="126" t="s">
        <v>301</v>
      </c>
      <c r="G794" s="126" t="s">
        <v>520</v>
      </c>
    </row>
    <row r="795" spans="1:7">
      <c r="A795" s="126" t="s">
        <v>1763</v>
      </c>
      <c r="B795" s="126" t="s">
        <v>335</v>
      </c>
      <c r="C795" s="126" t="s">
        <v>2861</v>
      </c>
      <c r="D795" s="126" t="s">
        <v>202</v>
      </c>
      <c r="E795" s="126" t="s">
        <v>859</v>
      </c>
      <c r="F795" s="126" t="s">
        <v>1764</v>
      </c>
      <c r="G795" s="126" t="s">
        <v>240</v>
      </c>
    </row>
    <row r="796" spans="1:7">
      <c r="A796" s="126" t="s">
        <v>1765</v>
      </c>
      <c r="B796" s="126" t="s">
        <v>335</v>
      </c>
      <c r="C796" s="126" t="s">
        <v>2861</v>
      </c>
      <c r="D796" s="126" t="s">
        <v>202</v>
      </c>
      <c r="E796" s="126" t="s">
        <v>597</v>
      </c>
      <c r="F796" s="126" t="s">
        <v>256</v>
      </c>
      <c r="G796" s="126" t="s">
        <v>257</v>
      </c>
    </row>
    <row r="797" spans="1:7">
      <c r="A797" s="126" t="s">
        <v>1766</v>
      </c>
      <c r="B797" s="126" t="s">
        <v>335</v>
      </c>
      <c r="C797" s="126" t="s">
        <v>2861</v>
      </c>
      <c r="D797" s="126" t="s">
        <v>202</v>
      </c>
      <c r="E797" s="126" t="s">
        <v>329</v>
      </c>
      <c r="F797" s="126" t="s">
        <v>1505</v>
      </c>
      <c r="G797" s="126" t="s">
        <v>481</v>
      </c>
    </row>
    <row r="798" spans="1:7">
      <c r="A798" s="126" t="s">
        <v>1767</v>
      </c>
      <c r="B798" s="126" t="s">
        <v>335</v>
      </c>
      <c r="C798" s="126" t="s">
        <v>2861</v>
      </c>
      <c r="D798" s="126" t="s">
        <v>202</v>
      </c>
      <c r="E798" s="126" t="s">
        <v>1768</v>
      </c>
      <c r="F798" s="126" t="s">
        <v>268</v>
      </c>
      <c r="G798" s="126" t="s">
        <v>408</v>
      </c>
    </row>
    <row r="799" spans="1:7">
      <c r="A799" s="126" t="s">
        <v>1769</v>
      </c>
      <c r="B799" s="126" t="s">
        <v>335</v>
      </c>
      <c r="C799" s="126" t="s">
        <v>2861</v>
      </c>
      <c r="D799" s="126" t="s">
        <v>202</v>
      </c>
      <c r="E799" s="126" t="s">
        <v>1770</v>
      </c>
      <c r="F799" s="126" t="s">
        <v>827</v>
      </c>
      <c r="G799" s="126" t="s">
        <v>253</v>
      </c>
    </row>
    <row r="800" spans="1:7">
      <c r="A800" s="126" t="s">
        <v>1771</v>
      </c>
      <c r="B800" s="126" t="s">
        <v>335</v>
      </c>
      <c r="C800" s="126" t="s">
        <v>2861</v>
      </c>
      <c r="D800" s="126" t="s">
        <v>197</v>
      </c>
      <c r="E800" s="126" t="s">
        <v>592</v>
      </c>
      <c r="F800" s="126" t="s">
        <v>1772</v>
      </c>
      <c r="G800" s="126" t="s">
        <v>1223</v>
      </c>
    </row>
    <row r="801" spans="1:7">
      <c r="A801" s="126" t="s">
        <v>1773</v>
      </c>
      <c r="B801" s="126" t="s">
        <v>335</v>
      </c>
      <c r="C801" s="126" t="s">
        <v>2861</v>
      </c>
      <c r="D801" s="126" t="s">
        <v>202</v>
      </c>
      <c r="E801" s="126" t="s">
        <v>595</v>
      </c>
      <c r="F801" s="126" t="s">
        <v>770</v>
      </c>
      <c r="G801" s="126" t="s">
        <v>1774</v>
      </c>
    </row>
    <row r="802" spans="1:7">
      <c r="A802" s="126" t="s">
        <v>1775</v>
      </c>
      <c r="B802" s="126" t="s">
        <v>335</v>
      </c>
      <c r="C802" s="126" t="s">
        <v>2861</v>
      </c>
      <c r="D802" s="126" t="s">
        <v>202</v>
      </c>
      <c r="E802" s="126" t="s">
        <v>1776</v>
      </c>
      <c r="F802" s="126" t="s">
        <v>276</v>
      </c>
      <c r="G802" s="126" t="s">
        <v>1777</v>
      </c>
    </row>
    <row r="803" spans="1:7">
      <c r="A803" s="126" t="s">
        <v>1778</v>
      </c>
      <c r="B803" s="126" t="s">
        <v>335</v>
      </c>
      <c r="C803" s="126" t="s">
        <v>2861</v>
      </c>
      <c r="D803" s="126" t="s">
        <v>202</v>
      </c>
      <c r="E803" s="126" t="s">
        <v>313</v>
      </c>
      <c r="F803" s="126" t="s">
        <v>276</v>
      </c>
      <c r="G803" s="126" t="s">
        <v>590</v>
      </c>
    </row>
    <row r="804" spans="1:7">
      <c r="A804" s="126" t="s">
        <v>1779</v>
      </c>
      <c r="B804" s="126" t="s">
        <v>335</v>
      </c>
      <c r="C804" s="126" t="s">
        <v>2861</v>
      </c>
      <c r="D804" s="126" t="s">
        <v>202</v>
      </c>
      <c r="E804" s="126" t="s">
        <v>1780</v>
      </c>
      <c r="F804" s="126" t="s">
        <v>563</v>
      </c>
      <c r="G804" s="126" t="s">
        <v>564</v>
      </c>
    </row>
    <row r="805" spans="1:7">
      <c r="A805" s="126" t="s">
        <v>1781</v>
      </c>
      <c r="B805" s="126" t="s">
        <v>335</v>
      </c>
      <c r="C805" s="126" t="s">
        <v>2861</v>
      </c>
      <c r="D805" s="126" t="s">
        <v>202</v>
      </c>
      <c r="E805" s="126" t="s">
        <v>317</v>
      </c>
      <c r="F805" s="126" t="s">
        <v>435</v>
      </c>
      <c r="G805" s="126" t="s">
        <v>249</v>
      </c>
    </row>
    <row r="806" spans="1:7">
      <c r="A806" s="126" t="s">
        <v>1782</v>
      </c>
      <c r="B806" s="126" t="s">
        <v>335</v>
      </c>
      <c r="C806" s="126" t="s">
        <v>2861</v>
      </c>
      <c r="D806" s="126" t="s">
        <v>197</v>
      </c>
      <c r="E806" s="126" t="s">
        <v>1783</v>
      </c>
      <c r="F806" s="126" t="s">
        <v>980</v>
      </c>
      <c r="G806" s="126" t="s">
        <v>1042</v>
      </c>
    </row>
    <row r="807" spans="1:7">
      <c r="A807" s="126" t="s">
        <v>1784</v>
      </c>
      <c r="B807" s="126" t="s">
        <v>335</v>
      </c>
      <c r="C807" s="126" t="s">
        <v>2861</v>
      </c>
      <c r="D807" s="126" t="s">
        <v>202</v>
      </c>
      <c r="E807" s="126" t="s">
        <v>498</v>
      </c>
      <c r="F807" s="126" t="s">
        <v>1241</v>
      </c>
      <c r="G807" s="126" t="s">
        <v>1785</v>
      </c>
    </row>
    <row r="808" spans="1:7">
      <c r="A808" s="126" t="s">
        <v>1361</v>
      </c>
      <c r="B808" s="126" t="s">
        <v>335</v>
      </c>
      <c r="C808" s="126" t="s">
        <v>2861</v>
      </c>
      <c r="D808" s="126" t="s">
        <v>202</v>
      </c>
      <c r="E808" s="126" t="s">
        <v>1143</v>
      </c>
      <c r="F808" s="126" t="s">
        <v>799</v>
      </c>
      <c r="G808" s="126" t="s">
        <v>307</v>
      </c>
    </row>
    <row r="809" spans="1:7">
      <c r="A809" s="126" t="s">
        <v>1786</v>
      </c>
      <c r="B809" s="126" t="s">
        <v>335</v>
      </c>
      <c r="C809" s="126" t="s">
        <v>2861</v>
      </c>
      <c r="D809" s="126" t="s">
        <v>202</v>
      </c>
      <c r="E809" s="126" t="s">
        <v>251</v>
      </c>
      <c r="F809" s="126" t="s">
        <v>799</v>
      </c>
      <c r="G809" s="126" t="s">
        <v>799</v>
      </c>
    </row>
    <row r="810" spans="1:7">
      <c r="A810" s="126" t="s">
        <v>1787</v>
      </c>
      <c r="B810" s="126" t="s">
        <v>335</v>
      </c>
      <c r="C810" s="126" t="s">
        <v>2861</v>
      </c>
      <c r="D810" s="126" t="s">
        <v>197</v>
      </c>
      <c r="E810" s="126" t="s">
        <v>994</v>
      </c>
      <c r="F810" s="126" t="s">
        <v>253</v>
      </c>
      <c r="G810" s="126" t="s">
        <v>608</v>
      </c>
    </row>
    <row r="811" spans="1:7">
      <c r="A811" s="126" t="s">
        <v>1788</v>
      </c>
      <c r="B811" s="126" t="s">
        <v>335</v>
      </c>
      <c r="C811" s="126" t="s">
        <v>2861</v>
      </c>
      <c r="D811" s="126" t="s">
        <v>202</v>
      </c>
      <c r="E811" s="126" t="s">
        <v>1789</v>
      </c>
      <c r="F811" s="126" t="s">
        <v>1790</v>
      </c>
      <c r="G811" s="126" t="s">
        <v>1791</v>
      </c>
    </row>
    <row r="812" spans="1:7">
      <c r="A812" s="126" t="s">
        <v>1792</v>
      </c>
      <c r="B812" s="126" t="s">
        <v>335</v>
      </c>
      <c r="C812" s="126" t="s">
        <v>2861</v>
      </c>
      <c r="D812" s="126" t="s">
        <v>197</v>
      </c>
      <c r="E812" s="126" t="s">
        <v>283</v>
      </c>
      <c r="F812" s="126" t="s">
        <v>1793</v>
      </c>
      <c r="G812" s="126" t="s">
        <v>216</v>
      </c>
    </row>
    <row r="813" spans="1:7">
      <c r="A813" s="126" t="s">
        <v>1794</v>
      </c>
      <c r="B813" s="126" t="s">
        <v>335</v>
      </c>
      <c r="C813" s="126" t="s">
        <v>2861</v>
      </c>
      <c r="D813" s="126" t="s">
        <v>197</v>
      </c>
      <c r="E813" s="126" t="s">
        <v>1795</v>
      </c>
      <c r="F813" s="126" t="s">
        <v>281</v>
      </c>
      <c r="G813" s="126" t="s">
        <v>276</v>
      </c>
    </row>
    <row r="814" spans="1:7">
      <c r="A814" s="126" t="s">
        <v>1796</v>
      </c>
      <c r="B814" s="126" t="s">
        <v>335</v>
      </c>
      <c r="C814" s="126" t="s">
        <v>2861</v>
      </c>
      <c r="D814" s="126" t="s">
        <v>202</v>
      </c>
      <c r="E814" s="126" t="s">
        <v>1797</v>
      </c>
      <c r="F814" s="126" t="s">
        <v>281</v>
      </c>
      <c r="G814" s="126" t="s">
        <v>759</v>
      </c>
    </row>
    <row r="815" spans="1:7">
      <c r="A815" s="126" t="s">
        <v>1798</v>
      </c>
      <c r="B815" s="126" t="s">
        <v>335</v>
      </c>
      <c r="C815" s="126" t="s">
        <v>2861</v>
      </c>
      <c r="D815" s="126" t="s">
        <v>197</v>
      </c>
      <c r="E815" s="126" t="s">
        <v>1799</v>
      </c>
      <c r="F815" s="126" t="s">
        <v>1800</v>
      </c>
      <c r="G815" s="126" t="s">
        <v>677</v>
      </c>
    </row>
    <row r="816" spans="1:7">
      <c r="A816" s="126" t="s">
        <v>1801</v>
      </c>
      <c r="B816" s="126" t="s">
        <v>335</v>
      </c>
      <c r="C816" s="126" t="s">
        <v>2861</v>
      </c>
      <c r="D816" s="126" t="s">
        <v>202</v>
      </c>
      <c r="E816" s="126" t="s">
        <v>275</v>
      </c>
      <c r="F816" s="126" t="s">
        <v>249</v>
      </c>
      <c r="G816" s="126" t="s">
        <v>276</v>
      </c>
    </row>
    <row r="817" spans="1:7">
      <c r="A817" s="126" t="s">
        <v>1802</v>
      </c>
      <c r="B817" s="126" t="s">
        <v>335</v>
      </c>
      <c r="C817" s="126" t="s">
        <v>2861</v>
      </c>
      <c r="D817" s="126" t="s">
        <v>202</v>
      </c>
      <c r="E817" s="126" t="s">
        <v>1803</v>
      </c>
      <c r="F817" s="126" t="s">
        <v>1261</v>
      </c>
      <c r="G817" s="126" t="s">
        <v>1804</v>
      </c>
    </row>
    <row r="818" spans="1:7">
      <c r="A818" s="126" t="s">
        <v>1805</v>
      </c>
      <c r="B818" s="126" t="s">
        <v>335</v>
      </c>
      <c r="C818" s="126" t="s">
        <v>2861</v>
      </c>
      <c r="D818" s="126" t="s">
        <v>202</v>
      </c>
      <c r="E818" s="126" t="s">
        <v>1806</v>
      </c>
      <c r="F818" s="126" t="s">
        <v>1807</v>
      </c>
      <c r="G818" s="126" t="s">
        <v>216</v>
      </c>
    </row>
    <row r="819" spans="1:7">
      <c r="A819" s="126" t="s">
        <v>1808</v>
      </c>
      <c r="B819" s="126" t="s">
        <v>335</v>
      </c>
      <c r="C819" s="126" t="s">
        <v>2861</v>
      </c>
      <c r="D819" s="126" t="s">
        <v>197</v>
      </c>
      <c r="E819" s="126" t="s">
        <v>1334</v>
      </c>
      <c r="F819" s="126" t="s">
        <v>1737</v>
      </c>
      <c r="G819" s="126" t="s">
        <v>1552</v>
      </c>
    </row>
    <row r="820" spans="1:7">
      <c r="A820" s="126" t="s">
        <v>1809</v>
      </c>
      <c r="B820" s="126" t="s">
        <v>335</v>
      </c>
      <c r="C820" s="126" t="s">
        <v>2861</v>
      </c>
      <c r="D820" s="126" t="s">
        <v>197</v>
      </c>
      <c r="E820" s="126" t="s">
        <v>1298</v>
      </c>
      <c r="F820" s="126" t="s">
        <v>322</v>
      </c>
      <c r="G820" s="126" t="s">
        <v>363</v>
      </c>
    </row>
    <row r="821" spans="1:7">
      <c r="A821" s="126" t="s">
        <v>1810</v>
      </c>
      <c r="B821" s="126" t="s">
        <v>335</v>
      </c>
      <c r="C821" s="126" t="s">
        <v>2861</v>
      </c>
      <c r="D821" s="126" t="s">
        <v>197</v>
      </c>
      <c r="E821" s="126" t="s">
        <v>1811</v>
      </c>
      <c r="F821" s="126" t="s">
        <v>451</v>
      </c>
      <c r="G821" s="126" t="s">
        <v>1812</v>
      </c>
    </row>
    <row r="822" spans="1:7">
      <c r="A822" s="126" t="s">
        <v>1813</v>
      </c>
      <c r="B822" s="126" t="s">
        <v>335</v>
      </c>
      <c r="C822" s="126" t="s">
        <v>2861</v>
      </c>
      <c r="D822" s="126" t="s">
        <v>197</v>
      </c>
      <c r="E822" s="126" t="s">
        <v>994</v>
      </c>
      <c r="F822" s="126" t="s">
        <v>326</v>
      </c>
      <c r="G822" s="126" t="s">
        <v>541</v>
      </c>
    </row>
    <row r="823" spans="1:7">
      <c r="A823" s="126" t="s">
        <v>1814</v>
      </c>
      <c r="B823" s="126" t="s">
        <v>335</v>
      </c>
      <c r="C823" s="126" t="s">
        <v>2861</v>
      </c>
      <c r="D823" s="126" t="s">
        <v>197</v>
      </c>
      <c r="E823" s="126" t="s">
        <v>1815</v>
      </c>
      <c r="F823" s="126" t="s">
        <v>1168</v>
      </c>
      <c r="G823" s="126" t="s">
        <v>236</v>
      </c>
    </row>
    <row r="824" spans="1:7">
      <c r="A824" s="126" t="s">
        <v>1816</v>
      </c>
      <c r="B824" s="126" t="s">
        <v>335</v>
      </c>
      <c r="C824" s="126" t="s">
        <v>2861</v>
      </c>
      <c r="D824" s="126" t="s">
        <v>197</v>
      </c>
      <c r="E824" s="126" t="s">
        <v>1817</v>
      </c>
      <c r="F824" s="126" t="s">
        <v>1649</v>
      </c>
      <c r="G824" s="126" t="s">
        <v>1661</v>
      </c>
    </row>
    <row r="825" spans="1:7">
      <c r="A825" s="126" t="s">
        <v>1818</v>
      </c>
      <c r="B825" s="126" t="s">
        <v>970</v>
      </c>
      <c r="C825" s="126" t="s">
        <v>2861</v>
      </c>
      <c r="D825" s="126" t="s">
        <v>202</v>
      </c>
      <c r="E825" s="126" t="s">
        <v>595</v>
      </c>
      <c r="F825" s="126" t="s">
        <v>739</v>
      </c>
      <c r="G825" s="126" t="s">
        <v>531</v>
      </c>
    </row>
    <row r="826" spans="1:7">
      <c r="A826" s="126" t="s">
        <v>857</v>
      </c>
      <c r="B826" s="126" t="s">
        <v>970</v>
      </c>
      <c r="C826" s="126" t="s">
        <v>2861</v>
      </c>
      <c r="D826" s="126" t="s">
        <v>197</v>
      </c>
      <c r="E826" s="126" t="s">
        <v>1109</v>
      </c>
      <c r="F826" s="126" t="s">
        <v>1166</v>
      </c>
      <c r="G826" s="126" t="s">
        <v>325</v>
      </c>
    </row>
    <row r="827" spans="1:7">
      <c r="A827" s="126" t="s">
        <v>1819</v>
      </c>
      <c r="B827" s="126" t="s">
        <v>970</v>
      </c>
      <c r="C827" s="126" t="s">
        <v>2861</v>
      </c>
      <c r="D827" s="126" t="s">
        <v>202</v>
      </c>
      <c r="E827" s="126" t="s">
        <v>239</v>
      </c>
      <c r="F827" s="126" t="s">
        <v>1166</v>
      </c>
      <c r="G827" s="126" t="s">
        <v>1820</v>
      </c>
    </row>
    <row r="828" spans="1:7">
      <c r="A828" s="126" t="s">
        <v>1821</v>
      </c>
      <c r="B828" s="126" t="s">
        <v>970</v>
      </c>
      <c r="C828" s="126" t="s">
        <v>2861</v>
      </c>
      <c r="D828" s="126" t="s">
        <v>197</v>
      </c>
      <c r="E828" s="126" t="s">
        <v>507</v>
      </c>
      <c r="F828" s="126" t="s">
        <v>1084</v>
      </c>
      <c r="G828" s="126" t="s">
        <v>1085</v>
      </c>
    </row>
    <row r="829" spans="1:7">
      <c r="A829" s="126" t="s">
        <v>1822</v>
      </c>
      <c r="B829" s="126" t="s">
        <v>970</v>
      </c>
      <c r="C829" s="126" t="s">
        <v>2861</v>
      </c>
      <c r="D829" s="126" t="s">
        <v>202</v>
      </c>
      <c r="E829" s="126" t="s">
        <v>239</v>
      </c>
      <c r="F829" s="126" t="s">
        <v>341</v>
      </c>
      <c r="G829" s="126" t="s">
        <v>520</v>
      </c>
    </row>
    <row r="830" spans="1:7">
      <c r="A830" s="126" t="s">
        <v>1823</v>
      </c>
      <c r="B830" s="126" t="s">
        <v>970</v>
      </c>
      <c r="C830" s="126" t="s">
        <v>2861</v>
      </c>
      <c r="D830" s="126" t="s">
        <v>202</v>
      </c>
      <c r="E830" s="126" t="s">
        <v>1285</v>
      </c>
      <c r="F830" s="126" t="s">
        <v>614</v>
      </c>
      <c r="G830" s="126" t="s">
        <v>615</v>
      </c>
    </row>
    <row r="831" spans="1:7">
      <c r="A831" s="126" t="s">
        <v>1824</v>
      </c>
      <c r="B831" s="126" t="s">
        <v>970</v>
      </c>
      <c r="C831" s="126" t="s">
        <v>2861</v>
      </c>
      <c r="D831" s="126" t="s">
        <v>197</v>
      </c>
      <c r="E831" s="126" t="s">
        <v>1825</v>
      </c>
      <c r="F831" s="126" t="s">
        <v>1826</v>
      </c>
      <c r="G831" s="126" t="s">
        <v>761</v>
      </c>
    </row>
    <row r="832" spans="1:7">
      <c r="A832" s="126" t="s">
        <v>1827</v>
      </c>
      <c r="B832" s="126" t="s">
        <v>970</v>
      </c>
      <c r="C832" s="126" t="s">
        <v>2861</v>
      </c>
      <c r="D832" s="126" t="s">
        <v>197</v>
      </c>
      <c r="E832" s="126" t="s">
        <v>1245</v>
      </c>
      <c r="F832" s="126" t="s">
        <v>1386</v>
      </c>
      <c r="G832" s="126" t="s">
        <v>885</v>
      </c>
    </row>
    <row r="833" spans="1:7">
      <c r="A833" s="126" t="s">
        <v>1828</v>
      </c>
      <c r="B833" s="126" t="s">
        <v>970</v>
      </c>
      <c r="C833" s="126" t="s">
        <v>2861</v>
      </c>
      <c r="D833" s="126" t="s">
        <v>202</v>
      </c>
      <c r="E833" s="126" t="s">
        <v>1829</v>
      </c>
      <c r="F833" s="126" t="s">
        <v>228</v>
      </c>
      <c r="G833" s="126" t="s">
        <v>229</v>
      </c>
    </row>
    <row r="834" spans="1:7">
      <c r="A834" s="126" t="s">
        <v>1830</v>
      </c>
      <c r="B834" s="126" t="s">
        <v>970</v>
      </c>
      <c r="C834" s="126" t="s">
        <v>2861</v>
      </c>
      <c r="D834" s="126" t="s">
        <v>197</v>
      </c>
      <c r="E834" s="126" t="s">
        <v>369</v>
      </c>
      <c r="F834" s="126" t="s">
        <v>919</v>
      </c>
      <c r="G834" s="126" t="s">
        <v>390</v>
      </c>
    </row>
    <row r="835" spans="1:7">
      <c r="A835" s="126" t="s">
        <v>1831</v>
      </c>
      <c r="B835" s="126" t="s">
        <v>970</v>
      </c>
      <c r="C835" s="126" t="s">
        <v>2861</v>
      </c>
      <c r="D835" s="126" t="s">
        <v>197</v>
      </c>
      <c r="E835" s="126" t="s">
        <v>1832</v>
      </c>
      <c r="F835" s="126" t="s">
        <v>1833</v>
      </c>
      <c r="G835" s="126" t="s">
        <v>1042</v>
      </c>
    </row>
    <row r="836" spans="1:7">
      <c r="A836" s="126" t="s">
        <v>1834</v>
      </c>
      <c r="B836" s="126" t="s">
        <v>970</v>
      </c>
      <c r="C836" s="126" t="s">
        <v>2861</v>
      </c>
      <c r="D836" s="126" t="s">
        <v>197</v>
      </c>
      <c r="E836" s="126" t="s">
        <v>522</v>
      </c>
      <c r="F836" s="126" t="s">
        <v>772</v>
      </c>
      <c r="G836" s="126" t="s">
        <v>773</v>
      </c>
    </row>
    <row r="837" spans="1:7">
      <c r="A837" s="126" t="s">
        <v>1835</v>
      </c>
      <c r="B837" s="126" t="s">
        <v>970</v>
      </c>
      <c r="C837" s="126" t="s">
        <v>2861</v>
      </c>
      <c r="D837" s="126" t="s">
        <v>202</v>
      </c>
      <c r="E837" s="126" t="s">
        <v>1150</v>
      </c>
      <c r="F837" s="126" t="s">
        <v>1836</v>
      </c>
      <c r="G837" s="126" t="s">
        <v>1837</v>
      </c>
    </row>
    <row r="838" spans="1:7">
      <c r="A838" s="126" t="s">
        <v>1838</v>
      </c>
      <c r="B838" s="126" t="s">
        <v>970</v>
      </c>
      <c r="C838" s="126" t="s">
        <v>2861</v>
      </c>
      <c r="D838" s="126" t="s">
        <v>202</v>
      </c>
      <c r="E838" s="126" t="s">
        <v>296</v>
      </c>
      <c r="F838" s="126" t="s">
        <v>287</v>
      </c>
      <c r="G838" s="126" t="s">
        <v>287</v>
      </c>
    </row>
    <row r="839" spans="1:7">
      <c r="A839" s="126" t="s">
        <v>1839</v>
      </c>
      <c r="B839" s="126" t="s">
        <v>970</v>
      </c>
      <c r="C839" s="126" t="s">
        <v>2861</v>
      </c>
      <c r="D839" s="126" t="s">
        <v>197</v>
      </c>
      <c r="E839" s="126" t="s">
        <v>443</v>
      </c>
      <c r="F839" s="126" t="s">
        <v>287</v>
      </c>
      <c r="G839" s="126" t="s">
        <v>1294</v>
      </c>
    </row>
    <row r="840" spans="1:7">
      <c r="A840" s="126" t="s">
        <v>1840</v>
      </c>
      <c r="B840" s="126" t="s">
        <v>970</v>
      </c>
      <c r="C840" s="126" t="s">
        <v>2861</v>
      </c>
      <c r="D840" s="126" t="s">
        <v>202</v>
      </c>
      <c r="E840" s="126" t="s">
        <v>1841</v>
      </c>
      <c r="F840" s="126" t="s">
        <v>520</v>
      </c>
      <c r="G840" s="126" t="s">
        <v>1842</v>
      </c>
    </row>
    <row r="841" spans="1:7">
      <c r="A841" s="126" t="s">
        <v>1843</v>
      </c>
      <c r="B841" s="126" t="s">
        <v>970</v>
      </c>
      <c r="C841" s="126" t="s">
        <v>2861</v>
      </c>
      <c r="D841" s="126" t="s">
        <v>197</v>
      </c>
      <c r="E841" s="126" t="s">
        <v>1844</v>
      </c>
      <c r="F841" s="126" t="s">
        <v>1845</v>
      </c>
      <c r="G841" s="126" t="s">
        <v>384</v>
      </c>
    </row>
    <row r="842" spans="1:7">
      <c r="A842" s="126" t="s">
        <v>1846</v>
      </c>
      <c r="B842" s="126" t="s">
        <v>970</v>
      </c>
      <c r="C842" s="126" t="s">
        <v>2861</v>
      </c>
      <c r="D842" s="126" t="s">
        <v>197</v>
      </c>
      <c r="E842" s="126" t="s">
        <v>1229</v>
      </c>
      <c r="F842" s="126" t="s">
        <v>1845</v>
      </c>
      <c r="G842" s="126" t="s">
        <v>384</v>
      </c>
    </row>
    <row r="843" spans="1:7">
      <c r="A843" s="126" t="s">
        <v>1847</v>
      </c>
      <c r="B843" s="126" t="s">
        <v>970</v>
      </c>
      <c r="C843" s="126" t="s">
        <v>2861</v>
      </c>
      <c r="D843" s="126" t="s">
        <v>197</v>
      </c>
      <c r="E843" s="126" t="s">
        <v>599</v>
      </c>
      <c r="F843" s="126" t="s">
        <v>1848</v>
      </c>
      <c r="G843" s="126" t="s">
        <v>268</v>
      </c>
    </row>
    <row r="844" spans="1:7">
      <c r="A844" s="126" t="s">
        <v>1849</v>
      </c>
      <c r="B844" s="126" t="s">
        <v>970</v>
      </c>
      <c r="C844" s="126" t="s">
        <v>2861</v>
      </c>
      <c r="D844" s="126" t="s">
        <v>197</v>
      </c>
      <c r="E844" s="126" t="s">
        <v>1850</v>
      </c>
      <c r="F844" s="126" t="s">
        <v>225</v>
      </c>
      <c r="G844" s="126" t="s">
        <v>233</v>
      </c>
    </row>
    <row r="845" spans="1:7">
      <c r="A845" s="126" t="s">
        <v>1851</v>
      </c>
      <c r="B845" s="126" t="s">
        <v>970</v>
      </c>
      <c r="C845" s="126" t="s">
        <v>2861</v>
      </c>
      <c r="D845" s="126" t="s">
        <v>202</v>
      </c>
      <c r="E845" s="126" t="s">
        <v>215</v>
      </c>
      <c r="F845" s="126" t="s">
        <v>323</v>
      </c>
      <c r="G845" s="126" t="s">
        <v>548</v>
      </c>
    </row>
    <row r="846" spans="1:7">
      <c r="A846" s="126" t="s">
        <v>1852</v>
      </c>
      <c r="B846" s="126" t="s">
        <v>970</v>
      </c>
      <c r="C846" s="126" t="s">
        <v>2861</v>
      </c>
      <c r="D846" s="126" t="s">
        <v>202</v>
      </c>
      <c r="E846" s="126" t="s">
        <v>1853</v>
      </c>
      <c r="F846" s="126" t="s">
        <v>384</v>
      </c>
      <c r="G846" s="126" t="s">
        <v>1854</v>
      </c>
    </row>
    <row r="847" spans="1:7">
      <c r="A847" s="126" t="s">
        <v>1855</v>
      </c>
      <c r="B847" s="126" t="s">
        <v>970</v>
      </c>
      <c r="C847" s="126" t="s">
        <v>2861</v>
      </c>
      <c r="D847" s="126" t="s">
        <v>202</v>
      </c>
      <c r="E847" s="126" t="s">
        <v>948</v>
      </c>
      <c r="F847" s="126" t="s">
        <v>678</v>
      </c>
      <c r="G847" s="126" t="s">
        <v>1856</v>
      </c>
    </row>
    <row r="848" spans="1:7">
      <c r="A848" s="126" t="s">
        <v>1857</v>
      </c>
      <c r="B848" s="126" t="s">
        <v>970</v>
      </c>
      <c r="C848" s="126" t="s">
        <v>2861</v>
      </c>
      <c r="D848" s="126" t="s">
        <v>197</v>
      </c>
      <c r="E848" s="126" t="s">
        <v>1832</v>
      </c>
      <c r="F848" s="126" t="s">
        <v>657</v>
      </c>
      <c r="G848" s="126" t="s">
        <v>658</v>
      </c>
    </row>
    <row r="849" spans="1:7">
      <c r="A849" s="126" t="s">
        <v>1858</v>
      </c>
      <c r="B849" s="126" t="s">
        <v>970</v>
      </c>
      <c r="C849" s="126" t="s">
        <v>2861</v>
      </c>
      <c r="D849" s="126" t="s">
        <v>197</v>
      </c>
      <c r="E849" s="126" t="s">
        <v>1817</v>
      </c>
      <c r="F849" s="126" t="s">
        <v>1020</v>
      </c>
      <c r="G849" s="126" t="s">
        <v>225</v>
      </c>
    </row>
    <row r="850" spans="1:7">
      <c r="A850" s="126" t="s">
        <v>1859</v>
      </c>
      <c r="B850" s="126" t="s">
        <v>970</v>
      </c>
      <c r="C850" s="126" t="s">
        <v>2861</v>
      </c>
      <c r="D850" s="126" t="s">
        <v>197</v>
      </c>
      <c r="E850" s="126" t="s">
        <v>837</v>
      </c>
      <c r="F850" s="126" t="s">
        <v>1860</v>
      </c>
      <c r="G850" s="126" t="s">
        <v>441</v>
      </c>
    </row>
    <row r="851" spans="1:7">
      <c r="A851" s="126" t="s">
        <v>1861</v>
      </c>
      <c r="B851" s="126" t="s">
        <v>970</v>
      </c>
      <c r="C851" s="126" t="s">
        <v>2861</v>
      </c>
      <c r="D851" s="126" t="s">
        <v>202</v>
      </c>
      <c r="E851" s="126" t="s">
        <v>1862</v>
      </c>
      <c r="F851" s="126" t="s">
        <v>1153</v>
      </c>
      <c r="G851" s="126" t="s">
        <v>464</v>
      </c>
    </row>
    <row r="852" spans="1:7">
      <c r="A852" s="126" t="s">
        <v>1863</v>
      </c>
      <c r="B852" s="126" t="s">
        <v>970</v>
      </c>
      <c r="C852" s="126" t="s">
        <v>2861</v>
      </c>
      <c r="D852" s="126" t="s">
        <v>202</v>
      </c>
      <c r="E852" s="126" t="s">
        <v>1028</v>
      </c>
      <c r="F852" s="126" t="s">
        <v>414</v>
      </c>
      <c r="G852" s="126" t="s">
        <v>1864</v>
      </c>
    </row>
    <row r="853" spans="1:7">
      <c r="A853" s="126" t="s">
        <v>1865</v>
      </c>
      <c r="B853" s="126" t="s">
        <v>970</v>
      </c>
      <c r="C853" s="126" t="s">
        <v>2861</v>
      </c>
      <c r="D853" s="126" t="s">
        <v>202</v>
      </c>
      <c r="E853" s="126" t="s">
        <v>1866</v>
      </c>
      <c r="F853" s="126" t="s">
        <v>798</v>
      </c>
      <c r="G853" s="126" t="s">
        <v>1867</v>
      </c>
    </row>
    <row r="854" spans="1:7">
      <c r="A854" s="126" t="s">
        <v>1868</v>
      </c>
      <c r="B854" s="126" t="s">
        <v>970</v>
      </c>
      <c r="C854" s="126" t="s">
        <v>2861</v>
      </c>
      <c r="D854" s="126" t="s">
        <v>197</v>
      </c>
      <c r="E854" s="126" t="s">
        <v>1869</v>
      </c>
      <c r="F854" s="126" t="s">
        <v>641</v>
      </c>
      <c r="G854" s="126" t="s">
        <v>1870</v>
      </c>
    </row>
    <row r="855" spans="1:7">
      <c r="A855" s="126" t="s">
        <v>1871</v>
      </c>
      <c r="B855" s="126" t="s">
        <v>970</v>
      </c>
      <c r="C855" s="126" t="s">
        <v>2861</v>
      </c>
      <c r="D855" s="126" t="s">
        <v>202</v>
      </c>
      <c r="E855" s="126" t="s">
        <v>1872</v>
      </c>
      <c r="F855" s="126" t="s">
        <v>268</v>
      </c>
      <c r="G855" s="126" t="s">
        <v>269</v>
      </c>
    </row>
    <row r="856" spans="1:7">
      <c r="A856" s="126" t="s">
        <v>1873</v>
      </c>
      <c r="B856" s="126" t="s">
        <v>970</v>
      </c>
      <c r="C856" s="126" t="s">
        <v>2861</v>
      </c>
      <c r="D856" s="126" t="s">
        <v>202</v>
      </c>
      <c r="E856" s="126" t="s">
        <v>589</v>
      </c>
      <c r="F856" s="126" t="s">
        <v>268</v>
      </c>
      <c r="G856" s="126" t="s">
        <v>417</v>
      </c>
    </row>
    <row r="857" spans="1:7">
      <c r="A857" s="126" t="s">
        <v>1874</v>
      </c>
      <c r="B857" s="126" t="s">
        <v>970</v>
      </c>
      <c r="C857" s="126" t="s">
        <v>2861</v>
      </c>
      <c r="D857" s="126" t="s">
        <v>197</v>
      </c>
      <c r="E857" s="126" t="s">
        <v>1875</v>
      </c>
      <c r="F857" s="126" t="s">
        <v>268</v>
      </c>
      <c r="G857" s="126" t="s">
        <v>919</v>
      </c>
    </row>
    <row r="858" spans="1:7">
      <c r="A858" s="126" t="s">
        <v>1876</v>
      </c>
      <c r="B858" s="126" t="s">
        <v>970</v>
      </c>
      <c r="C858" s="126" t="s">
        <v>2861</v>
      </c>
      <c r="D858" s="126" t="s">
        <v>197</v>
      </c>
      <c r="E858" s="126" t="s">
        <v>255</v>
      </c>
      <c r="F858" s="126" t="s">
        <v>307</v>
      </c>
      <c r="G858" s="126" t="s">
        <v>905</v>
      </c>
    </row>
    <row r="859" spans="1:7">
      <c r="A859" s="126" t="s">
        <v>1877</v>
      </c>
      <c r="B859" s="126" t="s">
        <v>970</v>
      </c>
      <c r="C859" s="126" t="s">
        <v>2861</v>
      </c>
      <c r="D859" s="126" t="s">
        <v>197</v>
      </c>
      <c r="E859" s="126" t="s">
        <v>1878</v>
      </c>
      <c r="F859" s="126" t="s">
        <v>1879</v>
      </c>
      <c r="G859" s="126" t="s">
        <v>1145</v>
      </c>
    </row>
    <row r="860" spans="1:7">
      <c r="A860" s="126" t="s">
        <v>1880</v>
      </c>
      <c r="B860" s="126" t="s">
        <v>970</v>
      </c>
      <c r="C860" s="126" t="s">
        <v>2861</v>
      </c>
      <c r="D860" s="126" t="s">
        <v>202</v>
      </c>
      <c r="E860" s="126" t="s">
        <v>340</v>
      </c>
      <c r="F860" s="126" t="s">
        <v>1223</v>
      </c>
      <c r="G860" s="126" t="s">
        <v>513</v>
      </c>
    </row>
    <row r="861" spans="1:7">
      <c r="A861" s="126" t="s">
        <v>1881</v>
      </c>
      <c r="B861" s="126" t="s">
        <v>970</v>
      </c>
      <c r="C861" s="126" t="s">
        <v>2861</v>
      </c>
      <c r="D861" s="126" t="s">
        <v>197</v>
      </c>
      <c r="E861" s="126" t="s">
        <v>1444</v>
      </c>
      <c r="F861" s="126" t="s">
        <v>265</v>
      </c>
      <c r="G861" s="126" t="s">
        <v>291</v>
      </c>
    </row>
    <row r="862" spans="1:7">
      <c r="A862" s="126" t="s">
        <v>1882</v>
      </c>
      <c r="B862" s="126" t="s">
        <v>970</v>
      </c>
      <c r="C862" s="126" t="s">
        <v>2861</v>
      </c>
      <c r="D862" s="126" t="s">
        <v>202</v>
      </c>
      <c r="E862" s="126" t="s">
        <v>1806</v>
      </c>
      <c r="F862" s="126" t="s">
        <v>980</v>
      </c>
      <c r="G862" s="126" t="s">
        <v>980</v>
      </c>
    </row>
    <row r="863" spans="1:7">
      <c r="A863" s="126" t="s">
        <v>1883</v>
      </c>
      <c r="B863" s="126" t="s">
        <v>970</v>
      </c>
      <c r="C863" s="126" t="s">
        <v>2861</v>
      </c>
      <c r="D863" s="126" t="s">
        <v>202</v>
      </c>
      <c r="E863" s="126" t="s">
        <v>579</v>
      </c>
      <c r="F863" s="126" t="s">
        <v>1243</v>
      </c>
      <c r="G863" s="126" t="s">
        <v>464</v>
      </c>
    </row>
    <row r="864" spans="1:7">
      <c r="A864" s="126" t="s">
        <v>1884</v>
      </c>
      <c r="B864" s="126" t="s">
        <v>970</v>
      </c>
      <c r="C864" s="126" t="s">
        <v>2861</v>
      </c>
      <c r="D864" s="126" t="s">
        <v>202</v>
      </c>
      <c r="E864" s="126" t="s">
        <v>1885</v>
      </c>
      <c r="F864" s="126" t="s">
        <v>496</v>
      </c>
      <c r="G864" s="126" t="s">
        <v>496</v>
      </c>
    </row>
    <row r="865" spans="1:7">
      <c r="A865" s="126" t="s">
        <v>1886</v>
      </c>
      <c r="B865" s="126" t="s">
        <v>970</v>
      </c>
      <c r="C865" s="126" t="s">
        <v>2861</v>
      </c>
      <c r="D865" s="126" t="s">
        <v>197</v>
      </c>
      <c r="E865" s="126" t="s">
        <v>1887</v>
      </c>
      <c r="F865" s="126" t="s">
        <v>1888</v>
      </c>
      <c r="G865" s="126" t="s">
        <v>389</v>
      </c>
    </row>
    <row r="866" spans="1:7">
      <c r="A866" s="126" t="s">
        <v>1889</v>
      </c>
      <c r="B866" s="126" t="s">
        <v>970</v>
      </c>
      <c r="C866" s="126" t="s">
        <v>2861</v>
      </c>
      <c r="D866" s="126" t="s">
        <v>202</v>
      </c>
      <c r="E866" s="126" t="s">
        <v>859</v>
      </c>
      <c r="F866" s="126" t="s">
        <v>281</v>
      </c>
      <c r="G866" s="126" t="s">
        <v>1890</v>
      </c>
    </row>
    <row r="867" spans="1:7">
      <c r="A867" s="126" t="s">
        <v>1891</v>
      </c>
      <c r="B867" s="126" t="s">
        <v>970</v>
      </c>
      <c r="C867" s="126" t="s">
        <v>2861</v>
      </c>
      <c r="D867" s="126" t="s">
        <v>197</v>
      </c>
      <c r="E867" s="126" t="s">
        <v>1310</v>
      </c>
      <c r="F867" s="126" t="s">
        <v>853</v>
      </c>
      <c r="G867" s="126" t="s">
        <v>854</v>
      </c>
    </row>
    <row r="868" spans="1:7">
      <c r="A868" s="126" t="s">
        <v>1892</v>
      </c>
      <c r="B868" s="126" t="s">
        <v>970</v>
      </c>
      <c r="C868" s="126" t="s">
        <v>2861</v>
      </c>
      <c r="D868" s="126" t="s">
        <v>197</v>
      </c>
      <c r="E868" s="126" t="s">
        <v>443</v>
      </c>
      <c r="F868" s="126" t="s">
        <v>249</v>
      </c>
      <c r="G868" s="126" t="s">
        <v>213</v>
      </c>
    </row>
    <row r="869" spans="1:7">
      <c r="A869" s="126" t="s">
        <v>1893</v>
      </c>
      <c r="B869" s="126" t="s">
        <v>970</v>
      </c>
      <c r="C869" s="126" t="s">
        <v>2861</v>
      </c>
      <c r="D869" s="126" t="s">
        <v>197</v>
      </c>
      <c r="E869" s="126" t="s">
        <v>1894</v>
      </c>
      <c r="F869" s="126" t="s">
        <v>905</v>
      </c>
      <c r="G869" s="126" t="s">
        <v>1895</v>
      </c>
    </row>
    <row r="870" spans="1:7">
      <c r="A870" s="126" t="s">
        <v>1896</v>
      </c>
      <c r="B870" s="126" t="s">
        <v>195</v>
      </c>
      <c r="C870" s="126" t="s">
        <v>2862</v>
      </c>
      <c r="D870" s="126" t="s">
        <v>197</v>
      </c>
      <c r="E870" s="126" t="s">
        <v>1037</v>
      </c>
      <c r="F870" s="126" t="s">
        <v>736</v>
      </c>
      <c r="G870" s="126" t="s">
        <v>520</v>
      </c>
    </row>
    <row r="871" spans="1:7">
      <c r="A871" s="126" t="s">
        <v>1897</v>
      </c>
      <c r="B871" s="126" t="s">
        <v>195</v>
      </c>
      <c r="C871" s="126" t="s">
        <v>2862</v>
      </c>
      <c r="D871" s="126" t="s">
        <v>197</v>
      </c>
      <c r="E871" s="126" t="s">
        <v>1898</v>
      </c>
      <c r="F871" s="126" t="s">
        <v>1899</v>
      </c>
      <c r="G871" s="126" t="s">
        <v>489</v>
      </c>
    </row>
    <row r="872" spans="1:7">
      <c r="A872" s="126" t="s">
        <v>1900</v>
      </c>
      <c r="B872" s="126" t="s">
        <v>195</v>
      </c>
      <c r="C872" s="126" t="s">
        <v>2862</v>
      </c>
      <c r="D872" s="126" t="s">
        <v>197</v>
      </c>
      <c r="E872" s="126" t="s">
        <v>1089</v>
      </c>
      <c r="F872" s="126" t="s">
        <v>341</v>
      </c>
      <c r="G872" s="126" t="s">
        <v>563</v>
      </c>
    </row>
    <row r="873" spans="1:7">
      <c r="A873" s="126" t="s">
        <v>1901</v>
      </c>
      <c r="B873" s="126" t="s">
        <v>195</v>
      </c>
      <c r="C873" s="126" t="s">
        <v>2862</v>
      </c>
      <c r="D873" s="126" t="s">
        <v>197</v>
      </c>
      <c r="E873" s="126" t="s">
        <v>1902</v>
      </c>
      <c r="F873" s="126" t="s">
        <v>1903</v>
      </c>
      <c r="G873" s="126" t="s">
        <v>1621</v>
      </c>
    </row>
    <row r="874" spans="1:7">
      <c r="A874" s="126" t="s">
        <v>1904</v>
      </c>
      <c r="B874" s="126" t="s">
        <v>195</v>
      </c>
      <c r="C874" s="126" t="s">
        <v>2862</v>
      </c>
      <c r="D874" s="126" t="s">
        <v>202</v>
      </c>
      <c r="E874" s="126" t="s">
        <v>1905</v>
      </c>
      <c r="F874" s="126" t="s">
        <v>1906</v>
      </c>
      <c r="G874" s="126" t="s">
        <v>1907</v>
      </c>
    </row>
    <row r="875" spans="1:7">
      <c r="A875" s="126" t="s">
        <v>1908</v>
      </c>
      <c r="B875" s="126" t="s">
        <v>195</v>
      </c>
      <c r="C875" s="126" t="s">
        <v>2862</v>
      </c>
      <c r="D875" s="126" t="s">
        <v>197</v>
      </c>
      <c r="E875" s="126" t="s">
        <v>1339</v>
      </c>
      <c r="F875" s="126" t="s">
        <v>485</v>
      </c>
      <c r="G875" s="126" t="s">
        <v>486</v>
      </c>
    </row>
    <row r="876" spans="1:7">
      <c r="A876" s="126" t="s">
        <v>1909</v>
      </c>
      <c r="B876" s="126" t="s">
        <v>195</v>
      </c>
      <c r="C876" s="126" t="s">
        <v>2862</v>
      </c>
      <c r="D876" s="126" t="s">
        <v>202</v>
      </c>
      <c r="E876" s="126" t="s">
        <v>203</v>
      </c>
      <c r="F876" s="126" t="s">
        <v>1910</v>
      </c>
      <c r="G876" s="126" t="s">
        <v>241</v>
      </c>
    </row>
    <row r="877" spans="1:7">
      <c r="A877" s="126" t="s">
        <v>1911</v>
      </c>
      <c r="B877" s="126" t="s">
        <v>195</v>
      </c>
      <c r="C877" s="126" t="s">
        <v>2862</v>
      </c>
      <c r="D877" s="126" t="s">
        <v>197</v>
      </c>
      <c r="E877" s="126" t="s">
        <v>1878</v>
      </c>
      <c r="F877" s="126" t="s">
        <v>273</v>
      </c>
      <c r="G877" s="126" t="s">
        <v>486</v>
      </c>
    </row>
    <row r="878" spans="1:7">
      <c r="A878" s="126" t="s">
        <v>1912</v>
      </c>
      <c r="B878" s="126" t="s">
        <v>195</v>
      </c>
      <c r="C878" s="126" t="s">
        <v>2862</v>
      </c>
      <c r="D878" s="126" t="s">
        <v>202</v>
      </c>
      <c r="E878" s="126" t="s">
        <v>1913</v>
      </c>
      <c r="F878" s="126" t="s">
        <v>919</v>
      </c>
      <c r="G878" s="126" t="s">
        <v>353</v>
      </c>
    </row>
    <row r="879" spans="1:7">
      <c r="A879" s="126" t="s">
        <v>1914</v>
      </c>
      <c r="B879" s="126" t="s">
        <v>195</v>
      </c>
      <c r="C879" s="126" t="s">
        <v>2862</v>
      </c>
      <c r="D879" s="126" t="s">
        <v>197</v>
      </c>
      <c r="E879" s="126" t="s">
        <v>692</v>
      </c>
      <c r="F879" s="126" t="s">
        <v>486</v>
      </c>
      <c r="G879" s="126" t="s">
        <v>408</v>
      </c>
    </row>
    <row r="880" spans="1:7">
      <c r="A880" s="126" t="s">
        <v>1915</v>
      </c>
      <c r="B880" s="126" t="s">
        <v>195</v>
      </c>
      <c r="C880" s="126" t="s">
        <v>2862</v>
      </c>
      <c r="D880" s="126" t="s">
        <v>202</v>
      </c>
      <c r="E880" s="126" t="s">
        <v>1916</v>
      </c>
      <c r="F880" s="126" t="s">
        <v>240</v>
      </c>
      <c r="G880" s="126" t="s">
        <v>1917</v>
      </c>
    </row>
    <row r="881" spans="1:7">
      <c r="A881" s="126" t="s">
        <v>1918</v>
      </c>
      <c r="B881" s="126" t="s">
        <v>195</v>
      </c>
      <c r="C881" s="126" t="s">
        <v>2862</v>
      </c>
      <c r="D881" s="126" t="s">
        <v>197</v>
      </c>
      <c r="E881" s="126" t="s">
        <v>325</v>
      </c>
      <c r="F881" s="126" t="s">
        <v>375</v>
      </c>
      <c r="G881" s="126" t="s">
        <v>245</v>
      </c>
    </row>
    <row r="882" spans="1:7">
      <c r="A882" s="126" t="s">
        <v>1919</v>
      </c>
      <c r="B882" s="126" t="s">
        <v>195</v>
      </c>
      <c r="C882" s="126" t="s">
        <v>2862</v>
      </c>
      <c r="D882" s="126" t="s">
        <v>202</v>
      </c>
      <c r="E882" s="126" t="s">
        <v>1920</v>
      </c>
      <c r="F882" s="126" t="s">
        <v>520</v>
      </c>
      <c r="G882" s="126" t="s">
        <v>290</v>
      </c>
    </row>
    <row r="883" spans="1:7">
      <c r="A883" s="126" t="s">
        <v>1921</v>
      </c>
      <c r="B883" s="126" t="s">
        <v>195</v>
      </c>
      <c r="C883" s="126" t="s">
        <v>2862</v>
      </c>
      <c r="D883" s="126" t="s">
        <v>202</v>
      </c>
      <c r="E883" s="126" t="s">
        <v>859</v>
      </c>
      <c r="F883" s="126" t="s">
        <v>604</v>
      </c>
      <c r="G883" s="126" t="s">
        <v>253</v>
      </c>
    </row>
    <row r="884" spans="1:7">
      <c r="A884" s="126" t="s">
        <v>1922</v>
      </c>
      <c r="B884" s="126" t="s">
        <v>195</v>
      </c>
      <c r="C884" s="126" t="s">
        <v>2862</v>
      </c>
      <c r="D884" s="126" t="s">
        <v>202</v>
      </c>
      <c r="E884" s="126" t="s">
        <v>1923</v>
      </c>
      <c r="F884" s="126" t="s">
        <v>1924</v>
      </c>
      <c r="G884" s="126" t="s">
        <v>307</v>
      </c>
    </row>
    <row r="885" spans="1:7">
      <c r="A885" s="126" t="s">
        <v>1925</v>
      </c>
      <c r="B885" s="126" t="s">
        <v>195</v>
      </c>
      <c r="C885" s="126" t="s">
        <v>2862</v>
      </c>
      <c r="D885" s="126" t="s">
        <v>202</v>
      </c>
      <c r="E885" s="126" t="s">
        <v>1926</v>
      </c>
      <c r="F885" s="126" t="s">
        <v>1927</v>
      </c>
      <c r="G885" s="126" t="s">
        <v>287</v>
      </c>
    </row>
    <row r="886" spans="1:7">
      <c r="A886" s="126" t="s">
        <v>1928</v>
      </c>
      <c r="B886" s="126" t="s">
        <v>195</v>
      </c>
      <c r="C886" s="126" t="s">
        <v>2862</v>
      </c>
      <c r="D886" s="126" t="s">
        <v>197</v>
      </c>
      <c r="E886" s="126" t="s">
        <v>994</v>
      </c>
      <c r="F886" s="126" t="s">
        <v>1929</v>
      </c>
      <c r="G886" s="126" t="s">
        <v>1895</v>
      </c>
    </row>
    <row r="887" spans="1:7">
      <c r="A887" s="126" t="s">
        <v>1930</v>
      </c>
      <c r="B887" s="126" t="s">
        <v>195</v>
      </c>
      <c r="C887" s="126" t="s">
        <v>2862</v>
      </c>
      <c r="D887" s="126" t="s">
        <v>202</v>
      </c>
      <c r="E887" s="126" t="s">
        <v>313</v>
      </c>
      <c r="F887" s="126" t="s">
        <v>384</v>
      </c>
      <c r="G887" s="126" t="s">
        <v>307</v>
      </c>
    </row>
    <row r="888" spans="1:7">
      <c r="A888" s="126" t="s">
        <v>1931</v>
      </c>
      <c r="B888" s="126" t="s">
        <v>195</v>
      </c>
      <c r="C888" s="126" t="s">
        <v>2862</v>
      </c>
      <c r="D888" s="126" t="s">
        <v>202</v>
      </c>
      <c r="E888" s="126" t="s">
        <v>1932</v>
      </c>
      <c r="F888" s="126" t="s">
        <v>384</v>
      </c>
      <c r="G888" s="126" t="s">
        <v>1046</v>
      </c>
    </row>
    <row r="889" spans="1:7">
      <c r="A889" s="126" t="s">
        <v>1933</v>
      </c>
      <c r="B889" s="126" t="s">
        <v>195</v>
      </c>
      <c r="C889" s="126" t="s">
        <v>2862</v>
      </c>
      <c r="D889" s="126" t="s">
        <v>197</v>
      </c>
      <c r="E889" s="126" t="s">
        <v>1656</v>
      </c>
      <c r="F889" s="126" t="s">
        <v>787</v>
      </c>
      <c r="G889" s="126" t="s">
        <v>640</v>
      </c>
    </row>
    <row r="890" spans="1:7">
      <c r="A890" s="126" t="s">
        <v>1934</v>
      </c>
      <c r="B890" s="126" t="s">
        <v>195</v>
      </c>
      <c r="C890" s="126" t="s">
        <v>2862</v>
      </c>
      <c r="D890" s="126" t="s">
        <v>197</v>
      </c>
      <c r="E890" s="126" t="s">
        <v>1935</v>
      </c>
      <c r="F890" s="126" t="s">
        <v>353</v>
      </c>
      <c r="G890" s="126" t="s">
        <v>1060</v>
      </c>
    </row>
    <row r="891" spans="1:7">
      <c r="A891" s="126" t="s">
        <v>1936</v>
      </c>
      <c r="B891" s="126" t="s">
        <v>195</v>
      </c>
      <c r="C891" s="126" t="s">
        <v>2862</v>
      </c>
      <c r="D891" s="126" t="s">
        <v>202</v>
      </c>
      <c r="E891" s="126" t="s">
        <v>203</v>
      </c>
      <c r="F891" s="126" t="s">
        <v>369</v>
      </c>
      <c r="G891" s="126" t="s">
        <v>1004</v>
      </c>
    </row>
    <row r="892" spans="1:7">
      <c r="A892" s="126" t="s">
        <v>1937</v>
      </c>
      <c r="B892" s="126" t="s">
        <v>195</v>
      </c>
      <c r="C892" s="126" t="s">
        <v>2862</v>
      </c>
      <c r="D892" s="126" t="s">
        <v>202</v>
      </c>
      <c r="E892" s="126" t="s">
        <v>340</v>
      </c>
      <c r="F892" s="126" t="s">
        <v>256</v>
      </c>
      <c r="G892" s="126" t="s">
        <v>695</v>
      </c>
    </row>
    <row r="893" spans="1:7">
      <c r="A893" s="126" t="s">
        <v>1938</v>
      </c>
      <c r="B893" s="126" t="s">
        <v>195</v>
      </c>
      <c r="C893" s="126" t="s">
        <v>2862</v>
      </c>
      <c r="D893" s="126" t="s">
        <v>202</v>
      </c>
      <c r="E893" s="126" t="s">
        <v>1618</v>
      </c>
      <c r="F893" s="126" t="s">
        <v>1939</v>
      </c>
      <c r="G893" s="126" t="s">
        <v>353</v>
      </c>
    </row>
    <row r="894" spans="1:7">
      <c r="A894" s="126" t="s">
        <v>1940</v>
      </c>
      <c r="B894" s="126" t="s">
        <v>195</v>
      </c>
      <c r="C894" s="126" t="s">
        <v>2862</v>
      </c>
      <c r="D894" s="126" t="s">
        <v>197</v>
      </c>
      <c r="E894" s="126" t="s">
        <v>1109</v>
      </c>
      <c r="F894" s="126" t="s">
        <v>268</v>
      </c>
      <c r="G894" s="126" t="s">
        <v>301</v>
      </c>
    </row>
    <row r="895" spans="1:7">
      <c r="A895" s="126" t="s">
        <v>1941</v>
      </c>
      <c r="B895" s="126" t="s">
        <v>195</v>
      </c>
      <c r="C895" s="126" t="s">
        <v>2862</v>
      </c>
      <c r="D895" s="126" t="s">
        <v>202</v>
      </c>
      <c r="E895" s="126" t="s">
        <v>1942</v>
      </c>
      <c r="F895" s="126" t="s">
        <v>268</v>
      </c>
      <c r="G895" s="126" t="s">
        <v>658</v>
      </c>
    </row>
    <row r="896" spans="1:7">
      <c r="A896" s="126" t="s">
        <v>1943</v>
      </c>
      <c r="B896" s="126" t="s">
        <v>195</v>
      </c>
      <c r="C896" s="126" t="s">
        <v>2862</v>
      </c>
      <c r="D896" s="126" t="s">
        <v>197</v>
      </c>
      <c r="E896" s="126" t="s">
        <v>1607</v>
      </c>
      <c r="F896" s="126" t="s">
        <v>268</v>
      </c>
      <c r="G896" s="126" t="s">
        <v>457</v>
      </c>
    </row>
    <row r="897" spans="1:7">
      <c r="A897" s="126" t="s">
        <v>1944</v>
      </c>
      <c r="B897" s="126" t="s">
        <v>195</v>
      </c>
      <c r="C897" s="126" t="s">
        <v>2862</v>
      </c>
      <c r="D897" s="126" t="s">
        <v>197</v>
      </c>
      <c r="E897" s="126" t="s">
        <v>369</v>
      </c>
      <c r="F897" s="126" t="s">
        <v>807</v>
      </c>
      <c r="G897" s="126" t="s">
        <v>1945</v>
      </c>
    </row>
    <row r="898" spans="1:7">
      <c r="A898" s="126" t="s">
        <v>1946</v>
      </c>
      <c r="B898" s="126" t="s">
        <v>195</v>
      </c>
      <c r="C898" s="126" t="s">
        <v>2862</v>
      </c>
      <c r="D898" s="126" t="s">
        <v>197</v>
      </c>
      <c r="E898" s="126" t="s">
        <v>1080</v>
      </c>
      <c r="F898" s="126" t="s">
        <v>1947</v>
      </c>
      <c r="G898" s="126" t="s">
        <v>1519</v>
      </c>
    </row>
    <row r="899" spans="1:7">
      <c r="A899" s="126" t="s">
        <v>1948</v>
      </c>
      <c r="B899" s="126" t="s">
        <v>195</v>
      </c>
      <c r="C899" s="126" t="s">
        <v>2862</v>
      </c>
      <c r="D899" s="126" t="s">
        <v>197</v>
      </c>
      <c r="E899" s="126" t="s">
        <v>1949</v>
      </c>
      <c r="F899" s="126" t="s">
        <v>1234</v>
      </c>
      <c r="G899" s="126" t="s">
        <v>301</v>
      </c>
    </row>
    <row r="900" spans="1:7">
      <c r="A900" s="126" t="s">
        <v>1950</v>
      </c>
      <c r="B900" s="126" t="s">
        <v>195</v>
      </c>
      <c r="C900" s="126" t="s">
        <v>2862</v>
      </c>
      <c r="D900" s="126" t="s">
        <v>197</v>
      </c>
      <c r="E900" s="126" t="s">
        <v>1098</v>
      </c>
      <c r="F900" s="126" t="s">
        <v>1223</v>
      </c>
      <c r="G900" s="126" t="s">
        <v>898</v>
      </c>
    </row>
    <row r="901" spans="1:7">
      <c r="A901" s="126" t="s">
        <v>1951</v>
      </c>
      <c r="B901" s="126" t="s">
        <v>195</v>
      </c>
      <c r="C901" s="126" t="s">
        <v>2862</v>
      </c>
      <c r="D901" s="126" t="s">
        <v>197</v>
      </c>
      <c r="E901" s="126" t="s">
        <v>1952</v>
      </c>
      <c r="F901" s="126" t="s">
        <v>265</v>
      </c>
      <c r="G901" s="126" t="s">
        <v>291</v>
      </c>
    </row>
    <row r="902" spans="1:7">
      <c r="A902" s="126" t="s">
        <v>1953</v>
      </c>
      <c r="B902" s="126" t="s">
        <v>195</v>
      </c>
      <c r="C902" s="126" t="s">
        <v>2862</v>
      </c>
      <c r="D902" s="126" t="s">
        <v>202</v>
      </c>
      <c r="E902" s="126" t="s">
        <v>456</v>
      </c>
      <c r="F902" s="126" t="s">
        <v>257</v>
      </c>
      <c r="G902" s="126" t="s">
        <v>1648</v>
      </c>
    </row>
    <row r="903" spans="1:7">
      <c r="A903" s="126" t="s">
        <v>1954</v>
      </c>
      <c r="B903" s="126" t="s">
        <v>195</v>
      </c>
      <c r="C903" s="126" t="s">
        <v>2862</v>
      </c>
      <c r="D903" s="126" t="s">
        <v>202</v>
      </c>
      <c r="E903" s="126" t="s">
        <v>313</v>
      </c>
      <c r="F903" s="126" t="s">
        <v>1241</v>
      </c>
      <c r="G903" s="126" t="s">
        <v>1241</v>
      </c>
    </row>
    <row r="904" spans="1:7">
      <c r="A904" s="126" t="s">
        <v>1955</v>
      </c>
      <c r="B904" s="126" t="s">
        <v>195</v>
      </c>
      <c r="C904" s="126" t="s">
        <v>2862</v>
      </c>
      <c r="D904" s="126" t="s">
        <v>202</v>
      </c>
      <c r="E904" s="126" t="s">
        <v>1956</v>
      </c>
      <c r="F904" s="126" t="s">
        <v>365</v>
      </c>
      <c r="G904" s="126" t="s">
        <v>276</v>
      </c>
    </row>
    <row r="905" spans="1:7">
      <c r="A905" s="126" t="s">
        <v>1957</v>
      </c>
      <c r="B905" s="126" t="s">
        <v>195</v>
      </c>
      <c r="C905" s="126" t="s">
        <v>2862</v>
      </c>
      <c r="D905" s="126" t="s">
        <v>197</v>
      </c>
      <c r="E905" s="126" t="s">
        <v>1173</v>
      </c>
      <c r="F905" s="126" t="s">
        <v>365</v>
      </c>
      <c r="G905" s="126" t="s">
        <v>265</v>
      </c>
    </row>
    <row r="906" spans="1:7">
      <c r="A906" s="126" t="s">
        <v>1958</v>
      </c>
      <c r="B906" s="126" t="s">
        <v>195</v>
      </c>
      <c r="C906" s="126" t="s">
        <v>2862</v>
      </c>
      <c r="D906" s="126" t="s">
        <v>197</v>
      </c>
      <c r="E906" s="126" t="s">
        <v>1270</v>
      </c>
      <c r="F906" s="126" t="s">
        <v>898</v>
      </c>
      <c r="G906" s="126" t="s">
        <v>1213</v>
      </c>
    </row>
    <row r="907" spans="1:7">
      <c r="A907" s="126" t="s">
        <v>1959</v>
      </c>
      <c r="B907" s="126" t="s">
        <v>195</v>
      </c>
      <c r="C907" s="126" t="s">
        <v>2862</v>
      </c>
      <c r="D907" s="126" t="s">
        <v>202</v>
      </c>
      <c r="E907" s="126" t="s">
        <v>744</v>
      </c>
      <c r="F907" s="126" t="s">
        <v>586</v>
      </c>
      <c r="G907" s="126" t="s">
        <v>587</v>
      </c>
    </row>
    <row r="908" spans="1:7">
      <c r="A908" s="126" t="s">
        <v>1960</v>
      </c>
      <c r="B908" s="126" t="s">
        <v>195</v>
      </c>
      <c r="C908" s="126" t="s">
        <v>2862</v>
      </c>
      <c r="D908" s="126" t="s">
        <v>202</v>
      </c>
      <c r="E908" s="126" t="s">
        <v>1555</v>
      </c>
      <c r="F908" s="126" t="s">
        <v>853</v>
      </c>
      <c r="G908" s="126" t="s">
        <v>667</v>
      </c>
    </row>
    <row r="909" spans="1:7">
      <c r="A909" s="126" t="s">
        <v>1961</v>
      </c>
      <c r="B909" s="126" t="s">
        <v>195</v>
      </c>
      <c r="C909" s="126" t="s">
        <v>2862</v>
      </c>
      <c r="D909" s="126" t="s">
        <v>202</v>
      </c>
      <c r="E909" s="126" t="s">
        <v>1962</v>
      </c>
      <c r="F909" s="126" t="s">
        <v>200</v>
      </c>
      <c r="G909" s="126" t="s">
        <v>390</v>
      </c>
    </row>
    <row r="910" spans="1:7">
      <c r="A910" s="126" t="s">
        <v>1963</v>
      </c>
      <c r="B910" s="126" t="s">
        <v>195</v>
      </c>
      <c r="C910" s="126" t="s">
        <v>2862</v>
      </c>
      <c r="D910" s="126" t="s">
        <v>197</v>
      </c>
      <c r="E910" s="126" t="s">
        <v>507</v>
      </c>
      <c r="F910" s="126" t="s">
        <v>1112</v>
      </c>
      <c r="G910" s="126" t="s">
        <v>520</v>
      </c>
    </row>
    <row r="911" spans="1:7">
      <c r="A911" s="126" t="s">
        <v>1964</v>
      </c>
      <c r="B911" s="126" t="s">
        <v>195</v>
      </c>
      <c r="C911" s="126" t="s">
        <v>2862</v>
      </c>
      <c r="D911" s="126" t="s">
        <v>202</v>
      </c>
      <c r="E911" s="126" t="s">
        <v>1150</v>
      </c>
      <c r="F911" s="126" t="s">
        <v>451</v>
      </c>
      <c r="G911" s="126" t="s">
        <v>268</v>
      </c>
    </row>
    <row r="912" spans="1:7">
      <c r="A912" s="126" t="s">
        <v>1965</v>
      </c>
      <c r="B912" s="126" t="s">
        <v>195</v>
      </c>
      <c r="C912" s="126" t="s">
        <v>2862</v>
      </c>
      <c r="D912" s="126" t="s">
        <v>197</v>
      </c>
      <c r="E912" s="126" t="s">
        <v>1080</v>
      </c>
      <c r="F912" s="126" t="s">
        <v>719</v>
      </c>
      <c r="G912" s="126" t="s">
        <v>720</v>
      </c>
    </row>
    <row r="913" spans="1:7">
      <c r="A913" s="126" t="s">
        <v>1966</v>
      </c>
      <c r="B913" s="126" t="s">
        <v>195</v>
      </c>
      <c r="C913" s="126" t="s">
        <v>2862</v>
      </c>
      <c r="D913" s="126" t="s">
        <v>202</v>
      </c>
      <c r="E913" s="126" t="s">
        <v>275</v>
      </c>
      <c r="F913" s="126" t="s">
        <v>1967</v>
      </c>
      <c r="G913" s="126" t="s">
        <v>1968</v>
      </c>
    </row>
    <row r="914" spans="1:7">
      <c r="A914" s="126" t="s">
        <v>1969</v>
      </c>
      <c r="B914" s="126" t="s">
        <v>195</v>
      </c>
      <c r="C914" s="126" t="s">
        <v>2862</v>
      </c>
      <c r="D914" s="126" t="s">
        <v>197</v>
      </c>
      <c r="E914" s="126" t="s">
        <v>1970</v>
      </c>
      <c r="F914" s="126" t="s">
        <v>1971</v>
      </c>
      <c r="G914" s="126" t="s">
        <v>846</v>
      </c>
    </row>
    <row r="915" spans="1:7">
      <c r="A915" s="126" t="s">
        <v>1972</v>
      </c>
      <c r="B915" s="126" t="s">
        <v>195</v>
      </c>
      <c r="C915" s="126" t="s">
        <v>2862</v>
      </c>
      <c r="D915" s="126" t="s">
        <v>197</v>
      </c>
      <c r="E915" s="126" t="s">
        <v>453</v>
      </c>
      <c r="F915" s="126" t="s">
        <v>248</v>
      </c>
      <c r="G915" s="126" t="s">
        <v>380</v>
      </c>
    </row>
    <row r="916" spans="1:7">
      <c r="A916" s="126" t="s">
        <v>1973</v>
      </c>
      <c r="B916" s="126" t="s">
        <v>335</v>
      </c>
      <c r="C916" s="126" t="s">
        <v>2862</v>
      </c>
      <c r="D916" s="126" t="s">
        <v>202</v>
      </c>
      <c r="E916" s="126" t="s">
        <v>303</v>
      </c>
      <c r="F916" s="126" t="s">
        <v>739</v>
      </c>
      <c r="G916" s="126" t="s">
        <v>1974</v>
      </c>
    </row>
    <row r="917" spans="1:7">
      <c r="A917" s="126" t="s">
        <v>1975</v>
      </c>
      <c r="B917" s="126" t="s">
        <v>335</v>
      </c>
      <c r="C917" s="126" t="s">
        <v>2862</v>
      </c>
      <c r="D917" s="126" t="s">
        <v>197</v>
      </c>
      <c r="E917" s="126" t="s">
        <v>283</v>
      </c>
      <c r="F917" s="126" t="s">
        <v>1976</v>
      </c>
      <c r="G917" s="126" t="s">
        <v>1977</v>
      </c>
    </row>
    <row r="918" spans="1:7">
      <c r="A918" s="126" t="s">
        <v>1978</v>
      </c>
      <c r="B918" s="126" t="s">
        <v>335</v>
      </c>
      <c r="C918" s="126" t="s">
        <v>2862</v>
      </c>
      <c r="D918" s="126" t="s">
        <v>197</v>
      </c>
      <c r="E918" s="126" t="s">
        <v>1979</v>
      </c>
      <c r="F918" s="126" t="s">
        <v>975</v>
      </c>
      <c r="G918" s="126" t="s">
        <v>971</v>
      </c>
    </row>
    <row r="919" spans="1:7">
      <c r="A919" s="126" t="s">
        <v>1980</v>
      </c>
      <c r="B919" s="126" t="s">
        <v>335</v>
      </c>
      <c r="C919" s="126" t="s">
        <v>2862</v>
      </c>
      <c r="D919" s="126" t="s">
        <v>202</v>
      </c>
      <c r="E919" s="126" t="s">
        <v>1981</v>
      </c>
      <c r="F919" s="126" t="s">
        <v>237</v>
      </c>
      <c r="G919" s="126" t="s">
        <v>301</v>
      </c>
    </row>
    <row r="920" spans="1:7">
      <c r="A920" s="126" t="s">
        <v>1982</v>
      </c>
      <c r="B920" s="126" t="s">
        <v>335</v>
      </c>
      <c r="C920" s="126" t="s">
        <v>2862</v>
      </c>
      <c r="D920" s="126" t="s">
        <v>197</v>
      </c>
      <c r="E920" s="126" t="s">
        <v>1983</v>
      </c>
      <c r="F920" s="126" t="s">
        <v>1286</v>
      </c>
      <c r="G920" s="126" t="s">
        <v>571</v>
      </c>
    </row>
    <row r="921" spans="1:7">
      <c r="A921" s="126" t="s">
        <v>1984</v>
      </c>
      <c r="B921" s="126" t="s">
        <v>335</v>
      </c>
      <c r="C921" s="126" t="s">
        <v>2862</v>
      </c>
      <c r="D921" s="126" t="s">
        <v>202</v>
      </c>
      <c r="E921" s="126" t="s">
        <v>680</v>
      </c>
      <c r="F921" s="126" t="s">
        <v>1746</v>
      </c>
      <c r="G921" s="126" t="s">
        <v>213</v>
      </c>
    </row>
    <row r="922" spans="1:7">
      <c r="A922" s="126" t="s">
        <v>1985</v>
      </c>
      <c r="B922" s="126" t="s">
        <v>335</v>
      </c>
      <c r="C922" s="126" t="s">
        <v>2862</v>
      </c>
      <c r="D922" s="126" t="s">
        <v>197</v>
      </c>
      <c r="E922" s="126" t="s">
        <v>1094</v>
      </c>
      <c r="F922" s="126" t="s">
        <v>1401</v>
      </c>
      <c r="G922" s="126" t="s">
        <v>531</v>
      </c>
    </row>
    <row r="923" spans="1:7">
      <c r="A923" s="126" t="s">
        <v>1986</v>
      </c>
      <c r="B923" s="126" t="s">
        <v>335</v>
      </c>
      <c r="C923" s="126" t="s">
        <v>2862</v>
      </c>
      <c r="D923" s="126" t="s">
        <v>197</v>
      </c>
      <c r="E923" s="126" t="s">
        <v>1987</v>
      </c>
      <c r="F923" s="126" t="s">
        <v>491</v>
      </c>
      <c r="G923" s="126" t="s">
        <v>492</v>
      </c>
    </row>
    <row r="924" spans="1:7">
      <c r="A924" s="126" t="s">
        <v>1988</v>
      </c>
      <c r="B924" s="126" t="s">
        <v>335</v>
      </c>
      <c r="C924" s="126" t="s">
        <v>2862</v>
      </c>
      <c r="D924" s="126" t="s">
        <v>202</v>
      </c>
      <c r="E924" s="126" t="s">
        <v>1989</v>
      </c>
      <c r="F924" s="126" t="s">
        <v>919</v>
      </c>
      <c r="G924" s="126" t="s">
        <v>1685</v>
      </c>
    </row>
    <row r="925" spans="1:7">
      <c r="A925" s="126" t="s">
        <v>1990</v>
      </c>
      <c r="B925" s="126" t="s">
        <v>335</v>
      </c>
      <c r="C925" s="126" t="s">
        <v>2862</v>
      </c>
      <c r="D925" s="126" t="s">
        <v>202</v>
      </c>
      <c r="E925" s="126" t="s">
        <v>1768</v>
      </c>
      <c r="F925" s="126" t="s">
        <v>1991</v>
      </c>
      <c r="G925" s="126" t="s">
        <v>460</v>
      </c>
    </row>
    <row r="926" spans="1:7">
      <c r="A926" s="126" t="s">
        <v>1992</v>
      </c>
      <c r="B926" s="126" t="s">
        <v>335</v>
      </c>
      <c r="C926" s="126" t="s">
        <v>2862</v>
      </c>
      <c r="D926" s="126" t="s">
        <v>202</v>
      </c>
      <c r="E926" s="126" t="s">
        <v>1993</v>
      </c>
      <c r="F926" s="126" t="s">
        <v>236</v>
      </c>
      <c r="G926" s="126" t="s">
        <v>1994</v>
      </c>
    </row>
    <row r="927" spans="1:7">
      <c r="A927" s="126" t="s">
        <v>1995</v>
      </c>
      <c r="B927" s="126" t="s">
        <v>335</v>
      </c>
      <c r="C927" s="126" t="s">
        <v>2862</v>
      </c>
      <c r="D927" s="126" t="s">
        <v>202</v>
      </c>
      <c r="E927" s="126" t="s">
        <v>859</v>
      </c>
      <c r="F927" s="126" t="s">
        <v>1996</v>
      </c>
      <c r="G927" s="126" t="s">
        <v>985</v>
      </c>
    </row>
    <row r="928" spans="1:7">
      <c r="A928" s="126" t="s">
        <v>1997</v>
      </c>
      <c r="B928" s="126" t="s">
        <v>335</v>
      </c>
      <c r="C928" s="126" t="s">
        <v>2862</v>
      </c>
      <c r="D928" s="126" t="s">
        <v>202</v>
      </c>
      <c r="E928" s="126" t="s">
        <v>1449</v>
      </c>
      <c r="F928" s="126" t="s">
        <v>1039</v>
      </c>
      <c r="G928" s="126" t="s">
        <v>1403</v>
      </c>
    </row>
    <row r="929" spans="1:7">
      <c r="A929" s="126" t="s">
        <v>1998</v>
      </c>
      <c r="B929" s="126" t="s">
        <v>335</v>
      </c>
      <c r="C929" s="126" t="s">
        <v>2862</v>
      </c>
      <c r="D929" s="126" t="s">
        <v>197</v>
      </c>
      <c r="E929" s="126" t="s">
        <v>1080</v>
      </c>
      <c r="F929" s="126" t="s">
        <v>538</v>
      </c>
      <c r="G929" s="126" t="s">
        <v>1994</v>
      </c>
    </row>
    <row r="930" spans="1:7">
      <c r="A930" s="126" t="s">
        <v>1207</v>
      </c>
      <c r="B930" s="126" t="s">
        <v>335</v>
      </c>
      <c r="C930" s="126" t="s">
        <v>2862</v>
      </c>
      <c r="D930" s="126" t="s">
        <v>197</v>
      </c>
      <c r="E930" s="126" t="s">
        <v>283</v>
      </c>
      <c r="F930" s="126" t="s">
        <v>520</v>
      </c>
      <c r="G930" s="126" t="s">
        <v>338</v>
      </c>
    </row>
    <row r="931" spans="1:7">
      <c r="A931" s="126" t="s">
        <v>1999</v>
      </c>
      <c r="B931" s="126" t="s">
        <v>335</v>
      </c>
      <c r="C931" s="126" t="s">
        <v>2862</v>
      </c>
      <c r="D931" s="126" t="s">
        <v>197</v>
      </c>
      <c r="E931" s="126" t="s">
        <v>1894</v>
      </c>
      <c r="F931" s="126" t="s">
        <v>380</v>
      </c>
      <c r="G931" s="126" t="s">
        <v>417</v>
      </c>
    </row>
    <row r="932" spans="1:7">
      <c r="A932" s="126" t="s">
        <v>2000</v>
      </c>
      <c r="B932" s="126" t="s">
        <v>335</v>
      </c>
      <c r="C932" s="126" t="s">
        <v>2862</v>
      </c>
      <c r="D932" s="126" t="s">
        <v>197</v>
      </c>
      <c r="E932" s="126" t="s">
        <v>2001</v>
      </c>
      <c r="F932" s="126" t="s">
        <v>2002</v>
      </c>
      <c r="G932" s="126" t="s">
        <v>323</v>
      </c>
    </row>
    <row r="933" spans="1:7">
      <c r="A933" s="126" t="s">
        <v>2003</v>
      </c>
      <c r="B933" s="126" t="s">
        <v>335</v>
      </c>
      <c r="C933" s="126" t="s">
        <v>2862</v>
      </c>
      <c r="D933" s="126" t="s">
        <v>197</v>
      </c>
      <c r="E933" s="126" t="s">
        <v>1501</v>
      </c>
      <c r="F933" s="126" t="s">
        <v>209</v>
      </c>
      <c r="G933" s="126" t="s">
        <v>441</v>
      </c>
    </row>
    <row r="934" spans="1:7">
      <c r="A934" s="126" t="s">
        <v>2004</v>
      </c>
      <c r="B934" s="126" t="s">
        <v>335</v>
      </c>
      <c r="C934" s="126" t="s">
        <v>2862</v>
      </c>
      <c r="D934" s="126" t="s">
        <v>197</v>
      </c>
      <c r="E934" s="126" t="s">
        <v>2005</v>
      </c>
      <c r="F934" s="126" t="s">
        <v>2006</v>
      </c>
      <c r="G934" s="126" t="s">
        <v>652</v>
      </c>
    </row>
    <row r="935" spans="1:7">
      <c r="A935" s="126" t="s">
        <v>2007</v>
      </c>
      <c r="B935" s="126" t="s">
        <v>335</v>
      </c>
      <c r="C935" s="126" t="s">
        <v>2862</v>
      </c>
      <c r="D935" s="126" t="s">
        <v>197</v>
      </c>
      <c r="E935" s="126" t="s">
        <v>718</v>
      </c>
      <c r="F935" s="126" t="s">
        <v>384</v>
      </c>
      <c r="G935" s="126" t="s">
        <v>559</v>
      </c>
    </row>
    <row r="936" spans="1:7">
      <c r="A936" s="126" t="s">
        <v>2008</v>
      </c>
      <c r="B936" s="126" t="s">
        <v>335</v>
      </c>
      <c r="C936" s="126" t="s">
        <v>2862</v>
      </c>
      <c r="D936" s="126" t="s">
        <v>202</v>
      </c>
      <c r="E936" s="126" t="s">
        <v>340</v>
      </c>
      <c r="F936" s="126" t="s">
        <v>298</v>
      </c>
      <c r="G936" s="126" t="s">
        <v>2009</v>
      </c>
    </row>
    <row r="937" spans="1:7">
      <c r="A937" s="126" t="s">
        <v>2010</v>
      </c>
      <c r="B937" s="126" t="s">
        <v>335</v>
      </c>
      <c r="C937" s="126" t="s">
        <v>2862</v>
      </c>
      <c r="D937" s="126" t="s">
        <v>202</v>
      </c>
      <c r="E937" s="126" t="s">
        <v>621</v>
      </c>
      <c r="F937" s="126" t="s">
        <v>949</v>
      </c>
      <c r="G937" s="126" t="s">
        <v>1033</v>
      </c>
    </row>
    <row r="938" spans="1:7">
      <c r="A938" s="126" t="s">
        <v>2011</v>
      </c>
      <c r="B938" s="126" t="s">
        <v>335</v>
      </c>
      <c r="C938" s="126" t="s">
        <v>2862</v>
      </c>
      <c r="D938" s="126" t="s">
        <v>197</v>
      </c>
      <c r="E938" s="126" t="s">
        <v>1339</v>
      </c>
      <c r="F938" s="126" t="s">
        <v>353</v>
      </c>
      <c r="G938" s="126" t="s">
        <v>268</v>
      </c>
    </row>
    <row r="939" spans="1:7">
      <c r="A939" s="126" t="s">
        <v>2012</v>
      </c>
      <c r="B939" s="126" t="s">
        <v>335</v>
      </c>
      <c r="C939" s="126" t="s">
        <v>2862</v>
      </c>
      <c r="D939" s="126" t="s">
        <v>197</v>
      </c>
      <c r="E939" s="126" t="s">
        <v>283</v>
      </c>
      <c r="F939" s="126" t="s">
        <v>2013</v>
      </c>
      <c r="G939" s="126" t="s">
        <v>860</v>
      </c>
    </row>
    <row r="940" spans="1:7">
      <c r="A940" s="126" t="s">
        <v>2014</v>
      </c>
      <c r="B940" s="126" t="s">
        <v>335</v>
      </c>
      <c r="C940" s="126" t="s">
        <v>2862</v>
      </c>
      <c r="D940" s="126" t="s">
        <v>202</v>
      </c>
      <c r="E940" s="126" t="s">
        <v>2015</v>
      </c>
      <c r="F940" s="126" t="s">
        <v>1197</v>
      </c>
      <c r="G940" s="126" t="s">
        <v>216</v>
      </c>
    </row>
    <row r="941" spans="1:7">
      <c r="A941" s="126" t="s">
        <v>2016</v>
      </c>
      <c r="B941" s="126" t="s">
        <v>335</v>
      </c>
      <c r="C941" s="126" t="s">
        <v>2862</v>
      </c>
      <c r="D941" s="126" t="s">
        <v>202</v>
      </c>
      <c r="E941" s="126" t="s">
        <v>688</v>
      </c>
      <c r="F941" s="126" t="s">
        <v>2017</v>
      </c>
      <c r="G941" s="126" t="s">
        <v>276</v>
      </c>
    </row>
    <row r="942" spans="1:7">
      <c r="A942" s="126" t="s">
        <v>2018</v>
      </c>
      <c r="B942" s="126" t="s">
        <v>335</v>
      </c>
      <c r="C942" s="126" t="s">
        <v>2862</v>
      </c>
      <c r="D942" s="126" t="s">
        <v>197</v>
      </c>
      <c r="E942" s="126" t="s">
        <v>2019</v>
      </c>
      <c r="F942" s="126" t="s">
        <v>1020</v>
      </c>
      <c r="G942" s="126" t="s">
        <v>396</v>
      </c>
    </row>
    <row r="943" spans="1:7">
      <c r="A943" s="126" t="s">
        <v>2020</v>
      </c>
      <c r="B943" s="126" t="s">
        <v>335</v>
      </c>
      <c r="C943" s="126" t="s">
        <v>2862</v>
      </c>
      <c r="D943" s="126" t="s">
        <v>197</v>
      </c>
      <c r="E943" s="126" t="s">
        <v>1310</v>
      </c>
      <c r="F943" s="126" t="s">
        <v>1603</v>
      </c>
      <c r="G943" s="126" t="s">
        <v>1112</v>
      </c>
    </row>
    <row r="944" spans="1:7">
      <c r="A944" s="126" t="s">
        <v>2021</v>
      </c>
      <c r="B944" s="126" t="s">
        <v>335</v>
      </c>
      <c r="C944" s="126" t="s">
        <v>2862</v>
      </c>
      <c r="D944" s="126" t="s">
        <v>197</v>
      </c>
      <c r="E944" s="126" t="s">
        <v>996</v>
      </c>
      <c r="F944" s="126" t="s">
        <v>464</v>
      </c>
      <c r="G944" s="126" t="s">
        <v>253</v>
      </c>
    </row>
    <row r="945" spans="1:7">
      <c r="A945" s="126" t="s">
        <v>2022</v>
      </c>
      <c r="B945" s="126" t="s">
        <v>335</v>
      </c>
      <c r="C945" s="126" t="s">
        <v>2862</v>
      </c>
      <c r="D945" s="126" t="s">
        <v>197</v>
      </c>
      <c r="E945" s="126" t="s">
        <v>994</v>
      </c>
      <c r="F945" s="126" t="s">
        <v>801</v>
      </c>
      <c r="G945" s="126" t="s">
        <v>2023</v>
      </c>
    </row>
    <row r="946" spans="1:7">
      <c r="A946" s="126" t="s">
        <v>2024</v>
      </c>
      <c r="B946" s="126" t="s">
        <v>335</v>
      </c>
      <c r="C946" s="126" t="s">
        <v>2862</v>
      </c>
      <c r="D946" s="126" t="s">
        <v>202</v>
      </c>
      <c r="E946" s="126" t="s">
        <v>2025</v>
      </c>
      <c r="F946" s="126" t="s">
        <v>268</v>
      </c>
      <c r="G946" s="126" t="s">
        <v>2026</v>
      </c>
    </row>
    <row r="947" spans="1:7">
      <c r="A947" s="126" t="s">
        <v>2027</v>
      </c>
      <c r="B947" s="126" t="s">
        <v>335</v>
      </c>
      <c r="C947" s="126" t="s">
        <v>2862</v>
      </c>
      <c r="D947" s="126" t="s">
        <v>202</v>
      </c>
      <c r="E947" s="126" t="s">
        <v>2028</v>
      </c>
      <c r="F947" s="126" t="s">
        <v>2029</v>
      </c>
      <c r="G947" s="126" t="s">
        <v>477</v>
      </c>
    </row>
    <row r="948" spans="1:7">
      <c r="A948" s="126" t="s">
        <v>2030</v>
      </c>
      <c r="B948" s="126" t="s">
        <v>335</v>
      </c>
      <c r="C948" s="126" t="s">
        <v>2862</v>
      </c>
      <c r="D948" s="126" t="s">
        <v>197</v>
      </c>
      <c r="E948" s="126" t="s">
        <v>1817</v>
      </c>
      <c r="F948" s="126" t="s">
        <v>307</v>
      </c>
      <c r="G948" s="126" t="s">
        <v>380</v>
      </c>
    </row>
    <row r="949" spans="1:7">
      <c r="A949" s="126" t="s">
        <v>2031</v>
      </c>
      <c r="B949" s="126" t="s">
        <v>335</v>
      </c>
      <c r="C949" s="126" t="s">
        <v>2862</v>
      </c>
      <c r="D949" s="126" t="s">
        <v>197</v>
      </c>
      <c r="E949" s="126" t="s">
        <v>1080</v>
      </c>
      <c r="F949" s="126" t="s">
        <v>2032</v>
      </c>
      <c r="G949" s="126" t="s">
        <v>253</v>
      </c>
    </row>
    <row r="950" spans="1:7">
      <c r="A950" s="126" t="s">
        <v>2033</v>
      </c>
      <c r="B950" s="126" t="s">
        <v>335</v>
      </c>
      <c r="C950" s="126" t="s">
        <v>2862</v>
      </c>
      <c r="D950" s="126" t="s">
        <v>202</v>
      </c>
      <c r="E950" s="126" t="s">
        <v>597</v>
      </c>
      <c r="F950" s="126" t="s">
        <v>980</v>
      </c>
      <c r="G950" s="126" t="s">
        <v>236</v>
      </c>
    </row>
    <row r="951" spans="1:7">
      <c r="A951" s="126" t="s">
        <v>2034</v>
      </c>
      <c r="B951" s="126" t="s">
        <v>335</v>
      </c>
      <c r="C951" s="126" t="s">
        <v>2862</v>
      </c>
      <c r="D951" s="126" t="s">
        <v>202</v>
      </c>
      <c r="E951" s="126" t="s">
        <v>239</v>
      </c>
      <c r="F951" s="126" t="s">
        <v>2035</v>
      </c>
      <c r="G951" s="126" t="s">
        <v>1166</v>
      </c>
    </row>
    <row r="952" spans="1:7">
      <c r="A952" s="126" t="s">
        <v>2036</v>
      </c>
      <c r="B952" s="126" t="s">
        <v>335</v>
      </c>
      <c r="C952" s="126" t="s">
        <v>2862</v>
      </c>
      <c r="D952" s="126" t="s">
        <v>202</v>
      </c>
      <c r="E952" s="126" t="s">
        <v>2037</v>
      </c>
      <c r="F952" s="126" t="s">
        <v>1145</v>
      </c>
      <c r="G952" s="126" t="s">
        <v>2038</v>
      </c>
    </row>
    <row r="953" spans="1:7">
      <c r="A953" s="126" t="s">
        <v>2039</v>
      </c>
      <c r="B953" s="126" t="s">
        <v>335</v>
      </c>
      <c r="C953" s="126" t="s">
        <v>2862</v>
      </c>
      <c r="D953" s="126" t="s">
        <v>197</v>
      </c>
      <c r="E953" s="126" t="s">
        <v>351</v>
      </c>
      <c r="F953" s="126" t="s">
        <v>253</v>
      </c>
      <c r="G953" s="126" t="s">
        <v>759</v>
      </c>
    </row>
    <row r="954" spans="1:7">
      <c r="A954" s="126" t="s">
        <v>2040</v>
      </c>
      <c r="B954" s="126" t="s">
        <v>335</v>
      </c>
      <c r="C954" s="126" t="s">
        <v>2862</v>
      </c>
      <c r="D954" s="126" t="s">
        <v>197</v>
      </c>
      <c r="E954" s="126" t="s">
        <v>283</v>
      </c>
      <c r="F954" s="126" t="s">
        <v>590</v>
      </c>
      <c r="G954" s="126" t="s">
        <v>2041</v>
      </c>
    </row>
    <row r="955" spans="1:7">
      <c r="A955" s="126" t="s">
        <v>2042</v>
      </c>
      <c r="B955" s="126" t="s">
        <v>335</v>
      </c>
      <c r="C955" s="126" t="s">
        <v>2862</v>
      </c>
      <c r="D955" s="126" t="s">
        <v>197</v>
      </c>
      <c r="E955" s="126" t="s">
        <v>2043</v>
      </c>
      <c r="F955" s="126" t="s">
        <v>489</v>
      </c>
      <c r="G955" s="126" t="s">
        <v>914</v>
      </c>
    </row>
    <row r="956" spans="1:7">
      <c r="A956" s="126" t="s">
        <v>2044</v>
      </c>
      <c r="B956" s="126" t="s">
        <v>335</v>
      </c>
      <c r="C956" s="126" t="s">
        <v>2862</v>
      </c>
      <c r="D956" s="126" t="s">
        <v>197</v>
      </c>
      <c r="E956" s="126" t="s">
        <v>507</v>
      </c>
      <c r="F956" s="126" t="s">
        <v>2045</v>
      </c>
      <c r="G956" s="126" t="s">
        <v>956</v>
      </c>
    </row>
    <row r="957" spans="1:7">
      <c r="A957" s="126" t="s">
        <v>2046</v>
      </c>
      <c r="B957" s="126" t="s">
        <v>335</v>
      </c>
      <c r="C957" s="126" t="s">
        <v>2862</v>
      </c>
      <c r="D957" s="126" t="s">
        <v>202</v>
      </c>
      <c r="E957" s="126" t="s">
        <v>296</v>
      </c>
      <c r="F957" s="126" t="s">
        <v>1164</v>
      </c>
      <c r="G957" s="126" t="s">
        <v>2047</v>
      </c>
    </row>
    <row r="958" spans="1:7">
      <c r="A958" s="126" t="s">
        <v>2048</v>
      </c>
      <c r="B958" s="126" t="s">
        <v>335</v>
      </c>
      <c r="C958" s="126" t="s">
        <v>2862</v>
      </c>
      <c r="D958" s="126" t="s">
        <v>197</v>
      </c>
      <c r="E958" s="126" t="s">
        <v>592</v>
      </c>
      <c r="F958" s="126" t="s">
        <v>451</v>
      </c>
      <c r="G958" s="126" t="s">
        <v>268</v>
      </c>
    </row>
    <row r="959" spans="1:7">
      <c r="A959" s="126" t="s">
        <v>2049</v>
      </c>
      <c r="B959" s="126" t="s">
        <v>335</v>
      </c>
      <c r="C959" s="126" t="s">
        <v>2862</v>
      </c>
      <c r="D959" s="126" t="s">
        <v>202</v>
      </c>
      <c r="E959" s="126" t="s">
        <v>1237</v>
      </c>
      <c r="F959" s="126" t="s">
        <v>2050</v>
      </c>
      <c r="G959" s="126" t="s">
        <v>2051</v>
      </c>
    </row>
    <row r="960" spans="1:7">
      <c r="A960" s="126" t="s">
        <v>2052</v>
      </c>
      <c r="B960" s="126" t="s">
        <v>335</v>
      </c>
      <c r="C960" s="126" t="s">
        <v>2862</v>
      </c>
      <c r="D960" s="126" t="s">
        <v>197</v>
      </c>
      <c r="E960" s="126" t="s">
        <v>1080</v>
      </c>
      <c r="F960" s="126" t="s">
        <v>1648</v>
      </c>
      <c r="G960" s="126" t="s">
        <v>1649</v>
      </c>
    </row>
    <row r="961" spans="1:7">
      <c r="A961" s="126" t="s">
        <v>2053</v>
      </c>
      <c r="B961" s="126" t="s">
        <v>335</v>
      </c>
      <c r="C961" s="126" t="s">
        <v>2862</v>
      </c>
      <c r="D961" s="126" t="s">
        <v>202</v>
      </c>
      <c r="E961" s="126" t="s">
        <v>1742</v>
      </c>
      <c r="F961" s="126" t="s">
        <v>457</v>
      </c>
      <c r="G961" s="126" t="s">
        <v>541</v>
      </c>
    </row>
    <row r="962" spans="1:7">
      <c r="A962" s="126" t="s">
        <v>2054</v>
      </c>
      <c r="B962" s="126" t="s">
        <v>970</v>
      </c>
      <c r="C962" s="126" t="s">
        <v>2862</v>
      </c>
      <c r="D962" s="126" t="s">
        <v>202</v>
      </c>
      <c r="E962" s="126" t="s">
        <v>203</v>
      </c>
      <c r="F962" s="126" t="s">
        <v>1042</v>
      </c>
      <c r="G962" s="126" t="s">
        <v>357</v>
      </c>
    </row>
    <row r="963" spans="1:7">
      <c r="A963" s="126" t="s">
        <v>2055</v>
      </c>
      <c r="B963" s="126" t="s">
        <v>970</v>
      </c>
      <c r="C963" s="126" t="s">
        <v>2862</v>
      </c>
      <c r="D963" s="126" t="s">
        <v>197</v>
      </c>
      <c r="E963" s="126" t="s">
        <v>2056</v>
      </c>
      <c r="F963" s="126" t="s">
        <v>1081</v>
      </c>
      <c r="G963" s="126" t="s">
        <v>1081</v>
      </c>
    </row>
    <row r="964" spans="1:7">
      <c r="A964" s="126" t="s">
        <v>2057</v>
      </c>
      <c r="B964" s="126" t="s">
        <v>970</v>
      </c>
      <c r="C964" s="126" t="s">
        <v>2862</v>
      </c>
      <c r="D964" s="126" t="s">
        <v>197</v>
      </c>
      <c r="E964" s="126" t="s">
        <v>1501</v>
      </c>
      <c r="F964" s="126" t="s">
        <v>345</v>
      </c>
      <c r="G964" s="126" t="s">
        <v>345</v>
      </c>
    </row>
    <row r="965" spans="1:7">
      <c r="A965" s="126" t="s">
        <v>2058</v>
      </c>
      <c r="B965" s="126" t="s">
        <v>970</v>
      </c>
      <c r="C965" s="126" t="s">
        <v>2862</v>
      </c>
      <c r="D965" s="126" t="s">
        <v>202</v>
      </c>
      <c r="E965" s="126" t="s">
        <v>2059</v>
      </c>
      <c r="F965" s="126" t="s">
        <v>2060</v>
      </c>
      <c r="G965" s="126" t="s">
        <v>2061</v>
      </c>
    </row>
    <row r="966" spans="1:7">
      <c r="A966" s="126" t="s">
        <v>2062</v>
      </c>
      <c r="B966" s="126" t="s">
        <v>970</v>
      </c>
      <c r="C966" s="126" t="s">
        <v>2862</v>
      </c>
      <c r="D966" s="126" t="s">
        <v>197</v>
      </c>
      <c r="E966" s="126" t="s">
        <v>613</v>
      </c>
      <c r="F966" s="126" t="s">
        <v>992</v>
      </c>
      <c r="G966" s="126" t="s">
        <v>559</v>
      </c>
    </row>
    <row r="967" spans="1:7">
      <c r="A967" s="126" t="s">
        <v>2063</v>
      </c>
      <c r="B967" s="126" t="s">
        <v>970</v>
      </c>
      <c r="C967" s="126" t="s">
        <v>2862</v>
      </c>
      <c r="D967" s="126" t="s">
        <v>202</v>
      </c>
      <c r="E967" s="126" t="s">
        <v>359</v>
      </c>
      <c r="F967" s="126" t="s">
        <v>1299</v>
      </c>
      <c r="G967" s="126" t="s">
        <v>1300</v>
      </c>
    </row>
    <row r="968" spans="1:7">
      <c r="A968" s="126" t="s">
        <v>2064</v>
      </c>
      <c r="B968" s="126" t="s">
        <v>970</v>
      </c>
      <c r="C968" s="126" t="s">
        <v>2862</v>
      </c>
      <c r="D968" s="126" t="s">
        <v>197</v>
      </c>
      <c r="E968" s="126" t="s">
        <v>817</v>
      </c>
      <c r="F968" s="126" t="s">
        <v>587</v>
      </c>
      <c r="G968" s="126" t="s">
        <v>248</v>
      </c>
    </row>
    <row r="969" spans="1:7">
      <c r="A969" s="126" t="s">
        <v>2065</v>
      </c>
      <c r="B969" s="126" t="s">
        <v>970</v>
      </c>
      <c r="C969" s="126" t="s">
        <v>2862</v>
      </c>
      <c r="D969" s="126" t="s">
        <v>202</v>
      </c>
      <c r="E969" s="126" t="s">
        <v>2066</v>
      </c>
      <c r="F969" s="126" t="s">
        <v>587</v>
      </c>
      <c r="G969" s="126" t="s">
        <v>2067</v>
      </c>
    </row>
    <row r="970" spans="1:7">
      <c r="A970" s="126" t="s">
        <v>2068</v>
      </c>
      <c r="B970" s="126" t="s">
        <v>970</v>
      </c>
      <c r="C970" s="126" t="s">
        <v>2862</v>
      </c>
      <c r="D970" s="126" t="s">
        <v>197</v>
      </c>
      <c r="E970" s="126" t="s">
        <v>2069</v>
      </c>
      <c r="F970" s="126" t="s">
        <v>587</v>
      </c>
      <c r="G970" s="126" t="s">
        <v>2067</v>
      </c>
    </row>
    <row r="971" spans="1:7">
      <c r="A971" s="126" t="s">
        <v>2070</v>
      </c>
      <c r="B971" s="126" t="s">
        <v>970</v>
      </c>
      <c r="C971" s="126" t="s">
        <v>2862</v>
      </c>
      <c r="D971" s="126" t="s">
        <v>197</v>
      </c>
      <c r="E971" s="126" t="s">
        <v>2071</v>
      </c>
      <c r="F971" s="126" t="s">
        <v>919</v>
      </c>
      <c r="G971" s="126" t="s">
        <v>325</v>
      </c>
    </row>
    <row r="972" spans="1:7">
      <c r="A972" s="126" t="s">
        <v>2072</v>
      </c>
      <c r="B972" s="126" t="s">
        <v>970</v>
      </c>
      <c r="C972" s="126" t="s">
        <v>2862</v>
      </c>
      <c r="D972" s="126" t="s">
        <v>202</v>
      </c>
      <c r="E972" s="126" t="s">
        <v>456</v>
      </c>
      <c r="F972" s="126" t="s">
        <v>1196</v>
      </c>
      <c r="G972" s="126" t="s">
        <v>1197</v>
      </c>
    </row>
    <row r="973" spans="1:7">
      <c r="A973" s="126" t="s">
        <v>2073</v>
      </c>
      <c r="B973" s="126" t="s">
        <v>970</v>
      </c>
      <c r="C973" s="126" t="s">
        <v>2862</v>
      </c>
      <c r="D973" s="126" t="s">
        <v>202</v>
      </c>
      <c r="E973" s="126" t="s">
        <v>2074</v>
      </c>
      <c r="F973" s="126" t="s">
        <v>408</v>
      </c>
      <c r="G973" s="126" t="s">
        <v>496</v>
      </c>
    </row>
    <row r="974" spans="1:7">
      <c r="A974" s="126" t="s">
        <v>2075</v>
      </c>
      <c r="B974" s="126" t="s">
        <v>970</v>
      </c>
      <c r="C974" s="126" t="s">
        <v>2862</v>
      </c>
      <c r="D974" s="126" t="s">
        <v>202</v>
      </c>
      <c r="E974" s="126" t="s">
        <v>2076</v>
      </c>
      <c r="F974" s="126" t="s">
        <v>240</v>
      </c>
      <c r="G974" s="126" t="s">
        <v>939</v>
      </c>
    </row>
    <row r="975" spans="1:7">
      <c r="A975" s="126" t="s">
        <v>2077</v>
      </c>
      <c r="B975" s="126" t="s">
        <v>970</v>
      </c>
      <c r="C975" s="126" t="s">
        <v>2862</v>
      </c>
      <c r="D975" s="126" t="s">
        <v>197</v>
      </c>
      <c r="E975" s="126" t="s">
        <v>1334</v>
      </c>
      <c r="F975" s="126" t="s">
        <v>375</v>
      </c>
      <c r="G975" s="126" t="s">
        <v>276</v>
      </c>
    </row>
    <row r="976" spans="1:7">
      <c r="A976" s="126" t="s">
        <v>2078</v>
      </c>
      <c r="B976" s="126" t="s">
        <v>970</v>
      </c>
      <c r="C976" s="126" t="s">
        <v>2862</v>
      </c>
      <c r="D976" s="126" t="s">
        <v>197</v>
      </c>
      <c r="E976" s="126" t="s">
        <v>2079</v>
      </c>
      <c r="F976" s="126" t="s">
        <v>505</v>
      </c>
      <c r="G976" s="126" t="s">
        <v>892</v>
      </c>
    </row>
    <row r="977" spans="1:7">
      <c r="A977" s="126" t="s">
        <v>2080</v>
      </c>
      <c r="B977" s="126" t="s">
        <v>970</v>
      </c>
      <c r="C977" s="126" t="s">
        <v>2862</v>
      </c>
      <c r="D977" s="126" t="s">
        <v>202</v>
      </c>
      <c r="E977" s="126" t="s">
        <v>2081</v>
      </c>
      <c r="F977" s="126" t="s">
        <v>538</v>
      </c>
      <c r="G977" s="126" t="s">
        <v>464</v>
      </c>
    </row>
    <row r="978" spans="1:7">
      <c r="A978" s="126" t="s">
        <v>2082</v>
      </c>
      <c r="B978" s="126" t="s">
        <v>970</v>
      </c>
      <c r="C978" s="126" t="s">
        <v>2862</v>
      </c>
      <c r="D978" s="126" t="s">
        <v>202</v>
      </c>
      <c r="E978" s="126" t="s">
        <v>2083</v>
      </c>
      <c r="F978" s="126" t="s">
        <v>1004</v>
      </c>
      <c r="G978" s="126" t="s">
        <v>2084</v>
      </c>
    </row>
    <row r="979" spans="1:7">
      <c r="A979" s="126" t="s">
        <v>2085</v>
      </c>
      <c r="B979" s="126" t="s">
        <v>970</v>
      </c>
      <c r="C979" s="126" t="s">
        <v>2862</v>
      </c>
      <c r="D979" s="126" t="s">
        <v>202</v>
      </c>
      <c r="E979" s="126" t="s">
        <v>2086</v>
      </c>
      <c r="F979" s="126" t="s">
        <v>225</v>
      </c>
      <c r="G979" s="126" t="s">
        <v>2087</v>
      </c>
    </row>
    <row r="980" spans="1:7">
      <c r="A980" s="126" t="s">
        <v>2088</v>
      </c>
      <c r="B980" s="126" t="s">
        <v>970</v>
      </c>
      <c r="C980" s="126" t="s">
        <v>2862</v>
      </c>
      <c r="D980" s="126" t="s">
        <v>202</v>
      </c>
      <c r="E980" s="126" t="s">
        <v>859</v>
      </c>
      <c r="F980" s="126" t="s">
        <v>323</v>
      </c>
      <c r="G980" s="126" t="s">
        <v>895</v>
      </c>
    </row>
    <row r="981" spans="1:7">
      <c r="A981" s="126" t="s">
        <v>2089</v>
      </c>
      <c r="B981" s="126" t="s">
        <v>970</v>
      </c>
      <c r="C981" s="126" t="s">
        <v>2862</v>
      </c>
      <c r="D981" s="126" t="s">
        <v>202</v>
      </c>
      <c r="E981" s="126" t="s">
        <v>2090</v>
      </c>
      <c r="F981" s="126" t="s">
        <v>1621</v>
      </c>
      <c r="G981" s="126" t="s">
        <v>622</v>
      </c>
    </row>
    <row r="982" spans="1:7">
      <c r="A982" s="126" t="s">
        <v>2091</v>
      </c>
      <c r="B982" s="126" t="s">
        <v>970</v>
      </c>
      <c r="C982" s="126" t="s">
        <v>2862</v>
      </c>
      <c r="D982" s="126" t="s">
        <v>197</v>
      </c>
      <c r="E982" s="126" t="s">
        <v>1109</v>
      </c>
      <c r="F982" s="126" t="s">
        <v>2092</v>
      </c>
      <c r="G982" s="126" t="s">
        <v>930</v>
      </c>
    </row>
    <row r="983" spans="1:7">
      <c r="A983" s="126" t="s">
        <v>2093</v>
      </c>
      <c r="B983" s="126" t="s">
        <v>970</v>
      </c>
      <c r="C983" s="126" t="s">
        <v>2862</v>
      </c>
      <c r="D983" s="126" t="s">
        <v>202</v>
      </c>
      <c r="E983" s="126" t="s">
        <v>251</v>
      </c>
      <c r="F983" s="126" t="s">
        <v>1020</v>
      </c>
      <c r="G983" s="126" t="s">
        <v>371</v>
      </c>
    </row>
    <row r="984" spans="1:7">
      <c r="A984" s="126" t="s">
        <v>2094</v>
      </c>
      <c r="B984" s="126" t="s">
        <v>970</v>
      </c>
      <c r="C984" s="126" t="s">
        <v>2862</v>
      </c>
      <c r="D984" s="126" t="s">
        <v>197</v>
      </c>
      <c r="E984" s="126" t="s">
        <v>325</v>
      </c>
      <c r="F984" s="126" t="s">
        <v>2095</v>
      </c>
      <c r="G984" s="126" t="s">
        <v>2096</v>
      </c>
    </row>
    <row r="985" spans="1:7">
      <c r="A985" s="126" t="s">
        <v>2097</v>
      </c>
      <c r="B985" s="126" t="s">
        <v>970</v>
      </c>
      <c r="C985" s="126" t="s">
        <v>2862</v>
      </c>
      <c r="D985" s="126" t="s">
        <v>197</v>
      </c>
      <c r="E985" s="126" t="s">
        <v>2098</v>
      </c>
      <c r="F985" s="126" t="s">
        <v>1332</v>
      </c>
      <c r="G985" s="126" t="s">
        <v>216</v>
      </c>
    </row>
    <row r="986" spans="1:7">
      <c r="A986" s="126" t="s">
        <v>2099</v>
      </c>
      <c r="B986" s="126" t="s">
        <v>970</v>
      </c>
      <c r="C986" s="126" t="s">
        <v>2862</v>
      </c>
      <c r="D986" s="126" t="s">
        <v>197</v>
      </c>
      <c r="E986" s="126" t="s">
        <v>2100</v>
      </c>
      <c r="F986" s="126" t="s">
        <v>641</v>
      </c>
      <c r="G986" s="126" t="s">
        <v>2101</v>
      </c>
    </row>
    <row r="987" spans="1:7">
      <c r="A987" s="126" t="s">
        <v>1940</v>
      </c>
      <c r="B987" s="126" t="s">
        <v>970</v>
      </c>
      <c r="C987" s="126" t="s">
        <v>2862</v>
      </c>
      <c r="D987" s="126" t="s">
        <v>197</v>
      </c>
      <c r="E987" s="126" t="s">
        <v>1109</v>
      </c>
      <c r="F987" s="126" t="s">
        <v>268</v>
      </c>
      <c r="G987" s="126" t="s">
        <v>301</v>
      </c>
    </row>
    <row r="988" spans="1:7">
      <c r="A988" s="126" t="s">
        <v>2102</v>
      </c>
      <c r="B988" s="126" t="s">
        <v>970</v>
      </c>
      <c r="C988" s="126" t="s">
        <v>2862</v>
      </c>
      <c r="D988" s="126" t="s">
        <v>197</v>
      </c>
      <c r="E988" s="126" t="s">
        <v>2103</v>
      </c>
      <c r="F988" s="126" t="s">
        <v>268</v>
      </c>
      <c r="G988" s="126" t="s">
        <v>301</v>
      </c>
    </row>
    <row r="989" spans="1:7">
      <c r="A989" s="126" t="s">
        <v>2104</v>
      </c>
      <c r="B989" s="126" t="s">
        <v>970</v>
      </c>
      <c r="C989" s="126" t="s">
        <v>2862</v>
      </c>
      <c r="D989" s="126" t="s">
        <v>202</v>
      </c>
      <c r="E989" s="126" t="s">
        <v>2081</v>
      </c>
      <c r="F989" s="126" t="s">
        <v>268</v>
      </c>
      <c r="G989" s="126" t="s">
        <v>548</v>
      </c>
    </row>
    <row r="990" spans="1:7">
      <c r="A990" s="126" t="s">
        <v>2105</v>
      </c>
      <c r="B990" s="126" t="s">
        <v>970</v>
      </c>
      <c r="C990" s="126" t="s">
        <v>2862</v>
      </c>
      <c r="D990" s="126" t="s">
        <v>197</v>
      </c>
      <c r="E990" s="126" t="s">
        <v>462</v>
      </c>
      <c r="F990" s="126" t="s">
        <v>895</v>
      </c>
      <c r="G990" s="126" t="s">
        <v>2106</v>
      </c>
    </row>
    <row r="991" spans="1:7">
      <c r="A991" s="126" t="s">
        <v>2107</v>
      </c>
      <c r="B991" s="126" t="s">
        <v>970</v>
      </c>
      <c r="C991" s="126" t="s">
        <v>2862</v>
      </c>
      <c r="D991" s="126" t="s">
        <v>197</v>
      </c>
      <c r="E991" s="126" t="s">
        <v>1094</v>
      </c>
      <c r="F991" s="126" t="s">
        <v>2108</v>
      </c>
      <c r="G991" s="126" t="s">
        <v>678</v>
      </c>
    </row>
    <row r="992" spans="1:7">
      <c r="A992" s="126" t="s">
        <v>2109</v>
      </c>
      <c r="B992" s="126" t="s">
        <v>970</v>
      </c>
      <c r="C992" s="126" t="s">
        <v>2862</v>
      </c>
      <c r="D992" s="126" t="s">
        <v>202</v>
      </c>
      <c r="E992" s="126" t="s">
        <v>275</v>
      </c>
      <c r="F992" s="126" t="s">
        <v>927</v>
      </c>
      <c r="G992" s="126" t="s">
        <v>2110</v>
      </c>
    </row>
    <row r="993" spans="1:7">
      <c r="A993" s="126" t="s">
        <v>2111</v>
      </c>
      <c r="B993" s="126" t="s">
        <v>970</v>
      </c>
      <c r="C993" s="126" t="s">
        <v>2862</v>
      </c>
      <c r="D993" s="126" t="s">
        <v>197</v>
      </c>
      <c r="E993" s="126" t="s">
        <v>692</v>
      </c>
      <c r="F993" s="126" t="s">
        <v>1707</v>
      </c>
      <c r="G993" s="126" t="s">
        <v>980</v>
      </c>
    </row>
    <row r="994" spans="1:7">
      <c r="A994" s="126" t="s">
        <v>2112</v>
      </c>
      <c r="B994" s="126" t="s">
        <v>970</v>
      </c>
      <c r="C994" s="126" t="s">
        <v>2862</v>
      </c>
      <c r="D994" s="126" t="s">
        <v>202</v>
      </c>
      <c r="E994" s="126" t="s">
        <v>2113</v>
      </c>
      <c r="F994" s="126" t="s">
        <v>307</v>
      </c>
      <c r="G994" s="126" t="s">
        <v>375</v>
      </c>
    </row>
    <row r="995" spans="1:7">
      <c r="A995" s="126" t="s">
        <v>2114</v>
      </c>
      <c r="B995" s="126" t="s">
        <v>970</v>
      </c>
      <c r="C995" s="126" t="s">
        <v>2862</v>
      </c>
      <c r="D995" s="126" t="s">
        <v>202</v>
      </c>
      <c r="E995" s="126" t="s">
        <v>859</v>
      </c>
      <c r="F995" s="126" t="s">
        <v>1602</v>
      </c>
      <c r="G995" s="126" t="s">
        <v>1603</v>
      </c>
    </row>
    <row r="996" spans="1:7">
      <c r="A996" s="126" t="s">
        <v>2115</v>
      </c>
      <c r="B996" s="126" t="s">
        <v>970</v>
      </c>
      <c r="C996" s="126" t="s">
        <v>2862</v>
      </c>
      <c r="D996" s="126" t="s">
        <v>197</v>
      </c>
      <c r="E996" s="126" t="s">
        <v>283</v>
      </c>
      <c r="F996" s="126" t="s">
        <v>563</v>
      </c>
      <c r="G996" s="126" t="s">
        <v>1042</v>
      </c>
    </row>
    <row r="997" spans="1:7">
      <c r="A997" s="126" t="s">
        <v>2116</v>
      </c>
      <c r="B997" s="126" t="s">
        <v>970</v>
      </c>
      <c r="C997" s="126" t="s">
        <v>2862</v>
      </c>
      <c r="D997" s="126" t="s">
        <v>197</v>
      </c>
      <c r="E997" s="126" t="s">
        <v>1339</v>
      </c>
      <c r="F997" s="126" t="s">
        <v>567</v>
      </c>
      <c r="G997" s="126" t="s">
        <v>1660</v>
      </c>
    </row>
    <row r="998" spans="1:7">
      <c r="A998" s="126" t="s">
        <v>2117</v>
      </c>
      <c r="B998" s="126" t="s">
        <v>970</v>
      </c>
      <c r="C998" s="126" t="s">
        <v>2862</v>
      </c>
      <c r="D998" s="126" t="s">
        <v>202</v>
      </c>
      <c r="E998" s="126" t="s">
        <v>1319</v>
      </c>
      <c r="F998" s="126" t="s">
        <v>1046</v>
      </c>
      <c r="G998" s="126" t="s">
        <v>485</v>
      </c>
    </row>
    <row r="999" spans="1:7">
      <c r="A999" s="126" t="s">
        <v>2118</v>
      </c>
      <c r="B999" s="126" t="s">
        <v>970</v>
      </c>
      <c r="C999" s="126" t="s">
        <v>2862</v>
      </c>
      <c r="D999" s="126" t="s">
        <v>202</v>
      </c>
      <c r="E999" s="126" t="s">
        <v>359</v>
      </c>
      <c r="F999" s="126" t="s">
        <v>2119</v>
      </c>
      <c r="G999" s="126" t="s">
        <v>2120</v>
      </c>
    </row>
    <row r="1000" spans="1:7">
      <c r="A1000" s="126" t="s">
        <v>2121</v>
      </c>
      <c r="B1000" s="126" t="s">
        <v>970</v>
      </c>
      <c r="C1000" s="126" t="s">
        <v>2862</v>
      </c>
      <c r="D1000" s="126" t="s">
        <v>197</v>
      </c>
      <c r="E1000" s="126" t="s">
        <v>1817</v>
      </c>
      <c r="F1000" s="126" t="s">
        <v>714</v>
      </c>
      <c r="G1000" s="126" t="s">
        <v>2122</v>
      </c>
    </row>
    <row r="1001" spans="1:7">
      <c r="A1001" s="126" t="s">
        <v>2123</v>
      </c>
      <c r="B1001" s="126" t="s">
        <v>970</v>
      </c>
      <c r="C1001" s="126" t="s">
        <v>2862</v>
      </c>
      <c r="D1001" s="126" t="s">
        <v>197</v>
      </c>
      <c r="E1001" s="126" t="s">
        <v>1330</v>
      </c>
      <c r="F1001" s="126" t="s">
        <v>253</v>
      </c>
      <c r="G1001" s="126" t="s">
        <v>253</v>
      </c>
    </row>
    <row r="1002" spans="1:7">
      <c r="A1002" s="126" t="s">
        <v>2124</v>
      </c>
      <c r="B1002" s="126" t="s">
        <v>970</v>
      </c>
      <c r="C1002" s="126" t="s">
        <v>2862</v>
      </c>
      <c r="D1002" s="126" t="s">
        <v>197</v>
      </c>
      <c r="E1002" s="126" t="s">
        <v>2125</v>
      </c>
      <c r="F1002" s="126" t="s">
        <v>290</v>
      </c>
      <c r="G1002" s="126" t="s">
        <v>678</v>
      </c>
    </row>
    <row r="1003" spans="1:7">
      <c r="A1003" s="126" t="s">
        <v>2126</v>
      </c>
      <c r="B1003" s="126" t="s">
        <v>970</v>
      </c>
      <c r="C1003" s="126" t="s">
        <v>2862</v>
      </c>
      <c r="D1003" s="126" t="s">
        <v>197</v>
      </c>
      <c r="E1003" s="126" t="s">
        <v>585</v>
      </c>
      <c r="F1003" s="126" t="s">
        <v>2127</v>
      </c>
      <c r="G1003" s="126" t="s">
        <v>641</v>
      </c>
    </row>
    <row r="1004" spans="1:7">
      <c r="A1004" s="126" t="s">
        <v>2128</v>
      </c>
      <c r="B1004" s="126" t="s">
        <v>970</v>
      </c>
      <c r="C1004" s="126" t="s">
        <v>2862</v>
      </c>
      <c r="D1004" s="126" t="s">
        <v>197</v>
      </c>
      <c r="E1004" s="126" t="s">
        <v>2129</v>
      </c>
      <c r="F1004" s="126" t="s">
        <v>2130</v>
      </c>
      <c r="G1004" s="126" t="s">
        <v>2131</v>
      </c>
    </row>
    <row r="1005" spans="1:7">
      <c r="A1005" s="126" t="s">
        <v>2132</v>
      </c>
      <c r="B1005" s="126" t="s">
        <v>970</v>
      </c>
      <c r="C1005" s="126" t="s">
        <v>2862</v>
      </c>
      <c r="D1005" s="126" t="s">
        <v>202</v>
      </c>
      <c r="E1005" s="126" t="s">
        <v>2133</v>
      </c>
      <c r="F1005" s="126" t="s">
        <v>990</v>
      </c>
      <c r="G1005" s="126" t="s">
        <v>297</v>
      </c>
    </row>
    <row r="1006" spans="1:7">
      <c r="A1006" s="126" t="s">
        <v>2134</v>
      </c>
      <c r="B1006" s="126" t="s">
        <v>970</v>
      </c>
      <c r="C1006" s="126" t="s">
        <v>2862</v>
      </c>
      <c r="D1006" s="126" t="s">
        <v>197</v>
      </c>
      <c r="E1006" s="126" t="s">
        <v>2135</v>
      </c>
      <c r="F1006" s="126" t="s">
        <v>330</v>
      </c>
      <c r="G1006" s="126" t="s">
        <v>253</v>
      </c>
    </row>
    <row r="1007" spans="1:7">
      <c r="A1007" s="126" t="s">
        <v>2136</v>
      </c>
      <c r="B1007" s="126" t="s">
        <v>970</v>
      </c>
      <c r="C1007" s="126" t="s">
        <v>2862</v>
      </c>
      <c r="D1007" s="126" t="s">
        <v>197</v>
      </c>
      <c r="E1007" s="126" t="s">
        <v>2137</v>
      </c>
      <c r="F1007" s="126" t="s">
        <v>1073</v>
      </c>
      <c r="G1007" s="126" t="s">
        <v>1112</v>
      </c>
    </row>
    <row r="1008" spans="1:7">
      <c r="A1008" s="126" t="s">
        <v>2138</v>
      </c>
      <c r="B1008" s="126" t="s">
        <v>195</v>
      </c>
      <c r="C1008" s="126" t="s">
        <v>2863</v>
      </c>
      <c r="D1008" s="126" t="s">
        <v>197</v>
      </c>
      <c r="E1008" s="126" t="s">
        <v>1334</v>
      </c>
      <c r="F1008" s="126" t="s">
        <v>1049</v>
      </c>
      <c r="G1008" s="126" t="s">
        <v>2139</v>
      </c>
    </row>
    <row r="1009" spans="1:7">
      <c r="A1009" s="126" t="s">
        <v>2140</v>
      </c>
      <c r="B1009" s="126" t="s">
        <v>195</v>
      </c>
      <c r="C1009" s="126" t="s">
        <v>2863</v>
      </c>
      <c r="D1009" s="126" t="s">
        <v>202</v>
      </c>
      <c r="E1009" s="126" t="s">
        <v>1632</v>
      </c>
      <c r="F1009" s="126" t="s">
        <v>739</v>
      </c>
      <c r="G1009" s="126" t="s">
        <v>1654</v>
      </c>
    </row>
    <row r="1010" spans="1:7">
      <c r="A1010" s="126" t="s">
        <v>2141</v>
      </c>
      <c r="B1010" s="126" t="s">
        <v>195</v>
      </c>
      <c r="C1010" s="126" t="s">
        <v>2863</v>
      </c>
      <c r="D1010" s="126" t="s">
        <v>197</v>
      </c>
      <c r="E1010" s="126" t="s">
        <v>897</v>
      </c>
      <c r="F1010" s="126" t="s">
        <v>914</v>
      </c>
      <c r="G1010" s="126" t="s">
        <v>2142</v>
      </c>
    </row>
    <row r="1011" spans="1:7">
      <c r="A1011" s="126" t="s">
        <v>2143</v>
      </c>
      <c r="B1011" s="126" t="s">
        <v>195</v>
      </c>
      <c r="C1011" s="126" t="s">
        <v>2863</v>
      </c>
      <c r="D1011" s="126" t="s">
        <v>202</v>
      </c>
      <c r="E1011" s="126" t="s">
        <v>2144</v>
      </c>
      <c r="F1011" s="126" t="s">
        <v>608</v>
      </c>
      <c r="G1011" s="126" t="s">
        <v>2145</v>
      </c>
    </row>
    <row r="1012" spans="1:7">
      <c r="A1012" s="126" t="s">
        <v>2146</v>
      </c>
      <c r="B1012" s="126" t="s">
        <v>195</v>
      </c>
      <c r="C1012" s="126" t="s">
        <v>2863</v>
      </c>
      <c r="D1012" s="126" t="s">
        <v>202</v>
      </c>
      <c r="E1012" s="126" t="s">
        <v>420</v>
      </c>
      <c r="F1012" s="126" t="s">
        <v>2147</v>
      </c>
      <c r="G1012" s="126" t="s">
        <v>2148</v>
      </c>
    </row>
    <row r="1013" spans="1:7">
      <c r="A1013" s="126" t="s">
        <v>2149</v>
      </c>
      <c r="B1013" s="126" t="s">
        <v>195</v>
      </c>
      <c r="C1013" s="126" t="s">
        <v>2863</v>
      </c>
      <c r="D1013" s="126" t="s">
        <v>202</v>
      </c>
      <c r="E1013" s="126" t="s">
        <v>313</v>
      </c>
      <c r="F1013" s="126" t="s">
        <v>2150</v>
      </c>
      <c r="G1013" s="126" t="s">
        <v>276</v>
      </c>
    </row>
    <row r="1014" spans="1:7">
      <c r="A1014" s="126" t="s">
        <v>2151</v>
      </c>
      <c r="B1014" s="126" t="s">
        <v>195</v>
      </c>
      <c r="C1014" s="126" t="s">
        <v>2863</v>
      </c>
      <c r="D1014" s="126" t="s">
        <v>197</v>
      </c>
      <c r="E1014" s="126" t="s">
        <v>718</v>
      </c>
      <c r="F1014" s="126" t="s">
        <v>216</v>
      </c>
      <c r="G1014" s="126" t="s">
        <v>1563</v>
      </c>
    </row>
    <row r="1015" spans="1:7">
      <c r="A1015" s="126" t="s">
        <v>2152</v>
      </c>
      <c r="B1015" s="126" t="s">
        <v>195</v>
      </c>
      <c r="C1015" s="126" t="s">
        <v>2863</v>
      </c>
      <c r="D1015" s="126" t="s">
        <v>202</v>
      </c>
      <c r="E1015" s="126" t="s">
        <v>621</v>
      </c>
      <c r="F1015" s="126" t="s">
        <v>618</v>
      </c>
      <c r="G1015" s="126" t="s">
        <v>253</v>
      </c>
    </row>
    <row r="1016" spans="1:7">
      <c r="A1016" s="126" t="s">
        <v>2153</v>
      </c>
      <c r="B1016" s="126" t="s">
        <v>195</v>
      </c>
      <c r="C1016" s="126" t="s">
        <v>2863</v>
      </c>
      <c r="D1016" s="126" t="s">
        <v>202</v>
      </c>
      <c r="E1016" s="126" t="s">
        <v>2154</v>
      </c>
      <c r="F1016" s="126" t="s">
        <v>1667</v>
      </c>
      <c r="G1016" s="126" t="s">
        <v>1668</v>
      </c>
    </row>
    <row r="1017" spans="1:7">
      <c r="A1017" s="126" t="s">
        <v>2155</v>
      </c>
      <c r="B1017" s="126" t="s">
        <v>195</v>
      </c>
      <c r="C1017" s="126" t="s">
        <v>2863</v>
      </c>
      <c r="D1017" s="126" t="s">
        <v>202</v>
      </c>
      <c r="E1017" s="126" t="s">
        <v>2156</v>
      </c>
      <c r="F1017" s="126" t="s">
        <v>233</v>
      </c>
      <c r="G1017" s="126" t="s">
        <v>904</v>
      </c>
    </row>
    <row r="1018" spans="1:7">
      <c r="A1018" s="126" t="s">
        <v>2157</v>
      </c>
      <c r="B1018" s="126" t="s">
        <v>195</v>
      </c>
      <c r="C1018" s="126" t="s">
        <v>2863</v>
      </c>
      <c r="D1018" s="126" t="s">
        <v>197</v>
      </c>
      <c r="E1018" s="126" t="s">
        <v>1109</v>
      </c>
      <c r="F1018" s="126" t="s">
        <v>587</v>
      </c>
      <c r="G1018" s="126" t="s">
        <v>1505</v>
      </c>
    </row>
    <row r="1019" spans="1:7">
      <c r="A1019" s="126" t="s">
        <v>2158</v>
      </c>
      <c r="B1019" s="126" t="s">
        <v>195</v>
      </c>
      <c r="C1019" s="126" t="s">
        <v>2863</v>
      </c>
      <c r="D1019" s="126" t="s">
        <v>202</v>
      </c>
      <c r="E1019" s="126" t="s">
        <v>1611</v>
      </c>
      <c r="F1019" s="126" t="s">
        <v>417</v>
      </c>
      <c r="G1019" s="126" t="s">
        <v>764</v>
      </c>
    </row>
    <row r="1020" spans="1:7">
      <c r="A1020" s="126" t="s">
        <v>2159</v>
      </c>
      <c r="B1020" s="126" t="s">
        <v>195</v>
      </c>
      <c r="C1020" s="126" t="s">
        <v>2863</v>
      </c>
      <c r="D1020" s="126" t="s">
        <v>197</v>
      </c>
      <c r="E1020" s="126" t="s">
        <v>2160</v>
      </c>
      <c r="F1020" s="126" t="s">
        <v>919</v>
      </c>
      <c r="G1020" s="126" t="s">
        <v>1685</v>
      </c>
    </row>
    <row r="1021" spans="1:7">
      <c r="A1021" s="126" t="s">
        <v>2161</v>
      </c>
      <c r="B1021" s="126" t="s">
        <v>195</v>
      </c>
      <c r="C1021" s="126" t="s">
        <v>2863</v>
      </c>
      <c r="D1021" s="126" t="s">
        <v>197</v>
      </c>
      <c r="E1021" s="126" t="s">
        <v>484</v>
      </c>
      <c r="F1021" s="126" t="s">
        <v>408</v>
      </c>
      <c r="G1021" s="126" t="s">
        <v>520</v>
      </c>
    </row>
    <row r="1022" spans="1:7">
      <c r="A1022" s="126" t="s">
        <v>2162</v>
      </c>
      <c r="B1022" s="126" t="s">
        <v>195</v>
      </c>
      <c r="C1022" s="126" t="s">
        <v>2863</v>
      </c>
      <c r="D1022" s="126" t="s">
        <v>202</v>
      </c>
      <c r="E1022" s="126" t="s">
        <v>2163</v>
      </c>
      <c r="F1022" s="126" t="s">
        <v>2164</v>
      </c>
      <c r="G1022" s="126" t="s">
        <v>1223</v>
      </c>
    </row>
    <row r="1023" spans="1:7">
      <c r="A1023" s="126" t="s">
        <v>2165</v>
      </c>
      <c r="B1023" s="126" t="s">
        <v>195</v>
      </c>
      <c r="C1023" s="126" t="s">
        <v>2863</v>
      </c>
      <c r="D1023" s="126" t="s">
        <v>202</v>
      </c>
      <c r="E1023" s="126" t="s">
        <v>2166</v>
      </c>
      <c r="F1023" s="126" t="s">
        <v>287</v>
      </c>
      <c r="G1023" s="126" t="s">
        <v>898</v>
      </c>
    </row>
    <row r="1024" spans="1:7">
      <c r="A1024" s="126" t="s">
        <v>2167</v>
      </c>
      <c r="B1024" s="126" t="s">
        <v>195</v>
      </c>
      <c r="C1024" s="126" t="s">
        <v>2863</v>
      </c>
      <c r="D1024" s="126" t="s">
        <v>202</v>
      </c>
      <c r="E1024" s="126" t="s">
        <v>2168</v>
      </c>
      <c r="F1024" s="126" t="s">
        <v>2169</v>
      </c>
      <c r="G1024" s="126" t="s">
        <v>2170</v>
      </c>
    </row>
    <row r="1025" spans="1:7">
      <c r="A1025" s="126" t="s">
        <v>2171</v>
      </c>
      <c r="B1025" s="126" t="s">
        <v>195</v>
      </c>
      <c r="C1025" s="126" t="s">
        <v>2863</v>
      </c>
      <c r="D1025" s="126" t="s">
        <v>197</v>
      </c>
      <c r="E1025" s="126" t="s">
        <v>817</v>
      </c>
      <c r="F1025" s="126" t="s">
        <v>520</v>
      </c>
      <c r="G1025" s="126" t="s">
        <v>408</v>
      </c>
    </row>
    <row r="1026" spans="1:7">
      <c r="A1026" s="126" t="s">
        <v>2172</v>
      </c>
      <c r="B1026" s="126" t="s">
        <v>195</v>
      </c>
      <c r="C1026" s="126" t="s">
        <v>2863</v>
      </c>
      <c r="D1026" s="126" t="s">
        <v>197</v>
      </c>
      <c r="E1026" s="126" t="s">
        <v>2173</v>
      </c>
      <c r="F1026" s="126" t="s">
        <v>380</v>
      </c>
      <c r="G1026" s="126" t="s">
        <v>1013</v>
      </c>
    </row>
    <row r="1027" spans="1:7">
      <c r="A1027" s="126" t="s">
        <v>2174</v>
      </c>
      <c r="B1027" s="126" t="s">
        <v>195</v>
      </c>
      <c r="C1027" s="126" t="s">
        <v>2863</v>
      </c>
      <c r="D1027" s="126" t="s">
        <v>197</v>
      </c>
      <c r="E1027" s="126" t="s">
        <v>369</v>
      </c>
      <c r="F1027" s="126" t="s">
        <v>678</v>
      </c>
      <c r="G1027" s="126" t="s">
        <v>287</v>
      </c>
    </row>
    <row r="1028" spans="1:7">
      <c r="A1028" s="126" t="s">
        <v>2175</v>
      </c>
      <c r="B1028" s="126" t="s">
        <v>195</v>
      </c>
      <c r="C1028" s="126" t="s">
        <v>2863</v>
      </c>
      <c r="D1028" s="126" t="s">
        <v>202</v>
      </c>
      <c r="E1028" s="126" t="s">
        <v>2176</v>
      </c>
      <c r="F1028" s="126" t="s">
        <v>792</v>
      </c>
      <c r="G1028" s="126" t="s">
        <v>793</v>
      </c>
    </row>
    <row r="1029" spans="1:7">
      <c r="A1029" s="126" t="s">
        <v>2177</v>
      </c>
      <c r="B1029" s="126" t="s">
        <v>195</v>
      </c>
      <c r="C1029" s="126" t="s">
        <v>2863</v>
      </c>
      <c r="D1029" s="126" t="s">
        <v>197</v>
      </c>
      <c r="E1029" s="126" t="s">
        <v>1298</v>
      </c>
      <c r="F1029" s="126" t="s">
        <v>661</v>
      </c>
      <c r="G1029" s="126" t="s">
        <v>662</v>
      </c>
    </row>
    <row r="1030" spans="1:7">
      <c r="A1030" s="126" t="s">
        <v>2178</v>
      </c>
      <c r="B1030" s="126" t="s">
        <v>195</v>
      </c>
      <c r="C1030" s="126" t="s">
        <v>2863</v>
      </c>
      <c r="D1030" s="126" t="s">
        <v>197</v>
      </c>
      <c r="E1030" s="126" t="s">
        <v>2179</v>
      </c>
      <c r="F1030" s="126" t="s">
        <v>268</v>
      </c>
      <c r="G1030" s="126" t="s">
        <v>919</v>
      </c>
    </row>
    <row r="1031" spans="1:7">
      <c r="A1031" s="126" t="s">
        <v>2180</v>
      </c>
      <c r="B1031" s="126" t="s">
        <v>195</v>
      </c>
      <c r="C1031" s="126" t="s">
        <v>2863</v>
      </c>
      <c r="D1031" s="126" t="s">
        <v>197</v>
      </c>
      <c r="E1031" s="126" t="s">
        <v>378</v>
      </c>
      <c r="F1031" s="126" t="s">
        <v>421</v>
      </c>
      <c r="G1031" s="126" t="s">
        <v>590</v>
      </c>
    </row>
    <row r="1032" spans="1:7">
      <c r="A1032" s="126" t="s">
        <v>2181</v>
      </c>
      <c r="B1032" s="126" t="s">
        <v>195</v>
      </c>
      <c r="C1032" s="126" t="s">
        <v>2863</v>
      </c>
      <c r="D1032" s="126" t="s">
        <v>197</v>
      </c>
      <c r="E1032" s="126" t="s">
        <v>2182</v>
      </c>
      <c r="F1032" s="126" t="s">
        <v>807</v>
      </c>
      <c r="G1032" s="126" t="s">
        <v>808</v>
      </c>
    </row>
    <row r="1033" spans="1:7">
      <c r="A1033" s="126" t="s">
        <v>2183</v>
      </c>
      <c r="B1033" s="126" t="s">
        <v>195</v>
      </c>
      <c r="C1033" s="126" t="s">
        <v>2863</v>
      </c>
      <c r="D1033" s="126" t="s">
        <v>197</v>
      </c>
      <c r="E1033" s="126" t="s">
        <v>2184</v>
      </c>
      <c r="F1033" s="126" t="s">
        <v>492</v>
      </c>
      <c r="G1033" s="126" t="s">
        <v>2185</v>
      </c>
    </row>
    <row r="1034" spans="1:7">
      <c r="A1034" s="126" t="s">
        <v>2186</v>
      </c>
      <c r="B1034" s="126" t="s">
        <v>195</v>
      </c>
      <c r="C1034" s="126" t="s">
        <v>2863</v>
      </c>
      <c r="D1034" s="126" t="s">
        <v>197</v>
      </c>
      <c r="E1034" s="126" t="s">
        <v>2187</v>
      </c>
      <c r="F1034" s="126" t="s">
        <v>866</v>
      </c>
      <c r="G1034" s="126" t="s">
        <v>2188</v>
      </c>
    </row>
    <row r="1035" spans="1:7">
      <c r="A1035" s="126" t="s">
        <v>2189</v>
      </c>
      <c r="B1035" s="126" t="s">
        <v>195</v>
      </c>
      <c r="C1035" s="126" t="s">
        <v>2863</v>
      </c>
      <c r="D1035" s="126" t="s">
        <v>202</v>
      </c>
      <c r="E1035" s="126" t="s">
        <v>2190</v>
      </c>
      <c r="F1035" s="126" t="s">
        <v>276</v>
      </c>
      <c r="G1035" s="126" t="s">
        <v>2191</v>
      </c>
    </row>
    <row r="1036" spans="1:7">
      <c r="A1036" s="126" t="s">
        <v>2192</v>
      </c>
      <c r="B1036" s="126" t="s">
        <v>195</v>
      </c>
      <c r="C1036" s="126" t="s">
        <v>2863</v>
      </c>
      <c r="D1036" s="126" t="s">
        <v>202</v>
      </c>
      <c r="E1036" s="126" t="s">
        <v>2193</v>
      </c>
      <c r="F1036" s="126" t="s">
        <v>276</v>
      </c>
      <c r="G1036" s="126" t="s">
        <v>2191</v>
      </c>
    </row>
    <row r="1037" spans="1:7">
      <c r="A1037" s="126" t="s">
        <v>2194</v>
      </c>
      <c r="B1037" s="126" t="s">
        <v>195</v>
      </c>
      <c r="C1037" s="126" t="s">
        <v>2863</v>
      </c>
      <c r="D1037" s="126" t="s">
        <v>197</v>
      </c>
      <c r="E1037" s="126" t="s">
        <v>1817</v>
      </c>
      <c r="F1037" s="126" t="s">
        <v>265</v>
      </c>
      <c r="G1037" s="126" t="s">
        <v>559</v>
      </c>
    </row>
    <row r="1038" spans="1:7">
      <c r="A1038" s="126" t="s">
        <v>2195</v>
      </c>
      <c r="B1038" s="126" t="s">
        <v>195</v>
      </c>
      <c r="C1038" s="126" t="s">
        <v>2863</v>
      </c>
      <c r="D1038" s="126" t="s">
        <v>202</v>
      </c>
      <c r="E1038" s="126" t="s">
        <v>2196</v>
      </c>
      <c r="F1038" s="126" t="s">
        <v>759</v>
      </c>
      <c r="G1038" s="126" t="s">
        <v>2197</v>
      </c>
    </row>
    <row r="1039" spans="1:7">
      <c r="A1039" s="126" t="s">
        <v>2198</v>
      </c>
      <c r="B1039" s="126" t="s">
        <v>195</v>
      </c>
      <c r="C1039" s="126" t="s">
        <v>2863</v>
      </c>
      <c r="D1039" s="126" t="s">
        <v>197</v>
      </c>
      <c r="E1039" s="126" t="s">
        <v>1109</v>
      </c>
      <c r="F1039" s="126" t="s">
        <v>759</v>
      </c>
      <c r="G1039" s="126" t="s">
        <v>375</v>
      </c>
    </row>
    <row r="1040" spans="1:7">
      <c r="A1040" s="126" t="s">
        <v>2199</v>
      </c>
      <c r="B1040" s="126" t="s">
        <v>195</v>
      </c>
      <c r="C1040" s="126" t="s">
        <v>2863</v>
      </c>
      <c r="D1040" s="126" t="s">
        <v>197</v>
      </c>
      <c r="E1040" s="126" t="s">
        <v>977</v>
      </c>
      <c r="F1040" s="126" t="s">
        <v>253</v>
      </c>
      <c r="G1040" s="126" t="s">
        <v>1391</v>
      </c>
    </row>
    <row r="1041" spans="1:7">
      <c r="A1041" s="126" t="s">
        <v>2200</v>
      </c>
      <c r="B1041" s="126" t="s">
        <v>195</v>
      </c>
      <c r="C1041" s="126" t="s">
        <v>2863</v>
      </c>
      <c r="D1041" s="126" t="s">
        <v>202</v>
      </c>
      <c r="E1041" s="126" t="s">
        <v>303</v>
      </c>
      <c r="F1041" s="126" t="s">
        <v>253</v>
      </c>
      <c r="G1041" s="126" t="s">
        <v>249</v>
      </c>
    </row>
    <row r="1042" spans="1:7">
      <c r="A1042" s="126" t="s">
        <v>2201</v>
      </c>
      <c r="B1042" s="126" t="s">
        <v>195</v>
      </c>
      <c r="C1042" s="126" t="s">
        <v>2863</v>
      </c>
      <c r="D1042" s="126" t="s">
        <v>202</v>
      </c>
      <c r="E1042" s="126" t="s">
        <v>1599</v>
      </c>
      <c r="F1042" s="126" t="s">
        <v>2202</v>
      </c>
      <c r="G1042" s="126" t="s">
        <v>2203</v>
      </c>
    </row>
    <row r="1043" spans="1:7">
      <c r="A1043" s="126" t="s">
        <v>2204</v>
      </c>
      <c r="B1043" s="126" t="s">
        <v>195</v>
      </c>
      <c r="C1043" s="126" t="s">
        <v>2863</v>
      </c>
      <c r="D1043" s="126" t="s">
        <v>197</v>
      </c>
      <c r="E1043" s="126" t="s">
        <v>1109</v>
      </c>
      <c r="F1043" s="126" t="s">
        <v>2202</v>
      </c>
      <c r="G1043" s="126" t="s">
        <v>441</v>
      </c>
    </row>
    <row r="1044" spans="1:7">
      <c r="A1044" s="126" t="s">
        <v>2205</v>
      </c>
      <c r="B1044" s="126" t="s">
        <v>195</v>
      </c>
      <c r="C1044" s="126" t="s">
        <v>2863</v>
      </c>
      <c r="D1044" s="126" t="s">
        <v>197</v>
      </c>
      <c r="E1044" s="126" t="s">
        <v>2206</v>
      </c>
      <c r="F1044" s="126" t="s">
        <v>513</v>
      </c>
      <c r="G1044" s="126" t="s">
        <v>1552</v>
      </c>
    </row>
    <row r="1045" spans="1:7">
      <c r="A1045" s="126" t="s">
        <v>2207</v>
      </c>
      <c r="B1045" s="126" t="s">
        <v>195</v>
      </c>
      <c r="C1045" s="126" t="s">
        <v>2863</v>
      </c>
      <c r="D1045" s="126" t="s">
        <v>197</v>
      </c>
      <c r="E1045" s="126" t="s">
        <v>1109</v>
      </c>
      <c r="F1045" s="126" t="s">
        <v>696</v>
      </c>
      <c r="G1045" s="126" t="s">
        <v>1166</v>
      </c>
    </row>
    <row r="1046" spans="1:7">
      <c r="A1046" s="126" t="s">
        <v>2208</v>
      </c>
      <c r="B1046" s="126" t="s">
        <v>195</v>
      </c>
      <c r="C1046" s="126" t="s">
        <v>2863</v>
      </c>
      <c r="D1046" s="126" t="s">
        <v>197</v>
      </c>
      <c r="E1046" s="126" t="s">
        <v>829</v>
      </c>
      <c r="F1046" s="126" t="s">
        <v>213</v>
      </c>
      <c r="G1046" s="126" t="s">
        <v>1256</v>
      </c>
    </row>
    <row r="1047" spans="1:7">
      <c r="A1047" s="126" t="s">
        <v>2209</v>
      </c>
      <c r="B1047" s="126" t="s">
        <v>195</v>
      </c>
      <c r="C1047" s="126" t="s">
        <v>2863</v>
      </c>
      <c r="D1047" s="126" t="s">
        <v>202</v>
      </c>
      <c r="E1047" s="126" t="s">
        <v>251</v>
      </c>
      <c r="F1047" s="126" t="s">
        <v>213</v>
      </c>
      <c r="G1047" s="126" t="s">
        <v>1261</v>
      </c>
    </row>
    <row r="1048" spans="1:7">
      <c r="A1048" s="126" t="s">
        <v>2210</v>
      </c>
      <c r="B1048" s="126" t="s">
        <v>195</v>
      </c>
      <c r="C1048" s="126" t="s">
        <v>2863</v>
      </c>
      <c r="D1048" s="126" t="s">
        <v>202</v>
      </c>
      <c r="E1048" s="126" t="s">
        <v>2211</v>
      </c>
      <c r="F1048" s="126" t="s">
        <v>482</v>
      </c>
      <c r="G1048" s="126" t="s">
        <v>240</v>
      </c>
    </row>
    <row r="1049" spans="1:7">
      <c r="A1049" s="126" t="s">
        <v>2212</v>
      </c>
      <c r="B1049" s="126" t="s">
        <v>195</v>
      </c>
      <c r="C1049" s="126" t="s">
        <v>2863</v>
      </c>
      <c r="D1049" s="126" t="s">
        <v>202</v>
      </c>
      <c r="E1049" s="126" t="s">
        <v>1019</v>
      </c>
      <c r="F1049" s="126" t="s">
        <v>905</v>
      </c>
      <c r="G1049" s="126" t="s">
        <v>2213</v>
      </c>
    </row>
    <row r="1050" spans="1:7">
      <c r="A1050" s="126" t="s">
        <v>2214</v>
      </c>
      <c r="B1050" s="126" t="s">
        <v>195</v>
      </c>
      <c r="C1050" s="126" t="s">
        <v>2863</v>
      </c>
      <c r="D1050" s="126" t="s">
        <v>197</v>
      </c>
      <c r="E1050" s="126" t="s">
        <v>2056</v>
      </c>
      <c r="F1050" s="126" t="s">
        <v>451</v>
      </c>
      <c r="G1050" s="126" t="s">
        <v>1354</v>
      </c>
    </row>
    <row r="1051" spans="1:7">
      <c r="A1051" s="126" t="s">
        <v>2215</v>
      </c>
      <c r="B1051" s="126" t="s">
        <v>195</v>
      </c>
      <c r="C1051" s="126" t="s">
        <v>2863</v>
      </c>
      <c r="D1051" s="126" t="s">
        <v>197</v>
      </c>
      <c r="E1051" s="126" t="s">
        <v>1656</v>
      </c>
      <c r="F1051" s="126" t="s">
        <v>1287</v>
      </c>
      <c r="G1051" s="126" t="s">
        <v>257</v>
      </c>
    </row>
    <row r="1052" spans="1:7">
      <c r="A1052" s="126" t="s">
        <v>2216</v>
      </c>
      <c r="B1052" s="126" t="s">
        <v>335</v>
      </c>
      <c r="C1052" s="126" t="s">
        <v>2863</v>
      </c>
      <c r="D1052" s="126" t="s">
        <v>197</v>
      </c>
      <c r="E1052" s="126" t="s">
        <v>2217</v>
      </c>
      <c r="F1052" s="126" t="s">
        <v>473</v>
      </c>
      <c r="G1052" s="126" t="s">
        <v>474</v>
      </c>
    </row>
    <row r="1053" spans="1:7">
      <c r="A1053" s="126" t="s">
        <v>2218</v>
      </c>
      <c r="B1053" s="126" t="s">
        <v>335</v>
      </c>
      <c r="C1053" s="126" t="s">
        <v>2863</v>
      </c>
      <c r="D1053" s="126" t="s">
        <v>197</v>
      </c>
      <c r="E1053" s="126" t="s">
        <v>2219</v>
      </c>
      <c r="F1053" s="126" t="s">
        <v>742</v>
      </c>
      <c r="G1053" s="126" t="s">
        <v>2220</v>
      </c>
    </row>
    <row r="1054" spans="1:7">
      <c r="A1054" s="126" t="s">
        <v>2221</v>
      </c>
      <c r="B1054" s="126" t="s">
        <v>335</v>
      </c>
      <c r="C1054" s="126" t="s">
        <v>2863</v>
      </c>
      <c r="D1054" s="126" t="s">
        <v>197</v>
      </c>
      <c r="E1054" s="126" t="s">
        <v>1109</v>
      </c>
      <c r="F1054" s="126" t="s">
        <v>216</v>
      </c>
      <c r="G1054" s="126" t="s">
        <v>1133</v>
      </c>
    </row>
    <row r="1055" spans="1:7">
      <c r="A1055" s="126" t="s">
        <v>2222</v>
      </c>
      <c r="B1055" s="126" t="s">
        <v>335</v>
      </c>
      <c r="C1055" s="126" t="s">
        <v>2863</v>
      </c>
      <c r="D1055" s="126" t="s">
        <v>202</v>
      </c>
      <c r="E1055" s="126" t="s">
        <v>332</v>
      </c>
      <c r="F1055" s="126" t="s">
        <v>216</v>
      </c>
      <c r="G1055" s="126" t="s">
        <v>1924</v>
      </c>
    </row>
    <row r="1056" spans="1:7">
      <c r="A1056" s="126" t="s">
        <v>2223</v>
      </c>
      <c r="B1056" s="126" t="s">
        <v>335</v>
      </c>
      <c r="C1056" s="126" t="s">
        <v>2863</v>
      </c>
      <c r="D1056" s="126" t="s">
        <v>202</v>
      </c>
      <c r="E1056" s="126" t="s">
        <v>2224</v>
      </c>
      <c r="F1056" s="126" t="s">
        <v>622</v>
      </c>
      <c r="G1056" s="126" t="s">
        <v>2225</v>
      </c>
    </row>
    <row r="1057" spans="1:7">
      <c r="A1057" s="126" t="s">
        <v>2226</v>
      </c>
      <c r="B1057" s="126" t="s">
        <v>335</v>
      </c>
      <c r="C1057" s="126" t="s">
        <v>2863</v>
      </c>
      <c r="D1057" s="126" t="s">
        <v>202</v>
      </c>
      <c r="E1057" s="126" t="s">
        <v>2227</v>
      </c>
      <c r="F1057" s="126" t="s">
        <v>400</v>
      </c>
      <c r="G1057" s="126" t="s">
        <v>287</v>
      </c>
    </row>
    <row r="1058" spans="1:7">
      <c r="A1058" s="126" t="s">
        <v>2228</v>
      </c>
      <c r="B1058" s="126" t="s">
        <v>335</v>
      </c>
      <c r="C1058" s="126" t="s">
        <v>2863</v>
      </c>
      <c r="D1058" s="126" t="s">
        <v>197</v>
      </c>
      <c r="E1058" s="126" t="s">
        <v>484</v>
      </c>
      <c r="F1058" s="126" t="s">
        <v>587</v>
      </c>
      <c r="G1058" s="126" t="s">
        <v>513</v>
      </c>
    </row>
    <row r="1059" spans="1:7">
      <c r="A1059" s="126" t="s">
        <v>2229</v>
      </c>
      <c r="B1059" s="126" t="s">
        <v>335</v>
      </c>
      <c r="C1059" s="126" t="s">
        <v>2863</v>
      </c>
      <c r="D1059" s="126" t="s">
        <v>202</v>
      </c>
      <c r="E1059" s="126" t="s">
        <v>2193</v>
      </c>
      <c r="F1059" s="126" t="s">
        <v>2230</v>
      </c>
      <c r="G1059" s="126" t="s">
        <v>268</v>
      </c>
    </row>
    <row r="1060" spans="1:7">
      <c r="A1060" s="126" t="s">
        <v>2231</v>
      </c>
      <c r="B1060" s="126" t="s">
        <v>335</v>
      </c>
      <c r="C1060" s="126" t="s">
        <v>2863</v>
      </c>
      <c r="D1060" s="126" t="s">
        <v>197</v>
      </c>
      <c r="E1060" s="126" t="s">
        <v>829</v>
      </c>
      <c r="F1060" s="126" t="s">
        <v>371</v>
      </c>
      <c r="G1060" s="126" t="s">
        <v>500</v>
      </c>
    </row>
    <row r="1061" spans="1:7">
      <c r="A1061" s="126" t="s">
        <v>2232</v>
      </c>
      <c r="B1061" s="126" t="s">
        <v>335</v>
      </c>
      <c r="C1061" s="126" t="s">
        <v>2863</v>
      </c>
      <c r="D1061" s="126" t="s">
        <v>202</v>
      </c>
      <c r="E1061" s="126" t="s">
        <v>595</v>
      </c>
      <c r="F1061" s="126" t="s">
        <v>240</v>
      </c>
      <c r="G1061" s="126" t="s">
        <v>2233</v>
      </c>
    </row>
    <row r="1062" spans="1:7">
      <c r="A1062" s="126" t="s">
        <v>2234</v>
      </c>
      <c r="B1062" s="126" t="s">
        <v>335</v>
      </c>
      <c r="C1062" s="126" t="s">
        <v>2863</v>
      </c>
      <c r="D1062" s="126" t="s">
        <v>202</v>
      </c>
      <c r="E1062" s="126" t="s">
        <v>1533</v>
      </c>
      <c r="F1062" s="126" t="s">
        <v>2235</v>
      </c>
      <c r="G1062" s="126" t="s">
        <v>256</v>
      </c>
    </row>
    <row r="1063" spans="1:7">
      <c r="A1063" s="126" t="s">
        <v>2236</v>
      </c>
      <c r="B1063" s="126" t="s">
        <v>335</v>
      </c>
      <c r="C1063" s="126" t="s">
        <v>2863</v>
      </c>
      <c r="D1063" s="126" t="s">
        <v>202</v>
      </c>
      <c r="E1063" s="126" t="s">
        <v>835</v>
      </c>
      <c r="F1063" s="126" t="s">
        <v>384</v>
      </c>
      <c r="G1063" s="126" t="s">
        <v>905</v>
      </c>
    </row>
    <row r="1064" spans="1:7">
      <c r="A1064" s="126" t="s">
        <v>2237</v>
      </c>
      <c r="B1064" s="126" t="s">
        <v>335</v>
      </c>
      <c r="C1064" s="126" t="s">
        <v>2863</v>
      </c>
      <c r="D1064" s="126" t="s">
        <v>197</v>
      </c>
      <c r="E1064" s="126" t="s">
        <v>1173</v>
      </c>
      <c r="F1064" s="126" t="s">
        <v>298</v>
      </c>
      <c r="G1064" s="126" t="s">
        <v>2009</v>
      </c>
    </row>
    <row r="1065" spans="1:7">
      <c r="A1065" s="126" t="s">
        <v>2238</v>
      </c>
      <c r="B1065" s="126" t="s">
        <v>335</v>
      </c>
      <c r="C1065" s="126" t="s">
        <v>2863</v>
      </c>
      <c r="D1065" s="126" t="s">
        <v>197</v>
      </c>
      <c r="E1065" s="126" t="s">
        <v>398</v>
      </c>
      <c r="F1065" s="126" t="s">
        <v>678</v>
      </c>
      <c r="G1065" s="126" t="s">
        <v>1039</v>
      </c>
    </row>
    <row r="1066" spans="1:7">
      <c r="A1066" s="126" t="s">
        <v>2239</v>
      </c>
      <c r="B1066" s="126" t="s">
        <v>335</v>
      </c>
      <c r="C1066" s="126" t="s">
        <v>2863</v>
      </c>
      <c r="D1066" s="126" t="s">
        <v>202</v>
      </c>
      <c r="E1066" s="126" t="s">
        <v>215</v>
      </c>
      <c r="F1066" s="126" t="s">
        <v>1274</v>
      </c>
      <c r="G1066" s="126" t="s">
        <v>492</v>
      </c>
    </row>
    <row r="1067" spans="1:7">
      <c r="A1067" s="126" t="s">
        <v>2240</v>
      </c>
      <c r="B1067" s="126" t="s">
        <v>335</v>
      </c>
      <c r="C1067" s="126" t="s">
        <v>2863</v>
      </c>
      <c r="D1067" s="126" t="s">
        <v>202</v>
      </c>
      <c r="E1067" s="126" t="s">
        <v>1599</v>
      </c>
      <c r="F1067" s="126" t="s">
        <v>2241</v>
      </c>
      <c r="G1067" s="126" t="s">
        <v>2242</v>
      </c>
    </row>
    <row r="1068" spans="1:7">
      <c r="A1068" s="126" t="s">
        <v>2243</v>
      </c>
      <c r="B1068" s="126" t="s">
        <v>335</v>
      </c>
      <c r="C1068" s="126" t="s">
        <v>2863</v>
      </c>
      <c r="D1068" s="126" t="s">
        <v>197</v>
      </c>
      <c r="E1068" s="126" t="s">
        <v>1080</v>
      </c>
      <c r="F1068" s="126" t="s">
        <v>403</v>
      </c>
      <c r="G1068" s="126" t="s">
        <v>404</v>
      </c>
    </row>
    <row r="1069" spans="1:7">
      <c r="A1069" s="126" t="s">
        <v>2244</v>
      </c>
      <c r="B1069" s="126" t="s">
        <v>335</v>
      </c>
      <c r="C1069" s="126" t="s">
        <v>2863</v>
      </c>
      <c r="D1069" s="126" t="s">
        <v>202</v>
      </c>
      <c r="E1069" s="126" t="s">
        <v>332</v>
      </c>
      <c r="F1069" s="126" t="s">
        <v>1603</v>
      </c>
      <c r="G1069" s="126" t="s">
        <v>883</v>
      </c>
    </row>
    <row r="1070" spans="1:7">
      <c r="A1070" s="126" t="s">
        <v>2245</v>
      </c>
      <c r="B1070" s="126" t="s">
        <v>335</v>
      </c>
      <c r="C1070" s="126" t="s">
        <v>2863</v>
      </c>
      <c r="D1070" s="126" t="s">
        <v>202</v>
      </c>
      <c r="E1070" s="126" t="s">
        <v>2246</v>
      </c>
      <c r="F1070" s="126" t="s">
        <v>661</v>
      </c>
      <c r="G1070" s="126" t="s">
        <v>1081</v>
      </c>
    </row>
    <row r="1071" spans="1:7">
      <c r="A1071" s="126" t="s">
        <v>2247</v>
      </c>
      <c r="B1071" s="126" t="s">
        <v>335</v>
      </c>
      <c r="C1071" s="126" t="s">
        <v>2863</v>
      </c>
      <c r="D1071" s="126" t="s">
        <v>202</v>
      </c>
      <c r="E1071" s="126" t="s">
        <v>2248</v>
      </c>
      <c r="F1071" s="126" t="s">
        <v>641</v>
      </c>
      <c r="G1071" s="126" t="s">
        <v>1870</v>
      </c>
    </row>
    <row r="1072" spans="1:7">
      <c r="A1072" s="126" t="s">
        <v>2249</v>
      </c>
      <c r="B1072" s="126" t="s">
        <v>335</v>
      </c>
      <c r="C1072" s="126" t="s">
        <v>2863</v>
      </c>
      <c r="D1072" s="126" t="s">
        <v>202</v>
      </c>
      <c r="E1072" s="126" t="s">
        <v>2250</v>
      </c>
      <c r="F1072" s="126" t="s">
        <v>268</v>
      </c>
      <c r="G1072" s="126" t="s">
        <v>268</v>
      </c>
    </row>
    <row r="1073" spans="1:7">
      <c r="A1073" s="126" t="s">
        <v>2251</v>
      </c>
      <c r="B1073" s="126" t="s">
        <v>335</v>
      </c>
      <c r="C1073" s="126" t="s">
        <v>2863</v>
      </c>
      <c r="D1073" s="126" t="s">
        <v>202</v>
      </c>
      <c r="E1073" s="126" t="s">
        <v>2252</v>
      </c>
      <c r="F1073" s="126" t="s">
        <v>2253</v>
      </c>
      <c r="G1073" s="126" t="s">
        <v>604</v>
      </c>
    </row>
    <row r="1074" spans="1:7">
      <c r="A1074" s="126" t="s">
        <v>2254</v>
      </c>
      <c r="B1074" s="126" t="s">
        <v>335</v>
      </c>
      <c r="C1074" s="126" t="s">
        <v>2863</v>
      </c>
      <c r="D1074" s="126" t="s">
        <v>202</v>
      </c>
      <c r="E1074" s="126" t="s">
        <v>2255</v>
      </c>
      <c r="F1074" s="126" t="s">
        <v>2256</v>
      </c>
      <c r="G1074" s="126" t="s">
        <v>384</v>
      </c>
    </row>
    <row r="1075" spans="1:7">
      <c r="A1075" s="126" t="s">
        <v>2257</v>
      </c>
      <c r="B1075" s="126" t="s">
        <v>335</v>
      </c>
      <c r="C1075" s="126" t="s">
        <v>2863</v>
      </c>
      <c r="D1075" s="126" t="s">
        <v>202</v>
      </c>
      <c r="E1075" s="126" t="s">
        <v>2258</v>
      </c>
      <c r="F1075" s="126" t="s">
        <v>1707</v>
      </c>
      <c r="G1075" s="126" t="s">
        <v>980</v>
      </c>
    </row>
    <row r="1076" spans="1:7">
      <c r="A1076" s="126" t="s">
        <v>2259</v>
      </c>
      <c r="B1076" s="126" t="s">
        <v>335</v>
      </c>
      <c r="C1076" s="126" t="s">
        <v>2863</v>
      </c>
      <c r="D1076" s="126" t="s">
        <v>202</v>
      </c>
      <c r="E1076" s="126" t="s">
        <v>1533</v>
      </c>
      <c r="F1076" s="126" t="s">
        <v>2260</v>
      </c>
      <c r="G1076" s="126" t="s">
        <v>1241</v>
      </c>
    </row>
    <row r="1077" spans="1:7">
      <c r="A1077" s="126" t="s">
        <v>1236</v>
      </c>
      <c r="B1077" s="126" t="s">
        <v>335</v>
      </c>
      <c r="C1077" s="126" t="s">
        <v>2863</v>
      </c>
      <c r="D1077" s="126" t="s">
        <v>202</v>
      </c>
      <c r="E1077" s="126" t="s">
        <v>1237</v>
      </c>
      <c r="F1077" s="126" t="s">
        <v>276</v>
      </c>
      <c r="G1077" s="126" t="s">
        <v>853</v>
      </c>
    </row>
    <row r="1078" spans="1:7">
      <c r="A1078" s="126" t="s">
        <v>2261</v>
      </c>
      <c r="B1078" s="126" t="s">
        <v>335</v>
      </c>
      <c r="C1078" s="126" t="s">
        <v>2863</v>
      </c>
      <c r="D1078" s="126" t="s">
        <v>202</v>
      </c>
      <c r="E1078" s="126" t="s">
        <v>251</v>
      </c>
      <c r="F1078" s="126" t="s">
        <v>863</v>
      </c>
      <c r="G1078" s="126" t="s">
        <v>2262</v>
      </c>
    </row>
    <row r="1079" spans="1:7">
      <c r="A1079" s="126" t="s">
        <v>2263</v>
      </c>
      <c r="B1079" s="126" t="s">
        <v>335</v>
      </c>
      <c r="C1079" s="126" t="s">
        <v>2863</v>
      </c>
      <c r="D1079" s="126" t="s">
        <v>202</v>
      </c>
      <c r="E1079" s="126" t="s">
        <v>2264</v>
      </c>
      <c r="F1079" s="126" t="s">
        <v>2265</v>
      </c>
      <c r="G1079" s="126" t="s">
        <v>2266</v>
      </c>
    </row>
    <row r="1080" spans="1:7">
      <c r="A1080" s="126" t="s">
        <v>2267</v>
      </c>
      <c r="B1080" s="126" t="s">
        <v>335</v>
      </c>
      <c r="C1080" s="126" t="s">
        <v>2863</v>
      </c>
      <c r="D1080" s="126" t="s">
        <v>197</v>
      </c>
      <c r="E1080" s="126" t="s">
        <v>1109</v>
      </c>
      <c r="F1080" s="126" t="s">
        <v>1223</v>
      </c>
      <c r="G1080" s="126" t="s">
        <v>249</v>
      </c>
    </row>
    <row r="1081" spans="1:7">
      <c r="A1081" s="126" t="s">
        <v>2268</v>
      </c>
      <c r="B1081" s="126" t="s">
        <v>335</v>
      </c>
      <c r="C1081" s="126" t="s">
        <v>2863</v>
      </c>
      <c r="D1081" s="126" t="s">
        <v>202</v>
      </c>
      <c r="E1081" s="126" t="s">
        <v>2269</v>
      </c>
      <c r="F1081" s="126" t="s">
        <v>428</v>
      </c>
      <c r="G1081" s="126" t="s">
        <v>253</v>
      </c>
    </row>
    <row r="1082" spans="1:7">
      <c r="A1082" s="126" t="s">
        <v>2270</v>
      </c>
      <c r="B1082" s="126" t="s">
        <v>335</v>
      </c>
      <c r="C1082" s="126" t="s">
        <v>2863</v>
      </c>
      <c r="D1082" s="126" t="s">
        <v>197</v>
      </c>
      <c r="E1082" s="126" t="s">
        <v>2271</v>
      </c>
      <c r="F1082" s="126" t="s">
        <v>1235</v>
      </c>
      <c r="G1082" s="126" t="s">
        <v>2101</v>
      </c>
    </row>
    <row r="1083" spans="1:7">
      <c r="A1083" s="126" t="s">
        <v>2272</v>
      </c>
      <c r="B1083" s="126" t="s">
        <v>335</v>
      </c>
      <c r="C1083" s="126" t="s">
        <v>2863</v>
      </c>
      <c r="D1083" s="126" t="s">
        <v>202</v>
      </c>
      <c r="E1083" s="126" t="s">
        <v>251</v>
      </c>
      <c r="F1083" s="126" t="s">
        <v>500</v>
      </c>
      <c r="G1083" s="126" t="s">
        <v>457</v>
      </c>
    </row>
    <row r="1084" spans="1:7">
      <c r="A1084" s="126" t="s">
        <v>2273</v>
      </c>
      <c r="B1084" s="126" t="s">
        <v>335</v>
      </c>
      <c r="C1084" s="126" t="s">
        <v>2863</v>
      </c>
      <c r="D1084" s="126" t="s">
        <v>197</v>
      </c>
      <c r="E1084" s="126" t="s">
        <v>453</v>
      </c>
      <c r="F1084" s="126" t="s">
        <v>2274</v>
      </c>
      <c r="G1084" s="126" t="s">
        <v>513</v>
      </c>
    </row>
    <row r="1085" spans="1:7">
      <c r="A1085" s="126" t="s">
        <v>2275</v>
      </c>
      <c r="B1085" s="126" t="s">
        <v>335</v>
      </c>
      <c r="C1085" s="126" t="s">
        <v>2863</v>
      </c>
      <c r="D1085" s="126" t="s">
        <v>197</v>
      </c>
      <c r="E1085" s="126" t="s">
        <v>921</v>
      </c>
      <c r="F1085" s="126" t="s">
        <v>548</v>
      </c>
      <c r="G1085" s="126" t="s">
        <v>2276</v>
      </c>
    </row>
    <row r="1086" spans="1:7">
      <c r="A1086" s="126" t="s">
        <v>2277</v>
      </c>
      <c r="B1086" s="126" t="s">
        <v>335</v>
      </c>
      <c r="C1086" s="126" t="s">
        <v>2863</v>
      </c>
      <c r="D1086" s="126" t="s">
        <v>197</v>
      </c>
      <c r="E1086" s="126" t="s">
        <v>1334</v>
      </c>
      <c r="F1086" s="126" t="s">
        <v>980</v>
      </c>
      <c r="G1086" s="126" t="s">
        <v>1456</v>
      </c>
    </row>
    <row r="1087" spans="1:7">
      <c r="A1087" s="126" t="s">
        <v>2278</v>
      </c>
      <c r="B1087" s="126" t="s">
        <v>335</v>
      </c>
      <c r="C1087" s="126" t="s">
        <v>2863</v>
      </c>
      <c r="D1087" s="126" t="s">
        <v>202</v>
      </c>
      <c r="E1087" s="126" t="s">
        <v>589</v>
      </c>
      <c r="F1087" s="126" t="s">
        <v>2279</v>
      </c>
      <c r="G1087" s="126" t="s">
        <v>384</v>
      </c>
    </row>
    <row r="1088" spans="1:7">
      <c r="A1088" s="126" t="s">
        <v>2280</v>
      </c>
      <c r="B1088" s="126" t="s">
        <v>335</v>
      </c>
      <c r="C1088" s="126" t="s">
        <v>2863</v>
      </c>
      <c r="D1088" s="126" t="s">
        <v>202</v>
      </c>
      <c r="E1088" s="126" t="s">
        <v>2281</v>
      </c>
      <c r="F1088" s="126" t="s">
        <v>799</v>
      </c>
      <c r="G1088" s="126" t="s">
        <v>307</v>
      </c>
    </row>
    <row r="1089" spans="1:7">
      <c r="A1089" s="126" t="s">
        <v>2282</v>
      </c>
      <c r="B1089" s="126" t="s">
        <v>335</v>
      </c>
      <c r="C1089" s="126" t="s">
        <v>2863</v>
      </c>
      <c r="D1089" s="126" t="s">
        <v>197</v>
      </c>
      <c r="E1089" s="126" t="s">
        <v>2283</v>
      </c>
      <c r="F1089" s="126" t="s">
        <v>253</v>
      </c>
      <c r="G1089" s="126" t="s">
        <v>384</v>
      </c>
    </row>
    <row r="1090" spans="1:7">
      <c r="A1090" s="126" t="s">
        <v>2284</v>
      </c>
      <c r="B1090" s="126" t="s">
        <v>335</v>
      </c>
      <c r="C1090" s="126" t="s">
        <v>2863</v>
      </c>
      <c r="D1090" s="126" t="s">
        <v>202</v>
      </c>
      <c r="E1090" s="126" t="s">
        <v>2285</v>
      </c>
      <c r="F1090" s="126" t="s">
        <v>496</v>
      </c>
      <c r="G1090" s="126" t="s">
        <v>2023</v>
      </c>
    </row>
    <row r="1091" spans="1:7">
      <c r="A1091" s="126" t="s">
        <v>2286</v>
      </c>
      <c r="B1091" s="126" t="s">
        <v>335</v>
      </c>
      <c r="C1091" s="126" t="s">
        <v>2863</v>
      </c>
      <c r="D1091" s="126" t="s">
        <v>197</v>
      </c>
      <c r="E1091" s="126" t="s">
        <v>1334</v>
      </c>
      <c r="F1091" s="126" t="s">
        <v>1793</v>
      </c>
      <c r="G1091" s="126" t="s">
        <v>216</v>
      </c>
    </row>
    <row r="1092" spans="1:7">
      <c r="A1092" s="126" t="s">
        <v>2287</v>
      </c>
      <c r="B1092" s="126" t="s">
        <v>335</v>
      </c>
      <c r="C1092" s="126" t="s">
        <v>2863</v>
      </c>
      <c r="D1092" s="126" t="s">
        <v>197</v>
      </c>
      <c r="E1092" s="126" t="s">
        <v>2288</v>
      </c>
      <c r="F1092" s="126" t="s">
        <v>1459</v>
      </c>
      <c r="G1092" s="126" t="s">
        <v>622</v>
      </c>
    </row>
    <row r="1093" spans="1:7">
      <c r="A1093" s="126" t="s">
        <v>2289</v>
      </c>
      <c r="B1093" s="126" t="s">
        <v>335</v>
      </c>
      <c r="C1093" s="126" t="s">
        <v>2863</v>
      </c>
      <c r="D1093" s="126" t="s">
        <v>202</v>
      </c>
      <c r="E1093" s="126" t="s">
        <v>374</v>
      </c>
      <c r="F1093" s="126" t="s">
        <v>2290</v>
      </c>
      <c r="G1093" s="126" t="s">
        <v>2145</v>
      </c>
    </row>
    <row r="1094" spans="1:7">
      <c r="A1094" s="126" t="s">
        <v>2291</v>
      </c>
      <c r="B1094" s="126" t="s">
        <v>335</v>
      </c>
      <c r="C1094" s="126" t="s">
        <v>2863</v>
      </c>
      <c r="D1094" s="126" t="s">
        <v>202</v>
      </c>
      <c r="E1094" s="126" t="s">
        <v>340</v>
      </c>
      <c r="F1094" s="126" t="s">
        <v>905</v>
      </c>
      <c r="G1094" s="126" t="s">
        <v>1206</v>
      </c>
    </row>
    <row r="1095" spans="1:7">
      <c r="A1095" s="126" t="s">
        <v>2292</v>
      </c>
      <c r="B1095" s="126" t="s">
        <v>335</v>
      </c>
      <c r="C1095" s="126" t="s">
        <v>2863</v>
      </c>
      <c r="D1095" s="126" t="s">
        <v>197</v>
      </c>
      <c r="E1095" s="126" t="s">
        <v>1799</v>
      </c>
      <c r="F1095" s="126" t="s">
        <v>1267</v>
      </c>
      <c r="G1095" s="126" t="s">
        <v>1336</v>
      </c>
    </row>
    <row r="1096" spans="1:7">
      <c r="A1096" s="126" t="s">
        <v>2293</v>
      </c>
      <c r="B1096" s="126" t="s">
        <v>335</v>
      </c>
      <c r="C1096" s="126" t="s">
        <v>2863</v>
      </c>
      <c r="D1096" s="126" t="s">
        <v>202</v>
      </c>
      <c r="E1096" s="126" t="s">
        <v>1962</v>
      </c>
      <c r="F1096" s="126" t="s">
        <v>2294</v>
      </c>
      <c r="G1096" s="126" t="s">
        <v>2256</v>
      </c>
    </row>
    <row r="1097" spans="1:7">
      <c r="A1097" s="126" t="s">
        <v>2295</v>
      </c>
      <c r="B1097" s="126" t="s">
        <v>335</v>
      </c>
      <c r="C1097" s="126" t="s">
        <v>2863</v>
      </c>
      <c r="D1097" s="126" t="s">
        <v>197</v>
      </c>
      <c r="E1097" s="126" t="s">
        <v>2296</v>
      </c>
      <c r="F1097" s="126" t="s">
        <v>636</v>
      </c>
      <c r="G1097" s="126" t="s">
        <v>520</v>
      </c>
    </row>
    <row r="1098" spans="1:7">
      <c r="A1098" s="126" t="s">
        <v>2297</v>
      </c>
      <c r="B1098" s="126" t="s">
        <v>970</v>
      </c>
      <c r="C1098" s="126" t="s">
        <v>2863</v>
      </c>
      <c r="D1098" s="126" t="s">
        <v>197</v>
      </c>
      <c r="E1098" s="126" t="s">
        <v>309</v>
      </c>
      <c r="F1098" s="126" t="s">
        <v>1081</v>
      </c>
      <c r="G1098" s="126" t="s">
        <v>253</v>
      </c>
    </row>
    <row r="1099" spans="1:7">
      <c r="A1099" s="126" t="s">
        <v>2298</v>
      </c>
      <c r="B1099" s="126" t="s">
        <v>970</v>
      </c>
      <c r="C1099" s="126" t="s">
        <v>2863</v>
      </c>
      <c r="D1099" s="126" t="s">
        <v>197</v>
      </c>
      <c r="E1099" s="126" t="s">
        <v>2299</v>
      </c>
      <c r="F1099" s="126" t="s">
        <v>2300</v>
      </c>
      <c r="G1099" s="126" t="s">
        <v>1753</v>
      </c>
    </row>
    <row r="1100" spans="1:7">
      <c r="A1100" s="126" t="s">
        <v>2301</v>
      </c>
      <c r="B1100" s="126" t="s">
        <v>970</v>
      </c>
      <c r="C1100" s="126" t="s">
        <v>2863</v>
      </c>
      <c r="D1100" s="126" t="s">
        <v>197</v>
      </c>
      <c r="E1100" s="126" t="s">
        <v>283</v>
      </c>
      <c r="F1100" s="126" t="s">
        <v>1660</v>
      </c>
      <c r="G1100" s="126" t="s">
        <v>1661</v>
      </c>
    </row>
    <row r="1101" spans="1:7">
      <c r="A1101" s="126" t="s">
        <v>2302</v>
      </c>
      <c r="B1101" s="126" t="s">
        <v>970</v>
      </c>
      <c r="C1101" s="126" t="s">
        <v>2863</v>
      </c>
      <c r="D1101" s="126" t="s">
        <v>202</v>
      </c>
      <c r="E1101" s="126" t="s">
        <v>2303</v>
      </c>
      <c r="F1101" s="126" t="s">
        <v>2304</v>
      </c>
      <c r="G1101" s="126" t="s">
        <v>747</v>
      </c>
    </row>
    <row r="1102" spans="1:7">
      <c r="A1102" s="126" t="s">
        <v>2305</v>
      </c>
      <c r="B1102" s="126" t="s">
        <v>970</v>
      </c>
      <c r="C1102" s="126" t="s">
        <v>2863</v>
      </c>
      <c r="D1102" s="126" t="s">
        <v>197</v>
      </c>
      <c r="E1102" s="126" t="s">
        <v>2306</v>
      </c>
      <c r="F1102" s="126" t="s">
        <v>491</v>
      </c>
      <c r="G1102" s="126" t="s">
        <v>1486</v>
      </c>
    </row>
    <row r="1103" spans="1:7">
      <c r="A1103" s="126" t="s">
        <v>2307</v>
      </c>
      <c r="B1103" s="126" t="s">
        <v>970</v>
      </c>
      <c r="C1103" s="126" t="s">
        <v>2863</v>
      </c>
      <c r="D1103" s="126" t="s">
        <v>202</v>
      </c>
      <c r="E1103" s="126" t="s">
        <v>1663</v>
      </c>
      <c r="F1103" s="126" t="s">
        <v>587</v>
      </c>
      <c r="G1103" s="126" t="s">
        <v>919</v>
      </c>
    </row>
    <row r="1104" spans="1:7">
      <c r="A1104" s="126" t="s">
        <v>2308</v>
      </c>
      <c r="B1104" s="126" t="s">
        <v>970</v>
      </c>
      <c r="C1104" s="126" t="s">
        <v>2863</v>
      </c>
      <c r="D1104" s="126" t="s">
        <v>202</v>
      </c>
      <c r="E1104" s="126" t="s">
        <v>1019</v>
      </c>
      <c r="F1104" s="126" t="s">
        <v>2309</v>
      </c>
      <c r="G1104" s="126" t="s">
        <v>1081</v>
      </c>
    </row>
    <row r="1105" spans="1:7">
      <c r="A1105" s="126" t="s">
        <v>2310</v>
      </c>
      <c r="B1105" s="126" t="s">
        <v>970</v>
      </c>
      <c r="C1105" s="126" t="s">
        <v>2863</v>
      </c>
      <c r="D1105" s="126" t="s">
        <v>202</v>
      </c>
      <c r="E1105" s="126" t="s">
        <v>2311</v>
      </c>
      <c r="F1105" s="126" t="s">
        <v>919</v>
      </c>
      <c r="G1105" s="126" t="s">
        <v>451</v>
      </c>
    </row>
    <row r="1106" spans="1:7">
      <c r="A1106" s="126" t="s">
        <v>2312</v>
      </c>
      <c r="B1106" s="126" t="s">
        <v>970</v>
      </c>
      <c r="C1106" s="126" t="s">
        <v>2863</v>
      </c>
      <c r="D1106" s="126" t="s">
        <v>197</v>
      </c>
      <c r="E1106" s="126" t="s">
        <v>664</v>
      </c>
      <c r="F1106" s="126" t="s">
        <v>568</v>
      </c>
      <c r="G1106" s="126" t="s">
        <v>1063</v>
      </c>
    </row>
    <row r="1107" spans="1:7">
      <c r="A1107" s="126" t="s">
        <v>2313</v>
      </c>
      <c r="B1107" s="126" t="s">
        <v>970</v>
      </c>
      <c r="C1107" s="126" t="s">
        <v>2863</v>
      </c>
      <c r="D1107" s="126" t="s">
        <v>202</v>
      </c>
      <c r="E1107" s="126" t="s">
        <v>2314</v>
      </c>
      <c r="F1107" s="126" t="s">
        <v>999</v>
      </c>
      <c r="G1107" s="126" t="s">
        <v>1268</v>
      </c>
    </row>
    <row r="1108" spans="1:7">
      <c r="A1108" s="126" t="s">
        <v>2315</v>
      </c>
      <c r="B1108" s="126" t="s">
        <v>970</v>
      </c>
      <c r="C1108" s="126" t="s">
        <v>2863</v>
      </c>
      <c r="D1108" s="126" t="s">
        <v>202</v>
      </c>
      <c r="E1108" s="126" t="s">
        <v>2316</v>
      </c>
      <c r="F1108" s="126" t="s">
        <v>1039</v>
      </c>
      <c r="G1108" s="126" t="s">
        <v>1401</v>
      </c>
    </row>
    <row r="1109" spans="1:7">
      <c r="A1109" s="126" t="s">
        <v>2317</v>
      </c>
      <c r="B1109" s="126" t="s">
        <v>970</v>
      </c>
      <c r="C1109" s="126" t="s">
        <v>2863</v>
      </c>
      <c r="D1109" s="126" t="s">
        <v>202</v>
      </c>
      <c r="E1109" s="126" t="s">
        <v>313</v>
      </c>
      <c r="F1109" s="126" t="s">
        <v>287</v>
      </c>
      <c r="G1109" s="126" t="s">
        <v>2318</v>
      </c>
    </row>
    <row r="1110" spans="1:7">
      <c r="A1110" s="126" t="s">
        <v>2319</v>
      </c>
      <c r="B1110" s="126" t="s">
        <v>970</v>
      </c>
      <c r="C1110" s="126" t="s">
        <v>2863</v>
      </c>
      <c r="D1110" s="126" t="s">
        <v>202</v>
      </c>
      <c r="E1110" s="126" t="s">
        <v>621</v>
      </c>
      <c r="F1110" s="126" t="s">
        <v>885</v>
      </c>
      <c r="G1110" s="126" t="s">
        <v>253</v>
      </c>
    </row>
    <row r="1111" spans="1:7">
      <c r="A1111" s="126" t="s">
        <v>2320</v>
      </c>
      <c r="B1111" s="126" t="s">
        <v>970</v>
      </c>
      <c r="C1111" s="126" t="s">
        <v>2863</v>
      </c>
      <c r="D1111" s="126" t="s">
        <v>197</v>
      </c>
      <c r="E1111" s="126" t="s">
        <v>1334</v>
      </c>
      <c r="F1111" s="126" t="s">
        <v>885</v>
      </c>
      <c r="G1111" s="126" t="s">
        <v>253</v>
      </c>
    </row>
    <row r="1112" spans="1:7">
      <c r="A1112" s="126" t="s">
        <v>2321</v>
      </c>
      <c r="B1112" s="126" t="s">
        <v>970</v>
      </c>
      <c r="C1112" s="126" t="s">
        <v>2863</v>
      </c>
      <c r="D1112" s="126" t="s">
        <v>202</v>
      </c>
      <c r="E1112" s="126" t="s">
        <v>296</v>
      </c>
      <c r="F1112" s="126" t="s">
        <v>604</v>
      </c>
      <c r="G1112" s="126" t="s">
        <v>298</v>
      </c>
    </row>
    <row r="1113" spans="1:7">
      <c r="A1113" s="126" t="s">
        <v>2322</v>
      </c>
      <c r="B1113" s="126" t="s">
        <v>970</v>
      </c>
      <c r="C1113" s="126" t="s">
        <v>2863</v>
      </c>
      <c r="D1113" s="126" t="s">
        <v>197</v>
      </c>
      <c r="E1113" s="126" t="s">
        <v>901</v>
      </c>
      <c r="F1113" s="126" t="s">
        <v>1927</v>
      </c>
      <c r="G1113" s="126" t="s">
        <v>287</v>
      </c>
    </row>
    <row r="1114" spans="1:7">
      <c r="A1114" s="126" t="s">
        <v>2323</v>
      </c>
      <c r="B1114" s="126" t="s">
        <v>970</v>
      </c>
      <c r="C1114" s="126" t="s">
        <v>2863</v>
      </c>
      <c r="D1114" s="126" t="s">
        <v>202</v>
      </c>
      <c r="E1114" s="126" t="s">
        <v>203</v>
      </c>
      <c r="F1114" s="126" t="s">
        <v>301</v>
      </c>
      <c r="G1114" s="126" t="s">
        <v>2324</v>
      </c>
    </row>
    <row r="1115" spans="1:7">
      <c r="A1115" s="126" t="s">
        <v>2325</v>
      </c>
      <c r="B1115" s="126" t="s">
        <v>970</v>
      </c>
      <c r="C1115" s="126" t="s">
        <v>2863</v>
      </c>
      <c r="D1115" s="126" t="s">
        <v>197</v>
      </c>
      <c r="E1115" s="126" t="s">
        <v>2326</v>
      </c>
      <c r="F1115" s="126" t="s">
        <v>301</v>
      </c>
      <c r="G1115" s="126" t="s">
        <v>904</v>
      </c>
    </row>
    <row r="1116" spans="1:7">
      <c r="A1116" s="126" t="s">
        <v>2327</v>
      </c>
      <c r="B1116" s="126" t="s">
        <v>970</v>
      </c>
      <c r="C1116" s="126" t="s">
        <v>2863</v>
      </c>
      <c r="D1116" s="126" t="s">
        <v>197</v>
      </c>
      <c r="E1116" s="126" t="s">
        <v>369</v>
      </c>
      <c r="F1116" s="126" t="s">
        <v>384</v>
      </c>
      <c r="G1116" s="126" t="s">
        <v>661</v>
      </c>
    </row>
    <row r="1117" spans="1:7">
      <c r="A1117" s="126" t="s">
        <v>2328</v>
      </c>
      <c r="B1117" s="126" t="s">
        <v>970</v>
      </c>
      <c r="C1117" s="126" t="s">
        <v>2863</v>
      </c>
      <c r="D1117" s="126" t="s">
        <v>202</v>
      </c>
      <c r="E1117" s="126" t="s">
        <v>2329</v>
      </c>
      <c r="F1117" s="126" t="s">
        <v>298</v>
      </c>
      <c r="G1117" s="126" t="s">
        <v>1274</v>
      </c>
    </row>
    <row r="1118" spans="1:7">
      <c r="A1118" s="126" t="s">
        <v>2330</v>
      </c>
      <c r="B1118" s="126" t="s">
        <v>970</v>
      </c>
      <c r="C1118" s="126" t="s">
        <v>2863</v>
      </c>
      <c r="D1118" s="126" t="s">
        <v>197</v>
      </c>
      <c r="E1118" s="126" t="s">
        <v>2331</v>
      </c>
      <c r="F1118" s="126" t="s">
        <v>390</v>
      </c>
      <c r="G1118" s="126" t="s">
        <v>2332</v>
      </c>
    </row>
    <row r="1119" spans="1:7">
      <c r="A1119" s="126" t="s">
        <v>2333</v>
      </c>
      <c r="B1119" s="126" t="s">
        <v>970</v>
      </c>
      <c r="C1119" s="126" t="s">
        <v>2863</v>
      </c>
      <c r="D1119" s="126" t="s">
        <v>202</v>
      </c>
      <c r="E1119" s="126" t="s">
        <v>1237</v>
      </c>
      <c r="F1119" s="126" t="s">
        <v>2013</v>
      </c>
      <c r="G1119" s="126" t="s">
        <v>860</v>
      </c>
    </row>
    <row r="1120" spans="1:7">
      <c r="A1120" s="126" t="s">
        <v>2334</v>
      </c>
      <c r="B1120" s="126" t="s">
        <v>970</v>
      </c>
      <c r="C1120" s="126" t="s">
        <v>2863</v>
      </c>
      <c r="D1120" s="126" t="s">
        <v>202</v>
      </c>
      <c r="E1120" s="126" t="s">
        <v>2335</v>
      </c>
      <c r="F1120" s="126" t="s">
        <v>1860</v>
      </c>
      <c r="G1120" s="126" t="s">
        <v>417</v>
      </c>
    </row>
    <row r="1121" spans="1:7">
      <c r="A1121" s="126" t="s">
        <v>2336</v>
      </c>
      <c r="B1121" s="126" t="s">
        <v>970</v>
      </c>
      <c r="C1121" s="126" t="s">
        <v>2863</v>
      </c>
      <c r="D1121" s="126" t="s">
        <v>202</v>
      </c>
      <c r="E1121" s="126" t="s">
        <v>317</v>
      </c>
      <c r="F1121" s="126" t="s">
        <v>1603</v>
      </c>
      <c r="G1121" s="126" t="s">
        <v>905</v>
      </c>
    </row>
    <row r="1122" spans="1:7">
      <c r="A1122" s="126" t="s">
        <v>2337</v>
      </c>
      <c r="B1122" s="126" t="s">
        <v>970</v>
      </c>
      <c r="C1122" s="126" t="s">
        <v>2863</v>
      </c>
      <c r="D1122" s="126" t="s">
        <v>197</v>
      </c>
      <c r="E1122" s="126" t="s">
        <v>897</v>
      </c>
      <c r="F1122" s="126" t="s">
        <v>268</v>
      </c>
      <c r="G1122" s="126" t="s">
        <v>268</v>
      </c>
    </row>
    <row r="1123" spans="1:7">
      <c r="A1123" s="126" t="s">
        <v>2338</v>
      </c>
      <c r="B1123" s="126" t="s">
        <v>970</v>
      </c>
      <c r="C1123" s="126" t="s">
        <v>2863</v>
      </c>
      <c r="D1123" s="126" t="s">
        <v>197</v>
      </c>
      <c r="E1123" s="126" t="s">
        <v>1109</v>
      </c>
      <c r="F1123" s="126" t="s">
        <v>671</v>
      </c>
      <c r="G1123" s="126" t="s">
        <v>672</v>
      </c>
    </row>
    <row r="1124" spans="1:7">
      <c r="A1124" s="126" t="s">
        <v>2339</v>
      </c>
      <c r="B1124" s="126" t="s">
        <v>970</v>
      </c>
      <c r="C1124" s="126" t="s">
        <v>2863</v>
      </c>
      <c r="D1124" s="126" t="s">
        <v>197</v>
      </c>
      <c r="E1124" s="126" t="s">
        <v>1094</v>
      </c>
      <c r="F1124" s="126" t="s">
        <v>276</v>
      </c>
      <c r="G1124" s="126" t="s">
        <v>559</v>
      </c>
    </row>
    <row r="1125" spans="1:7">
      <c r="A1125" s="126" t="s">
        <v>2340</v>
      </c>
      <c r="B1125" s="126" t="s">
        <v>970</v>
      </c>
      <c r="C1125" s="126" t="s">
        <v>2863</v>
      </c>
      <c r="D1125" s="126" t="s">
        <v>197</v>
      </c>
      <c r="E1125" s="126" t="s">
        <v>783</v>
      </c>
      <c r="F1125" s="126" t="s">
        <v>276</v>
      </c>
      <c r="G1125" s="126" t="s">
        <v>276</v>
      </c>
    </row>
    <row r="1126" spans="1:7">
      <c r="A1126" s="126" t="s">
        <v>2341</v>
      </c>
      <c r="B1126" s="126" t="s">
        <v>970</v>
      </c>
      <c r="C1126" s="126" t="s">
        <v>2863</v>
      </c>
      <c r="D1126" s="126" t="s">
        <v>197</v>
      </c>
      <c r="E1126" s="126" t="s">
        <v>901</v>
      </c>
      <c r="F1126" s="126" t="s">
        <v>280</v>
      </c>
      <c r="G1126" s="126" t="s">
        <v>200</v>
      </c>
    </row>
    <row r="1127" spans="1:7">
      <c r="A1127" s="126" t="s">
        <v>2342</v>
      </c>
      <c r="B1127" s="126" t="s">
        <v>970</v>
      </c>
      <c r="C1127" s="126" t="s">
        <v>2863</v>
      </c>
      <c r="D1127" s="126" t="s">
        <v>197</v>
      </c>
      <c r="E1127" s="126" t="s">
        <v>2343</v>
      </c>
      <c r="F1127" s="126" t="s">
        <v>2344</v>
      </c>
      <c r="G1127" s="126" t="s">
        <v>1063</v>
      </c>
    </row>
    <row r="1128" spans="1:7">
      <c r="A1128" s="126" t="s">
        <v>2345</v>
      </c>
      <c r="B1128" s="126" t="s">
        <v>970</v>
      </c>
      <c r="C1128" s="126" t="s">
        <v>2863</v>
      </c>
      <c r="D1128" s="126" t="s">
        <v>197</v>
      </c>
      <c r="E1128" s="126" t="s">
        <v>2346</v>
      </c>
      <c r="F1128" s="126" t="s">
        <v>1546</v>
      </c>
      <c r="G1128" s="126" t="s">
        <v>1547</v>
      </c>
    </row>
    <row r="1129" spans="1:7">
      <c r="A1129" s="126" t="s">
        <v>2347</v>
      </c>
      <c r="B1129" s="126" t="s">
        <v>970</v>
      </c>
      <c r="C1129" s="126" t="s">
        <v>2863</v>
      </c>
      <c r="D1129" s="126" t="s">
        <v>202</v>
      </c>
      <c r="E1129" s="126" t="s">
        <v>2348</v>
      </c>
      <c r="F1129" s="126" t="s">
        <v>1046</v>
      </c>
      <c r="G1129" s="126" t="s">
        <v>489</v>
      </c>
    </row>
    <row r="1130" spans="1:7">
      <c r="A1130" s="126" t="s">
        <v>2349</v>
      </c>
      <c r="B1130" s="126" t="s">
        <v>970</v>
      </c>
      <c r="C1130" s="126" t="s">
        <v>2863</v>
      </c>
      <c r="D1130" s="126" t="s">
        <v>197</v>
      </c>
      <c r="E1130" s="126" t="s">
        <v>2350</v>
      </c>
      <c r="F1130" s="126" t="s">
        <v>1141</v>
      </c>
      <c r="G1130" s="126" t="s">
        <v>451</v>
      </c>
    </row>
    <row r="1131" spans="1:7">
      <c r="A1131" s="126" t="s">
        <v>2351</v>
      </c>
      <c r="B1131" s="126" t="s">
        <v>970</v>
      </c>
      <c r="C1131" s="126" t="s">
        <v>2863</v>
      </c>
      <c r="D1131" s="126" t="s">
        <v>197</v>
      </c>
      <c r="E1131" s="126" t="s">
        <v>2352</v>
      </c>
      <c r="F1131" s="126" t="s">
        <v>1241</v>
      </c>
      <c r="G1131" s="126" t="s">
        <v>1241</v>
      </c>
    </row>
    <row r="1132" spans="1:7">
      <c r="A1132" s="126" t="s">
        <v>2353</v>
      </c>
      <c r="B1132" s="126" t="s">
        <v>970</v>
      </c>
      <c r="C1132" s="126" t="s">
        <v>2863</v>
      </c>
      <c r="D1132" s="126" t="s">
        <v>197</v>
      </c>
      <c r="E1132" s="126" t="s">
        <v>1109</v>
      </c>
      <c r="F1132" s="126" t="s">
        <v>714</v>
      </c>
      <c r="G1132" s="126" t="s">
        <v>375</v>
      </c>
    </row>
    <row r="1133" spans="1:7">
      <c r="A1133" s="126" t="s">
        <v>2354</v>
      </c>
      <c r="B1133" s="126" t="s">
        <v>970</v>
      </c>
      <c r="C1133" s="126" t="s">
        <v>2863</v>
      </c>
      <c r="D1133" s="126" t="s">
        <v>197</v>
      </c>
      <c r="E1133" s="126" t="s">
        <v>2355</v>
      </c>
      <c r="F1133" s="126" t="s">
        <v>290</v>
      </c>
      <c r="G1133" s="126" t="s">
        <v>1345</v>
      </c>
    </row>
    <row r="1134" spans="1:7">
      <c r="A1134" s="126" t="s">
        <v>2356</v>
      </c>
      <c r="B1134" s="126" t="s">
        <v>970</v>
      </c>
      <c r="C1134" s="126" t="s">
        <v>2863</v>
      </c>
      <c r="D1134" s="126" t="s">
        <v>202</v>
      </c>
      <c r="E1134" s="126" t="s">
        <v>2357</v>
      </c>
      <c r="F1134" s="126" t="s">
        <v>496</v>
      </c>
      <c r="G1134" s="126" t="s">
        <v>253</v>
      </c>
    </row>
    <row r="1135" spans="1:7">
      <c r="A1135" s="126" t="s">
        <v>2358</v>
      </c>
      <c r="B1135" s="126" t="s">
        <v>970</v>
      </c>
      <c r="C1135" s="126" t="s">
        <v>2863</v>
      </c>
      <c r="D1135" s="126" t="s">
        <v>197</v>
      </c>
      <c r="E1135" s="126" t="s">
        <v>2359</v>
      </c>
      <c r="F1135" s="126" t="s">
        <v>2360</v>
      </c>
      <c r="G1135" s="126" t="s">
        <v>2361</v>
      </c>
    </row>
    <row r="1136" spans="1:7">
      <c r="A1136" s="126" t="s">
        <v>2362</v>
      </c>
      <c r="B1136" s="126" t="s">
        <v>970</v>
      </c>
      <c r="C1136" s="126" t="s">
        <v>2863</v>
      </c>
      <c r="D1136" s="126" t="s">
        <v>202</v>
      </c>
      <c r="E1136" s="126" t="s">
        <v>738</v>
      </c>
      <c r="F1136" s="126" t="s">
        <v>1368</v>
      </c>
      <c r="G1136" s="126" t="s">
        <v>919</v>
      </c>
    </row>
    <row r="1137" spans="1:7">
      <c r="A1137" s="126" t="s">
        <v>2363</v>
      </c>
      <c r="B1137" s="126" t="s">
        <v>970</v>
      </c>
      <c r="C1137" s="126" t="s">
        <v>2863</v>
      </c>
      <c r="D1137" s="126" t="s">
        <v>202</v>
      </c>
      <c r="E1137" s="126" t="s">
        <v>2364</v>
      </c>
      <c r="F1137" s="126" t="s">
        <v>249</v>
      </c>
      <c r="G1137" s="126" t="s">
        <v>390</v>
      </c>
    </row>
    <row r="1138" spans="1:7">
      <c r="A1138" s="126" t="s">
        <v>2365</v>
      </c>
      <c r="B1138" s="126" t="s">
        <v>970</v>
      </c>
      <c r="C1138" s="126" t="s">
        <v>2863</v>
      </c>
      <c r="D1138" s="126" t="s">
        <v>197</v>
      </c>
      <c r="E1138" s="126" t="s">
        <v>607</v>
      </c>
      <c r="F1138" s="126" t="s">
        <v>1164</v>
      </c>
      <c r="G1138" s="126" t="s">
        <v>1030</v>
      </c>
    </row>
    <row r="1139" spans="1:7">
      <c r="A1139" s="126" t="s">
        <v>2366</v>
      </c>
      <c r="B1139" s="126" t="s">
        <v>970</v>
      </c>
      <c r="C1139" s="126" t="s">
        <v>2863</v>
      </c>
      <c r="D1139" s="126" t="s">
        <v>197</v>
      </c>
      <c r="E1139" s="126" t="s">
        <v>2367</v>
      </c>
      <c r="F1139" s="126" t="s">
        <v>1112</v>
      </c>
      <c r="G1139" s="126" t="s">
        <v>213</v>
      </c>
    </row>
    <row r="1140" spans="1:7">
      <c r="A1140" s="126" t="s">
        <v>2368</v>
      </c>
      <c r="B1140" s="126" t="s">
        <v>970</v>
      </c>
      <c r="C1140" s="126" t="s">
        <v>2863</v>
      </c>
      <c r="D1140" s="126" t="s">
        <v>197</v>
      </c>
      <c r="E1140" s="126" t="s">
        <v>994</v>
      </c>
      <c r="F1140" s="126" t="s">
        <v>451</v>
      </c>
      <c r="G1140" s="126" t="s">
        <v>357</v>
      </c>
    </row>
    <row r="1141" spans="1:7">
      <c r="A1141" s="126" t="s">
        <v>2369</v>
      </c>
      <c r="B1141" s="126" t="s">
        <v>970</v>
      </c>
      <c r="C1141" s="126" t="s">
        <v>2863</v>
      </c>
      <c r="D1141" s="126" t="s">
        <v>202</v>
      </c>
      <c r="E1141" s="126" t="s">
        <v>313</v>
      </c>
      <c r="F1141" s="126" t="s">
        <v>719</v>
      </c>
      <c r="G1141" s="126" t="s">
        <v>276</v>
      </c>
    </row>
    <row r="1142" spans="1:7">
      <c r="A1142" s="126" t="s">
        <v>2370</v>
      </c>
      <c r="B1142" s="126" t="s">
        <v>970</v>
      </c>
      <c r="C1142" s="126" t="s">
        <v>2863</v>
      </c>
      <c r="D1142" s="126" t="s">
        <v>197</v>
      </c>
      <c r="E1142" s="126" t="s">
        <v>2371</v>
      </c>
      <c r="F1142" s="126" t="s">
        <v>1171</v>
      </c>
      <c r="G1142" s="126" t="s">
        <v>236</v>
      </c>
    </row>
    <row r="1143" spans="1:7">
      <c r="A1143" s="126" t="s">
        <v>2372</v>
      </c>
      <c r="B1143" s="126" t="s">
        <v>195</v>
      </c>
      <c r="C1143" s="126" t="s">
        <v>2864</v>
      </c>
      <c r="D1143" s="126" t="s">
        <v>197</v>
      </c>
      <c r="E1143" s="126" t="s">
        <v>2373</v>
      </c>
      <c r="F1143" s="126" t="s">
        <v>2374</v>
      </c>
      <c r="G1143" s="126" t="s">
        <v>1294</v>
      </c>
    </row>
    <row r="1144" spans="1:7">
      <c r="A1144" s="126" t="s">
        <v>2375</v>
      </c>
      <c r="B1144" s="126" t="s">
        <v>195</v>
      </c>
      <c r="C1144" s="126" t="s">
        <v>2864</v>
      </c>
      <c r="D1144" s="126" t="s">
        <v>197</v>
      </c>
      <c r="E1144" s="126" t="s">
        <v>1109</v>
      </c>
      <c r="F1144" s="126" t="s">
        <v>345</v>
      </c>
      <c r="G1144" s="126" t="s">
        <v>346</v>
      </c>
    </row>
    <row r="1145" spans="1:7">
      <c r="A1145" s="126" t="s">
        <v>2376</v>
      </c>
      <c r="B1145" s="126" t="s">
        <v>195</v>
      </c>
      <c r="C1145" s="126" t="s">
        <v>2864</v>
      </c>
      <c r="D1145" s="126" t="s">
        <v>197</v>
      </c>
      <c r="E1145" s="126" t="s">
        <v>2377</v>
      </c>
      <c r="F1145" s="126" t="s">
        <v>216</v>
      </c>
      <c r="G1145" s="126" t="s">
        <v>2120</v>
      </c>
    </row>
    <row r="1146" spans="1:7">
      <c r="A1146" s="126" t="s">
        <v>2378</v>
      </c>
      <c r="B1146" s="126" t="s">
        <v>195</v>
      </c>
      <c r="C1146" s="126" t="s">
        <v>2864</v>
      </c>
      <c r="D1146" s="126" t="s">
        <v>202</v>
      </c>
      <c r="E1146" s="126" t="s">
        <v>2379</v>
      </c>
      <c r="F1146" s="126" t="s">
        <v>400</v>
      </c>
      <c r="G1146" s="126" t="s">
        <v>2380</v>
      </c>
    </row>
    <row r="1147" spans="1:7">
      <c r="A1147" s="126" t="s">
        <v>2381</v>
      </c>
      <c r="B1147" s="126" t="s">
        <v>195</v>
      </c>
      <c r="C1147" s="126" t="s">
        <v>2864</v>
      </c>
      <c r="D1147" s="126" t="s">
        <v>202</v>
      </c>
      <c r="E1147" s="126" t="s">
        <v>2382</v>
      </c>
      <c r="F1147" s="126" t="s">
        <v>417</v>
      </c>
      <c r="G1147" s="126" t="s">
        <v>2383</v>
      </c>
    </row>
    <row r="1148" spans="1:7">
      <c r="A1148" s="126" t="s">
        <v>2384</v>
      </c>
      <c r="B1148" s="126" t="s">
        <v>195</v>
      </c>
      <c r="C1148" s="126" t="s">
        <v>2864</v>
      </c>
      <c r="D1148" s="126" t="s">
        <v>202</v>
      </c>
      <c r="E1148" s="126" t="s">
        <v>1186</v>
      </c>
      <c r="F1148" s="126" t="s">
        <v>632</v>
      </c>
      <c r="G1148" s="126" t="s">
        <v>1491</v>
      </c>
    </row>
    <row r="1149" spans="1:7">
      <c r="A1149" s="126" t="s">
        <v>2385</v>
      </c>
      <c r="B1149" s="126" t="s">
        <v>195</v>
      </c>
      <c r="C1149" s="126" t="s">
        <v>2864</v>
      </c>
      <c r="D1149" s="126" t="s">
        <v>202</v>
      </c>
      <c r="E1149" s="126" t="s">
        <v>859</v>
      </c>
      <c r="F1149" s="126" t="s">
        <v>2386</v>
      </c>
      <c r="G1149" s="126" t="s">
        <v>341</v>
      </c>
    </row>
    <row r="1150" spans="1:7">
      <c r="A1150" s="126" t="s">
        <v>2387</v>
      </c>
      <c r="B1150" s="126" t="s">
        <v>195</v>
      </c>
      <c r="C1150" s="126" t="s">
        <v>2864</v>
      </c>
      <c r="D1150" s="126" t="s">
        <v>202</v>
      </c>
      <c r="E1150" s="126" t="s">
        <v>2388</v>
      </c>
      <c r="F1150" s="126" t="s">
        <v>236</v>
      </c>
      <c r="G1150" s="126" t="s">
        <v>638</v>
      </c>
    </row>
    <row r="1151" spans="1:7">
      <c r="A1151" s="126" t="s">
        <v>2389</v>
      </c>
      <c r="B1151" s="126" t="s">
        <v>195</v>
      </c>
      <c r="C1151" s="126" t="s">
        <v>2864</v>
      </c>
      <c r="D1151" s="126" t="s">
        <v>197</v>
      </c>
      <c r="E1151" s="126" t="s">
        <v>283</v>
      </c>
      <c r="F1151" s="126" t="s">
        <v>2390</v>
      </c>
      <c r="G1151" s="126" t="s">
        <v>2391</v>
      </c>
    </row>
    <row r="1152" spans="1:7">
      <c r="A1152" s="126" t="s">
        <v>2392</v>
      </c>
      <c r="B1152" s="126" t="s">
        <v>195</v>
      </c>
      <c r="C1152" s="126" t="s">
        <v>2864</v>
      </c>
      <c r="D1152" s="126" t="s">
        <v>202</v>
      </c>
      <c r="E1152" s="126" t="s">
        <v>498</v>
      </c>
      <c r="F1152" s="126" t="s">
        <v>2393</v>
      </c>
      <c r="G1152" s="126" t="s">
        <v>622</v>
      </c>
    </row>
    <row r="1153" spans="1:7">
      <c r="A1153" s="126" t="s">
        <v>2394</v>
      </c>
      <c r="B1153" s="126" t="s">
        <v>195</v>
      </c>
      <c r="C1153" s="126" t="s">
        <v>2864</v>
      </c>
      <c r="D1153" s="126" t="s">
        <v>202</v>
      </c>
      <c r="E1153" s="126" t="s">
        <v>856</v>
      </c>
      <c r="F1153" s="126" t="s">
        <v>244</v>
      </c>
      <c r="G1153" s="126" t="s">
        <v>1603</v>
      </c>
    </row>
    <row r="1154" spans="1:7">
      <c r="A1154" s="126" t="s">
        <v>2395</v>
      </c>
      <c r="B1154" s="126" t="s">
        <v>195</v>
      </c>
      <c r="C1154" s="126" t="s">
        <v>2864</v>
      </c>
      <c r="D1154" s="126" t="s">
        <v>202</v>
      </c>
      <c r="E1154" s="126" t="s">
        <v>1518</v>
      </c>
      <c r="F1154" s="126" t="s">
        <v>2396</v>
      </c>
      <c r="G1154" s="126" t="s">
        <v>268</v>
      </c>
    </row>
    <row r="1155" spans="1:7">
      <c r="A1155" s="126" t="s">
        <v>2397</v>
      </c>
      <c r="B1155" s="126" t="s">
        <v>195</v>
      </c>
      <c r="C1155" s="126" t="s">
        <v>2864</v>
      </c>
      <c r="D1155" s="126" t="s">
        <v>197</v>
      </c>
      <c r="E1155" s="126" t="s">
        <v>1298</v>
      </c>
      <c r="F1155" s="126" t="s">
        <v>538</v>
      </c>
      <c r="G1155" s="126" t="s">
        <v>464</v>
      </c>
    </row>
    <row r="1156" spans="1:7">
      <c r="A1156" s="126" t="s">
        <v>2398</v>
      </c>
      <c r="B1156" s="126" t="s">
        <v>195</v>
      </c>
      <c r="C1156" s="126" t="s">
        <v>2864</v>
      </c>
      <c r="D1156" s="126" t="s">
        <v>197</v>
      </c>
      <c r="E1156" s="126" t="s">
        <v>2331</v>
      </c>
      <c r="F1156" s="126" t="s">
        <v>2399</v>
      </c>
      <c r="G1156" s="126" t="s">
        <v>702</v>
      </c>
    </row>
    <row r="1157" spans="1:7">
      <c r="A1157" s="126" t="s">
        <v>2400</v>
      </c>
      <c r="B1157" s="126" t="s">
        <v>195</v>
      </c>
      <c r="C1157" s="126" t="s">
        <v>2864</v>
      </c>
      <c r="D1157" s="126" t="s">
        <v>202</v>
      </c>
      <c r="E1157" s="126" t="s">
        <v>2401</v>
      </c>
      <c r="F1157" s="126" t="s">
        <v>2402</v>
      </c>
      <c r="G1157" s="126" t="s">
        <v>632</v>
      </c>
    </row>
    <row r="1158" spans="1:7">
      <c r="A1158" s="126" t="s">
        <v>2403</v>
      </c>
      <c r="B1158" s="126" t="s">
        <v>195</v>
      </c>
      <c r="C1158" s="126" t="s">
        <v>2864</v>
      </c>
      <c r="D1158" s="126" t="s">
        <v>197</v>
      </c>
      <c r="E1158" s="126" t="s">
        <v>1330</v>
      </c>
      <c r="F1158" s="126" t="s">
        <v>604</v>
      </c>
      <c r="G1158" s="126" t="s">
        <v>249</v>
      </c>
    </row>
    <row r="1159" spans="1:7">
      <c r="A1159" s="126" t="s">
        <v>2404</v>
      </c>
      <c r="B1159" s="126" t="s">
        <v>195</v>
      </c>
      <c r="C1159" s="126" t="s">
        <v>2864</v>
      </c>
      <c r="D1159" s="126" t="s">
        <v>197</v>
      </c>
      <c r="E1159" s="126" t="s">
        <v>2405</v>
      </c>
      <c r="F1159" s="126" t="s">
        <v>301</v>
      </c>
      <c r="G1159" s="126" t="s">
        <v>520</v>
      </c>
    </row>
    <row r="1160" spans="1:7">
      <c r="A1160" s="126" t="s">
        <v>2406</v>
      </c>
      <c r="B1160" s="126" t="s">
        <v>195</v>
      </c>
      <c r="C1160" s="126" t="s">
        <v>2864</v>
      </c>
      <c r="D1160" s="126" t="s">
        <v>197</v>
      </c>
      <c r="E1160" s="126" t="s">
        <v>664</v>
      </c>
      <c r="F1160" s="126" t="s">
        <v>1593</v>
      </c>
      <c r="G1160" s="126" t="s">
        <v>573</v>
      </c>
    </row>
    <row r="1161" spans="1:7">
      <c r="A1161" s="126" t="s">
        <v>2407</v>
      </c>
      <c r="B1161" s="126" t="s">
        <v>195</v>
      </c>
      <c r="C1161" s="126" t="s">
        <v>2864</v>
      </c>
      <c r="D1161" s="126" t="s">
        <v>197</v>
      </c>
      <c r="E1161" s="126" t="s">
        <v>1109</v>
      </c>
      <c r="F1161" s="126" t="s">
        <v>2408</v>
      </c>
      <c r="G1161" s="126" t="s">
        <v>489</v>
      </c>
    </row>
    <row r="1162" spans="1:7">
      <c r="A1162" s="126" t="s">
        <v>2409</v>
      </c>
      <c r="B1162" s="126" t="s">
        <v>195</v>
      </c>
      <c r="C1162" s="126" t="s">
        <v>2864</v>
      </c>
      <c r="D1162" s="126" t="s">
        <v>202</v>
      </c>
      <c r="E1162" s="126" t="s">
        <v>456</v>
      </c>
      <c r="F1162" s="126" t="s">
        <v>891</v>
      </c>
      <c r="G1162" s="126" t="s">
        <v>2410</v>
      </c>
    </row>
    <row r="1163" spans="1:7">
      <c r="A1163" s="126" t="s">
        <v>2411</v>
      </c>
      <c r="B1163" s="126" t="s">
        <v>195</v>
      </c>
      <c r="C1163" s="126" t="s">
        <v>2864</v>
      </c>
      <c r="D1163" s="126" t="s">
        <v>202</v>
      </c>
      <c r="E1163" s="126" t="s">
        <v>1605</v>
      </c>
      <c r="F1163" s="126" t="s">
        <v>891</v>
      </c>
      <c r="G1163" s="126" t="s">
        <v>916</v>
      </c>
    </row>
    <row r="1164" spans="1:7">
      <c r="A1164" s="126" t="s">
        <v>2412</v>
      </c>
      <c r="B1164" s="126" t="s">
        <v>195</v>
      </c>
      <c r="C1164" s="126" t="s">
        <v>2864</v>
      </c>
      <c r="D1164" s="126" t="s">
        <v>197</v>
      </c>
      <c r="E1164" s="126" t="s">
        <v>2098</v>
      </c>
      <c r="F1164" s="126" t="s">
        <v>268</v>
      </c>
      <c r="G1164" s="126" t="s">
        <v>1701</v>
      </c>
    </row>
    <row r="1165" spans="1:7">
      <c r="A1165" s="126" t="s">
        <v>2413</v>
      </c>
      <c r="B1165" s="126" t="s">
        <v>195</v>
      </c>
      <c r="C1165" s="126" t="s">
        <v>2864</v>
      </c>
      <c r="D1165" s="126" t="s">
        <v>197</v>
      </c>
      <c r="E1165" s="126" t="s">
        <v>283</v>
      </c>
      <c r="F1165" s="126" t="s">
        <v>2414</v>
      </c>
      <c r="G1165" s="126" t="s">
        <v>287</v>
      </c>
    </row>
    <row r="1166" spans="1:7">
      <c r="A1166" s="126" t="s">
        <v>2415</v>
      </c>
      <c r="B1166" s="126" t="s">
        <v>195</v>
      </c>
      <c r="C1166" s="126" t="s">
        <v>2864</v>
      </c>
      <c r="D1166" s="126" t="s">
        <v>202</v>
      </c>
      <c r="E1166" s="126" t="s">
        <v>859</v>
      </c>
      <c r="F1166" s="126" t="s">
        <v>807</v>
      </c>
      <c r="G1166" s="126" t="s">
        <v>1945</v>
      </c>
    </row>
    <row r="1167" spans="1:7">
      <c r="A1167" s="126" t="s">
        <v>2416</v>
      </c>
      <c r="B1167" s="126" t="s">
        <v>195</v>
      </c>
      <c r="C1167" s="126" t="s">
        <v>2864</v>
      </c>
      <c r="D1167" s="126" t="s">
        <v>202</v>
      </c>
      <c r="E1167" s="126" t="s">
        <v>1916</v>
      </c>
      <c r="F1167" s="126" t="s">
        <v>2417</v>
      </c>
      <c r="G1167" s="126" t="s">
        <v>520</v>
      </c>
    </row>
    <row r="1168" spans="1:7">
      <c r="A1168" s="126" t="s">
        <v>2418</v>
      </c>
      <c r="B1168" s="126" t="s">
        <v>195</v>
      </c>
      <c r="C1168" s="126" t="s">
        <v>2864</v>
      </c>
      <c r="D1168" s="126" t="s">
        <v>197</v>
      </c>
      <c r="E1168" s="126" t="s">
        <v>2419</v>
      </c>
      <c r="F1168" s="126" t="s">
        <v>307</v>
      </c>
      <c r="G1168" s="126" t="s">
        <v>375</v>
      </c>
    </row>
    <row r="1169" spans="1:7">
      <c r="A1169" s="126" t="s">
        <v>2420</v>
      </c>
      <c r="B1169" s="126" t="s">
        <v>195</v>
      </c>
      <c r="C1169" s="126" t="s">
        <v>2864</v>
      </c>
      <c r="D1169" s="126" t="s">
        <v>202</v>
      </c>
      <c r="E1169" s="126" t="s">
        <v>1237</v>
      </c>
      <c r="F1169" s="126" t="s">
        <v>1029</v>
      </c>
      <c r="G1169" s="126" t="s">
        <v>587</v>
      </c>
    </row>
    <row r="1170" spans="1:7">
      <c r="A1170" s="126" t="s">
        <v>2421</v>
      </c>
      <c r="B1170" s="126" t="s">
        <v>195</v>
      </c>
      <c r="C1170" s="126" t="s">
        <v>2864</v>
      </c>
      <c r="D1170" s="126" t="s">
        <v>197</v>
      </c>
      <c r="E1170" s="126" t="s">
        <v>2103</v>
      </c>
      <c r="F1170" s="126" t="s">
        <v>866</v>
      </c>
      <c r="G1170" s="126" t="s">
        <v>301</v>
      </c>
    </row>
    <row r="1171" spans="1:7">
      <c r="A1171" s="126" t="s">
        <v>2422</v>
      </c>
      <c r="B1171" s="126" t="s">
        <v>195</v>
      </c>
      <c r="C1171" s="126" t="s">
        <v>2864</v>
      </c>
      <c r="D1171" s="126" t="s">
        <v>197</v>
      </c>
      <c r="E1171" s="126" t="s">
        <v>2423</v>
      </c>
      <c r="F1171" s="126" t="s">
        <v>1234</v>
      </c>
      <c r="G1171" s="126" t="s">
        <v>996</v>
      </c>
    </row>
    <row r="1172" spans="1:7">
      <c r="A1172" s="126" t="s">
        <v>2424</v>
      </c>
      <c r="B1172" s="126" t="s">
        <v>195</v>
      </c>
      <c r="C1172" s="126" t="s">
        <v>2864</v>
      </c>
      <c r="D1172" s="126" t="s">
        <v>197</v>
      </c>
      <c r="E1172" s="126" t="s">
        <v>718</v>
      </c>
      <c r="F1172" s="126" t="s">
        <v>824</v>
      </c>
      <c r="G1172" s="126" t="s">
        <v>781</v>
      </c>
    </row>
    <row r="1173" spans="1:7">
      <c r="A1173" s="126" t="s">
        <v>2425</v>
      </c>
      <c r="B1173" s="126" t="s">
        <v>195</v>
      </c>
      <c r="C1173" s="126" t="s">
        <v>2864</v>
      </c>
      <c r="D1173" s="126" t="s">
        <v>202</v>
      </c>
      <c r="E1173" s="126" t="s">
        <v>2426</v>
      </c>
      <c r="F1173" s="126" t="s">
        <v>980</v>
      </c>
      <c r="G1173" s="126" t="s">
        <v>1049</v>
      </c>
    </row>
    <row r="1174" spans="1:7">
      <c r="A1174" s="126" t="s">
        <v>2427</v>
      </c>
      <c r="B1174" s="126" t="s">
        <v>195</v>
      </c>
      <c r="C1174" s="126" t="s">
        <v>2864</v>
      </c>
      <c r="D1174" s="126" t="s">
        <v>197</v>
      </c>
      <c r="E1174" s="126" t="s">
        <v>507</v>
      </c>
      <c r="F1174" s="126" t="s">
        <v>946</v>
      </c>
      <c r="G1174" s="126" t="s">
        <v>587</v>
      </c>
    </row>
    <row r="1175" spans="1:7">
      <c r="A1175" s="126" t="s">
        <v>2428</v>
      </c>
      <c r="B1175" s="126" t="s">
        <v>195</v>
      </c>
      <c r="C1175" s="126" t="s">
        <v>2864</v>
      </c>
      <c r="D1175" s="126" t="s">
        <v>197</v>
      </c>
      <c r="E1175" s="126" t="s">
        <v>2429</v>
      </c>
      <c r="F1175" s="126" t="s">
        <v>1048</v>
      </c>
      <c r="G1175" s="126" t="s">
        <v>2256</v>
      </c>
    </row>
    <row r="1176" spans="1:7">
      <c r="A1176" s="126" t="s">
        <v>1786</v>
      </c>
      <c r="B1176" s="126" t="s">
        <v>195</v>
      </c>
      <c r="C1176" s="126" t="s">
        <v>2864</v>
      </c>
      <c r="D1176" s="126" t="s">
        <v>202</v>
      </c>
      <c r="E1176" s="126" t="s">
        <v>251</v>
      </c>
      <c r="F1176" s="126" t="s">
        <v>799</v>
      </c>
      <c r="G1176" s="126" t="s">
        <v>2041</v>
      </c>
    </row>
    <row r="1177" spans="1:7">
      <c r="A1177" s="126" t="s">
        <v>2430</v>
      </c>
      <c r="B1177" s="126" t="s">
        <v>195</v>
      </c>
      <c r="C1177" s="126" t="s">
        <v>2864</v>
      </c>
      <c r="D1177" s="126" t="s">
        <v>197</v>
      </c>
      <c r="E1177" s="126" t="s">
        <v>2431</v>
      </c>
      <c r="F1177" s="126" t="s">
        <v>1248</v>
      </c>
      <c r="G1177" s="126" t="s">
        <v>1249</v>
      </c>
    </row>
    <row r="1178" spans="1:7">
      <c r="A1178" s="126" t="s">
        <v>2432</v>
      </c>
      <c r="B1178" s="126" t="s">
        <v>195</v>
      </c>
      <c r="C1178" s="126" t="s">
        <v>2864</v>
      </c>
      <c r="D1178" s="126" t="s">
        <v>197</v>
      </c>
      <c r="E1178" s="126" t="s">
        <v>613</v>
      </c>
      <c r="F1178" s="126" t="s">
        <v>846</v>
      </c>
      <c r="G1178" s="126" t="s">
        <v>1157</v>
      </c>
    </row>
    <row r="1179" spans="1:7">
      <c r="A1179" s="126" t="s">
        <v>2433</v>
      </c>
      <c r="B1179" s="126" t="s">
        <v>195</v>
      </c>
      <c r="C1179" s="126" t="s">
        <v>2864</v>
      </c>
      <c r="D1179" s="126" t="s">
        <v>202</v>
      </c>
      <c r="E1179" s="126" t="s">
        <v>313</v>
      </c>
      <c r="F1179" s="126" t="s">
        <v>846</v>
      </c>
      <c r="G1179" s="126" t="s">
        <v>276</v>
      </c>
    </row>
    <row r="1180" spans="1:7">
      <c r="A1180" s="126" t="s">
        <v>2434</v>
      </c>
      <c r="B1180" s="126" t="s">
        <v>195</v>
      </c>
      <c r="C1180" s="126" t="s">
        <v>2864</v>
      </c>
      <c r="D1180" s="126" t="s">
        <v>197</v>
      </c>
      <c r="E1180" s="126" t="s">
        <v>592</v>
      </c>
      <c r="F1180" s="126" t="s">
        <v>297</v>
      </c>
      <c r="G1180" s="126" t="s">
        <v>658</v>
      </c>
    </row>
    <row r="1181" spans="1:7">
      <c r="A1181" s="126" t="s">
        <v>2435</v>
      </c>
      <c r="B1181" s="126" t="s">
        <v>195</v>
      </c>
      <c r="C1181" s="126" t="s">
        <v>2864</v>
      </c>
      <c r="D1181" s="126" t="s">
        <v>202</v>
      </c>
      <c r="E1181" s="126" t="s">
        <v>2436</v>
      </c>
      <c r="F1181" s="126" t="s">
        <v>910</v>
      </c>
      <c r="G1181" s="126" t="s">
        <v>372</v>
      </c>
    </row>
    <row r="1182" spans="1:7">
      <c r="A1182" s="126" t="s">
        <v>2437</v>
      </c>
      <c r="B1182" s="126" t="s">
        <v>195</v>
      </c>
      <c r="C1182" s="126" t="s">
        <v>2864</v>
      </c>
      <c r="D1182" s="126" t="s">
        <v>197</v>
      </c>
      <c r="E1182" s="126" t="s">
        <v>484</v>
      </c>
      <c r="F1182" s="126" t="s">
        <v>213</v>
      </c>
      <c r="G1182" s="126" t="s">
        <v>441</v>
      </c>
    </row>
    <row r="1183" spans="1:7">
      <c r="A1183" s="126" t="s">
        <v>2438</v>
      </c>
      <c r="B1183" s="126" t="s">
        <v>195</v>
      </c>
      <c r="C1183" s="126" t="s">
        <v>2864</v>
      </c>
      <c r="D1183" s="126" t="s">
        <v>197</v>
      </c>
      <c r="E1183" s="126" t="s">
        <v>977</v>
      </c>
      <c r="F1183" s="126" t="s">
        <v>489</v>
      </c>
      <c r="G1183" s="126" t="s">
        <v>2439</v>
      </c>
    </row>
    <row r="1184" spans="1:7">
      <c r="A1184" s="126" t="s">
        <v>2440</v>
      </c>
      <c r="B1184" s="126" t="s">
        <v>195</v>
      </c>
      <c r="C1184" s="126" t="s">
        <v>2864</v>
      </c>
      <c r="D1184" s="126" t="s">
        <v>202</v>
      </c>
      <c r="E1184" s="126" t="s">
        <v>340</v>
      </c>
      <c r="F1184" s="126" t="s">
        <v>1807</v>
      </c>
      <c r="G1184" s="126" t="s">
        <v>249</v>
      </c>
    </row>
    <row r="1185" spans="1:7">
      <c r="A1185" s="126" t="s">
        <v>2441</v>
      </c>
      <c r="B1185" s="126" t="s">
        <v>195</v>
      </c>
      <c r="C1185" s="126" t="s">
        <v>2864</v>
      </c>
      <c r="D1185" s="126" t="s">
        <v>197</v>
      </c>
      <c r="E1185" s="126" t="s">
        <v>780</v>
      </c>
      <c r="F1185" s="126" t="s">
        <v>1737</v>
      </c>
      <c r="G1185" s="126" t="s">
        <v>739</v>
      </c>
    </row>
    <row r="1186" spans="1:7">
      <c r="A1186" s="126" t="s">
        <v>2442</v>
      </c>
      <c r="B1186" s="126" t="s">
        <v>195</v>
      </c>
      <c r="C1186" s="126" t="s">
        <v>2864</v>
      </c>
      <c r="D1186" s="126" t="s">
        <v>202</v>
      </c>
      <c r="E1186" s="126" t="s">
        <v>332</v>
      </c>
      <c r="F1186" s="126" t="s">
        <v>2443</v>
      </c>
      <c r="G1186" s="126" t="s">
        <v>277</v>
      </c>
    </row>
    <row r="1187" spans="1:7">
      <c r="A1187" s="126" t="s">
        <v>2444</v>
      </c>
      <c r="B1187" s="126" t="s">
        <v>195</v>
      </c>
      <c r="C1187" s="126" t="s">
        <v>2864</v>
      </c>
      <c r="D1187" s="126" t="s">
        <v>202</v>
      </c>
      <c r="E1187" s="126" t="s">
        <v>2445</v>
      </c>
      <c r="F1187" s="126" t="s">
        <v>1171</v>
      </c>
      <c r="G1187" s="126" t="s">
        <v>445</v>
      </c>
    </row>
    <row r="1188" spans="1:7">
      <c r="A1188" s="126" t="s">
        <v>2446</v>
      </c>
      <c r="B1188" s="126" t="s">
        <v>195</v>
      </c>
      <c r="C1188" s="126" t="s">
        <v>2864</v>
      </c>
      <c r="D1188" s="126" t="s">
        <v>197</v>
      </c>
      <c r="E1188" s="126" t="s">
        <v>2447</v>
      </c>
      <c r="F1188" s="126" t="s">
        <v>702</v>
      </c>
      <c r="G1188" s="126" t="s">
        <v>1234</v>
      </c>
    </row>
    <row r="1189" spans="1:7">
      <c r="A1189" s="126" t="s">
        <v>2448</v>
      </c>
      <c r="B1189" s="126" t="s">
        <v>335</v>
      </c>
      <c r="C1189" s="126" t="s">
        <v>2864</v>
      </c>
      <c r="D1189" s="126" t="s">
        <v>202</v>
      </c>
      <c r="E1189" s="126" t="s">
        <v>296</v>
      </c>
      <c r="F1189" s="126" t="s">
        <v>204</v>
      </c>
      <c r="G1189" s="126" t="s">
        <v>205</v>
      </c>
    </row>
    <row r="1190" spans="1:7">
      <c r="A1190" s="126" t="s">
        <v>2449</v>
      </c>
      <c r="B1190" s="126" t="s">
        <v>335</v>
      </c>
      <c r="C1190" s="126" t="s">
        <v>2864</v>
      </c>
      <c r="D1190" s="126" t="s">
        <v>197</v>
      </c>
      <c r="E1190" s="126" t="s">
        <v>1817</v>
      </c>
      <c r="F1190" s="126" t="s">
        <v>1899</v>
      </c>
      <c r="G1190" s="126" t="s">
        <v>2279</v>
      </c>
    </row>
    <row r="1191" spans="1:7">
      <c r="A1191" s="126" t="s">
        <v>2450</v>
      </c>
      <c r="B1191" s="126" t="s">
        <v>335</v>
      </c>
      <c r="C1191" s="126" t="s">
        <v>2864</v>
      </c>
      <c r="D1191" s="126" t="s">
        <v>197</v>
      </c>
      <c r="E1191" s="126" t="s">
        <v>1109</v>
      </c>
      <c r="F1191" s="126" t="s">
        <v>739</v>
      </c>
      <c r="G1191" s="126" t="s">
        <v>531</v>
      </c>
    </row>
    <row r="1192" spans="1:7">
      <c r="A1192" s="126" t="s">
        <v>2451</v>
      </c>
      <c r="B1192" s="126" t="s">
        <v>335</v>
      </c>
      <c r="C1192" s="126" t="s">
        <v>2864</v>
      </c>
      <c r="D1192" s="126" t="s">
        <v>202</v>
      </c>
      <c r="E1192" s="126" t="s">
        <v>313</v>
      </c>
      <c r="F1192" s="126" t="s">
        <v>1081</v>
      </c>
      <c r="G1192" s="126" t="s">
        <v>2452</v>
      </c>
    </row>
    <row r="1193" spans="1:7">
      <c r="A1193" s="126" t="s">
        <v>2453</v>
      </c>
      <c r="B1193" s="126" t="s">
        <v>335</v>
      </c>
      <c r="C1193" s="126" t="s">
        <v>2864</v>
      </c>
      <c r="D1193" s="126" t="s">
        <v>197</v>
      </c>
      <c r="E1193" s="126" t="s">
        <v>2454</v>
      </c>
      <c r="F1193" s="126" t="s">
        <v>2455</v>
      </c>
      <c r="G1193" s="126" t="s">
        <v>256</v>
      </c>
    </row>
    <row r="1194" spans="1:7">
      <c r="A1194" s="126" t="s">
        <v>1562</v>
      </c>
      <c r="B1194" s="126" t="s">
        <v>335</v>
      </c>
      <c r="C1194" s="126" t="s">
        <v>2864</v>
      </c>
      <c r="D1194" s="126" t="s">
        <v>197</v>
      </c>
      <c r="E1194" s="126" t="s">
        <v>1334</v>
      </c>
      <c r="F1194" s="126" t="s">
        <v>216</v>
      </c>
      <c r="G1194" s="126" t="s">
        <v>217</v>
      </c>
    </row>
    <row r="1195" spans="1:7">
      <c r="A1195" s="126" t="s">
        <v>2456</v>
      </c>
      <c r="B1195" s="126" t="s">
        <v>335</v>
      </c>
      <c r="C1195" s="126" t="s">
        <v>2864</v>
      </c>
      <c r="D1195" s="126" t="s">
        <v>202</v>
      </c>
      <c r="E1195" s="126" t="s">
        <v>2457</v>
      </c>
      <c r="F1195" s="126" t="s">
        <v>1906</v>
      </c>
      <c r="G1195" s="126" t="s">
        <v>1907</v>
      </c>
    </row>
    <row r="1196" spans="1:7">
      <c r="A1196" s="126" t="s">
        <v>2458</v>
      </c>
      <c r="B1196" s="126" t="s">
        <v>335</v>
      </c>
      <c r="C1196" s="126" t="s">
        <v>2864</v>
      </c>
      <c r="D1196" s="126" t="s">
        <v>202</v>
      </c>
      <c r="E1196" s="126" t="s">
        <v>2166</v>
      </c>
      <c r="F1196" s="126" t="s">
        <v>2459</v>
      </c>
      <c r="G1196" s="126" t="s">
        <v>2460</v>
      </c>
    </row>
    <row r="1197" spans="1:7">
      <c r="A1197" s="126" t="s">
        <v>2461</v>
      </c>
      <c r="B1197" s="126" t="s">
        <v>335</v>
      </c>
      <c r="C1197" s="126" t="s">
        <v>2864</v>
      </c>
      <c r="D1197" s="126" t="s">
        <v>197</v>
      </c>
      <c r="E1197" s="126" t="s">
        <v>2462</v>
      </c>
      <c r="F1197" s="126" t="s">
        <v>1299</v>
      </c>
      <c r="G1197" s="126" t="s">
        <v>346</v>
      </c>
    </row>
    <row r="1198" spans="1:7">
      <c r="A1198" s="126" t="s">
        <v>2463</v>
      </c>
      <c r="B1198" s="126" t="s">
        <v>335</v>
      </c>
      <c r="C1198" s="126" t="s">
        <v>2864</v>
      </c>
      <c r="D1198" s="126" t="s">
        <v>197</v>
      </c>
      <c r="E1198" s="126" t="s">
        <v>1173</v>
      </c>
      <c r="F1198" s="126" t="s">
        <v>491</v>
      </c>
      <c r="G1198" s="126" t="s">
        <v>1190</v>
      </c>
    </row>
    <row r="1199" spans="1:7">
      <c r="A1199" s="126" t="s">
        <v>2464</v>
      </c>
      <c r="B1199" s="126" t="s">
        <v>335</v>
      </c>
      <c r="C1199" s="126" t="s">
        <v>2864</v>
      </c>
      <c r="D1199" s="126" t="s">
        <v>197</v>
      </c>
      <c r="E1199" s="126" t="s">
        <v>2465</v>
      </c>
      <c r="F1199" s="126" t="s">
        <v>1133</v>
      </c>
      <c r="G1199" s="126" t="s">
        <v>1968</v>
      </c>
    </row>
    <row r="1200" spans="1:7">
      <c r="A1200" s="126" t="s">
        <v>2466</v>
      </c>
      <c r="B1200" s="126" t="s">
        <v>335</v>
      </c>
      <c r="C1200" s="126" t="s">
        <v>2864</v>
      </c>
      <c r="D1200" s="126" t="s">
        <v>202</v>
      </c>
      <c r="E1200" s="126" t="s">
        <v>859</v>
      </c>
      <c r="F1200" s="126" t="s">
        <v>1133</v>
      </c>
      <c r="G1200" s="126" t="s">
        <v>564</v>
      </c>
    </row>
    <row r="1201" spans="1:7">
      <c r="A1201" s="126" t="s">
        <v>2467</v>
      </c>
      <c r="B1201" s="126" t="s">
        <v>335</v>
      </c>
      <c r="C1201" s="126" t="s">
        <v>2864</v>
      </c>
      <c r="D1201" s="126" t="s">
        <v>202</v>
      </c>
      <c r="E1201" s="126" t="s">
        <v>251</v>
      </c>
      <c r="F1201" s="126" t="s">
        <v>408</v>
      </c>
      <c r="G1201" s="126" t="s">
        <v>491</v>
      </c>
    </row>
    <row r="1202" spans="1:7">
      <c r="A1202" s="126" t="s">
        <v>2468</v>
      </c>
      <c r="B1202" s="126" t="s">
        <v>335</v>
      </c>
      <c r="C1202" s="126" t="s">
        <v>2864</v>
      </c>
      <c r="D1202" s="126" t="s">
        <v>197</v>
      </c>
      <c r="E1202" s="126" t="s">
        <v>2331</v>
      </c>
      <c r="F1202" s="126" t="s">
        <v>2469</v>
      </c>
      <c r="G1202" s="126" t="s">
        <v>268</v>
      </c>
    </row>
    <row r="1203" spans="1:7">
      <c r="A1203" s="126" t="s">
        <v>2470</v>
      </c>
      <c r="B1203" s="126" t="s">
        <v>335</v>
      </c>
      <c r="C1203" s="126" t="s">
        <v>2864</v>
      </c>
      <c r="D1203" s="126" t="s">
        <v>197</v>
      </c>
      <c r="E1203" s="126" t="s">
        <v>1817</v>
      </c>
      <c r="F1203" s="126" t="s">
        <v>2471</v>
      </c>
      <c r="G1203" s="126" t="s">
        <v>338</v>
      </c>
    </row>
    <row r="1204" spans="1:7">
      <c r="A1204" s="126" t="s">
        <v>2472</v>
      </c>
      <c r="B1204" s="126" t="s">
        <v>335</v>
      </c>
      <c r="C1204" s="126" t="s">
        <v>2864</v>
      </c>
      <c r="D1204" s="126" t="s">
        <v>197</v>
      </c>
      <c r="E1204" s="126" t="s">
        <v>901</v>
      </c>
      <c r="F1204" s="126" t="s">
        <v>375</v>
      </c>
      <c r="G1204" s="126" t="s">
        <v>2473</v>
      </c>
    </row>
    <row r="1205" spans="1:7">
      <c r="A1205" s="126" t="s">
        <v>2474</v>
      </c>
      <c r="B1205" s="126" t="s">
        <v>335</v>
      </c>
      <c r="C1205" s="126" t="s">
        <v>2864</v>
      </c>
      <c r="D1205" s="126" t="s">
        <v>202</v>
      </c>
      <c r="E1205" s="126" t="s">
        <v>2475</v>
      </c>
      <c r="F1205" s="126" t="s">
        <v>375</v>
      </c>
      <c r="G1205" s="126" t="s">
        <v>281</v>
      </c>
    </row>
    <row r="1206" spans="1:7">
      <c r="A1206" s="126" t="s">
        <v>2476</v>
      </c>
      <c r="B1206" s="126" t="s">
        <v>335</v>
      </c>
      <c r="C1206" s="126" t="s">
        <v>2864</v>
      </c>
      <c r="D1206" s="126" t="s">
        <v>202</v>
      </c>
      <c r="E1206" s="126" t="s">
        <v>589</v>
      </c>
      <c r="F1206" s="126" t="s">
        <v>287</v>
      </c>
      <c r="G1206" s="126" t="s">
        <v>2477</v>
      </c>
    </row>
    <row r="1207" spans="1:7">
      <c r="A1207" s="126" t="s">
        <v>2478</v>
      </c>
      <c r="B1207" s="126" t="s">
        <v>335</v>
      </c>
      <c r="C1207" s="126" t="s">
        <v>2864</v>
      </c>
      <c r="D1207" s="126" t="s">
        <v>197</v>
      </c>
      <c r="E1207" s="126" t="s">
        <v>2419</v>
      </c>
      <c r="F1207" s="126" t="s">
        <v>1004</v>
      </c>
      <c r="G1207" s="126" t="s">
        <v>825</v>
      </c>
    </row>
    <row r="1208" spans="1:7">
      <c r="A1208" s="126" t="s">
        <v>2479</v>
      </c>
      <c r="B1208" s="126" t="s">
        <v>335</v>
      </c>
      <c r="C1208" s="126" t="s">
        <v>2864</v>
      </c>
      <c r="D1208" s="126" t="s">
        <v>197</v>
      </c>
      <c r="E1208" s="126" t="s">
        <v>507</v>
      </c>
      <c r="F1208" s="126" t="s">
        <v>516</v>
      </c>
      <c r="G1208" s="126" t="s">
        <v>1008</v>
      </c>
    </row>
    <row r="1209" spans="1:7">
      <c r="A1209" s="126" t="s">
        <v>2480</v>
      </c>
      <c r="B1209" s="126" t="s">
        <v>335</v>
      </c>
      <c r="C1209" s="126" t="s">
        <v>2864</v>
      </c>
      <c r="D1209" s="126" t="s">
        <v>197</v>
      </c>
      <c r="E1209" s="126" t="s">
        <v>2481</v>
      </c>
      <c r="F1209" s="126" t="s">
        <v>781</v>
      </c>
      <c r="G1209" s="126" t="s">
        <v>2482</v>
      </c>
    </row>
    <row r="1210" spans="1:7">
      <c r="A1210" s="126" t="s">
        <v>2483</v>
      </c>
      <c r="B1210" s="126" t="s">
        <v>335</v>
      </c>
      <c r="C1210" s="126" t="s">
        <v>2864</v>
      </c>
      <c r="D1210" s="126" t="s">
        <v>202</v>
      </c>
      <c r="E1210" s="126" t="s">
        <v>2316</v>
      </c>
      <c r="F1210" s="126" t="s">
        <v>301</v>
      </c>
      <c r="G1210" s="126" t="s">
        <v>268</v>
      </c>
    </row>
    <row r="1211" spans="1:7">
      <c r="A1211" s="126" t="s">
        <v>2484</v>
      </c>
      <c r="B1211" s="126" t="s">
        <v>335</v>
      </c>
      <c r="C1211" s="126" t="s">
        <v>2864</v>
      </c>
      <c r="D1211" s="126" t="s">
        <v>197</v>
      </c>
      <c r="E1211" s="126" t="s">
        <v>2485</v>
      </c>
      <c r="F1211" s="126" t="s">
        <v>2486</v>
      </c>
      <c r="G1211" s="126" t="s">
        <v>678</v>
      </c>
    </row>
    <row r="1212" spans="1:7">
      <c r="A1212" s="126" t="s">
        <v>2487</v>
      </c>
      <c r="B1212" s="126" t="s">
        <v>335</v>
      </c>
      <c r="C1212" s="126" t="s">
        <v>2864</v>
      </c>
      <c r="D1212" s="126" t="s">
        <v>202</v>
      </c>
      <c r="E1212" s="126" t="s">
        <v>332</v>
      </c>
      <c r="F1212" s="126" t="s">
        <v>996</v>
      </c>
      <c r="G1212" s="126" t="s">
        <v>348</v>
      </c>
    </row>
    <row r="1213" spans="1:7">
      <c r="A1213" s="126" t="s">
        <v>2488</v>
      </c>
      <c r="B1213" s="126" t="s">
        <v>335</v>
      </c>
      <c r="C1213" s="126" t="s">
        <v>2864</v>
      </c>
      <c r="D1213" s="126" t="s">
        <v>197</v>
      </c>
      <c r="E1213" s="126" t="s">
        <v>829</v>
      </c>
      <c r="F1213" s="126" t="s">
        <v>996</v>
      </c>
      <c r="G1213" s="126" t="s">
        <v>509</v>
      </c>
    </row>
    <row r="1214" spans="1:7">
      <c r="A1214" s="126" t="s">
        <v>2489</v>
      </c>
      <c r="B1214" s="126" t="s">
        <v>335</v>
      </c>
      <c r="C1214" s="126" t="s">
        <v>2864</v>
      </c>
      <c r="D1214" s="126" t="s">
        <v>202</v>
      </c>
      <c r="E1214" s="126" t="s">
        <v>2490</v>
      </c>
      <c r="F1214" s="126" t="s">
        <v>996</v>
      </c>
      <c r="G1214" s="126" t="s">
        <v>509</v>
      </c>
    </row>
    <row r="1215" spans="1:7">
      <c r="A1215" s="126" t="s">
        <v>2491</v>
      </c>
      <c r="B1215" s="126" t="s">
        <v>335</v>
      </c>
      <c r="C1215" s="126" t="s">
        <v>2864</v>
      </c>
      <c r="D1215" s="126" t="s">
        <v>202</v>
      </c>
      <c r="E1215" s="126" t="s">
        <v>2492</v>
      </c>
      <c r="F1215" s="126" t="s">
        <v>1505</v>
      </c>
      <c r="G1215" s="126" t="s">
        <v>481</v>
      </c>
    </row>
    <row r="1216" spans="1:7">
      <c r="A1216" s="126" t="s">
        <v>2493</v>
      </c>
      <c r="B1216" s="126" t="s">
        <v>335</v>
      </c>
      <c r="C1216" s="126" t="s">
        <v>2864</v>
      </c>
      <c r="D1216" s="126" t="s">
        <v>202</v>
      </c>
      <c r="E1216" s="126" t="s">
        <v>2494</v>
      </c>
      <c r="F1216" s="126" t="s">
        <v>268</v>
      </c>
      <c r="G1216" s="126" t="s">
        <v>548</v>
      </c>
    </row>
    <row r="1217" spans="1:7">
      <c r="A1217" s="126" t="s">
        <v>2495</v>
      </c>
      <c r="B1217" s="126" t="s">
        <v>335</v>
      </c>
      <c r="C1217" s="126" t="s">
        <v>2864</v>
      </c>
      <c r="D1217" s="126" t="s">
        <v>202</v>
      </c>
      <c r="E1217" s="126" t="s">
        <v>2496</v>
      </c>
      <c r="F1217" s="126" t="s">
        <v>2497</v>
      </c>
      <c r="G1217" s="126" t="s">
        <v>759</v>
      </c>
    </row>
    <row r="1218" spans="1:7">
      <c r="A1218" s="126" t="s">
        <v>2498</v>
      </c>
      <c r="B1218" s="126" t="s">
        <v>335</v>
      </c>
      <c r="C1218" s="126" t="s">
        <v>2864</v>
      </c>
      <c r="D1218" s="126" t="s">
        <v>202</v>
      </c>
      <c r="E1218" s="126" t="s">
        <v>1981</v>
      </c>
      <c r="F1218" s="126" t="s">
        <v>428</v>
      </c>
      <c r="G1218" s="126" t="s">
        <v>429</v>
      </c>
    </row>
    <row r="1219" spans="1:7">
      <c r="A1219" s="126" t="s">
        <v>2499</v>
      </c>
      <c r="B1219" s="126" t="s">
        <v>335</v>
      </c>
      <c r="C1219" s="126" t="s">
        <v>2864</v>
      </c>
      <c r="D1219" s="126" t="s">
        <v>202</v>
      </c>
      <c r="E1219" s="126" t="s">
        <v>2500</v>
      </c>
      <c r="F1219" s="126" t="s">
        <v>567</v>
      </c>
      <c r="G1219" s="126" t="s">
        <v>1608</v>
      </c>
    </row>
    <row r="1220" spans="1:7">
      <c r="A1220" s="126" t="s">
        <v>2501</v>
      </c>
      <c r="B1220" s="126" t="s">
        <v>335</v>
      </c>
      <c r="C1220" s="126" t="s">
        <v>2864</v>
      </c>
      <c r="D1220" s="126" t="s">
        <v>202</v>
      </c>
      <c r="E1220" s="126" t="s">
        <v>251</v>
      </c>
      <c r="F1220" s="126" t="s">
        <v>835</v>
      </c>
      <c r="G1220" s="126" t="s">
        <v>298</v>
      </c>
    </row>
    <row r="1221" spans="1:7">
      <c r="A1221" s="126" t="s">
        <v>2502</v>
      </c>
      <c r="B1221" s="126" t="s">
        <v>335</v>
      </c>
      <c r="C1221" s="126" t="s">
        <v>2864</v>
      </c>
      <c r="D1221" s="126" t="s">
        <v>197</v>
      </c>
      <c r="E1221" s="126" t="s">
        <v>1795</v>
      </c>
      <c r="F1221" s="126" t="s">
        <v>571</v>
      </c>
      <c r="G1221" s="126" t="s">
        <v>488</v>
      </c>
    </row>
    <row r="1222" spans="1:7">
      <c r="A1222" s="126" t="s">
        <v>2503</v>
      </c>
      <c r="B1222" s="126" t="s">
        <v>335</v>
      </c>
      <c r="C1222" s="126" t="s">
        <v>2864</v>
      </c>
      <c r="D1222" s="126" t="s">
        <v>197</v>
      </c>
      <c r="E1222" s="126" t="s">
        <v>2504</v>
      </c>
      <c r="F1222" s="126" t="s">
        <v>980</v>
      </c>
      <c r="G1222" s="126" t="s">
        <v>216</v>
      </c>
    </row>
    <row r="1223" spans="1:7">
      <c r="A1223" s="126" t="s">
        <v>2446</v>
      </c>
      <c r="B1223" s="126" t="s">
        <v>335</v>
      </c>
      <c r="C1223" s="126" t="s">
        <v>2864</v>
      </c>
      <c r="D1223" s="126" t="s">
        <v>197</v>
      </c>
      <c r="E1223" s="126" t="s">
        <v>2447</v>
      </c>
      <c r="F1223" s="126" t="s">
        <v>702</v>
      </c>
      <c r="G1223" s="126" t="s">
        <v>1234</v>
      </c>
    </row>
    <row r="1224" spans="1:7">
      <c r="A1224" s="126" t="s">
        <v>2505</v>
      </c>
      <c r="B1224" s="126" t="s">
        <v>335</v>
      </c>
      <c r="C1224" s="126" t="s">
        <v>2864</v>
      </c>
      <c r="D1224" s="126" t="s">
        <v>202</v>
      </c>
      <c r="E1224" s="126" t="s">
        <v>859</v>
      </c>
      <c r="F1224" s="126" t="s">
        <v>898</v>
      </c>
      <c r="G1224" s="126" t="s">
        <v>677</v>
      </c>
    </row>
    <row r="1225" spans="1:7">
      <c r="A1225" s="126" t="s">
        <v>2506</v>
      </c>
      <c r="B1225" s="126" t="s">
        <v>335</v>
      </c>
      <c r="C1225" s="126" t="s">
        <v>2864</v>
      </c>
      <c r="D1225" s="126" t="s">
        <v>197</v>
      </c>
      <c r="E1225" s="126" t="s">
        <v>1742</v>
      </c>
      <c r="F1225" s="126" t="s">
        <v>898</v>
      </c>
      <c r="G1225" s="126" t="s">
        <v>898</v>
      </c>
    </row>
    <row r="1226" spans="1:7">
      <c r="A1226" s="126" t="s">
        <v>2507</v>
      </c>
      <c r="B1226" s="126" t="s">
        <v>335</v>
      </c>
      <c r="C1226" s="126" t="s">
        <v>2864</v>
      </c>
      <c r="D1226" s="126" t="s">
        <v>202</v>
      </c>
      <c r="E1226" s="126" t="s">
        <v>332</v>
      </c>
      <c r="F1226" s="126" t="s">
        <v>213</v>
      </c>
      <c r="G1226" s="126" t="s">
        <v>287</v>
      </c>
    </row>
    <row r="1227" spans="1:7">
      <c r="A1227" s="126" t="s">
        <v>2508</v>
      </c>
      <c r="B1227" s="126" t="s">
        <v>335</v>
      </c>
      <c r="C1227" s="126" t="s">
        <v>2864</v>
      </c>
      <c r="D1227" s="126" t="s">
        <v>202</v>
      </c>
      <c r="E1227" s="126" t="s">
        <v>2509</v>
      </c>
      <c r="F1227" s="126" t="s">
        <v>2510</v>
      </c>
      <c r="G1227" s="126" t="s">
        <v>559</v>
      </c>
    </row>
    <row r="1228" spans="1:7">
      <c r="A1228" s="126" t="s">
        <v>2511</v>
      </c>
      <c r="B1228" s="126" t="s">
        <v>335</v>
      </c>
      <c r="C1228" s="126" t="s">
        <v>2864</v>
      </c>
      <c r="D1228" s="126" t="s">
        <v>202</v>
      </c>
      <c r="E1228" s="126" t="s">
        <v>948</v>
      </c>
      <c r="F1228" s="126" t="s">
        <v>310</v>
      </c>
      <c r="G1228" s="126" t="s">
        <v>311</v>
      </c>
    </row>
    <row r="1229" spans="1:7">
      <c r="A1229" s="126" t="s">
        <v>2512</v>
      </c>
      <c r="B1229" s="126" t="s">
        <v>335</v>
      </c>
      <c r="C1229" s="126" t="s">
        <v>2864</v>
      </c>
      <c r="D1229" s="126" t="s">
        <v>197</v>
      </c>
      <c r="E1229" s="126" t="s">
        <v>2513</v>
      </c>
      <c r="F1229" s="126" t="s">
        <v>310</v>
      </c>
      <c r="G1229" s="126" t="s">
        <v>2514</v>
      </c>
    </row>
    <row r="1230" spans="1:7">
      <c r="A1230" s="126" t="s">
        <v>2515</v>
      </c>
      <c r="B1230" s="126" t="s">
        <v>335</v>
      </c>
      <c r="C1230" s="126" t="s">
        <v>2864</v>
      </c>
      <c r="D1230" s="126" t="s">
        <v>202</v>
      </c>
      <c r="E1230" s="126" t="s">
        <v>296</v>
      </c>
      <c r="F1230" s="126" t="s">
        <v>1354</v>
      </c>
      <c r="G1230" s="126" t="s">
        <v>914</v>
      </c>
    </row>
    <row r="1231" spans="1:7">
      <c r="A1231" s="126" t="s">
        <v>2516</v>
      </c>
      <c r="B1231" s="126" t="s">
        <v>335</v>
      </c>
      <c r="C1231" s="126" t="s">
        <v>2864</v>
      </c>
      <c r="D1231" s="126" t="s">
        <v>202</v>
      </c>
      <c r="E1231" s="126" t="s">
        <v>2517</v>
      </c>
      <c r="F1231" s="126" t="s">
        <v>636</v>
      </c>
      <c r="G1231" s="126" t="s">
        <v>1374</v>
      </c>
    </row>
    <row r="1232" spans="1:7">
      <c r="A1232" s="126" t="s">
        <v>2518</v>
      </c>
      <c r="B1232" s="126" t="s">
        <v>335</v>
      </c>
      <c r="C1232" s="126" t="s">
        <v>2864</v>
      </c>
      <c r="D1232" s="126" t="s">
        <v>197</v>
      </c>
      <c r="E1232" s="126" t="s">
        <v>2419</v>
      </c>
      <c r="F1232" s="126" t="s">
        <v>2519</v>
      </c>
      <c r="G1232" s="126" t="s">
        <v>1038</v>
      </c>
    </row>
    <row r="1233" spans="1:7">
      <c r="A1233" s="126" t="s">
        <v>2520</v>
      </c>
      <c r="B1233" s="126" t="s">
        <v>335</v>
      </c>
      <c r="C1233" s="126" t="s">
        <v>2864</v>
      </c>
      <c r="D1233" s="126" t="s">
        <v>202</v>
      </c>
      <c r="E1233" s="126" t="s">
        <v>744</v>
      </c>
      <c r="F1233" s="126" t="s">
        <v>2521</v>
      </c>
      <c r="G1233" s="126" t="s">
        <v>314</v>
      </c>
    </row>
    <row r="1234" spans="1:7">
      <c r="A1234" s="126" t="s">
        <v>2522</v>
      </c>
      <c r="B1234" s="126" t="s">
        <v>970</v>
      </c>
      <c r="C1234" s="126" t="s">
        <v>2864</v>
      </c>
      <c r="D1234" s="126" t="s">
        <v>202</v>
      </c>
      <c r="E1234" s="126" t="s">
        <v>2523</v>
      </c>
      <c r="F1234" s="126" t="s">
        <v>204</v>
      </c>
      <c r="G1234" s="126" t="s">
        <v>984</v>
      </c>
    </row>
    <row r="1235" spans="1:7">
      <c r="A1235" s="126" t="s">
        <v>2524</v>
      </c>
      <c r="B1235" s="126" t="s">
        <v>970</v>
      </c>
      <c r="C1235" s="126" t="s">
        <v>2864</v>
      </c>
      <c r="D1235" s="126" t="s">
        <v>202</v>
      </c>
      <c r="E1235" s="126" t="s">
        <v>215</v>
      </c>
      <c r="F1235" s="126" t="s">
        <v>204</v>
      </c>
      <c r="G1235" s="126" t="s">
        <v>301</v>
      </c>
    </row>
    <row r="1236" spans="1:7">
      <c r="A1236" s="126" t="s">
        <v>2525</v>
      </c>
      <c r="B1236" s="126" t="s">
        <v>970</v>
      </c>
      <c r="C1236" s="126" t="s">
        <v>2864</v>
      </c>
      <c r="D1236" s="126" t="s">
        <v>202</v>
      </c>
      <c r="E1236" s="126" t="s">
        <v>2526</v>
      </c>
      <c r="F1236" s="126" t="s">
        <v>2374</v>
      </c>
      <c r="G1236" s="126" t="s">
        <v>1294</v>
      </c>
    </row>
    <row r="1237" spans="1:7">
      <c r="A1237" s="126" t="s">
        <v>2527</v>
      </c>
      <c r="B1237" s="126" t="s">
        <v>970</v>
      </c>
      <c r="C1237" s="126" t="s">
        <v>2864</v>
      </c>
      <c r="D1237" s="126" t="s">
        <v>202</v>
      </c>
      <c r="E1237" s="126" t="s">
        <v>2166</v>
      </c>
      <c r="F1237" s="126" t="s">
        <v>341</v>
      </c>
      <c r="G1237" s="126" t="s">
        <v>2439</v>
      </c>
    </row>
    <row r="1238" spans="1:7">
      <c r="A1238" s="126" t="s">
        <v>2528</v>
      </c>
      <c r="B1238" s="126" t="s">
        <v>970</v>
      </c>
      <c r="C1238" s="126" t="s">
        <v>2864</v>
      </c>
      <c r="D1238" s="126" t="s">
        <v>197</v>
      </c>
      <c r="E1238" s="126" t="s">
        <v>2529</v>
      </c>
      <c r="F1238" s="126" t="s">
        <v>746</v>
      </c>
      <c r="G1238" s="126" t="s">
        <v>2530</v>
      </c>
    </row>
    <row r="1239" spans="1:7">
      <c r="A1239" s="126" t="s">
        <v>2531</v>
      </c>
      <c r="B1239" s="126" t="s">
        <v>970</v>
      </c>
      <c r="C1239" s="126" t="s">
        <v>2864</v>
      </c>
      <c r="D1239" s="126" t="s">
        <v>197</v>
      </c>
      <c r="E1239" s="126" t="s">
        <v>283</v>
      </c>
      <c r="F1239" s="126" t="s">
        <v>2532</v>
      </c>
      <c r="G1239" s="126" t="s">
        <v>281</v>
      </c>
    </row>
    <row r="1240" spans="1:7">
      <c r="A1240" s="126" t="s">
        <v>2533</v>
      </c>
      <c r="B1240" s="126" t="s">
        <v>970</v>
      </c>
      <c r="C1240" s="126" t="s">
        <v>2864</v>
      </c>
      <c r="D1240" s="126" t="s">
        <v>197</v>
      </c>
      <c r="E1240" s="126" t="s">
        <v>2534</v>
      </c>
      <c r="F1240" s="126" t="s">
        <v>1945</v>
      </c>
      <c r="G1240" s="126" t="s">
        <v>276</v>
      </c>
    </row>
    <row r="1241" spans="1:7">
      <c r="A1241" s="126" t="s">
        <v>2535</v>
      </c>
      <c r="B1241" s="126" t="s">
        <v>970</v>
      </c>
      <c r="C1241" s="126" t="s">
        <v>2864</v>
      </c>
      <c r="D1241" s="126" t="s">
        <v>197</v>
      </c>
      <c r="E1241" s="126" t="s">
        <v>2536</v>
      </c>
      <c r="F1241" s="126" t="s">
        <v>233</v>
      </c>
      <c r="G1241" s="126" t="s">
        <v>999</v>
      </c>
    </row>
    <row r="1242" spans="1:7">
      <c r="A1242" s="126" t="s">
        <v>2537</v>
      </c>
      <c r="B1242" s="126" t="s">
        <v>970</v>
      </c>
      <c r="C1242" s="126" t="s">
        <v>2864</v>
      </c>
      <c r="D1242" s="126" t="s">
        <v>197</v>
      </c>
      <c r="E1242" s="126" t="s">
        <v>817</v>
      </c>
      <c r="F1242" s="126" t="s">
        <v>319</v>
      </c>
      <c r="G1242" s="126" t="s">
        <v>400</v>
      </c>
    </row>
    <row r="1243" spans="1:7">
      <c r="A1243" s="126" t="s">
        <v>2520</v>
      </c>
      <c r="B1243" s="126" t="s">
        <v>970</v>
      </c>
      <c r="C1243" s="126" t="s">
        <v>2864</v>
      </c>
      <c r="D1243" s="126" t="s">
        <v>202</v>
      </c>
      <c r="E1243" s="126" t="s">
        <v>744</v>
      </c>
      <c r="F1243" s="126" t="s">
        <v>2521</v>
      </c>
      <c r="G1243" s="126" t="s">
        <v>314</v>
      </c>
    </row>
    <row r="1244" spans="1:7">
      <c r="A1244" s="126" t="s">
        <v>2538</v>
      </c>
      <c r="B1244" s="126" t="s">
        <v>970</v>
      </c>
      <c r="C1244" s="126" t="s">
        <v>2864</v>
      </c>
      <c r="D1244" s="126" t="s">
        <v>197</v>
      </c>
      <c r="E1244" s="126" t="s">
        <v>829</v>
      </c>
      <c r="F1244" s="126" t="s">
        <v>2539</v>
      </c>
      <c r="G1244" s="126" t="s">
        <v>264</v>
      </c>
    </row>
    <row r="1245" spans="1:7">
      <c r="A1245" s="126" t="s">
        <v>2540</v>
      </c>
      <c r="B1245" s="126" t="s">
        <v>970</v>
      </c>
      <c r="C1245" s="126" t="s">
        <v>2864</v>
      </c>
      <c r="D1245" s="126" t="s">
        <v>197</v>
      </c>
      <c r="E1245" s="126" t="s">
        <v>2541</v>
      </c>
      <c r="F1245" s="126" t="s">
        <v>491</v>
      </c>
      <c r="G1245" s="126" t="s">
        <v>492</v>
      </c>
    </row>
    <row r="1246" spans="1:7">
      <c r="A1246" s="126" t="s">
        <v>2542</v>
      </c>
      <c r="B1246" s="126" t="s">
        <v>970</v>
      </c>
      <c r="C1246" s="126" t="s">
        <v>2864</v>
      </c>
      <c r="D1246" s="126" t="s">
        <v>197</v>
      </c>
      <c r="E1246" s="126" t="s">
        <v>1645</v>
      </c>
      <c r="F1246" s="126" t="s">
        <v>417</v>
      </c>
      <c r="G1246" s="126" t="s">
        <v>323</v>
      </c>
    </row>
    <row r="1247" spans="1:7">
      <c r="A1247" s="126" t="s">
        <v>2543</v>
      </c>
      <c r="B1247" s="126" t="s">
        <v>970</v>
      </c>
      <c r="C1247" s="126" t="s">
        <v>2864</v>
      </c>
      <c r="D1247" s="126" t="s">
        <v>197</v>
      </c>
      <c r="E1247" s="126" t="s">
        <v>2103</v>
      </c>
      <c r="F1247" s="126" t="s">
        <v>1096</v>
      </c>
      <c r="G1247" s="126" t="s">
        <v>2544</v>
      </c>
    </row>
    <row r="1248" spans="1:7">
      <c r="A1248" s="126" t="s">
        <v>2545</v>
      </c>
      <c r="B1248" s="126" t="s">
        <v>970</v>
      </c>
      <c r="C1248" s="126" t="s">
        <v>2864</v>
      </c>
      <c r="D1248" s="126" t="s">
        <v>197</v>
      </c>
      <c r="E1248" s="126" t="s">
        <v>2546</v>
      </c>
      <c r="F1248" s="126" t="s">
        <v>236</v>
      </c>
      <c r="G1248" s="126" t="s">
        <v>808</v>
      </c>
    </row>
    <row r="1249" spans="1:7">
      <c r="A1249" s="126" t="s">
        <v>2547</v>
      </c>
      <c r="B1249" s="126" t="s">
        <v>970</v>
      </c>
      <c r="C1249" s="126" t="s">
        <v>2864</v>
      </c>
      <c r="D1249" s="126" t="s">
        <v>197</v>
      </c>
      <c r="E1249" s="126" t="s">
        <v>2548</v>
      </c>
      <c r="F1249" s="126" t="s">
        <v>240</v>
      </c>
      <c r="G1249" s="126" t="s">
        <v>2256</v>
      </c>
    </row>
    <row r="1250" spans="1:7">
      <c r="A1250" s="126" t="s">
        <v>2549</v>
      </c>
      <c r="B1250" s="126" t="s">
        <v>970</v>
      </c>
      <c r="C1250" s="126" t="s">
        <v>2864</v>
      </c>
      <c r="D1250" s="126" t="s">
        <v>202</v>
      </c>
      <c r="E1250" s="126" t="s">
        <v>2550</v>
      </c>
      <c r="F1250" s="126" t="s">
        <v>885</v>
      </c>
      <c r="G1250" s="126" t="s">
        <v>338</v>
      </c>
    </row>
    <row r="1251" spans="1:7">
      <c r="A1251" s="126" t="s">
        <v>2551</v>
      </c>
      <c r="B1251" s="126" t="s">
        <v>970</v>
      </c>
      <c r="C1251" s="126" t="s">
        <v>2864</v>
      </c>
      <c r="D1251" s="126" t="s">
        <v>202</v>
      </c>
      <c r="E1251" s="126" t="s">
        <v>2552</v>
      </c>
      <c r="F1251" s="126" t="s">
        <v>1004</v>
      </c>
      <c r="G1251" s="126" t="s">
        <v>1005</v>
      </c>
    </row>
    <row r="1252" spans="1:7">
      <c r="A1252" s="126" t="s">
        <v>2553</v>
      </c>
      <c r="B1252" s="126" t="s">
        <v>970</v>
      </c>
      <c r="C1252" s="126" t="s">
        <v>2864</v>
      </c>
      <c r="D1252" s="126" t="s">
        <v>197</v>
      </c>
      <c r="E1252" s="126" t="s">
        <v>2100</v>
      </c>
      <c r="F1252" s="126" t="s">
        <v>384</v>
      </c>
      <c r="G1252" s="126" t="s">
        <v>905</v>
      </c>
    </row>
    <row r="1253" spans="1:7">
      <c r="A1253" s="126" t="s">
        <v>2554</v>
      </c>
      <c r="B1253" s="126" t="s">
        <v>970</v>
      </c>
      <c r="C1253" s="126" t="s">
        <v>2864</v>
      </c>
      <c r="D1253" s="126" t="s">
        <v>202</v>
      </c>
      <c r="E1253" s="126" t="s">
        <v>859</v>
      </c>
      <c r="F1253" s="126" t="s">
        <v>949</v>
      </c>
      <c r="G1253" s="126" t="s">
        <v>1033</v>
      </c>
    </row>
    <row r="1254" spans="1:7">
      <c r="A1254" s="126" t="s">
        <v>2555</v>
      </c>
      <c r="B1254" s="126" t="s">
        <v>970</v>
      </c>
      <c r="C1254" s="126" t="s">
        <v>2864</v>
      </c>
      <c r="D1254" s="126" t="s">
        <v>197</v>
      </c>
      <c r="E1254" s="126" t="s">
        <v>2556</v>
      </c>
      <c r="F1254" s="126" t="s">
        <v>1519</v>
      </c>
      <c r="G1254" s="126" t="s">
        <v>1096</v>
      </c>
    </row>
    <row r="1255" spans="1:7">
      <c r="A1255" s="126" t="s">
        <v>2557</v>
      </c>
      <c r="B1255" s="126" t="s">
        <v>970</v>
      </c>
      <c r="C1255" s="126" t="s">
        <v>2864</v>
      </c>
      <c r="D1255" s="126" t="s">
        <v>202</v>
      </c>
      <c r="E1255" s="126" t="s">
        <v>579</v>
      </c>
      <c r="F1255" s="126" t="s">
        <v>1234</v>
      </c>
      <c r="G1255" s="126" t="s">
        <v>301</v>
      </c>
    </row>
    <row r="1256" spans="1:7">
      <c r="A1256" s="126" t="s">
        <v>2558</v>
      </c>
      <c r="B1256" s="126" t="s">
        <v>970</v>
      </c>
      <c r="C1256" s="126" t="s">
        <v>2864</v>
      </c>
      <c r="D1256" s="126" t="s">
        <v>197</v>
      </c>
      <c r="E1256" s="126" t="s">
        <v>1298</v>
      </c>
      <c r="F1256" s="126" t="s">
        <v>276</v>
      </c>
      <c r="G1256" s="126" t="s">
        <v>853</v>
      </c>
    </row>
    <row r="1257" spans="1:7">
      <c r="A1257" s="126" t="s">
        <v>2559</v>
      </c>
      <c r="B1257" s="126" t="s">
        <v>970</v>
      </c>
      <c r="C1257" s="126" t="s">
        <v>2864</v>
      </c>
      <c r="D1257" s="126" t="s">
        <v>197</v>
      </c>
      <c r="E1257" s="126" t="s">
        <v>1894</v>
      </c>
      <c r="F1257" s="126" t="s">
        <v>2560</v>
      </c>
      <c r="G1257" s="126" t="s">
        <v>216</v>
      </c>
    </row>
    <row r="1258" spans="1:7">
      <c r="A1258" s="126" t="s">
        <v>2561</v>
      </c>
      <c r="B1258" s="126" t="s">
        <v>970</v>
      </c>
      <c r="C1258" s="126" t="s">
        <v>2864</v>
      </c>
      <c r="D1258" s="126" t="s">
        <v>197</v>
      </c>
      <c r="E1258" s="126" t="s">
        <v>2562</v>
      </c>
      <c r="F1258" s="126" t="s">
        <v>280</v>
      </c>
      <c r="G1258" s="126" t="s">
        <v>985</v>
      </c>
    </row>
    <row r="1259" spans="1:7">
      <c r="A1259" s="126" t="s">
        <v>2563</v>
      </c>
      <c r="B1259" s="126" t="s">
        <v>970</v>
      </c>
      <c r="C1259" s="126" t="s">
        <v>2864</v>
      </c>
      <c r="D1259" s="126" t="s">
        <v>202</v>
      </c>
      <c r="E1259" s="126" t="s">
        <v>2564</v>
      </c>
      <c r="F1259" s="126" t="s">
        <v>2565</v>
      </c>
      <c r="G1259" s="126" t="s">
        <v>1294</v>
      </c>
    </row>
    <row r="1260" spans="1:7">
      <c r="A1260" s="126" t="s">
        <v>2566</v>
      </c>
      <c r="B1260" s="126" t="s">
        <v>970</v>
      </c>
      <c r="C1260" s="126" t="s">
        <v>2864</v>
      </c>
      <c r="D1260" s="126" t="s">
        <v>197</v>
      </c>
      <c r="E1260" s="126" t="s">
        <v>484</v>
      </c>
      <c r="F1260" s="126" t="s">
        <v>257</v>
      </c>
      <c r="G1260" s="126" t="s">
        <v>249</v>
      </c>
    </row>
    <row r="1261" spans="1:7">
      <c r="A1261" s="126" t="s">
        <v>2567</v>
      </c>
      <c r="B1261" s="126" t="s">
        <v>970</v>
      </c>
      <c r="C1261" s="126" t="s">
        <v>2864</v>
      </c>
      <c r="D1261" s="126" t="s">
        <v>202</v>
      </c>
      <c r="E1261" s="126" t="s">
        <v>2568</v>
      </c>
      <c r="F1261" s="126" t="s">
        <v>2569</v>
      </c>
      <c r="G1261" s="126" t="s">
        <v>290</v>
      </c>
    </row>
    <row r="1262" spans="1:7">
      <c r="A1262" s="126" t="s">
        <v>2570</v>
      </c>
      <c r="B1262" s="126" t="s">
        <v>970</v>
      </c>
      <c r="C1262" s="126" t="s">
        <v>2864</v>
      </c>
      <c r="D1262" s="126" t="s">
        <v>202</v>
      </c>
      <c r="E1262" s="126" t="s">
        <v>2571</v>
      </c>
      <c r="F1262" s="126" t="s">
        <v>2572</v>
      </c>
      <c r="G1262" s="126" t="s">
        <v>2573</v>
      </c>
    </row>
    <row r="1263" spans="1:7">
      <c r="A1263" s="126" t="s">
        <v>2574</v>
      </c>
      <c r="B1263" s="126" t="s">
        <v>970</v>
      </c>
      <c r="C1263" s="126" t="s">
        <v>2864</v>
      </c>
      <c r="D1263" s="126" t="s">
        <v>202</v>
      </c>
      <c r="E1263" s="126" t="s">
        <v>611</v>
      </c>
      <c r="F1263" s="126" t="s">
        <v>2572</v>
      </c>
      <c r="G1263" s="126" t="s">
        <v>2573</v>
      </c>
    </row>
    <row r="1264" spans="1:7">
      <c r="A1264" s="126" t="s">
        <v>2575</v>
      </c>
      <c r="B1264" s="126" t="s">
        <v>970</v>
      </c>
      <c r="C1264" s="126" t="s">
        <v>2864</v>
      </c>
      <c r="D1264" s="126" t="s">
        <v>197</v>
      </c>
      <c r="E1264" s="126" t="s">
        <v>613</v>
      </c>
      <c r="F1264" s="126" t="s">
        <v>365</v>
      </c>
      <c r="G1264" s="126" t="s">
        <v>2576</v>
      </c>
    </row>
    <row r="1265" spans="1:7">
      <c r="A1265" s="126" t="s">
        <v>2577</v>
      </c>
      <c r="B1265" s="126" t="s">
        <v>970</v>
      </c>
      <c r="C1265" s="126" t="s">
        <v>2864</v>
      </c>
      <c r="D1265" s="126" t="s">
        <v>202</v>
      </c>
      <c r="E1265" s="126" t="s">
        <v>251</v>
      </c>
      <c r="F1265" s="126" t="s">
        <v>898</v>
      </c>
      <c r="G1265" s="126" t="s">
        <v>1358</v>
      </c>
    </row>
    <row r="1266" spans="1:7">
      <c r="A1266" s="126" t="s">
        <v>2578</v>
      </c>
      <c r="B1266" s="126" t="s">
        <v>970</v>
      </c>
      <c r="C1266" s="126" t="s">
        <v>2864</v>
      </c>
      <c r="D1266" s="126" t="s">
        <v>202</v>
      </c>
      <c r="E1266" s="126" t="s">
        <v>1289</v>
      </c>
      <c r="F1266" s="126" t="s">
        <v>253</v>
      </c>
      <c r="G1266" s="126" t="s">
        <v>759</v>
      </c>
    </row>
    <row r="1267" spans="1:7">
      <c r="A1267" s="126" t="s">
        <v>2579</v>
      </c>
      <c r="B1267" s="126" t="s">
        <v>970</v>
      </c>
      <c r="C1267" s="126" t="s">
        <v>2864</v>
      </c>
      <c r="D1267" s="126" t="s">
        <v>202</v>
      </c>
      <c r="E1267" s="126" t="s">
        <v>2580</v>
      </c>
      <c r="F1267" s="126" t="s">
        <v>846</v>
      </c>
      <c r="G1267" s="126" t="s">
        <v>249</v>
      </c>
    </row>
    <row r="1268" spans="1:7">
      <c r="A1268" s="126" t="s">
        <v>2581</v>
      </c>
      <c r="B1268" s="126" t="s">
        <v>970</v>
      </c>
      <c r="C1268" s="126" t="s">
        <v>2864</v>
      </c>
      <c r="D1268" s="126" t="s">
        <v>197</v>
      </c>
      <c r="E1268" s="126" t="s">
        <v>283</v>
      </c>
      <c r="F1268" s="126" t="s">
        <v>1256</v>
      </c>
      <c r="G1268" s="126" t="s">
        <v>538</v>
      </c>
    </row>
    <row r="1269" spans="1:7">
      <c r="A1269" s="126" t="s">
        <v>2582</v>
      </c>
      <c r="B1269" s="126" t="s">
        <v>970</v>
      </c>
      <c r="C1269" s="126" t="s">
        <v>2864</v>
      </c>
      <c r="D1269" s="126" t="s">
        <v>202</v>
      </c>
      <c r="E1269" s="126" t="s">
        <v>313</v>
      </c>
      <c r="F1269" s="126" t="s">
        <v>2202</v>
      </c>
      <c r="G1269" s="126" t="s">
        <v>520</v>
      </c>
    </row>
    <row r="1270" spans="1:7">
      <c r="A1270" s="126" t="s">
        <v>2583</v>
      </c>
      <c r="B1270" s="126" t="s">
        <v>970</v>
      </c>
      <c r="C1270" s="126" t="s">
        <v>2864</v>
      </c>
      <c r="D1270" s="126" t="s">
        <v>197</v>
      </c>
      <c r="E1270" s="126" t="s">
        <v>2584</v>
      </c>
      <c r="F1270" s="126" t="s">
        <v>853</v>
      </c>
      <c r="G1270" s="126" t="s">
        <v>667</v>
      </c>
    </row>
    <row r="1271" spans="1:7">
      <c r="A1271" s="126" t="s">
        <v>2585</v>
      </c>
      <c r="B1271" s="126" t="s">
        <v>970</v>
      </c>
      <c r="C1271" s="126" t="s">
        <v>2864</v>
      </c>
      <c r="D1271" s="126" t="s">
        <v>197</v>
      </c>
      <c r="E1271" s="126" t="s">
        <v>1248</v>
      </c>
      <c r="F1271" s="126" t="s">
        <v>249</v>
      </c>
      <c r="G1271" s="126" t="s">
        <v>323</v>
      </c>
    </row>
    <row r="1272" spans="1:7">
      <c r="A1272" s="126" t="s">
        <v>2586</v>
      </c>
      <c r="B1272" s="126" t="s">
        <v>970</v>
      </c>
      <c r="C1272" s="126" t="s">
        <v>2864</v>
      </c>
      <c r="D1272" s="126" t="s">
        <v>202</v>
      </c>
      <c r="E1272" s="126" t="s">
        <v>1678</v>
      </c>
      <c r="F1272" s="126" t="s">
        <v>893</v>
      </c>
      <c r="G1272" s="126" t="s">
        <v>491</v>
      </c>
    </row>
    <row r="1273" spans="1:7">
      <c r="A1273" s="126" t="s">
        <v>2587</v>
      </c>
      <c r="B1273" s="126" t="s">
        <v>970</v>
      </c>
      <c r="C1273" s="126" t="s">
        <v>2864</v>
      </c>
      <c r="D1273" s="126" t="s">
        <v>197</v>
      </c>
      <c r="E1273" s="126" t="s">
        <v>398</v>
      </c>
      <c r="F1273" s="126" t="s">
        <v>338</v>
      </c>
      <c r="G1273" s="126" t="s">
        <v>502</v>
      </c>
    </row>
    <row r="1274" spans="1:7">
      <c r="A1274" s="126" t="s">
        <v>2588</v>
      </c>
      <c r="B1274" s="126" t="s">
        <v>970</v>
      </c>
      <c r="C1274" s="126" t="s">
        <v>2864</v>
      </c>
      <c r="D1274" s="126" t="s">
        <v>202</v>
      </c>
      <c r="E1274" s="126" t="s">
        <v>2589</v>
      </c>
      <c r="F1274" s="126" t="s">
        <v>2443</v>
      </c>
      <c r="G1274" s="126" t="s">
        <v>1621</v>
      </c>
    </row>
    <row r="1275" spans="1:7">
      <c r="A1275" s="126" t="s">
        <v>2590</v>
      </c>
      <c r="B1275" s="126" t="s">
        <v>970</v>
      </c>
      <c r="C1275" s="126" t="s">
        <v>2864</v>
      </c>
      <c r="D1275" s="126" t="s">
        <v>202</v>
      </c>
      <c r="E1275" s="126" t="s">
        <v>511</v>
      </c>
      <c r="F1275" s="126" t="s">
        <v>905</v>
      </c>
      <c r="G1275" s="126" t="s">
        <v>946</v>
      </c>
    </row>
    <row r="1276" spans="1:7">
      <c r="A1276" s="126" t="s">
        <v>2591</v>
      </c>
      <c r="B1276" s="126" t="s">
        <v>195</v>
      </c>
      <c r="C1276" s="126" t="s">
        <v>2865</v>
      </c>
      <c r="D1276" s="126" t="s">
        <v>197</v>
      </c>
      <c r="E1276" s="126" t="s">
        <v>2513</v>
      </c>
      <c r="F1276" s="126" t="s">
        <v>1049</v>
      </c>
      <c r="G1276" s="126" t="s">
        <v>276</v>
      </c>
    </row>
    <row r="1277" spans="1:7">
      <c r="A1277" s="126" t="s">
        <v>2592</v>
      </c>
      <c r="B1277" s="126" t="s">
        <v>195</v>
      </c>
      <c r="C1277" s="126" t="s">
        <v>2865</v>
      </c>
      <c r="D1277" s="126" t="s">
        <v>197</v>
      </c>
      <c r="E1277" s="126" t="s">
        <v>443</v>
      </c>
      <c r="F1277" s="126" t="s">
        <v>1042</v>
      </c>
      <c r="G1277" s="126" t="s">
        <v>1274</v>
      </c>
    </row>
    <row r="1278" spans="1:7">
      <c r="A1278" s="126" t="s">
        <v>2593</v>
      </c>
      <c r="B1278" s="126" t="s">
        <v>195</v>
      </c>
      <c r="C1278" s="126" t="s">
        <v>2865</v>
      </c>
      <c r="D1278" s="126" t="s">
        <v>197</v>
      </c>
      <c r="E1278" s="126" t="s">
        <v>2431</v>
      </c>
      <c r="F1278" s="126" t="s">
        <v>212</v>
      </c>
      <c r="G1278" s="126" t="s">
        <v>2594</v>
      </c>
    </row>
    <row r="1279" spans="1:7">
      <c r="A1279" s="126" t="s">
        <v>2595</v>
      </c>
      <c r="B1279" s="126" t="s">
        <v>195</v>
      </c>
      <c r="C1279" s="126" t="s">
        <v>2865</v>
      </c>
      <c r="D1279" s="126" t="s">
        <v>202</v>
      </c>
      <c r="E1279" s="126" t="s">
        <v>1678</v>
      </c>
      <c r="F1279" s="126" t="s">
        <v>1804</v>
      </c>
      <c r="G1279" s="126" t="s">
        <v>1145</v>
      </c>
    </row>
    <row r="1280" spans="1:7">
      <c r="A1280" s="126" t="s">
        <v>2596</v>
      </c>
      <c r="B1280" s="126" t="s">
        <v>195</v>
      </c>
      <c r="C1280" s="126" t="s">
        <v>2865</v>
      </c>
      <c r="D1280" s="126" t="s">
        <v>197</v>
      </c>
      <c r="E1280" s="126" t="s">
        <v>259</v>
      </c>
      <c r="F1280" s="126" t="s">
        <v>478</v>
      </c>
      <c r="G1280" s="126" t="s">
        <v>520</v>
      </c>
    </row>
    <row r="1281" spans="1:7">
      <c r="A1281" s="126" t="s">
        <v>2597</v>
      </c>
      <c r="B1281" s="126" t="s">
        <v>195</v>
      </c>
      <c r="C1281" s="126" t="s">
        <v>2865</v>
      </c>
      <c r="D1281" s="126" t="s">
        <v>202</v>
      </c>
      <c r="E1281" s="126" t="s">
        <v>2598</v>
      </c>
      <c r="F1281" s="126" t="s">
        <v>478</v>
      </c>
      <c r="G1281" s="126" t="s">
        <v>1473</v>
      </c>
    </row>
    <row r="1282" spans="1:7">
      <c r="A1282" s="126" t="s">
        <v>2599</v>
      </c>
      <c r="B1282" s="126" t="s">
        <v>195</v>
      </c>
      <c r="C1282" s="126" t="s">
        <v>2865</v>
      </c>
      <c r="D1282" s="126" t="s">
        <v>197</v>
      </c>
      <c r="E1282" s="126" t="s">
        <v>2600</v>
      </c>
      <c r="F1282" s="126" t="s">
        <v>742</v>
      </c>
      <c r="G1282" s="126" t="s">
        <v>2601</v>
      </c>
    </row>
    <row r="1283" spans="1:7">
      <c r="A1283" s="126" t="s">
        <v>2602</v>
      </c>
      <c r="B1283" s="126" t="s">
        <v>195</v>
      </c>
      <c r="C1283" s="126" t="s">
        <v>2865</v>
      </c>
      <c r="D1283" s="126" t="s">
        <v>197</v>
      </c>
      <c r="E1283" s="126" t="s">
        <v>2179</v>
      </c>
      <c r="F1283" s="126" t="s">
        <v>672</v>
      </c>
      <c r="G1283" s="126" t="s">
        <v>1860</v>
      </c>
    </row>
    <row r="1284" spans="1:7">
      <c r="A1284" s="126" t="s">
        <v>2603</v>
      </c>
      <c r="B1284" s="126" t="s">
        <v>195</v>
      </c>
      <c r="C1284" s="126" t="s">
        <v>2865</v>
      </c>
      <c r="D1284" s="126" t="s">
        <v>202</v>
      </c>
      <c r="E1284" s="126" t="s">
        <v>251</v>
      </c>
      <c r="F1284" s="126" t="s">
        <v>672</v>
      </c>
      <c r="G1284" s="126" t="s">
        <v>253</v>
      </c>
    </row>
    <row r="1285" spans="1:7">
      <c r="A1285" s="126" t="s">
        <v>2604</v>
      </c>
      <c r="B1285" s="126" t="s">
        <v>195</v>
      </c>
      <c r="C1285" s="126" t="s">
        <v>2865</v>
      </c>
      <c r="D1285" s="126" t="s">
        <v>197</v>
      </c>
      <c r="E1285" s="126" t="s">
        <v>283</v>
      </c>
      <c r="F1285" s="126" t="s">
        <v>233</v>
      </c>
      <c r="G1285" s="126" t="s">
        <v>999</v>
      </c>
    </row>
    <row r="1286" spans="1:7">
      <c r="A1286" s="126" t="s">
        <v>2605</v>
      </c>
      <c r="B1286" s="126" t="s">
        <v>195</v>
      </c>
      <c r="C1286" s="126" t="s">
        <v>2865</v>
      </c>
      <c r="D1286" s="126" t="s">
        <v>202</v>
      </c>
      <c r="E1286" s="126" t="s">
        <v>961</v>
      </c>
      <c r="F1286" s="126" t="s">
        <v>228</v>
      </c>
      <c r="G1286" s="126" t="s">
        <v>586</v>
      </c>
    </row>
    <row r="1287" spans="1:7">
      <c r="A1287" s="126" t="s">
        <v>2606</v>
      </c>
      <c r="B1287" s="126" t="s">
        <v>195</v>
      </c>
      <c r="C1287" s="126" t="s">
        <v>2865</v>
      </c>
      <c r="D1287" s="126" t="s">
        <v>202</v>
      </c>
      <c r="E1287" s="126" t="s">
        <v>340</v>
      </c>
      <c r="F1287" s="126" t="s">
        <v>919</v>
      </c>
      <c r="G1287" s="126" t="s">
        <v>417</v>
      </c>
    </row>
    <row r="1288" spans="1:7">
      <c r="A1288" s="126" t="s">
        <v>2607</v>
      </c>
      <c r="B1288" s="126" t="s">
        <v>195</v>
      </c>
      <c r="C1288" s="126" t="s">
        <v>2865</v>
      </c>
      <c r="D1288" s="126" t="s">
        <v>197</v>
      </c>
      <c r="E1288" s="126" t="s">
        <v>2608</v>
      </c>
      <c r="F1288" s="126" t="s">
        <v>919</v>
      </c>
      <c r="G1288" s="126" t="s">
        <v>408</v>
      </c>
    </row>
    <row r="1289" spans="1:7">
      <c r="A1289" s="126" t="s">
        <v>2609</v>
      </c>
      <c r="B1289" s="126" t="s">
        <v>195</v>
      </c>
      <c r="C1289" s="126" t="s">
        <v>2865</v>
      </c>
      <c r="D1289" s="126" t="s">
        <v>197</v>
      </c>
      <c r="E1289" s="126" t="s">
        <v>2610</v>
      </c>
      <c r="F1289" s="126" t="s">
        <v>236</v>
      </c>
      <c r="G1289" s="126" t="s">
        <v>1519</v>
      </c>
    </row>
    <row r="1290" spans="1:7">
      <c r="A1290" s="126" t="s">
        <v>2611</v>
      </c>
      <c r="B1290" s="126" t="s">
        <v>195</v>
      </c>
      <c r="C1290" s="126" t="s">
        <v>2865</v>
      </c>
      <c r="D1290" s="126" t="s">
        <v>197</v>
      </c>
      <c r="E1290" s="126" t="s">
        <v>2612</v>
      </c>
      <c r="F1290" s="126" t="s">
        <v>520</v>
      </c>
      <c r="G1290" s="126" t="s">
        <v>1313</v>
      </c>
    </row>
    <row r="1291" spans="1:7">
      <c r="A1291" s="126" t="s">
        <v>2613</v>
      </c>
      <c r="B1291" s="126" t="s">
        <v>195</v>
      </c>
      <c r="C1291" s="126" t="s">
        <v>2865</v>
      </c>
      <c r="D1291" s="126" t="s">
        <v>202</v>
      </c>
      <c r="E1291" s="126" t="s">
        <v>2614</v>
      </c>
      <c r="F1291" s="126" t="s">
        <v>384</v>
      </c>
      <c r="G1291" s="126" t="s">
        <v>1145</v>
      </c>
    </row>
    <row r="1292" spans="1:7">
      <c r="A1292" s="126" t="s">
        <v>2615</v>
      </c>
      <c r="B1292" s="126" t="s">
        <v>195</v>
      </c>
      <c r="C1292" s="126" t="s">
        <v>2865</v>
      </c>
      <c r="D1292" s="126" t="s">
        <v>197</v>
      </c>
      <c r="E1292" s="126" t="s">
        <v>1109</v>
      </c>
      <c r="F1292" s="126" t="s">
        <v>787</v>
      </c>
      <c r="G1292" s="126" t="s">
        <v>1552</v>
      </c>
    </row>
    <row r="1293" spans="1:7">
      <c r="A1293" s="126" t="s">
        <v>2616</v>
      </c>
      <c r="B1293" s="126" t="s">
        <v>195</v>
      </c>
      <c r="C1293" s="126" t="s">
        <v>2865</v>
      </c>
      <c r="D1293" s="126" t="s">
        <v>197</v>
      </c>
      <c r="E1293" s="126" t="s">
        <v>1783</v>
      </c>
      <c r="F1293" s="126" t="s">
        <v>390</v>
      </c>
      <c r="G1293" s="126" t="s">
        <v>281</v>
      </c>
    </row>
    <row r="1294" spans="1:7">
      <c r="A1294" s="126" t="s">
        <v>2617</v>
      </c>
      <c r="B1294" s="126" t="s">
        <v>195</v>
      </c>
      <c r="C1294" s="126" t="s">
        <v>2865</v>
      </c>
      <c r="D1294" s="126" t="s">
        <v>197</v>
      </c>
      <c r="E1294" s="126" t="s">
        <v>378</v>
      </c>
      <c r="F1294" s="126" t="s">
        <v>949</v>
      </c>
      <c r="G1294" s="126" t="s">
        <v>253</v>
      </c>
    </row>
    <row r="1295" spans="1:7">
      <c r="A1295" s="126" t="s">
        <v>2618</v>
      </c>
      <c r="B1295" s="126" t="s">
        <v>195</v>
      </c>
      <c r="C1295" s="126" t="s">
        <v>2865</v>
      </c>
      <c r="D1295" s="126" t="s">
        <v>197</v>
      </c>
      <c r="E1295" s="126" t="s">
        <v>2619</v>
      </c>
      <c r="F1295" s="126" t="s">
        <v>2620</v>
      </c>
      <c r="G1295" s="126" t="s">
        <v>2621</v>
      </c>
    </row>
    <row r="1296" spans="1:7">
      <c r="A1296" s="126" t="s">
        <v>2622</v>
      </c>
      <c r="B1296" s="126" t="s">
        <v>195</v>
      </c>
      <c r="C1296" s="126" t="s">
        <v>2865</v>
      </c>
      <c r="D1296" s="126" t="s">
        <v>202</v>
      </c>
      <c r="E1296" s="126" t="s">
        <v>2623</v>
      </c>
      <c r="F1296" s="126" t="s">
        <v>2624</v>
      </c>
      <c r="G1296" s="126" t="s">
        <v>2625</v>
      </c>
    </row>
    <row r="1297" spans="1:7">
      <c r="A1297" s="126" t="s">
        <v>2626</v>
      </c>
      <c r="B1297" s="126" t="s">
        <v>195</v>
      </c>
      <c r="C1297" s="126" t="s">
        <v>2865</v>
      </c>
      <c r="D1297" s="126" t="s">
        <v>202</v>
      </c>
      <c r="E1297" s="126" t="s">
        <v>332</v>
      </c>
      <c r="F1297" s="126" t="s">
        <v>2627</v>
      </c>
      <c r="G1297" s="126" t="s">
        <v>253</v>
      </c>
    </row>
    <row r="1298" spans="1:7">
      <c r="A1298" s="126" t="s">
        <v>2628</v>
      </c>
      <c r="B1298" s="126" t="s">
        <v>195</v>
      </c>
      <c r="C1298" s="126" t="s">
        <v>2865</v>
      </c>
      <c r="D1298" s="126" t="s">
        <v>197</v>
      </c>
      <c r="E1298" s="126" t="s">
        <v>592</v>
      </c>
      <c r="F1298" s="126" t="s">
        <v>1596</v>
      </c>
      <c r="G1298" s="126" t="s">
        <v>661</v>
      </c>
    </row>
    <row r="1299" spans="1:7">
      <c r="A1299" s="126" t="s">
        <v>2629</v>
      </c>
      <c r="B1299" s="126" t="s">
        <v>195</v>
      </c>
      <c r="C1299" s="126" t="s">
        <v>2865</v>
      </c>
      <c r="D1299" s="126" t="s">
        <v>197</v>
      </c>
      <c r="E1299" s="126" t="s">
        <v>901</v>
      </c>
      <c r="F1299" s="126" t="s">
        <v>464</v>
      </c>
      <c r="G1299" s="126" t="s">
        <v>759</v>
      </c>
    </row>
    <row r="1300" spans="1:7">
      <c r="A1300" s="126" t="s">
        <v>2630</v>
      </c>
      <c r="B1300" s="126" t="s">
        <v>195</v>
      </c>
      <c r="C1300" s="126" t="s">
        <v>2865</v>
      </c>
      <c r="D1300" s="126" t="s">
        <v>202</v>
      </c>
      <c r="E1300" s="126" t="s">
        <v>203</v>
      </c>
      <c r="F1300" s="126" t="s">
        <v>268</v>
      </c>
      <c r="G1300" s="126" t="s">
        <v>919</v>
      </c>
    </row>
    <row r="1301" spans="1:7">
      <c r="A1301" s="126" t="s">
        <v>2631</v>
      </c>
      <c r="B1301" s="126" t="s">
        <v>195</v>
      </c>
      <c r="C1301" s="126" t="s">
        <v>2865</v>
      </c>
      <c r="D1301" s="126" t="s">
        <v>197</v>
      </c>
      <c r="E1301" s="126" t="s">
        <v>2131</v>
      </c>
      <c r="F1301" s="126" t="s">
        <v>268</v>
      </c>
      <c r="G1301" s="126" t="s">
        <v>301</v>
      </c>
    </row>
    <row r="1302" spans="1:7">
      <c r="A1302" s="126" t="s">
        <v>2632</v>
      </c>
      <c r="B1302" s="126" t="s">
        <v>195</v>
      </c>
      <c r="C1302" s="126" t="s">
        <v>2865</v>
      </c>
      <c r="D1302" s="126" t="s">
        <v>202</v>
      </c>
      <c r="E1302" s="126" t="s">
        <v>303</v>
      </c>
      <c r="F1302" s="126" t="s">
        <v>1029</v>
      </c>
      <c r="G1302" s="126" t="s">
        <v>1539</v>
      </c>
    </row>
    <row r="1303" spans="1:7">
      <c r="A1303" s="126" t="s">
        <v>2633</v>
      </c>
      <c r="B1303" s="126" t="s">
        <v>195</v>
      </c>
      <c r="C1303" s="126" t="s">
        <v>2865</v>
      </c>
      <c r="D1303" s="126" t="s">
        <v>202</v>
      </c>
      <c r="E1303" s="126" t="s">
        <v>2634</v>
      </c>
      <c r="F1303" s="126" t="s">
        <v>559</v>
      </c>
      <c r="G1303" s="126" t="s">
        <v>2635</v>
      </c>
    </row>
    <row r="1304" spans="1:7">
      <c r="A1304" s="126" t="s">
        <v>2636</v>
      </c>
      <c r="B1304" s="126" t="s">
        <v>195</v>
      </c>
      <c r="C1304" s="126" t="s">
        <v>2865</v>
      </c>
      <c r="D1304" s="126" t="s">
        <v>202</v>
      </c>
      <c r="E1304" s="126" t="s">
        <v>332</v>
      </c>
      <c r="F1304" s="126" t="s">
        <v>2637</v>
      </c>
      <c r="G1304" s="126" t="s">
        <v>253</v>
      </c>
    </row>
    <row r="1305" spans="1:7">
      <c r="A1305" s="126" t="s">
        <v>2638</v>
      </c>
      <c r="B1305" s="126" t="s">
        <v>195</v>
      </c>
      <c r="C1305" s="126" t="s">
        <v>2865</v>
      </c>
      <c r="D1305" s="126" t="s">
        <v>202</v>
      </c>
      <c r="E1305" s="126" t="s">
        <v>296</v>
      </c>
      <c r="F1305" s="126" t="s">
        <v>276</v>
      </c>
      <c r="G1305" s="126" t="s">
        <v>2191</v>
      </c>
    </row>
    <row r="1306" spans="1:7">
      <c r="A1306" s="126" t="s">
        <v>2639</v>
      </c>
      <c r="B1306" s="126" t="s">
        <v>195</v>
      </c>
      <c r="C1306" s="126" t="s">
        <v>2865</v>
      </c>
      <c r="D1306" s="126" t="s">
        <v>202</v>
      </c>
      <c r="E1306" s="126" t="s">
        <v>735</v>
      </c>
      <c r="F1306" s="126" t="s">
        <v>2640</v>
      </c>
      <c r="G1306" s="126" t="s">
        <v>641</v>
      </c>
    </row>
    <row r="1307" spans="1:7">
      <c r="A1307" s="126" t="s">
        <v>2641</v>
      </c>
      <c r="B1307" s="126" t="s">
        <v>195</v>
      </c>
      <c r="C1307" s="126" t="s">
        <v>2865</v>
      </c>
      <c r="D1307" s="126" t="s">
        <v>197</v>
      </c>
      <c r="E1307" s="126" t="s">
        <v>2071</v>
      </c>
      <c r="F1307" s="126" t="s">
        <v>2569</v>
      </c>
      <c r="G1307" s="126" t="s">
        <v>898</v>
      </c>
    </row>
    <row r="1308" spans="1:7">
      <c r="A1308" s="126" t="s">
        <v>2642</v>
      </c>
      <c r="B1308" s="126" t="s">
        <v>195</v>
      </c>
      <c r="C1308" s="126" t="s">
        <v>2865</v>
      </c>
      <c r="D1308" s="126" t="s">
        <v>202</v>
      </c>
      <c r="E1308" s="126" t="s">
        <v>2643</v>
      </c>
      <c r="F1308" s="126" t="s">
        <v>548</v>
      </c>
      <c r="G1308" s="126" t="s">
        <v>1038</v>
      </c>
    </row>
    <row r="1309" spans="1:7">
      <c r="A1309" s="126" t="s">
        <v>2644</v>
      </c>
      <c r="B1309" s="126" t="s">
        <v>195</v>
      </c>
      <c r="C1309" s="126" t="s">
        <v>2865</v>
      </c>
      <c r="D1309" s="126" t="s">
        <v>202</v>
      </c>
      <c r="E1309" s="126" t="s">
        <v>2645</v>
      </c>
      <c r="F1309" s="126" t="s">
        <v>1341</v>
      </c>
      <c r="G1309" s="126" t="s">
        <v>641</v>
      </c>
    </row>
    <row r="1310" spans="1:7">
      <c r="A1310" s="126" t="s">
        <v>2646</v>
      </c>
      <c r="B1310" s="126" t="s">
        <v>195</v>
      </c>
      <c r="C1310" s="126" t="s">
        <v>2865</v>
      </c>
      <c r="D1310" s="126" t="s">
        <v>202</v>
      </c>
      <c r="E1310" s="126" t="s">
        <v>2647</v>
      </c>
      <c r="F1310" s="126" t="s">
        <v>365</v>
      </c>
      <c r="G1310" s="126" t="s">
        <v>265</v>
      </c>
    </row>
    <row r="1311" spans="1:7">
      <c r="A1311" s="126" t="s">
        <v>2648</v>
      </c>
      <c r="B1311" s="126" t="s">
        <v>195</v>
      </c>
      <c r="C1311" s="126" t="s">
        <v>2865</v>
      </c>
      <c r="D1311" s="126" t="s">
        <v>202</v>
      </c>
      <c r="E1311" s="126" t="s">
        <v>2649</v>
      </c>
      <c r="F1311" s="126" t="s">
        <v>898</v>
      </c>
      <c r="G1311" s="126" t="s">
        <v>1358</v>
      </c>
    </row>
    <row r="1312" spans="1:7">
      <c r="A1312" s="126" t="s">
        <v>2650</v>
      </c>
      <c r="B1312" s="126" t="s">
        <v>195</v>
      </c>
      <c r="C1312" s="126" t="s">
        <v>2865</v>
      </c>
      <c r="D1312" s="126" t="s">
        <v>202</v>
      </c>
      <c r="E1312" s="126" t="s">
        <v>429</v>
      </c>
      <c r="F1312" s="126" t="s">
        <v>1145</v>
      </c>
      <c r="G1312" s="126" t="s">
        <v>2651</v>
      </c>
    </row>
    <row r="1313" spans="1:7">
      <c r="A1313" s="126" t="s">
        <v>2652</v>
      </c>
      <c r="B1313" s="126" t="s">
        <v>195</v>
      </c>
      <c r="C1313" s="126" t="s">
        <v>2865</v>
      </c>
      <c r="D1313" s="126" t="s">
        <v>202</v>
      </c>
      <c r="E1313" s="126" t="s">
        <v>2653</v>
      </c>
      <c r="F1313" s="126" t="s">
        <v>457</v>
      </c>
      <c r="G1313" s="126" t="s">
        <v>541</v>
      </c>
    </row>
    <row r="1314" spans="1:7">
      <c r="A1314" s="126" t="s">
        <v>2654</v>
      </c>
      <c r="B1314" s="126" t="s">
        <v>195</v>
      </c>
      <c r="C1314" s="126" t="s">
        <v>2865</v>
      </c>
      <c r="D1314" s="126" t="s">
        <v>197</v>
      </c>
      <c r="E1314" s="126" t="s">
        <v>378</v>
      </c>
      <c r="F1314" s="126" t="s">
        <v>1256</v>
      </c>
      <c r="G1314" s="126" t="s">
        <v>380</v>
      </c>
    </row>
    <row r="1315" spans="1:7">
      <c r="A1315" s="126" t="s">
        <v>2655</v>
      </c>
      <c r="B1315" s="126" t="s">
        <v>195</v>
      </c>
      <c r="C1315" s="126" t="s">
        <v>2865</v>
      </c>
      <c r="D1315" s="126" t="s">
        <v>202</v>
      </c>
      <c r="E1315" s="126" t="s">
        <v>2656</v>
      </c>
      <c r="F1315" s="126" t="s">
        <v>2203</v>
      </c>
      <c r="G1315" s="126" t="s">
        <v>268</v>
      </c>
    </row>
    <row r="1316" spans="1:7">
      <c r="A1316" s="126" t="s">
        <v>2657</v>
      </c>
      <c r="B1316" s="126" t="s">
        <v>195</v>
      </c>
      <c r="C1316" s="126" t="s">
        <v>2865</v>
      </c>
      <c r="D1316" s="126" t="s">
        <v>197</v>
      </c>
      <c r="E1316" s="126" t="s">
        <v>484</v>
      </c>
      <c r="F1316" s="126" t="s">
        <v>1807</v>
      </c>
      <c r="G1316" s="126" t="s">
        <v>905</v>
      </c>
    </row>
    <row r="1317" spans="1:7">
      <c r="A1317" s="126" t="s">
        <v>2658</v>
      </c>
      <c r="B1317" s="126" t="s">
        <v>195</v>
      </c>
      <c r="C1317" s="126" t="s">
        <v>2865</v>
      </c>
      <c r="D1317" s="126" t="s">
        <v>202</v>
      </c>
      <c r="E1317" s="126" t="s">
        <v>2659</v>
      </c>
      <c r="F1317" s="126" t="s">
        <v>338</v>
      </c>
      <c r="G1317" s="126" t="s">
        <v>2660</v>
      </c>
    </row>
    <row r="1318" spans="1:7">
      <c r="A1318" s="126" t="s">
        <v>2661</v>
      </c>
      <c r="B1318" s="126" t="s">
        <v>195</v>
      </c>
      <c r="C1318" s="126" t="s">
        <v>2865</v>
      </c>
      <c r="D1318" s="126" t="s">
        <v>202</v>
      </c>
      <c r="E1318" s="126" t="s">
        <v>1599</v>
      </c>
      <c r="F1318" s="126" t="s">
        <v>200</v>
      </c>
      <c r="G1318" s="126" t="s">
        <v>390</v>
      </c>
    </row>
    <row r="1319" spans="1:7">
      <c r="A1319" s="126" t="s">
        <v>2662</v>
      </c>
      <c r="B1319" s="126" t="s">
        <v>195</v>
      </c>
      <c r="C1319" s="126" t="s">
        <v>2865</v>
      </c>
      <c r="D1319" s="126" t="s">
        <v>197</v>
      </c>
      <c r="E1319" s="126" t="s">
        <v>507</v>
      </c>
      <c r="F1319" s="126" t="s">
        <v>2663</v>
      </c>
      <c r="G1319" s="126" t="s">
        <v>353</v>
      </c>
    </row>
    <row r="1320" spans="1:7">
      <c r="A1320" s="126" t="s">
        <v>2664</v>
      </c>
      <c r="B1320" s="126" t="s">
        <v>335</v>
      </c>
      <c r="C1320" s="126" t="s">
        <v>2865</v>
      </c>
      <c r="D1320" s="126" t="s">
        <v>197</v>
      </c>
      <c r="E1320" s="126" t="s">
        <v>2665</v>
      </c>
      <c r="F1320" s="126" t="s">
        <v>204</v>
      </c>
      <c r="G1320" s="126" t="s">
        <v>301</v>
      </c>
    </row>
    <row r="1321" spans="1:7">
      <c r="A1321" s="126" t="s">
        <v>2666</v>
      </c>
      <c r="B1321" s="126" t="s">
        <v>335</v>
      </c>
      <c r="C1321" s="126" t="s">
        <v>2865</v>
      </c>
      <c r="D1321" s="126" t="s">
        <v>202</v>
      </c>
      <c r="E1321" s="126" t="s">
        <v>688</v>
      </c>
      <c r="F1321" s="126" t="s">
        <v>2667</v>
      </c>
      <c r="G1321" s="126" t="s">
        <v>747</v>
      </c>
    </row>
    <row r="1322" spans="1:7">
      <c r="A1322" s="126" t="s">
        <v>2668</v>
      </c>
      <c r="B1322" s="126" t="s">
        <v>335</v>
      </c>
      <c r="C1322" s="126" t="s">
        <v>2865</v>
      </c>
      <c r="D1322" s="126" t="s">
        <v>202</v>
      </c>
      <c r="E1322" s="126" t="s">
        <v>2669</v>
      </c>
      <c r="F1322" s="126" t="s">
        <v>216</v>
      </c>
      <c r="G1322" s="126" t="s">
        <v>1924</v>
      </c>
    </row>
    <row r="1323" spans="1:7">
      <c r="A1323" s="126" t="s">
        <v>2670</v>
      </c>
      <c r="B1323" s="126" t="s">
        <v>335</v>
      </c>
      <c r="C1323" s="126" t="s">
        <v>2865</v>
      </c>
      <c r="D1323" s="126" t="s">
        <v>202</v>
      </c>
      <c r="E1323" s="126" t="s">
        <v>2671</v>
      </c>
      <c r="F1323" s="126" t="s">
        <v>216</v>
      </c>
      <c r="G1323" s="126" t="s">
        <v>301</v>
      </c>
    </row>
    <row r="1324" spans="1:7">
      <c r="A1324" s="126" t="s">
        <v>2672</v>
      </c>
      <c r="B1324" s="126" t="s">
        <v>335</v>
      </c>
      <c r="C1324" s="126" t="s">
        <v>2865</v>
      </c>
      <c r="D1324" s="126" t="s">
        <v>197</v>
      </c>
      <c r="E1324" s="126" t="s">
        <v>2673</v>
      </c>
      <c r="F1324" s="126" t="s">
        <v>865</v>
      </c>
      <c r="G1324" s="126" t="s">
        <v>2674</v>
      </c>
    </row>
    <row r="1325" spans="1:7">
      <c r="A1325" s="126" t="s">
        <v>2675</v>
      </c>
      <c r="B1325" s="126" t="s">
        <v>335</v>
      </c>
      <c r="C1325" s="126" t="s">
        <v>2865</v>
      </c>
      <c r="D1325" s="126" t="s">
        <v>202</v>
      </c>
      <c r="E1325" s="126" t="s">
        <v>2144</v>
      </c>
      <c r="F1325" s="126" t="s">
        <v>1664</v>
      </c>
      <c r="G1325" s="126" t="s">
        <v>1187</v>
      </c>
    </row>
    <row r="1326" spans="1:7">
      <c r="A1326" s="126" t="s">
        <v>2676</v>
      </c>
      <c r="B1326" s="126" t="s">
        <v>335</v>
      </c>
      <c r="C1326" s="126" t="s">
        <v>2865</v>
      </c>
      <c r="D1326" s="126" t="s">
        <v>197</v>
      </c>
      <c r="E1326" s="126" t="s">
        <v>2419</v>
      </c>
      <c r="F1326" s="126" t="s">
        <v>491</v>
      </c>
      <c r="G1326" s="126" t="s">
        <v>2677</v>
      </c>
    </row>
    <row r="1327" spans="1:7">
      <c r="A1327" s="126" t="s">
        <v>2678</v>
      </c>
      <c r="B1327" s="126" t="s">
        <v>335</v>
      </c>
      <c r="C1327" s="126" t="s">
        <v>2865</v>
      </c>
      <c r="D1327" s="126" t="s">
        <v>202</v>
      </c>
      <c r="E1327" s="126" t="s">
        <v>1319</v>
      </c>
      <c r="F1327" s="126" t="s">
        <v>491</v>
      </c>
      <c r="G1327" s="126" t="s">
        <v>1572</v>
      </c>
    </row>
    <row r="1328" spans="1:7">
      <c r="A1328" s="126" t="s">
        <v>2679</v>
      </c>
      <c r="B1328" s="126" t="s">
        <v>335</v>
      </c>
      <c r="C1328" s="126" t="s">
        <v>2865</v>
      </c>
      <c r="D1328" s="126" t="s">
        <v>197</v>
      </c>
      <c r="E1328" s="126" t="s">
        <v>2680</v>
      </c>
      <c r="F1328" s="126" t="s">
        <v>919</v>
      </c>
      <c r="G1328" s="126" t="s">
        <v>2681</v>
      </c>
    </row>
    <row r="1329" spans="1:7">
      <c r="A1329" s="126" t="s">
        <v>2682</v>
      </c>
      <c r="B1329" s="126" t="s">
        <v>335</v>
      </c>
      <c r="C1329" s="126" t="s">
        <v>2865</v>
      </c>
      <c r="D1329" s="126" t="s">
        <v>197</v>
      </c>
      <c r="E1329" s="126" t="s">
        <v>2513</v>
      </c>
      <c r="F1329" s="126" t="s">
        <v>1991</v>
      </c>
      <c r="G1329" s="126" t="s">
        <v>460</v>
      </c>
    </row>
    <row r="1330" spans="1:7">
      <c r="A1330" s="126" t="s">
        <v>2683</v>
      </c>
      <c r="B1330" s="126" t="s">
        <v>335</v>
      </c>
      <c r="C1330" s="126" t="s">
        <v>2865</v>
      </c>
      <c r="D1330" s="126" t="s">
        <v>197</v>
      </c>
      <c r="E1330" s="126" t="s">
        <v>1310</v>
      </c>
      <c r="F1330" s="126" t="s">
        <v>2684</v>
      </c>
      <c r="G1330" s="126" t="s">
        <v>253</v>
      </c>
    </row>
    <row r="1331" spans="1:7">
      <c r="A1331" s="126" t="s">
        <v>2685</v>
      </c>
      <c r="B1331" s="126" t="s">
        <v>335</v>
      </c>
      <c r="C1331" s="126" t="s">
        <v>2865</v>
      </c>
      <c r="D1331" s="126" t="s">
        <v>197</v>
      </c>
      <c r="E1331" s="126" t="s">
        <v>2462</v>
      </c>
      <c r="F1331" s="126" t="s">
        <v>2393</v>
      </c>
      <c r="G1331" s="126" t="s">
        <v>622</v>
      </c>
    </row>
    <row r="1332" spans="1:7">
      <c r="A1332" s="126" t="s">
        <v>2686</v>
      </c>
      <c r="B1332" s="126" t="s">
        <v>335</v>
      </c>
      <c r="C1332" s="126" t="s">
        <v>2865</v>
      </c>
      <c r="D1332" s="126" t="s">
        <v>202</v>
      </c>
      <c r="E1332" s="126" t="s">
        <v>1618</v>
      </c>
      <c r="F1332" s="126" t="s">
        <v>287</v>
      </c>
      <c r="G1332" s="126" t="s">
        <v>726</v>
      </c>
    </row>
    <row r="1333" spans="1:7">
      <c r="A1333" s="126" t="s">
        <v>2687</v>
      </c>
      <c r="B1333" s="126" t="s">
        <v>335</v>
      </c>
      <c r="C1333" s="126" t="s">
        <v>2865</v>
      </c>
      <c r="D1333" s="126" t="s">
        <v>197</v>
      </c>
      <c r="E1333" s="126" t="s">
        <v>2688</v>
      </c>
      <c r="F1333" s="126" t="s">
        <v>287</v>
      </c>
      <c r="G1333" s="126" t="s">
        <v>846</v>
      </c>
    </row>
    <row r="1334" spans="1:7">
      <c r="A1334" s="126" t="s">
        <v>2689</v>
      </c>
      <c r="B1334" s="126" t="s">
        <v>335</v>
      </c>
      <c r="C1334" s="126" t="s">
        <v>2865</v>
      </c>
      <c r="D1334" s="126" t="s">
        <v>202</v>
      </c>
      <c r="E1334" s="126" t="s">
        <v>2690</v>
      </c>
      <c r="F1334" s="126" t="s">
        <v>1004</v>
      </c>
      <c r="G1334" s="126" t="s">
        <v>702</v>
      </c>
    </row>
    <row r="1335" spans="1:7">
      <c r="A1335" s="126" t="s">
        <v>2691</v>
      </c>
      <c r="B1335" s="126" t="s">
        <v>335</v>
      </c>
      <c r="C1335" s="126" t="s">
        <v>2865</v>
      </c>
      <c r="D1335" s="126" t="s">
        <v>197</v>
      </c>
      <c r="E1335" s="126" t="s">
        <v>1098</v>
      </c>
      <c r="F1335" s="126" t="s">
        <v>520</v>
      </c>
      <c r="G1335" s="126" t="s">
        <v>245</v>
      </c>
    </row>
    <row r="1336" spans="1:7">
      <c r="A1336" s="126" t="s">
        <v>2692</v>
      </c>
      <c r="B1336" s="126" t="s">
        <v>335</v>
      </c>
      <c r="C1336" s="126" t="s">
        <v>2865</v>
      </c>
      <c r="D1336" s="126" t="s">
        <v>197</v>
      </c>
      <c r="E1336" s="126" t="s">
        <v>901</v>
      </c>
      <c r="F1336" s="126" t="s">
        <v>520</v>
      </c>
      <c r="G1336" s="126" t="s">
        <v>1685</v>
      </c>
    </row>
    <row r="1337" spans="1:7">
      <c r="A1337" s="126" t="s">
        <v>2693</v>
      </c>
      <c r="B1337" s="126" t="s">
        <v>335</v>
      </c>
      <c r="C1337" s="126" t="s">
        <v>2865</v>
      </c>
      <c r="D1337" s="126" t="s">
        <v>197</v>
      </c>
      <c r="E1337" s="126" t="s">
        <v>2694</v>
      </c>
      <c r="F1337" s="126" t="s">
        <v>787</v>
      </c>
      <c r="G1337" s="126" t="s">
        <v>2029</v>
      </c>
    </row>
    <row r="1338" spans="1:7">
      <c r="A1338" s="126" t="s">
        <v>2695</v>
      </c>
      <c r="B1338" s="126" t="s">
        <v>335</v>
      </c>
      <c r="C1338" s="126" t="s">
        <v>2865</v>
      </c>
      <c r="D1338" s="126" t="s">
        <v>197</v>
      </c>
      <c r="E1338" s="126" t="s">
        <v>1069</v>
      </c>
      <c r="F1338" s="126" t="s">
        <v>2696</v>
      </c>
      <c r="G1338" s="126" t="s">
        <v>2697</v>
      </c>
    </row>
    <row r="1339" spans="1:7">
      <c r="A1339" s="126" t="s">
        <v>2698</v>
      </c>
      <c r="B1339" s="126" t="s">
        <v>335</v>
      </c>
      <c r="C1339" s="126" t="s">
        <v>2865</v>
      </c>
      <c r="D1339" s="126" t="s">
        <v>197</v>
      </c>
      <c r="E1339" s="126" t="s">
        <v>2699</v>
      </c>
      <c r="F1339" s="126" t="s">
        <v>252</v>
      </c>
      <c r="G1339" s="126" t="s">
        <v>604</v>
      </c>
    </row>
    <row r="1340" spans="1:7">
      <c r="A1340" s="126" t="s">
        <v>2700</v>
      </c>
      <c r="B1340" s="126" t="s">
        <v>335</v>
      </c>
      <c r="C1340" s="126" t="s">
        <v>2865</v>
      </c>
      <c r="D1340" s="126" t="s">
        <v>202</v>
      </c>
      <c r="E1340" s="126" t="s">
        <v>340</v>
      </c>
      <c r="F1340" s="126" t="s">
        <v>1519</v>
      </c>
      <c r="G1340" s="126" t="s">
        <v>1096</v>
      </c>
    </row>
    <row r="1341" spans="1:7">
      <c r="A1341" s="126" t="s">
        <v>2701</v>
      </c>
      <c r="B1341" s="126" t="s">
        <v>335</v>
      </c>
      <c r="C1341" s="126" t="s">
        <v>2865</v>
      </c>
      <c r="D1341" s="126" t="s">
        <v>197</v>
      </c>
      <c r="E1341" s="126" t="s">
        <v>1878</v>
      </c>
      <c r="F1341" s="126" t="s">
        <v>414</v>
      </c>
      <c r="G1341" s="126" t="s">
        <v>1864</v>
      </c>
    </row>
    <row r="1342" spans="1:7">
      <c r="A1342" s="126" t="s">
        <v>2702</v>
      </c>
      <c r="B1342" s="126" t="s">
        <v>335</v>
      </c>
      <c r="C1342" s="126" t="s">
        <v>2865</v>
      </c>
      <c r="D1342" s="126" t="s">
        <v>197</v>
      </c>
      <c r="E1342" s="126" t="s">
        <v>2703</v>
      </c>
      <c r="F1342" s="126" t="s">
        <v>268</v>
      </c>
      <c r="G1342" s="126" t="s">
        <v>919</v>
      </c>
    </row>
    <row r="1343" spans="1:7">
      <c r="A1343" s="126" t="s">
        <v>2704</v>
      </c>
      <c r="B1343" s="126" t="s">
        <v>335</v>
      </c>
      <c r="C1343" s="126" t="s">
        <v>2865</v>
      </c>
      <c r="D1343" s="126" t="s">
        <v>202</v>
      </c>
      <c r="E1343" s="126" t="s">
        <v>2705</v>
      </c>
      <c r="F1343" s="126" t="s">
        <v>268</v>
      </c>
      <c r="G1343" s="126" t="s">
        <v>2026</v>
      </c>
    </row>
    <row r="1344" spans="1:7">
      <c r="A1344" s="126" t="s">
        <v>2706</v>
      </c>
      <c r="B1344" s="126" t="s">
        <v>335</v>
      </c>
      <c r="C1344" s="126" t="s">
        <v>2865</v>
      </c>
      <c r="D1344" s="126" t="s">
        <v>197</v>
      </c>
      <c r="E1344" s="126" t="s">
        <v>2707</v>
      </c>
      <c r="F1344" s="126" t="s">
        <v>268</v>
      </c>
      <c r="G1344" s="126" t="s">
        <v>658</v>
      </c>
    </row>
    <row r="1345" spans="1:7">
      <c r="A1345" s="126" t="s">
        <v>2708</v>
      </c>
      <c r="B1345" s="126" t="s">
        <v>335</v>
      </c>
      <c r="C1345" s="126" t="s">
        <v>2865</v>
      </c>
      <c r="D1345" s="126" t="s">
        <v>197</v>
      </c>
      <c r="E1345" s="126" t="s">
        <v>2709</v>
      </c>
      <c r="F1345" s="126" t="s">
        <v>2414</v>
      </c>
      <c r="G1345" s="126" t="s">
        <v>287</v>
      </c>
    </row>
    <row r="1346" spans="1:7">
      <c r="A1346" s="126" t="s">
        <v>2710</v>
      </c>
      <c r="B1346" s="126" t="s">
        <v>335</v>
      </c>
      <c r="C1346" s="126" t="s">
        <v>2865</v>
      </c>
      <c r="D1346" s="126" t="s">
        <v>202</v>
      </c>
      <c r="E1346" s="126" t="s">
        <v>2168</v>
      </c>
      <c r="F1346" s="126" t="s">
        <v>1331</v>
      </c>
      <c r="G1346" s="126" t="s">
        <v>1332</v>
      </c>
    </row>
    <row r="1347" spans="1:7">
      <c r="A1347" s="126" t="s">
        <v>2711</v>
      </c>
      <c r="B1347" s="126" t="s">
        <v>335</v>
      </c>
      <c r="C1347" s="126" t="s">
        <v>2865</v>
      </c>
      <c r="D1347" s="126" t="s">
        <v>202</v>
      </c>
      <c r="E1347" s="126" t="s">
        <v>1293</v>
      </c>
      <c r="F1347" s="126" t="s">
        <v>559</v>
      </c>
      <c r="G1347" s="126" t="s">
        <v>844</v>
      </c>
    </row>
    <row r="1348" spans="1:7">
      <c r="A1348" s="126" t="s">
        <v>2712</v>
      </c>
      <c r="B1348" s="126" t="s">
        <v>335</v>
      </c>
      <c r="C1348" s="126" t="s">
        <v>2865</v>
      </c>
      <c r="D1348" s="126" t="s">
        <v>202</v>
      </c>
      <c r="E1348" s="126" t="s">
        <v>2713</v>
      </c>
      <c r="F1348" s="126" t="s">
        <v>939</v>
      </c>
      <c r="G1348" s="126" t="s">
        <v>520</v>
      </c>
    </row>
    <row r="1349" spans="1:7">
      <c r="A1349" s="126" t="s">
        <v>2714</v>
      </c>
      <c r="B1349" s="126" t="s">
        <v>335</v>
      </c>
      <c r="C1349" s="126" t="s">
        <v>2865</v>
      </c>
      <c r="D1349" s="126" t="s">
        <v>202</v>
      </c>
      <c r="E1349" s="126" t="s">
        <v>2715</v>
      </c>
      <c r="F1349" s="126" t="s">
        <v>2716</v>
      </c>
      <c r="G1349" s="126" t="s">
        <v>640</v>
      </c>
    </row>
    <row r="1350" spans="1:7">
      <c r="A1350" s="126" t="s">
        <v>2717</v>
      </c>
      <c r="B1350" s="126" t="s">
        <v>335</v>
      </c>
      <c r="C1350" s="126" t="s">
        <v>2865</v>
      </c>
      <c r="D1350" s="126" t="s">
        <v>197</v>
      </c>
      <c r="E1350" s="126" t="s">
        <v>599</v>
      </c>
      <c r="F1350" s="126" t="s">
        <v>2718</v>
      </c>
      <c r="G1350" s="126" t="s">
        <v>807</v>
      </c>
    </row>
    <row r="1351" spans="1:7">
      <c r="A1351" s="126" t="s">
        <v>2719</v>
      </c>
      <c r="B1351" s="126" t="s">
        <v>335</v>
      </c>
      <c r="C1351" s="126" t="s">
        <v>2865</v>
      </c>
      <c r="D1351" s="126" t="s">
        <v>202</v>
      </c>
      <c r="E1351" s="126" t="s">
        <v>2720</v>
      </c>
      <c r="F1351" s="126" t="s">
        <v>571</v>
      </c>
      <c r="G1351" s="126" t="s">
        <v>846</v>
      </c>
    </row>
    <row r="1352" spans="1:7">
      <c r="A1352" s="126" t="s">
        <v>2721</v>
      </c>
      <c r="B1352" s="126" t="s">
        <v>335</v>
      </c>
      <c r="C1352" s="126" t="s">
        <v>2865</v>
      </c>
      <c r="D1352" s="126" t="s">
        <v>197</v>
      </c>
      <c r="E1352" s="126" t="s">
        <v>2709</v>
      </c>
      <c r="F1352" s="126" t="s">
        <v>1572</v>
      </c>
      <c r="G1352" s="126" t="s">
        <v>2532</v>
      </c>
    </row>
    <row r="1353" spans="1:7">
      <c r="A1353" s="126" t="s">
        <v>2722</v>
      </c>
      <c r="B1353" s="126" t="s">
        <v>335</v>
      </c>
      <c r="C1353" s="126" t="s">
        <v>2865</v>
      </c>
      <c r="D1353" s="126" t="s">
        <v>197</v>
      </c>
      <c r="E1353" s="126" t="s">
        <v>1458</v>
      </c>
      <c r="F1353" s="126" t="s">
        <v>1048</v>
      </c>
      <c r="G1353" s="126" t="s">
        <v>2723</v>
      </c>
    </row>
    <row r="1354" spans="1:7">
      <c r="A1354" s="126" t="s">
        <v>2724</v>
      </c>
      <c r="B1354" s="126" t="s">
        <v>335</v>
      </c>
      <c r="C1354" s="126" t="s">
        <v>2865</v>
      </c>
      <c r="D1354" s="126" t="s">
        <v>197</v>
      </c>
      <c r="E1354" s="126" t="s">
        <v>369</v>
      </c>
      <c r="F1354" s="126" t="s">
        <v>1241</v>
      </c>
      <c r="G1354" s="126" t="s">
        <v>1785</v>
      </c>
    </row>
    <row r="1355" spans="1:7">
      <c r="A1355" s="126" t="s">
        <v>2725</v>
      </c>
      <c r="B1355" s="126" t="s">
        <v>335</v>
      </c>
      <c r="C1355" s="126" t="s">
        <v>2865</v>
      </c>
      <c r="D1355" s="126" t="s">
        <v>197</v>
      </c>
      <c r="E1355" s="126" t="s">
        <v>994</v>
      </c>
      <c r="F1355" s="126" t="s">
        <v>669</v>
      </c>
      <c r="G1355" s="126" t="s">
        <v>232</v>
      </c>
    </row>
    <row r="1356" spans="1:7">
      <c r="A1356" s="126" t="s">
        <v>2726</v>
      </c>
      <c r="B1356" s="126" t="s">
        <v>335</v>
      </c>
      <c r="C1356" s="126" t="s">
        <v>2865</v>
      </c>
      <c r="D1356" s="126" t="s">
        <v>202</v>
      </c>
      <c r="E1356" s="126" t="s">
        <v>2727</v>
      </c>
      <c r="F1356" s="126" t="s">
        <v>846</v>
      </c>
      <c r="G1356" s="126" t="s">
        <v>276</v>
      </c>
    </row>
    <row r="1357" spans="1:7">
      <c r="A1357" s="126" t="s">
        <v>2728</v>
      </c>
      <c r="B1357" s="126" t="s">
        <v>335</v>
      </c>
      <c r="C1357" s="126" t="s">
        <v>2865</v>
      </c>
      <c r="D1357" s="126" t="s">
        <v>197</v>
      </c>
      <c r="E1357" s="126" t="s">
        <v>592</v>
      </c>
      <c r="F1357" s="126" t="s">
        <v>1256</v>
      </c>
      <c r="G1357" s="126" t="s">
        <v>2056</v>
      </c>
    </row>
    <row r="1358" spans="1:7">
      <c r="A1358" s="126" t="s">
        <v>2729</v>
      </c>
      <c r="B1358" s="126" t="s">
        <v>335</v>
      </c>
      <c r="C1358" s="126" t="s">
        <v>2865</v>
      </c>
      <c r="D1358" s="126" t="s">
        <v>202</v>
      </c>
      <c r="E1358" s="126" t="s">
        <v>251</v>
      </c>
      <c r="F1358" s="126" t="s">
        <v>496</v>
      </c>
      <c r="G1358" s="126" t="s">
        <v>1684</v>
      </c>
    </row>
    <row r="1359" spans="1:7">
      <c r="A1359" s="126" t="s">
        <v>1550</v>
      </c>
      <c r="B1359" s="126" t="s">
        <v>335</v>
      </c>
      <c r="C1359" s="126" t="s">
        <v>2865</v>
      </c>
      <c r="D1359" s="126" t="s">
        <v>197</v>
      </c>
      <c r="E1359" s="126" t="s">
        <v>1109</v>
      </c>
      <c r="F1359" s="126" t="s">
        <v>213</v>
      </c>
      <c r="G1359" s="126" t="s">
        <v>593</v>
      </c>
    </row>
    <row r="1360" spans="1:7">
      <c r="A1360" s="126" t="s">
        <v>2730</v>
      </c>
      <c r="B1360" s="126" t="s">
        <v>335</v>
      </c>
      <c r="C1360" s="126" t="s">
        <v>2865</v>
      </c>
      <c r="D1360" s="126" t="s">
        <v>197</v>
      </c>
      <c r="E1360" s="126" t="s">
        <v>1674</v>
      </c>
      <c r="F1360" s="126" t="s">
        <v>489</v>
      </c>
      <c r="G1360" s="126" t="s">
        <v>914</v>
      </c>
    </row>
    <row r="1361" spans="1:7">
      <c r="A1361" s="126" t="s">
        <v>2731</v>
      </c>
      <c r="B1361" s="126" t="s">
        <v>335</v>
      </c>
      <c r="C1361" s="126" t="s">
        <v>2865</v>
      </c>
      <c r="D1361" s="126" t="s">
        <v>197</v>
      </c>
      <c r="E1361" s="126" t="s">
        <v>363</v>
      </c>
      <c r="F1361" s="126" t="s">
        <v>2045</v>
      </c>
      <c r="G1361" s="126" t="s">
        <v>1121</v>
      </c>
    </row>
    <row r="1362" spans="1:7">
      <c r="A1362" s="126" t="s">
        <v>2732</v>
      </c>
      <c r="B1362" s="126" t="s">
        <v>335</v>
      </c>
      <c r="C1362" s="126" t="s">
        <v>2865</v>
      </c>
      <c r="D1362" s="126" t="s">
        <v>202</v>
      </c>
      <c r="E1362" s="126" t="s">
        <v>296</v>
      </c>
      <c r="F1362" s="126" t="s">
        <v>1733</v>
      </c>
      <c r="G1362" s="126" t="s">
        <v>491</v>
      </c>
    </row>
    <row r="1363" spans="1:7">
      <c r="A1363" s="126" t="s">
        <v>2602</v>
      </c>
      <c r="B1363" s="126" t="s">
        <v>335</v>
      </c>
      <c r="C1363" s="126" t="s">
        <v>2865</v>
      </c>
      <c r="D1363" s="126" t="s">
        <v>197</v>
      </c>
      <c r="E1363" s="126" t="s">
        <v>2179</v>
      </c>
      <c r="F1363" s="126" t="s">
        <v>672</v>
      </c>
      <c r="G1363" s="126" t="s">
        <v>1860</v>
      </c>
    </row>
    <row r="1364" spans="1:7">
      <c r="A1364" s="126" t="s">
        <v>2644</v>
      </c>
      <c r="B1364" s="126" t="s">
        <v>335</v>
      </c>
      <c r="C1364" s="126" t="s">
        <v>2865</v>
      </c>
      <c r="D1364" s="126" t="s">
        <v>202</v>
      </c>
      <c r="E1364" s="126" t="s">
        <v>2645</v>
      </c>
      <c r="F1364" s="126" t="s">
        <v>1341</v>
      </c>
      <c r="G1364" s="126" t="s">
        <v>641</v>
      </c>
    </row>
    <row r="1365" spans="1:7">
      <c r="A1365" s="126" t="s">
        <v>2733</v>
      </c>
      <c r="B1365" s="126" t="s">
        <v>970</v>
      </c>
      <c r="C1365" s="126" t="s">
        <v>2865</v>
      </c>
      <c r="D1365" s="126" t="s">
        <v>197</v>
      </c>
      <c r="E1365" s="126" t="s">
        <v>1498</v>
      </c>
      <c r="F1365" s="126" t="s">
        <v>761</v>
      </c>
      <c r="G1365" s="126" t="s">
        <v>808</v>
      </c>
    </row>
    <row r="1366" spans="1:7">
      <c r="A1366" s="126" t="s">
        <v>2734</v>
      </c>
      <c r="B1366" s="126" t="s">
        <v>970</v>
      </c>
      <c r="C1366" s="126" t="s">
        <v>2865</v>
      </c>
      <c r="D1366" s="126" t="s">
        <v>202</v>
      </c>
      <c r="E1366" s="126" t="s">
        <v>797</v>
      </c>
      <c r="F1366" s="126" t="s">
        <v>622</v>
      </c>
      <c r="G1366" s="126" t="s">
        <v>2225</v>
      </c>
    </row>
    <row r="1367" spans="1:7">
      <c r="A1367" s="126" t="s">
        <v>2735</v>
      </c>
      <c r="B1367" s="126" t="s">
        <v>970</v>
      </c>
      <c r="C1367" s="126" t="s">
        <v>2865</v>
      </c>
      <c r="D1367" s="126" t="s">
        <v>202</v>
      </c>
      <c r="E1367" s="126" t="s">
        <v>1019</v>
      </c>
      <c r="F1367" s="126" t="s">
        <v>984</v>
      </c>
      <c r="G1367" s="126" t="s">
        <v>457</v>
      </c>
    </row>
    <row r="1368" spans="1:7">
      <c r="A1368" s="126" t="s">
        <v>2736</v>
      </c>
      <c r="B1368" s="126" t="s">
        <v>970</v>
      </c>
      <c r="C1368" s="126" t="s">
        <v>2865</v>
      </c>
      <c r="D1368" s="126" t="s">
        <v>202</v>
      </c>
      <c r="E1368" s="126" t="s">
        <v>2564</v>
      </c>
      <c r="F1368" s="126" t="s">
        <v>488</v>
      </c>
      <c r="G1368" s="126" t="s">
        <v>954</v>
      </c>
    </row>
    <row r="1369" spans="1:7">
      <c r="A1369" s="126" t="s">
        <v>2737</v>
      </c>
      <c r="B1369" s="126" t="s">
        <v>970</v>
      </c>
      <c r="C1369" s="126" t="s">
        <v>2865</v>
      </c>
      <c r="D1369" s="126" t="s">
        <v>202</v>
      </c>
      <c r="E1369" s="126" t="s">
        <v>735</v>
      </c>
      <c r="F1369" s="126" t="s">
        <v>625</v>
      </c>
      <c r="G1369" s="126" t="s">
        <v>885</v>
      </c>
    </row>
    <row r="1370" spans="1:7">
      <c r="A1370" s="126" t="s">
        <v>2738</v>
      </c>
      <c r="B1370" s="126" t="s">
        <v>970</v>
      </c>
      <c r="C1370" s="126" t="s">
        <v>2865</v>
      </c>
      <c r="D1370" s="126" t="s">
        <v>202</v>
      </c>
      <c r="E1370" s="126" t="s">
        <v>340</v>
      </c>
      <c r="F1370" s="126" t="s">
        <v>228</v>
      </c>
      <c r="G1370" s="126" t="s">
        <v>618</v>
      </c>
    </row>
    <row r="1371" spans="1:7">
      <c r="A1371" s="126" t="s">
        <v>2739</v>
      </c>
      <c r="B1371" s="126" t="s">
        <v>970</v>
      </c>
      <c r="C1371" s="126" t="s">
        <v>2865</v>
      </c>
      <c r="D1371" s="126" t="s">
        <v>202</v>
      </c>
      <c r="E1371" s="126" t="s">
        <v>2740</v>
      </c>
      <c r="F1371" s="126" t="s">
        <v>875</v>
      </c>
      <c r="G1371" s="126" t="s">
        <v>876</v>
      </c>
    </row>
    <row r="1372" spans="1:7">
      <c r="A1372" s="126" t="s">
        <v>2741</v>
      </c>
      <c r="B1372" s="126" t="s">
        <v>970</v>
      </c>
      <c r="C1372" s="126" t="s">
        <v>2865</v>
      </c>
      <c r="D1372" s="126" t="s">
        <v>202</v>
      </c>
      <c r="E1372" s="126" t="s">
        <v>1806</v>
      </c>
      <c r="F1372" s="126" t="s">
        <v>417</v>
      </c>
      <c r="G1372" s="126" t="s">
        <v>253</v>
      </c>
    </row>
    <row r="1373" spans="1:7">
      <c r="A1373" s="126" t="s">
        <v>2742</v>
      </c>
      <c r="B1373" s="126" t="s">
        <v>970</v>
      </c>
      <c r="C1373" s="126" t="s">
        <v>2865</v>
      </c>
      <c r="D1373" s="126" t="s">
        <v>202</v>
      </c>
      <c r="E1373" s="126" t="s">
        <v>2743</v>
      </c>
      <c r="F1373" s="126" t="s">
        <v>919</v>
      </c>
      <c r="G1373" s="126" t="s">
        <v>451</v>
      </c>
    </row>
    <row r="1374" spans="1:7">
      <c r="A1374" s="126" t="s">
        <v>2744</v>
      </c>
      <c r="B1374" s="126" t="s">
        <v>970</v>
      </c>
      <c r="C1374" s="126" t="s">
        <v>2865</v>
      </c>
      <c r="D1374" s="126" t="s">
        <v>197</v>
      </c>
      <c r="E1374" s="126" t="s">
        <v>2271</v>
      </c>
      <c r="F1374" s="126" t="s">
        <v>408</v>
      </c>
      <c r="G1374" s="126" t="s">
        <v>268</v>
      </c>
    </row>
    <row r="1375" spans="1:7">
      <c r="A1375" s="126" t="s">
        <v>2745</v>
      </c>
      <c r="B1375" s="126" t="s">
        <v>970</v>
      </c>
      <c r="C1375" s="126" t="s">
        <v>2865</v>
      </c>
      <c r="D1375" s="126" t="s">
        <v>202</v>
      </c>
      <c r="E1375" s="126" t="s">
        <v>2746</v>
      </c>
      <c r="F1375" s="126" t="s">
        <v>408</v>
      </c>
      <c r="G1375" s="126" t="s">
        <v>2747</v>
      </c>
    </row>
    <row r="1376" spans="1:7">
      <c r="A1376" s="126" t="s">
        <v>2748</v>
      </c>
      <c r="B1376" s="126" t="s">
        <v>970</v>
      </c>
      <c r="C1376" s="126" t="s">
        <v>2865</v>
      </c>
      <c r="D1376" s="126" t="s">
        <v>197</v>
      </c>
      <c r="E1376" s="126" t="s">
        <v>1080</v>
      </c>
      <c r="F1376" s="126" t="s">
        <v>1456</v>
      </c>
      <c r="G1376" s="126" t="s">
        <v>253</v>
      </c>
    </row>
    <row r="1377" spans="1:7">
      <c r="A1377" s="126" t="s">
        <v>2749</v>
      </c>
      <c r="B1377" s="126" t="s">
        <v>970</v>
      </c>
      <c r="C1377" s="126" t="s">
        <v>2865</v>
      </c>
      <c r="D1377" s="126" t="s">
        <v>197</v>
      </c>
      <c r="E1377" s="126" t="s">
        <v>823</v>
      </c>
      <c r="F1377" s="126" t="s">
        <v>372</v>
      </c>
      <c r="G1377" s="126" t="s">
        <v>2750</v>
      </c>
    </row>
    <row r="1378" spans="1:7">
      <c r="A1378" s="126" t="s">
        <v>2751</v>
      </c>
      <c r="B1378" s="126" t="s">
        <v>970</v>
      </c>
      <c r="C1378" s="126" t="s">
        <v>2865</v>
      </c>
      <c r="D1378" s="126" t="s">
        <v>202</v>
      </c>
      <c r="E1378" s="126" t="s">
        <v>2086</v>
      </c>
      <c r="F1378" s="126" t="s">
        <v>2752</v>
      </c>
      <c r="G1378" s="126" t="s">
        <v>2753</v>
      </c>
    </row>
    <row r="1379" spans="1:7">
      <c r="A1379" s="126" t="s">
        <v>2754</v>
      </c>
      <c r="B1379" s="126" t="s">
        <v>970</v>
      </c>
      <c r="C1379" s="126" t="s">
        <v>2865</v>
      </c>
      <c r="D1379" s="126" t="s">
        <v>197</v>
      </c>
      <c r="E1379" s="126" t="s">
        <v>592</v>
      </c>
      <c r="F1379" s="126" t="s">
        <v>2755</v>
      </c>
      <c r="G1379" s="126" t="s">
        <v>341</v>
      </c>
    </row>
    <row r="1380" spans="1:7">
      <c r="A1380" s="126" t="s">
        <v>1108</v>
      </c>
      <c r="B1380" s="126" t="s">
        <v>970</v>
      </c>
      <c r="C1380" s="126" t="s">
        <v>2865</v>
      </c>
      <c r="D1380" s="126" t="s">
        <v>197</v>
      </c>
      <c r="E1380" s="126" t="s">
        <v>1109</v>
      </c>
      <c r="F1380" s="126" t="s">
        <v>520</v>
      </c>
      <c r="G1380" s="126" t="s">
        <v>2756</v>
      </c>
    </row>
    <row r="1381" spans="1:7">
      <c r="A1381" s="126" t="s">
        <v>2757</v>
      </c>
      <c r="B1381" s="126" t="s">
        <v>970</v>
      </c>
      <c r="C1381" s="126" t="s">
        <v>2865</v>
      </c>
      <c r="D1381" s="126" t="s">
        <v>202</v>
      </c>
      <c r="E1381" s="126" t="s">
        <v>2758</v>
      </c>
      <c r="F1381" s="126" t="s">
        <v>520</v>
      </c>
      <c r="G1381" s="126" t="s">
        <v>290</v>
      </c>
    </row>
    <row r="1382" spans="1:7">
      <c r="A1382" s="126" t="s">
        <v>2759</v>
      </c>
      <c r="B1382" s="126" t="s">
        <v>970</v>
      </c>
      <c r="C1382" s="126" t="s">
        <v>2865</v>
      </c>
      <c r="D1382" s="126" t="s">
        <v>197</v>
      </c>
      <c r="E1382" s="126" t="s">
        <v>283</v>
      </c>
      <c r="F1382" s="126" t="s">
        <v>604</v>
      </c>
      <c r="G1382" s="126" t="s">
        <v>2760</v>
      </c>
    </row>
    <row r="1383" spans="1:7">
      <c r="A1383" s="126" t="s">
        <v>2761</v>
      </c>
      <c r="B1383" s="126" t="s">
        <v>970</v>
      </c>
      <c r="C1383" s="126" t="s">
        <v>2865</v>
      </c>
      <c r="D1383" s="126" t="s">
        <v>197</v>
      </c>
      <c r="E1383" s="126" t="s">
        <v>2762</v>
      </c>
      <c r="F1383" s="126" t="s">
        <v>323</v>
      </c>
      <c r="G1383" s="126" t="s">
        <v>1947</v>
      </c>
    </row>
    <row r="1384" spans="1:7">
      <c r="A1384" s="126" t="s">
        <v>2763</v>
      </c>
      <c r="B1384" s="126" t="s">
        <v>970</v>
      </c>
      <c r="C1384" s="126" t="s">
        <v>2865</v>
      </c>
      <c r="D1384" s="126" t="s">
        <v>202</v>
      </c>
      <c r="E1384" s="126" t="s">
        <v>519</v>
      </c>
      <c r="F1384" s="126" t="s">
        <v>291</v>
      </c>
      <c r="G1384" s="126" t="s">
        <v>2764</v>
      </c>
    </row>
    <row r="1385" spans="1:7">
      <c r="A1385" s="126" t="s">
        <v>2765</v>
      </c>
      <c r="B1385" s="126" t="s">
        <v>970</v>
      </c>
      <c r="C1385" s="126" t="s">
        <v>2865</v>
      </c>
      <c r="D1385" s="126" t="s">
        <v>197</v>
      </c>
      <c r="E1385" s="126" t="s">
        <v>1498</v>
      </c>
      <c r="F1385" s="126" t="s">
        <v>390</v>
      </c>
      <c r="G1385" s="126" t="s">
        <v>807</v>
      </c>
    </row>
    <row r="1386" spans="1:7">
      <c r="A1386" s="126" t="s">
        <v>2766</v>
      </c>
      <c r="B1386" s="126" t="s">
        <v>970</v>
      </c>
      <c r="C1386" s="126" t="s">
        <v>2865</v>
      </c>
      <c r="D1386" s="126" t="s">
        <v>202</v>
      </c>
      <c r="E1386" s="126" t="s">
        <v>2767</v>
      </c>
      <c r="F1386" s="126" t="s">
        <v>2768</v>
      </c>
      <c r="G1386" s="126" t="s">
        <v>2769</v>
      </c>
    </row>
    <row r="1387" spans="1:7">
      <c r="A1387" s="126" t="s">
        <v>2770</v>
      </c>
      <c r="B1387" s="126" t="s">
        <v>970</v>
      </c>
      <c r="C1387" s="126" t="s">
        <v>2865</v>
      </c>
      <c r="D1387" s="126" t="s">
        <v>202</v>
      </c>
      <c r="E1387" s="126" t="s">
        <v>2568</v>
      </c>
      <c r="F1387" s="126" t="s">
        <v>661</v>
      </c>
      <c r="G1387" s="126" t="s">
        <v>662</v>
      </c>
    </row>
    <row r="1388" spans="1:7">
      <c r="A1388" s="126" t="s">
        <v>2771</v>
      </c>
      <c r="B1388" s="126" t="s">
        <v>970</v>
      </c>
      <c r="C1388" s="126" t="s">
        <v>2865</v>
      </c>
      <c r="D1388" s="126" t="s">
        <v>202</v>
      </c>
      <c r="E1388" s="126" t="s">
        <v>2772</v>
      </c>
      <c r="F1388" s="126" t="s">
        <v>798</v>
      </c>
      <c r="G1388" s="126" t="s">
        <v>658</v>
      </c>
    </row>
    <row r="1389" spans="1:7">
      <c r="A1389" s="126" t="s">
        <v>2773</v>
      </c>
      <c r="B1389" s="126" t="s">
        <v>970</v>
      </c>
      <c r="C1389" s="126" t="s">
        <v>2865</v>
      </c>
      <c r="D1389" s="126" t="s">
        <v>197</v>
      </c>
      <c r="E1389" s="126" t="s">
        <v>2774</v>
      </c>
      <c r="F1389" s="126" t="s">
        <v>641</v>
      </c>
      <c r="G1389" s="126" t="s">
        <v>2775</v>
      </c>
    </row>
    <row r="1390" spans="1:7">
      <c r="A1390" s="126" t="s">
        <v>2776</v>
      </c>
      <c r="B1390" s="126" t="s">
        <v>970</v>
      </c>
      <c r="C1390" s="126" t="s">
        <v>2865</v>
      </c>
      <c r="D1390" s="126" t="s">
        <v>197</v>
      </c>
      <c r="E1390" s="126" t="s">
        <v>2777</v>
      </c>
      <c r="F1390" s="126" t="s">
        <v>276</v>
      </c>
      <c r="G1390" s="126" t="s">
        <v>898</v>
      </c>
    </row>
    <row r="1391" spans="1:7">
      <c r="A1391" s="126" t="s">
        <v>2778</v>
      </c>
      <c r="B1391" s="126" t="s">
        <v>970</v>
      </c>
      <c r="C1391" s="126" t="s">
        <v>2865</v>
      </c>
      <c r="D1391" s="126" t="s">
        <v>202</v>
      </c>
      <c r="E1391" s="126" t="s">
        <v>340</v>
      </c>
      <c r="F1391" s="126" t="s">
        <v>276</v>
      </c>
      <c r="G1391" s="126" t="s">
        <v>310</v>
      </c>
    </row>
    <row r="1392" spans="1:7">
      <c r="A1392" s="126" t="s">
        <v>2779</v>
      </c>
      <c r="B1392" s="126" t="s">
        <v>970</v>
      </c>
      <c r="C1392" s="126" t="s">
        <v>2865</v>
      </c>
      <c r="D1392" s="126" t="s">
        <v>202</v>
      </c>
      <c r="E1392" s="126" t="s">
        <v>674</v>
      </c>
      <c r="F1392" s="126" t="s">
        <v>265</v>
      </c>
      <c r="G1392" s="126" t="s">
        <v>559</v>
      </c>
    </row>
    <row r="1393" spans="1:7">
      <c r="A1393" s="126" t="s">
        <v>2780</v>
      </c>
      <c r="B1393" s="126" t="s">
        <v>970</v>
      </c>
      <c r="C1393" s="126" t="s">
        <v>2865</v>
      </c>
      <c r="D1393" s="126" t="s">
        <v>202</v>
      </c>
      <c r="E1393" s="126" t="s">
        <v>1663</v>
      </c>
      <c r="F1393" s="126" t="s">
        <v>1085</v>
      </c>
      <c r="G1393" s="126" t="s">
        <v>1196</v>
      </c>
    </row>
    <row r="1394" spans="1:7">
      <c r="A1394" s="126" t="s">
        <v>2781</v>
      </c>
      <c r="B1394" s="126" t="s">
        <v>970</v>
      </c>
      <c r="C1394" s="126" t="s">
        <v>2865</v>
      </c>
      <c r="D1394" s="126" t="s">
        <v>202</v>
      </c>
      <c r="E1394" s="126" t="s">
        <v>2782</v>
      </c>
      <c r="F1394" s="126" t="s">
        <v>2783</v>
      </c>
      <c r="G1394" s="126" t="s">
        <v>2784</v>
      </c>
    </row>
    <row r="1395" spans="1:7">
      <c r="A1395" s="126" t="s">
        <v>2785</v>
      </c>
      <c r="B1395" s="126" t="s">
        <v>970</v>
      </c>
      <c r="C1395" s="126" t="s">
        <v>2865</v>
      </c>
      <c r="D1395" s="126" t="s">
        <v>197</v>
      </c>
      <c r="E1395" s="126" t="s">
        <v>664</v>
      </c>
      <c r="F1395" s="126" t="s">
        <v>357</v>
      </c>
      <c r="G1395" s="126" t="s">
        <v>904</v>
      </c>
    </row>
    <row r="1396" spans="1:7">
      <c r="A1396" s="126" t="s">
        <v>2786</v>
      </c>
      <c r="B1396" s="126" t="s">
        <v>970</v>
      </c>
      <c r="C1396" s="126" t="s">
        <v>2865</v>
      </c>
      <c r="D1396" s="126" t="s">
        <v>197</v>
      </c>
      <c r="E1396" s="126" t="s">
        <v>585</v>
      </c>
      <c r="F1396" s="126" t="s">
        <v>799</v>
      </c>
      <c r="G1396" s="126" t="s">
        <v>1701</v>
      </c>
    </row>
    <row r="1397" spans="1:7">
      <c r="A1397" s="126" t="s">
        <v>2787</v>
      </c>
      <c r="B1397" s="126" t="s">
        <v>970</v>
      </c>
      <c r="C1397" s="126" t="s">
        <v>2865</v>
      </c>
      <c r="D1397" s="126" t="s">
        <v>202</v>
      </c>
      <c r="E1397" s="126" t="s">
        <v>2788</v>
      </c>
      <c r="F1397" s="126" t="s">
        <v>759</v>
      </c>
      <c r="G1397" s="126" t="s">
        <v>2789</v>
      </c>
    </row>
    <row r="1398" spans="1:7">
      <c r="A1398" s="126" t="s">
        <v>2790</v>
      </c>
      <c r="B1398" s="126" t="s">
        <v>970</v>
      </c>
      <c r="C1398" s="126" t="s">
        <v>2865</v>
      </c>
      <c r="D1398" s="126" t="s">
        <v>197</v>
      </c>
      <c r="E1398" s="126" t="s">
        <v>1094</v>
      </c>
      <c r="F1398" s="126" t="s">
        <v>253</v>
      </c>
      <c r="G1398" s="126" t="s">
        <v>1724</v>
      </c>
    </row>
    <row r="1399" spans="1:7">
      <c r="A1399" s="126" t="s">
        <v>2791</v>
      </c>
      <c r="B1399" s="126" t="s">
        <v>970</v>
      </c>
      <c r="C1399" s="126" t="s">
        <v>2865</v>
      </c>
      <c r="D1399" s="126" t="s">
        <v>202</v>
      </c>
      <c r="E1399" s="126" t="s">
        <v>2792</v>
      </c>
      <c r="F1399" s="126" t="s">
        <v>253</v>
      </c>
      <c r="G1399" s="126" t="s">
        <v>338</v>
      </c>
    </row>
    <row r="1400" spans="1:7">
      <c r="A1400" s="126" t="s">
        <v>2793</v>
      </c>
      <c r="B1400" s="126" t="s">
        <v>970</v>
      </c>
      <c r="C1400" s="126" t="s">
        <v>2865</v>
      </c>
      <c r="D1400" s="126" t="s">
        <v>197</v>
      </c>
      <c r="E1400" s="126" t="s">
        <v>394</v>
      </c>
      <c r="F1400" s="126" t="s">
        <v>846</v>
      </c>
      <c r="G1400" s="126" t="s">
        <v>520</v>
      </c>
    </row>
    <row r="1401" spans="1:7">
      <c r="A1401" s="126" t="s">
        <v>2794</v>
      </c>
      <c r="B1401" s="126" t="s">
        <v>970</v>
      </c>
      <c r="C1401" s="126" t="s">
        <v>2865</v>
      </c>
      <c r="D1401" s="126" t="s">
        <v>197</v>
      </c>
      <c r="E1401" s="126" t="s">
        <v>1075</v>
      </c>
      <c r="F1401" s="126" t="s">
        <v>496</v>
      </c>
      <c r="G1401" s="126" t="s">
        <v>253</v>
      </c>
    </row>
    <row r="1402" spans="1:7">
      <c r="A1402" s="126" t="s">
        <v>2795</v>
      </c>
      <c r="B1402" s="126" t="s">
        <v>970</v>
      </c>
      <c r="C1402" s="126" t="s">
        <v>2865</v>
      </c>
      <c r="D1402" s="126" t="s">
        <v>202</v>
      </c>
      <c r="E1402" s="126" t="s">
        <v>2796</v>
      </c>
      <c r="F1402" s="126" t="s">
        <v>281</v>
      </c>
      <c r="G1402" s="126" t="s">
        <v>232</v>
      </c>
    </row>
    <row r="1403" spans="1:7">
      <c r="A1403" s="126" t="s">
        <v>2797</v>
      </c>
      <c r="B1403" s="126" t="s">
        <v>970</v>
      </c>
      <c r="C1403" s="126" t="s">
        <v>2865</v>
      </c>
      <c r="D1403" s="126" t="s">
        <v>197</v>
      </c>
      <c r="E1403" s="126" t="s">
        <v>2798</v>
      </c>
      <c r="F1403" s="126" t="s">
        <v>213</v>
      </c>
      <c r="G1403" s="126" t="s">
        <v>1078</v>
      </c>
    </row>
    <row r="1404" spans="1:7">
      <c r="A1404" s="126" t="s">
        <v>2799</v>
      </c>
      <c r="B1404" s="126" t="s">
        <v>970</v>
      </c>
      <c r="C1404" s="126" t="s">
        <v>2865</v>
      </c>
      <c r="D1404" s="126" t="s">
        <v>202</v>
      </c>
      <c r="E1404" s="126" t="s">
        <v>2258</v>
      </c>
      <c r="F1404" s="126" t="s">
        <v>2800</v>
      </c>
      <c r="G1404" s="126" t="s">
        <v>281</v>
      </c>
    </row>
    <row r="1405" spans="1:7">
      <c r="A1405" s="126" t="s">
        <v>2801</v>
      </c>
      <c r="B1405" s="126" t="s">
        <v>970</v>
      </c>
      <c r="C1405" s="126" t="s">
        <v>2865</v>
      </c>
      <c r="D1405" s="126" t="s">
        <v>202</v>
      </c>
      <c r="E1405" s="126" t="s">
        <v>2802</v>
      </c>
      <c r="F1405" s="126" t="s">
        <v>2803</v>
      </c>
      <c r="G1405" s="126" t="s">
        <v>632</v>
      </c>
    </row>
    <row r="1406" spans="1:7">
      <c r="A1406" s="126" t="s">
        <v>1072</v>
      </c>
      <c r="B1406" s="126" t="s">
        <v>970</v>
      </c>
      <c r="C1406" s="126" t="s">
        <v>2865</v>
      </c>
      <c r="D1406" s="126" t="s">
        <v>197</v>
      </c>
      <c r="E1406" s="126" t="s">
        <v>837</v>
      </c>
      <c r="F1406" s="126" t="s">
        <v>1171</v>
      </c>
      <c r="G1406" s="126" t="s">
        <v>508</v>
      </c>
    </row>
    <row r="1407" spans="1:7">
      <c r="A1407" s="126" t="s">
        <v>2804</v>
      </c>
      <c r="B1407" s="126" t="s">
        <v>970</v>
      </c>
      <c r="C1407" s="126" t="s">
        <v>2865</v>
      </c>
      <c r="D1407" s="126" t="s">
        <v>197</v>
      </c>
      <c r="E1407" s="126" t="s">
        <v>2805</v>
      </c>
      <c r="F1407" s="126" t="s">
        <v>898</v>
      </c>
      <c r="G1407" s="126" t="s">
        <v>898</v>
      </c>
    </row>
    <row r="1409" spans="1:7">
      <c r="A1409" s="289" t="s">
        <v>2872</v>
      </c>
      <c r="B1409" s="289"/>
      <c r="C1409" s="289"/>
      <c r="D1409" s="289"/>
      <c r="E1409" s="289"/>
      <c r="F1409" s="289"/>
      <c r="G1409" s="289"/>
    </row>
    <row r="1410" spans="1:7">
      <c r="A1410" s="289"/>
      <c r="B1410" s="289"/>
      <c r="C1410" s="289"/>
      <c r="D1410" s="289"/>
      <c r="E1410" s="289"/>
      <c r="F1410" s="289"/>
      <c r="G1410" s="289"/>
    </row>
    <row r="1411" spans="1:7">
      <c r="A1411" s="289"/>
      <c r="B1411" s="289"/>
      <c r="C1411" s="289"/>
      <c r="D1411" s="289"/>
      <c r="E1411" s="289"/>
      <c r="F1411" s="289"/>
      <c r="G1411" s="289"/>
    </row>
    <row r="1412" spans="1:7">
      <c r="A1412" s="289"/>
      <c r="B1412" s="289"/>
      <c r="C1412" s="289"/>
      <c r="D1412" s="289"/>
      <c r="E1412" s="289"/>
      <c r="F1412" s="289"/>
      <c r="G1412" s="289"/>
    </row>
    <row r="1413" spans="1:7">
      <c r="A1413" s="208">
        <v>1</v>
      </c>
      <c r="B1413" s="125">
        <v>2</v>
      </c>
      <c r="C1413" s="125">
        <v>3</v>
      </c>
      <c r="D1413" s="125">
        <v>4</v>
      </c>
      <c r="E1413" s="125">
        <v>5</v>
      </c>
      <c r="F1413" s="125">
        <v>6</v>
      </c>
      <c r="G1413" s="125">
        <v>7</v>
      </c>
    </row>
    <row r="1414" spans="1:7">
      <c r="A1414" s="208" t="s">
        <v>2873</v>
      </c>
      <c r="B1414" s="125" t="s">
        <v>195</v>
      </c>
      <c r="C1414" s="125" t="s">
        <v>196</v>
      </c>
      <c r="D1414" s="125" t="s">
        <v>197</v>
      </c>
      <c r="E1414" s="125" t="s">
        <v>2874</v>
      </c>
      <c r="F1414" s="125" t="s">
        <v>2875</v>
      </c>
      <c r="G1414" s="125" t="s">
        <v>2876</v>
      </c>
    </row>
    <row r="1415" spans="1:7">
      <c r="A1415" s="208" t="s">
        <v>2877</v>
      </c>
      <c r="B1415" s="125" t="s">
        <v>195</v>
      </c>
      <c r="C1415" s="125" t="s">
        <v>196</v>
      </c>
      <c r="D1415" s="125" t="s">
        <v>197</v>
      </c>
      <c r="E1415" s="125" t="s">
        <v>2874</v>
      </c>
      <c r="F1415" s="125" t="s">
        <v>2875</v>
      </c>
      <c r="G1415" s="125" t="s">
        <v>2878</v>
      </c>
    </row>
    <row r="1416" spans="1:7">
      <c r="A1416" s="208" t="s">
        <v>2879</v>
      </c>
      <c r="B1416" s="125" t="s">
        <v>195</v>
      </c>
      <c r="C1416" s="125" t="s">
        <v>196</v>
      </c>
      <c r="D1416" s="125" t="s">
        <v>197</v>
      </c>
      <c r="E1416" s="125" t="s">
        <v>2874</v>
      </c>
      <c r="F1416" s="125" t="s">
        <v>2875</v>
      </c>
      <c r="G1416" s="125" t="s">
        <v>2876</v>
      </c>
    </row>
    <row r="1417" spans="1:7">
      <c r="A1417" s="208" t="s">
        <v>2880</v>
      </c>
      <c r="B1417" s="125" t="s">
        <v>195</v>
      </c>
      <c r="C1417" s="125" t="s">
        <v>196</v>
      </c>
      <c r="D1417" s="125" t="s">
        <v>202</v>
      </c>
      <c r="E1417" s="125" t="s">
        <v>2874</v>
      </c>
      <c r="F1417" s="125" t="s">
        <v>2875</v>
      </c>
      <c r="G1417" s="125" t="s">
        <v>2881</v>
      </c>
    </row>
    <row r="1418" spans="1:7">
      <c r="A1418" s="208" t="s">
        <v>2882</v>
      </c>
      <c r="B1418" s="125" t="s">
        <v>195</v>
      </c>
      <c r="C1418" s="125" t="s">
        <v>196</v>
      </c>
      <c r="D1418" s="125" t="s">
        <v>202</v>
      </c>
      <c r="E1418" s="125" t="s">
        <v>2874</v>
      </c>
      <c r="F1418" s="125" t="s">
        <v>2875</v>
      </c>
      <c r="G1418" s="125" t="s">
        <v>2883</v>
      </c>
    </row>
    <row r="1419" spans="1:7">
      <c r="A1419" s="208" t="s">
        <v>2884</v>
      </c>
      <c r="B1419" s="125" t="s">
        <v>195</v>
      </c>
      <c r="C1419" s="125" t="s">
        <v>196</v>
      </c>
      <c r="D1419" s="125" t="s">
        <v>197</v>
      </c>
      <c r="E1419" s="125" t="s">
        <v>2874</v>
      </c>
      <c r="F1419" s="125" t="s">
        <v>2875</v>
      </c>
      <c r="G1419" s="125" t="s">
        <v>2885</v>
      </c>
    </row>
    <row r="1420" spans="1:7">
      <c r="A1420" s="208" t="s">
        <v>2886</v>
      </c>
      <c r="B1420" s="125" t="s">
        <v>195</v>
      </c>
      <c r="C1420" s="125" t="s">
        <v>196</v>
      </c>
      <c r="D1420" s="125" t="s">
        <v>197</v>
      </c>
      <c r="E1420" s="125" t="s">
        <v>2874</v>
      </c>
      <c r="F1420" s="125" t="s">
        <v>2875</v>
      </c>
      <c r="G1420" s="125" t="s">
        <v>2887</v>
      </c>
    </row>
    <row r="1421" spans="1:7">
      <c r="A1421" s="208" t="s">
        <v>2888</v>
      </c>
      <c r="B1421" s="125" t="s">
        <v>195</v>
      </c>
      <c r="C1421" s="125" t="s">
        <v>196</v>
      </c>
      <c r="D1421" s="125" t="s">
        <v>197</v>
      </c>
      <c r="E1421" s="125" t="s">
        <v>2874</v>
      </c>
      <c r="F1421" s="125" t="s">
        <v>2875</v>
      </c>
      <c r="G1421" s="125" t="s">
        <v>2876</v>
      </c>
    </row>
    <row r="1422" spans="1:7">
      <c r="A1422" s="208" t="s">
        <v>2889</v>
      </c>
      <c r="B1422" s="125" t="s">
        <v>195</v>
      </c>
      <c r="C1422" s="125" t="s">
        <v>196</v>
      </c>
      <c r="D1422" s="125" t="s">
        <v>202</v>
      </c>
      <c r="E1422" s="125" t="s">
        <v>2874</v>
      </c>
      <c r="F1422" s="125" t="s">
        <v>2875</v>
      </c>
      <c r="G1422" s="125" t="s">
        <v>2890</v>
      </c>
    </row>
    <row r="1423" spans="1:7">
      <c r="A1423" s="208" t="s">
        <v>2891</v>
      </c>
      <c r="B1423" s="125" t="s">
        <v>195</v>
      </c>
      <c r="C1423" s="125" t="s">
        <v>196</v>
      </c>
      <c r="D1423" s="125" t="s">
        <v>197</v>
      </c>
      <c r="E1423" s="125" t="s">
        <v>2874</v>
      </c>
      <c r="F1423" s="125" t="s">
        <v>2875</v>
      </c>
      <c r="G1423" s="125" t="s">
        <v>2890</v>
      </c>
    </row>
    <row r="1424" spans="1:7">
      <c r="A1424" s="208" t="s">
        <v>2892</v>
      </c>
      <c r="B1424" s="125" t="s">
        <v>195</v>
      </c>
      <c r="C1424" s="125" t="s">
        <v>196</v>
      </c>
      <c r="D1424" s="125" t="s">
        <v>202</v>
      </c>
      <c r="E1424" s="125" t="s">
        <v>2874</v>
      </c>
      <c r="F1424" s="125" t="s">
        <v>2875</v>
      </c>
      <c r="G1424" s="125" t="s">
        <v>2876</v>
      </c>
    </row>
    <row r="1425" spans="1:7">
      <c r="A1425" s="208" t="s">
        <v>2893</v>
      </c>
      <c r="B1425" s="125" t="s">
        <v>195</v>
      </c>
      <c r="C1425" s="125" t="s">
        <v>196</v>
      </c>
      <c r="D1425" s="125" t="s">
        <v>202</v>
      </c>
      <c r="E1425" s="125" t="s">
        <v>2874</v>
      </c>
      <c r="F1425" s="125" t="s">
        <v>2875</v>
      </c>
      <c r="G1425" s="125" t="s">
        <v>2894</v>
      </c>
    </row>
    <row r="1426" spans="1:7">
      <c r="A1426" s="208" t="s">
        <v>2895</v>
      </c>
      <c r="B1426" s="125" t="s">
        <v>195</v>
      </c>
      <c r="C1426" s="125" t="s">
        <v>196</v>
      </c>
      <c r="D1426" s="125" t="s">
        <v>202</v>
      </c>
      <c r="E1426" s="125" t="s">
        <v>2874</v>
      </c>
      <c r="F1426" s="125" t="s">
        <v>2875</v>
      </c>
      <c r="G1426" s="125" t="s">
        <v>2896</v>
      </c>
    </row>
    <row r="1427" spans="1:7">
      <c r="A1427" s="208" t="s">
        <v>2897</v>
      </c>
      <c r="B1427" s="125" t="s">
        <v>195</v>
      </c>
      <c r="C1427" s="125" t="s">
        <v>196</v>
      </c>
      <c r="D1427" s="125" t="s">
        <v>197</v>
      </c>
      <c r="E1427" s="125" t="s">
        <v>2874</v>
      </c>
      <c r="F1427" s="125" t="s">
        <v>2875</v>
      </c>
      <c r="G1427" s="125" t="s">
        <v>2898</v>
      </c>
    </row>
    <row r="1428" spans="1:7">
      <c r="A1428" s="208" t="s">
        <v>2899</v>
      </c>
      <c r="B1428" s="125" t="s">
        <v>195</v>
      </c>
      <c r="C1428" s="125" t="s">
        <v>196</v>
      </c>
      <c r="D1428" s="125" t="s">
        <v>197</v>
      </c>
      <c r="E1428" s="125" t="s">
        <v>2874</v>
      </c>
      <c r="F1428" s="125" t="s">
        <v>2875</v>
      </c>
      <c r="G1428" s="125" t="s">
        <v>2900</v>
      </c>
    </row>
    <row r="1429" spans="1:7">
      <c r="A1429" s="208" t="s">
        <v>2901</v>
      </c>
      <c r="B1429" s="125" t="s">
        <v>195</v>
      </c>
      <c r="C1429" s="125" t="s">
        <v>196</v>
      </c>
      <c r="D1429" s="125" t="s">
        <v>202</v>
      </c>
      <c r="E1429" s="125" t="s">
        <v>2874</v>
      </c>
      <c r="F1429" s="125" t="s">
        <v>2875</v>
      </c>
      <c r="G1429" s="125" t="s">
        <v>2876</v>
      </c>
    </row>
    <row r="1430" spans="1:7">
      <c r="A1430" s="208" t="s">
        <v>2902</v>
      </c>
      <c r="B1430" s="125" t="s">
        <v>195</v>
      </c>
      <c r="C1430" s="125" t="s">
        <v>196</v>
      </c>
      <c r="D1430" s="125" t="s">
        <v>197</v>
      </c>
      <c r="E1430" s="125" t="s">
        <v>2874</v>
      </c>
      <c r="F1430" s="125" t="s">
        <v>2875</v>
      </c>
      <c r="G1430" s="125" t="s">
        <v>2876</v>
      </c>
    </row>
    <row r="1431" spans="1:7">
      <c r="A1431" s="208" t="s">
        <v>2903</v>
      </c>
      <c r="B1431" s="125" t="s">
        <v>195</v>
      </c>
      <c r="C1431" s="125" t="s">
        <v>196</v>
      </c>
      <c r="D1431" s="125" t="s">
        <v>197</v>
      </c>
      <c r="E1431" s="125" t="s">
        <v>2874</v>
      </c>
      <c r="F1431" s="125" t="s">
        <v>2875</v>
      </c>
      <c r="G1431" s="125" t="s">
        <v>2904</v>
      </c>
    </row>
    <row r="1432" spans="1:7">
      <c r="A1432" s="208" t="s">
        <v>2905</v>
      </c>
      <c r="B1432" s="125" t="s">
        <v>195</v>
      </c>
      <c r="C1432" s="125" t="s">
        <v>196</v>
      </c>
      <c r="D1432" s="125" t="s">
        <v>197</v>
      </c>
      <c r="E1432" s="125" t="s">
        <v>2874</v>
      </c>
      <c r="F1432" s="125" t="s">
        <v>2875</v>
      </c>
      <c r="G1432" s="125" t="s">
        <v>2906</v>
      </c>
    </row>
    <row r="1433" spans="1:7">
      <c r="A1433" s="208" t="s">
        <v>2907</v>
      </c>
      <c r="B1433" s="125" t="s">
        <v>195</v>
      </c>
      <c r="C1433" s="125" t="s">
        <v>196</v>
      </c>
      <c r="D1433" s="125" t="s">
        <v>202</v>
      </c>
      <c r="E1433" s="125" t="s">
        <v>2874</v>
      </c>
      <c r="F1433" s="125" t="s">
        <v>2875</v>
      </c>
      <c r="G1433" s="125" t="s">
        <v>2908</v>
      </c>
    </row>
    <row r="1434" spans="1:7">
      <c r="A1434" s="208" t="s">
        <v>2909</v>
      </c>
      <c r="B1434" s="125" t="s">
        <v>195</v>
      </c>
      <c r="C1434" s="125" t="s">
        <v>196</v>
      </c>
      <c r="D1434" s="125" t="s">
        <v>197</v>
      </c>
      <c r="E1434" s="125" t="s">
        <v>2874</v>
      </c>
      <c r="F1434" s="125" t="s">
        <v>2875</v>
      </c>
      <c r="G1434" s="125" t="s">
        <v>2910</v>
      </c>
    </row>
    <row r="1435" spans="1:7">
      <c r="A1435" s="208" t="s">
        <v>2911</v>
      </c>
      <c r="B1435" s="125" t="s">
        <v>195</v>
      </c>
      <c r="C1435" s="125" t="s">
        <v>196</v>
      </c>
      <c r="D1435" s="125" t="s">
        <v>202</v>
      </c>
      <c r="E1435" s="125" t="s">
        <v>2874</v>
      </c>
      <c r="F1435" s="125" t="s">
        <v>2875</v>
      </c>
      <c r="G1435" s="125" t="s">
        <v>2912</v>
      </c>
    </row>
    <row r="1436" spans="1:7">
      <c r="A1436" s="208" t="s">
        <v>2913</v>
      </c>
      <c r="B1436" s="125" t="s">
        <v>195</v>
      </c>
      <c r="C1436" s="125" t="s">
        <v>196</v>
      </c>
      <c r="D1436" s="125" t="s">
        <v>197</v>
      </c>
      <c r="E1436" s="125" t="s">
        <v>2874</v>
      </c>
      <c r="F1436" s="125" t="s">
        <v>2875</v>
      </c>
      <c r="G1436" s="125" t="s">
        <v>2876</v>
      </c>
    </row>
    <row r="1437" spans="1:7">
      <c r="A1437" s="208" t="s">
        <v>2914</v>
      </c>
      <c r="B1437" s="125" t="s">
        <v>195</v>
      </c>
      <c r="C1437" s="125" t="s">
        <v>196</v>
      </c>
      <c r="D1437" s="125" t="s">
        <v>197</v>
      </c>
      <c r="E1437" s="125" t="s">
        <v>2874</v>
      </c>
      <c r="F1437" s="125" t="s">
        <v>2875</v>
      </c>
      <c r="G1437" s="125" t="s">
        <v>2876</v>
      </c>
    </row>
    <row r="1438" spans="1:7">
      <c r="A1438" s="208" t="s">
        <v>2915</v>
      </c>
      <c r="B1438" s="125" t="s">
        <v>195</v>
      </c>
      <c r="C1438" s="125" t="s">
        <v>196</v>
      </c>
      <c r="D1438" s="125" t="s">
        <v>197</v>
      </c>
      <c r="E1438" s="125" t="s">
        <v>2874</v>
      </c>
      <c r="F1438" s="125" t="s">
        <v>2875</v>
      </c>
      <c r="G1438" s="125" t="s">
        <v>2916</v>
      </c>
    </row>
    <row r="1439" spans="1:7">
      <c r="A1439" s="208" t="s">
        <v>2917</v>
      </c>
      <c r="B1439" s="125" t="s">
        <v>195</v>
      </c>
      <c r="C1439" s="125" t="s">
        <v>196</v>
      </c>
      <c r="D1439" s="125" t="s">
        <v>197</v>
      </c>
      <c r="E1439" s="125" t="s">
        <v>2874</v>
      </c>
      <c r="F1439" s="125" t="s">
        <v>2875</v>
      </c>
      <c r="G1439" s="125"/>
    </row>
    <row r="1440" spans="1:7">
      <c r="A1440" s="208" t="s">
        <v>2918</v>
      </c>
      <c r="B1440" s="125" t="s">
        <v>195</v>
      </c>
      <c r="C1440" s="125" t="s">
        <v>196</v>
      </c>
      <c r="D1440" s="125" t="s">
        <v>202</v>
      </c>
      <c r="E1440" s="125" t="s">
        <v>2874</v>
      </c>
      <c r="F1440" s="125" t="s">
        <v>2875</v>
      </c>
      <c r="G1440" s="125" t="s">
        <v>2876</v>
      </c>
    </row>
    <row r="1441" spans="1:7">
      <c r="A1441" s="208" t="s">
        <v>2919</v>
      </c>
      <c r="B1441" s="125" t="s">
        <v>195</v>
      </c>
      <c r="C1441" s="125" t="s">
        <v>196</v>
      </c>
      <c r="D1441" s="125" t="s">
        <v>197</v>
      </c>
      <c r="E1441" s="125" t="s">
        <v>2874</v>
      </c>
      <c r="F1441" s="125" t="s">
        <v>2875</v>
      </c>
      <c r="G1441" s="125" t="s">
        <v>2920</v>
      </c>
    </row>
    <row r="1442" spans="1:7">
      <c r="A1442" s="208" t="s">
        <v>2921</v>
      </c>
      <c r="B1442" s="125" t="s">
        <v>195</v>
      </c>
      <c r="C1442" s="125" t="s">
        <v>196</v>
      </c>
      <c r="D1442" s="125" t="s">
        <v>202</v>
      </c>
      <c r="E1442" s="125" t="s">
        <v>2874</v>
      </c>
      <c r="F1442" s="125" t="s">
        <v>2875</v>
      </c>
      <c r="G1442" s="125" t="s">
        <v>2922</v>
      </c>
    </row>
    <row r="1443" spans="1:7">
      <c r="A1443" s="208" t="s">
        <v>2923</v>
      </c>
      <c r="B1443" s="125" t="s">
        <v>195</v>
      </c>
      <c r="C1443" s="125" t="s">
        <v>196</v>
      </c>
      <c r="D1443" s="125" t="s">
        <v>197</v>
      </c>
      <c r="E1443" s="125" t="s">
        <v>2874</v>
      </c>
      <c r="F1443" s="125" t="s">
        <v>2875</v>
      </c>
      <c r="G1443" s="125" t="s">
        <v>2876</v>
      </c>
    </row>
    <row r="1444" spans="1:7">
      <c r="A1444" s="208" t="s">
        <v>2924</v>
      </c>
      <c r="B1444" s="125" t="s">
        <v>195</v>
      </c>
      <c r="C1444" s="125" t="s">
        <v>196</v>
      </c>
      <c r="D1444" s="125" t="s">
        <v>197</v>
      </c>
      <c r="E1444" s="125" t="s">
        <v>2874</v>
      </c>
      <c r="F1444" s="125" t="s">
        <v>2875</v>
      </c>
      <c r="G1444" s="125" t="s">
        <v>2878</v>
      </c>
    </row>
    <row r="1445" spans="1:7">
      <c r="A1445" s="208" t="s">
        <v>2925</v>
      </c>
      <c r="B1445" s="125" t="s">
        <v>195</v>
      </c>
      <c r="C1445" s="125" t="s">
        <v>196</v>
      </c>
      <c r="D1445" s="125" t="s">
        <v>197</v>
      </c>
      <c r="E1445" s="125" t="s">
        <v>2874</v>
      </c>
      <c r="F1445" s="125" t="s">
        <v>2875</v>
      </c>
      <c r="G1445" s="125" t="s">
        <v>2916</v>
      </c>
    </row>
    <row r="1446" spans="1:7">
      <c r="A1446" s="208" t="s">
        <v>2926</v>
      </c>
      <c r="B1446" s="125" t="s">
        <v>335</v>
      </c>
      <c r="C1446" s="125" t="s">
        <v>196</v>
      </c>
      <c r="D1446" s="125" t="s">
        <v>197</v>
      </c>
      <c r="E1446" s="125" t="s">
        <v>2874</v>
      </c>
      <c r="F1446" s="125" t="s">
        <v>2875</v>
      </c>
      <c r="G1446" s="125" t="s">
        <v>2912</v>
      </c>
    </row>
    <row r="1447" spans="1:7">
      <c r="A1447" s="208" t="s">
        <v>2927</v>
      </c>
      <c r="B1447" s="125" t="s">
        <v>335</v>
      </c>
      <c r="C1447" s="125" t="s">
        <v>196</v>
      </c>
      <c r="D1447" s="125" t="s">
        <v>202</v>
      </c>
      <c r="E1447" s="125" t="s">
        <v>2874</v>
      </c>
      <c r="F1447" s="125" t="s">
        <v>2875</v>
      </c>
      <c r="G1447" s="125" t="s">
        <v>2876</v>
      </c>
    </row>
    <row r="1448" spans="1:7">
      <c r="A1448" s="208" t="s">
        <v>2928</v>
      </c>
      <c r="B1448" s="125" t="s">
        <v>335</v>
      </c>
      <c r="C1448" s="125" t="s">
        <v>196</v>
      </c>
      <c r="D1448" s="125" t="s">
        <v>202</v>
      </c>
      <c r="E1448" s="125" t="s">
        <v>2874</v>
      </c>
      <c r="F1448" s="125" t="s">
        <v>2875</v>
      </c>
      <c r="G1448" s="125" t="s">
        <v>2890</v>
      </c>
    </row>
    <row r="1449" spans="1:7">
      <c r="A1449" s="208" t="s">
        <v>2929</v>
      </c>
      <c r="B1449" s="125" t="s">
        <v>335</v>
      </c>
      <c r="C1449" s="125" t="s">
        <v>196</v>
      </c>
      <c r="D1449" s="125" t="s">
        <v>197</v>
      </c>
      <c r="E1449" s="125" t="s">
        <v>2874</v>
      </c>
      <c r="F1449" s="125" t="s">
        <v>2875</v>
      </c>
      <c r="G1449" s="125" t="s">
        <v>2885</v>
      </c>
    </row>
    <row r="1450" spans="1:7">
      <c r="A1450" s="208" t="s">
        <v>2930</v>
      </c>
      <c r="B1450" s="125" t="s">
        <v>335</v>
      </c>
      <c r="C1450" s="125" t="s">
        <v>196</v>
      </c>
      <c r="D1450" s="125" t="s">
        <v>197</v>
      </c>
      <c r="E1450" s="125" t="s">
        <v>2874</v>
      </c>
      <c r="F1450" s="125" t="s">
        <v>2875</v>
      </c>
      <c r="G1450" s="125" t="s">
        <v>2876</v>
      </c>
    </row>
    <row r="1451" spans="1:7">
      <c r="A1451" s="208" t="s">
        <v>2931</v>
      </c>
      <c r="B1451" s="125" t="s">
        <v>335</v>
      </c>
      <c r="C1451" s="125" t="s">
        <v>196</v>
      </c>
      <c r="D1451" s="125" t="s">
        <v>197</v>
      </c>
      <c r="E1451" s="125" t="s">
        <v>2874</v>
      </c>
      <c r="F1451" s="125" t="s">
        <v>2875</v>
      </c>
      <c r="G1451" s="125" t="s">
        <v>2904</v>
      </c>
    </row>
    <row r="1452" spans="1:7">
      <c r="A1452" s="208" t="s">
        <v>2932</v>
      </c>
      <c r="B1452" s="125" t="s">
        <v>335</v>
      </c>
      <c r="C1452" s="125" t="s">
        <v>196</v>
      </c>
      <c r="D1452" s="125" t="s">
        <v>197</v>
      </c>
      <c r="E1452" s="125" t="s">
        <v>2874</v>
      </c>
      <c r="F1452" s="125" t="s">
        <v>2875</v>
      </c>
      <c r="G1452" s="125" t="s">
        <v>2885</v>
      </c>
    </row>
    <row r="1453" spans="1:7">
      <c r="A1453" s="208" t="s">
        <v>2933</v>
      </c>
      <c r="B1453" s="125" t="s">
        <v>335</v>
      </c>
      <c r="C1453" s="125" t="s">
        <v>196</v>
      </c>
      <c r="D1453" s="125" t="s">
        <v>197</v>
      </c>
      <c r="E1453" s="125" t="s">
        <v>2874</v>
      </c>
      <c r="F1453" s="125" t="s">
        <v>2875</v>
      </c>
      <c r="G1453" s="125" t="s">
        <v>2934</v>
      </c>
    </row>
    <row r="1454" spans="1:7">
      <c r="A1454" s="208" t="s">
        <v>2935</v>
      </c>
      <c r="B1454" s="125" t="s">
        <v>335</v>
      </c>
      <c r="C1454" s="125" t="s">
        <v>196</v>
      </c>
      <c r="D1454" s="125" t="s">
        <v>197</v>
      </c>
      <c r="E1454" s="125" t="s">
        <v>2874</v>
      </c>
      <c r="F1454" s="125" t="s">
        <v>2875</v>
      </c>
      <c r="G1454" s="125" t="s">
        <v>2876</v>
      </c>
    </row>
    <row r="1455" spans="1:7">
      <c r="A1455" s="208" t="s">
        <v>2936</v>
      </c>
      <c r="B1455" s="125" t="s">
        <v>335</v>
      </c>
      <c r="C1455" s="125" t="s">
        <v>196</v>
      </c>
      <c r="D1455" s="125" t="s">
        <v>197</v>
      </c>
      <c r="E1455" s="125" t="s">
        <v>2874</v>
      </c>
      <c r="F1455" s="125" t="s">
        <v>2875</v>
      </c>
      <c r="G1455" s="125" t="s">
        <v>2916</v>
      </c>
    </row>
    <row r="1456" spans="1:7">
      <c r="A1456" s="208" t="s">
        <v>2937</v>
      </c>
      <c r="B1456" s="125" t="s">
        <v>335</v>
      </c>
      <c r="C1456" s="125" t="s">
        <v>196</v>
      </c>
      <c r="D1456" s="125" t="s">
        <v>197</v>
      </c>
      <c r="E1456" s="125" t="s">
        <v>2938</v>
      </c>
      <c r="F1456" s="125" t="s">
        <v>2875</v>
      </c>
      <c r="G1456" s="125" t="s">
        <v>2939</v>
      </c>
    </row>
    <row r="1457" spans="1:7">
      <c r="A1457" s="208" t="s">
        <v>2940</v>
      </c>
      <c r="B1457" s="125" t="s">
        <v>335</v>
      </c>
      <c r="C1457" s="125" t="s">
        <v>196</v>
      </c>
      <c r="D1457" s="125" t="s">
        <v>197</v>
      </c>
      <c r="E1457" s="125" t="s">
        <v>2874</v>
      </c>
      <c r="F1457" s="125" t="s">
        <v>2875</v>
      </c>
      <c r="G1457" s="125" t="s">
        <v>2941</v>
      </c>
    </row>
    <row r="1458" spans="1:7">
      <c r="A1458" s="208" t="s">
        <v>2942</v>
      </c>
      <c r="B1458" s="125" t="s">
        <v>335</v>
      </c>
      <c r="C1458" s="125" t="s">
        <v>196</v>
      </c>
      <c r="D1458" s="125" t="s">
        <v>197</v>
      </c>
      <c r="E1458" s="125" t="s">
        <v>2874</v>
      </c>
      <c r="F1458" s="125" t="s">
        <v>2875</v>
      </c>
      <c r="G1458" s="125" t="s">
        <v>2885</v>
      </c>
    </row>
    <row r="1459" spans="1:7">
      <c r="A1459" s="208" t="s">
        <v>2943</v>
      </c>
      <c r="B1459" s="125" t="s">
        <v>335</v>
      </c>
      <c r="C1459" s="125" t="s">
        <v>196</v>
      </c>
      <c r="D1459" s="125" t="s">
        <v>202</v>
      </c>
      <c r="E1459" s="125" t="s">
        <v>2874</v>
      </c>
      <c r="F1459" s="125" t="s">
        <v>2875</v>
      </c>
      <c r="G1459" s="125" t="s">
        <v>2944</v>
      </c>
    </row>
    <row r="1460" spans="1:7">
      <c r="A1460" s="208" t="s">
        <v>2945</v>
      </c>
      <c r="B1460" s="125" t="s">
        <v>335</v>
      </c>
      <c r="C1460" s="125" t="s">
        <v>196</v>
      </c>
      <c r="D1460" s="125" t="s">
        <v>202</v>
      </c>
      <c r="E1460" s="125" t="s">
        <v>2874</v>
      </c>
      <c r="F1460" s="125" t="s">
        <v>2875</v>
      </c>
      <c r="G1460" s="125" t="s">
        <v>2876</v>
      </c>
    </row>
    <row r="1461" spans="1:7">
      <c r="A1461" s="208" t="s">
        <v>2946</v>
      </c>
      <c r="B1461" s="125" t="s">
        <v>335</v>
      </c>
      <c r="C1461" s="125" t="s">
        <v>196</v>
      </c>
      <c r="D1461" s="125" t="s">
        <v>202</v>
      </c>
      <c r="E1461" s="125" t="s">
        <v>2874</v>
      </c>
      <c r="F1461" s="125" t="s">
        <v>2875</v>
      </c>
      <c r="G1461" s="125" t="s">
        <v>2876</v>
      </c>
    </row>
    <row r="1462" spans="1:7">
      <c r="A1462" s="208" t="s">
        <v>2947</v>
      </c>
      <c r="B1462" s="125" t="s">
        <v>335</v>
      </c>
      <c r="C1462" s="125" t="s">
        <v>196</v>
      </c>
      <c r="D1462" s="125" t="s">
        <v>197</v>
      </c>
      <c r="E1462" s="125" t="s">
        <v>2874</v>
      </c>
      <c r="F1462" s="125" t="s">
        <v>2875</v>
      </c>
      <c r="G1462" s="125" t="s">
        <v>2948</v>
      </c>
    </row>
    <row r="1463" spans="1:7">
      <c r="A1463" s="208" t="s">
        <v>2949</v>
      </c>
      <c r="B1463" s="125" t="s">
        <v>335</v>
      </c>
      <c r="C1463" s="125" t="s">
        <v>196</v>
      </c>
      <c r="D1463" s="125" t="s">
        <v>197</v>
      </c>
      <c r="E1463" s="125" t="s">
        <v>2874</v>
      </c>
      <c r="F1463" s="125" t="s">
        <v>2875</v>
      </c>
      <c r="G1463" s="125" t="s">
        <v>2876</v>
      </c>
    </row>
    <row r="1464" spans="1:7">
      <c r="A1464" s="208" t="s">
        <v>2950</v>
      </c>
      <c r="B1464" s="125" t="s">
        <v>335</v>
      </c>
      <c r="C1464" s="125" t="s">
        <v>196</v>
      </c>
      <c r="D1464" s="125" t="s">
        <v>197</v>
      </c>
      <c r="E1464" s="125" t="s">
        <v>2874</v>
      </c>
      <c r="F1464" s="125" t="s">
        <v>2875</v>
      </c>
      <c r="G1464" s="125" t="s">
        <v>2951</v>
      </c>
    </row>
    <row r="1465" spans="1:7">
      <c r="A1465" s="208" t="s">
        <v>2952</v>
      </c>
      <c r="B1465" s="125" t="s">
        <v>335</v>
      </c>
      <c r="C1465" s="125" t="s">
        <v>196</v>
      </c>
      <c r="D1465" s="125" t="s">
        <v>197</v>
      </c>
      <c r="E1465" s="125" t="s">
        <v>2874</v>
      </c>
      <c r="F1465" s="125" t="s">
        <v>2875</v>
      </c>
      <c r="G1465" s="125" t="s">
        <v>2904</v>
      </c>
    </row>
    <row r="1466" spans="1:7">
      <c r="A1466" s="208" t="s">
        <v>2953</v>
      </c>
      <c r="B1466" s="125" t="s">
        <v>335</v>
      </c>
      <c r="C1466" s="125" t="s">
        <v>196</v>
      </c>
      <c r="D1466" s="125" t="s">
        <v>202</v>
      </c>
      <c r="E1466" s="125" t="s">
        <v>2874</v>
      </c>
      <c r="F1466" s="125" t="s">
        <v>2875</v>
      </c>
      <c r="G1466" s="125" t="s">
        <v>2890</v>
      </c>
    </row>
    <row r="1467" spans="1:7">
      <c r="A1467" s="208" t="s">
        <v>2954</v>
      </c>
      <c r="B1467" s="125" t="s">
        <v>335</v>
      </c>
      <c r="C1467" s="125" t="s">
        <v>196</v>
      </c>
      <c r="D1467" s="125" t="s">
        <v>197</v>
      </c>
      <c r="E1467" s="125" t="s">
        <v>2874</v>
      </c>
      <c r="F1467" s="125" t="s">
        <v>2875</v>
      </c>
      <c r="G1467" s="125" t="s">
        <v>2876</v>
      </c>
    </row>
    <row r="1468" spans="1:7">
      <c r="A1468" s="208" t="s">
        <v>2955</v>
      </c>
      <c r="B1468" s="125" t="s">
        <v>335</v>
      </c>
      <c r="C1468" s="125" t="s">
        <v>196</v>
      </c>
      <c r="D1468" s="125" t="s">
        <v>202</v>
      </c>
      <c r="E1468" s="125" t="s">
        <v>2874</v>
      </c>
      <c r="F1468" s="125" t="s">
        <v>2875</v>
      </c>
      <c r="G1468" s="125" t="s">
        <v>2944</v>
      </c>
    </row>
    <row r="1469" spans="1:7">
      <c r="A1469" s="208" t="s">
        <v>2956</v>
      </c>
      <c r="B1469" s="125" t="s">
        <v>335</v>
      </c>
      <c r="C1469" s="125" t="s">
        <v>196</v>
      </c>
      <c r="D1469" s="125" t="s">
        <v>202</v>
      </c>
      <c r="E1469" s="125" t="s">
        <v>2874</v>
      </c>
      <c r="F1469" s="125" t="s">
        <v>2875</v>
      </c>
      <c r="G1469" s="125" t="s">
        <v>2957</v>
      </c>
    </row>
    <row r="1470" spans="1:7">
      <c r="A1470" s="208" t="s">
        <v>2958</v>
      </c>
      <c r="B1470" s="125" t="s">
        <v>335</v>
      </c>
      <c r="C1470" s="125" t="s">
        <v>196</v>
      </c>
      <c r="D1470" s="125" t="s">
        <v>202</v>
      </c>
      <c r="E1470" s="125" t="s">
        <v>2874</v>
      </c>
      <c r="F1470" s="125" t="s">
        <v>2875</v>
      </c>
      <c r="G1470" s="125" t="s">
        <v>2944</v>
      </c>
    </row>
    <row r="1471" spans="1:7">
      <c r="A1471" s="208" t="s">
        <v>2959</v>
      </c>
      <c r="B1471" s="125" t="s">
        <v>335</v>
      </c>
      <c r="C1471" s="125" t="s">
        <v>196</v>
      </c>
      <c r="D1471" s="125" t="s">
        <v>197</v>
      </c>
      <c r="E1471" s="125" t="s">
        <v>2874</v>
      </c>
      <c r="F1471" s="125" t="s">
        <v>2875</v>
      </c>
      <c r="G1471" s="125" t="s">
        <v>2960</v>
      </c>
    </row>
    <row r="1472" spans="1:7">
      <c r="A1472" s="208" t="s">
        <v>2961</v>
      </c>
      <c r="B1472" s="125" t="s">
        <v>335</v>
      </c>
      <c r="C1472" s="125" t="s">
        <v>196</v>
      </c>
      <c r="D1472" s="125" t="s">
        <v>202</v>
      </c>
      <c r="E1472" s="125" t="s">
        <v>2874</v>
      </c>
      <c r="F1472" s="125" t="s">
        <v>2875</v>
      </c>
      <c r="G1472" s="125" t="s">
        <v>2876</v>
      </c>
    </row>
    <row r="1473" spans="1:7">
      <c r="A1473" s="208" t="s">
        <v>2962</v>
      </c>
      <c r="B1473" s="125" t="s">
        <v>335</v>
      </c>
      <c r="C1473" s="125" t="s">
        <v>196</v>
      </c>
      <c r="D1473" s="125" t="s">
        <v>197</v>
      </c>
      <c r="E1473" s="125" t="s">
        <v>2874</v>
      </c>
      <c r="F1473" s="125" t="s">
        <v>2875</v>
      </c>
      <c r="G1473" s="125" t="s">
        <v>2963</v>
      </c>
    </row>
    <row r="1474" spans="1:7">
      <c r="A1474" s="208" t="s">
        <v>2964</v>
      </c>
      <c r="B1474" s="125" t="s">
        <v>335</v>
      </c>
      <c r="C1474" s="125" t="s">
        <v>196</v>
      </c>
      <c r="D1474" s="125" t="s">
        <v>197</v>
      </c>
      <c r="E1474" s="125" t="s">
        <v>2874</v>
      </c>
      <c r="F1474" s="125" t="s">
        <v>2875</v>
      </c>
      <c r="G1474" s="125" t="s">
        <v>2912</v>
      </c>
    </row>
    <row r="1475" spans="1:7">
      <c r="A1475" s="208" t="s">
        <v>2965</v>
      </c>
      <c r="B1475" s="125" t="s">
        <v>335</v>
      </c>
      <c r="C1475" s="125" t="s">
        <v>196</v>
      </c>
      <c r="D1475" s="125" t="s">
        <v>197</v>
      </c>
      <c r="E1475" s="125" t="s">
        <v>2874</v>
      </c>
      <c r="F1475" s="125" t="s">
        <v>2875</v>
      </c>
      <c r="G1475" s="125" t="s">
        <v>2912</v>
      </c>
    </row>
    <row r="1476" spans="1:7">
      <c r="A1476" s="208" t="s">
        <v>2966</v>
      </c>
      <c r="B1476" s="125" t="s">
        <v>195</v>
      </c>
      <c r="C1476" s="125" t="s">
        <v>466</v>
      </c>
      <c r="D1476" s="125" t="s">
        <v>197</v>
      </c>
      <c r="E1476" s="125" t="s">
        <v>2874</v>
      </c>
      <c r="F1476" s="125" t="s">
        <v>2875</v>
      </c>
      <c r="G1476" s="125" t="s">
        <v>2916</v>
      </c>
    </row>
    <row r="1477" spans="1:7">
      <c r="A1477" s="208" t="s">
        <v>2967</v>
      </c>
      <c r="B1477" s="125" t="s">
        <v>195</v>
      </c>
      <c r="C1477" s="125" t="s">
        <v>466</v>
      </c>
      <c r="D1477" s="125" t="s">
        <v>202</v>
      </c>
      <c r="E1477" s="125" t="s">
        <v>2874</v>
      </c>
      <c r="F1477" s="125" t="s">
        <v>2875</v>
      </c>
      <c r="G1477" s="125" t="s">
        <v>2904</v>
      </c>
    </row>
    <row r="1478" spans="1:7">
      <c r="A1478" s="208" t="s">
        <v>2968</v>
      </c>
      <c r="B1478" s="125" t="s">
        <v>195</v>
      </c>
      <c r="C1478" s="125" t="s">
        <v>466</v>
      </c>
      <c r="D1478" s="125" t="s">
        <v>197</v>
      </c>
      <c r="E1478" s="125" t="s">
        <v>2874</v>
      </c>
      <c r="F1478" s="125" t="s">
        <v>2875</v>
      </c>
      <c r="G1478" s="125" t="s">
        <v>2876</v>
      </c>
    </row>
    <row r="1479" spans="1:7">
      <c r="A1479" s="208" t="s">
        <v>2969</v>
      </c>
      <c r="B1479" s="125" t="s">
        <v>195</v>
      </c>
      <c r="C1479" s="125" t="s">
        <v>466</v>
      </c>
      <c r="D1479" s="125" t="s">
        <v>197</v>
      </c>
      <c r="E1479" s="125" t="s">
        <v>2874</v>
      </c>
      <c r="F1479" s="125" t="s">
        <v>2875</v>
      </c>
      <c r="G1479" s="125" t="s">
        <v>2878</v>
      </c>
    </row>
    <row r="1480" spans="1:7">
      <c r="A1480" s="208" t="s">
        <v>2970</v>
      </c>
      <c r="B1480" s="125" t="s">
        <v>195</v>
      </c>
      <c r="C1480" s="125" t="s">
        <v>466</v>
      </c>
      <c r="D1480" s="125" t="s">
        <v>197</v>
      </c>
      <c r="E1480" s="125" t="s">
        <v>2874</v>
      </c>
      <c r="F1480" s="125" t="s">
        <v>2875</v>
      </c>
      <c r="G1480" s="125" t="s">
        <v>2904</v>
      </c>
    </row>
    <row r="1481" spans="1:7">
      <c r="A1481" s="208" t="s">
        <v>2971</v>
      </c>
      <c r="B1481" s="125" t="s">
        <v>195</v>
      </c>
      <c r="C1481" s="125" t="s">
        <v>466</v>
      </c>
      <c r="D1481" s="125" t="s">
        <v>202</v>
      </c>
      <c r="E1481" s="125" t="s">
        <v>2874</v>
      </c>
      <c r="F1481" s="125" t="s">
        <v>2875</v>
      </c>
      <c r="G1481" s="125" t="s">
        <v>2960</v>
      </c>
    </row>
    <row r="1482" spans="1:7">
      <c r="A1482" s="208" t="s">
        <v>2972</v>
      </c>
      <c r="B1482" s="125" t="s">
        <v>195</v>
      </c>
      <c r="C1482" s="125" t="s">
        <v>466</v>
      </c>
      <c r="D1482" s="125" t="s">
        <v>202</v>
      </c>
      <c r="E1482" s="125" t="s">
        <v>2938</v>
      </c>
      <c r="F1482" s="125" t="s">
        <v>2875</v>
      </c>
      <c r="G1482" s="125" t="s">
        <v>2973</v>
      </c>
    </row>
    <row r="1483" spans="1:7">
      <c r="A1483" s="208" t="s">
        <v>2974</v>
      </c>
      <c r="B1483" s="125" t="s">
        <v>195</v>
      </c>
      <c r="C1483" s="125" t="s">
        <v>466</v>
      </c>
      <c r="D1483" s="125" t="s">
        <v>197</v>
      </c>
      <c r="E1483" s="125" t="s">
        <v>2938</v>
      </c>
      <c r="F1483" s="125" t="s">
        <v>2875</v>
      </c>
      <c r="G1483" s="125"/>
    </row>
    <row r="1484" spans="1:7">
      <c r="A1484" s="208" t="s">
        <v>2975</v>
      </c>
      <c r="B1484" s="125" t="s">
        <v>195</v>
      </c>
      <c r="C1484" s="125" t="s">
        <v>466</v>
      </c>
      <c r="D1484" s="125" t="s">
        <v>202</v>
      </c>
      <c r="E1484" s="125" t="s">
        <v>2874</v>
      </c>
      <c r="F1484" s="125" t="s">
        <v>2875</v>
      </c>
      <c r="G1484" s="125" t="s">
        <v>2904</v>
      </c>
    </row>
    <row r="1485" spans="1:7">
      <c r="A1485" s="208" t="s">
        <v>2976</v>
      </c>
      <c r="B1485" s="125" t="s">
        <v>195</v>
      </c>
      <c r="C1485" s="125" t="s">
        <v>466</v>
      </c>
      <c r="D1485" s="125" t="s">
        <v>202</v>
      </c>
      <c r="E1485" s="125" t="s">
        <v>2874</v>
      </c>
      <c r="F1485" s="125" t="s">
        <v>2875</v>
      </c>
      <c r="G1485" s="125" t="s">
        <v>2876</v>
      </c>
    </row>
    <row r="1486" spans="1:7">
      <c r="A1486" s="208" t="s">
        <v>2977</v>
      </c>
      <c r="B1486" s="125" t="s">
        <v>195</v>
      </c>
      <c r="C1486" s="125" t="s">
        <v>466</v>
      </c>
      <c r="D1486" s="125" t="s">
        <v>197</v>
      </c>
      <c r="E1486" s="125" t="s">
        <v>2874</v>
      </c>
      <c r="F1486" s="125" t="s">
        <v>2875</v>
      </c>
      <c r="G1486" s="125" t="s">
        <v>2885</v>
      </c>
    </row>
    <row r="1487" spans="1:7">
      <c r="A1487" s="208" t="s">
        <v>2978</v>
      </c>
      <c r="B1487" s="125" t="s">
        <v>195</v>
      </c>
      <c r="C1487" s="125" t="s">
        <v>466</v>
      </c>
      <c r="D1487" s="125" t="s">
        <v>197</v>
      </c>
      <c r="E1487" s="125" t="s">
        <v>2874</v>
      </c>
      <c r="F1487" s="125" t="s">
        <v>2875</v>
      </c>
      <c r="G1487" s="125" t="s">
        <v>2876</v>
      </c>
    </row>
    <row r="1488" spans="1:7">
      <c r="A1488" s="208" t="s">
        <v>2979</v>
      </c>
      <c r="B1488" s="125" t="s">
        <v>195</v>
      </c>
      <c r="C1488" s="125" t="s">
        <v>466</v>
      </c>
      <c r="D1488" s="125" t="s">
        <v>202</v>
      </c>
      <c r="E1488" s="125" t="s">
        <v>2874</v>
      </c>
      <c r="F1488" s="125" t="s">
        <v>2875</v>
      </c>
      <c r="G1488" s="125" t="s">
        <v>2934</v>
      </c>
    </row>
    <row r="1489" spans="1:7">
      <c r="A1489" s="208" t="s">
        <v>2980</v>
      </c>
      <c r="B1489" s="125" t="s">
        <v>195</v>
      </c>
      <c r="C1489" s="125" t="s">
        <v>466</v>
      </c>
      <c r="D1489" s="125" t="s">
        <v>197</v>
      </c>
      <c r="E1489" s="125" t="s">
        <v>2874</v>
      </c>
      <c r="F1489" s="125" t="s">
        <v>2875</v>
      </c>
      <c r="G1489" s="125" t="s">
        <v>2981</v>
      </c>
    </row>
    <row r="1490" spans="1:7">
      <c r="A1490" s="208" t="s">
        <v>2982</v>
      </c>
      <c r="B1490" s="125" t="s">
        <v>195</v>
      </c>
      <c r="C1490" s="125" t="s">
        <v>466</v>
      </c>
      <c r="D1490" s="125" t="s">
        <v>202</v>
      </c>
      <c r="E1490" s="125" t="s">
        <v>2874</v>
      </c>
      <c r="F1490" s="125" t="s">
        <v>2875</v>
      </c>
      <c r="G1490" s="125" t="s">
        <v>2951</v>
      </c>
    </row>
    <row r="1491" spans="1:7">
      <c r="A1491" s="208" t="s">
        <v>2983</v>
      </c>
      <c r="B1491" s="125" t="s">
        <v>195</v>
      </c>
      <c r="C1491" s="125" t="s">
        <v>466</v>
      </c>
      <c r="D1491" s="125" t="s">
        <v>202</v>
      </c>
      <c r="E1491" s="125" t="s">
        <v>2874</v>
      </c>
      <c r="F1491" s="125" t="s">
        <v>2875</v>
      </c>
      <c r="G1491" s="125" t="s">
        <v>2916</v>
      </c>
    </row>
    <row r="1492" spans="1:7">
      <c r="A1492" s="208" t="s">
        <v>2984</v>
      </c>
      <c r="B1492" s="125" t="s">
        <v>195</v>
      </c>
      <c r="C1492" s="125" t="s">
        <v>466</v>
      </c>
      <c r="D1492" s="125" t="s">
        <v>197</v>
      </c>
      <c r="E1492" s="125" t="s">
        <v>2874</v>
      </c>
      <c r="F1492" s="125" t="s">
        <v>2875</v>
      </c>
      <c r="G1492" s="125" t="s">
        <v>2985</v>
      </c>
    </row>
    <row r="1493" spans="1:7">
      <c r="A1493" s="208" t="s">
        <v>2986</v>
      </c>
      <c r="B1493" s="125" t="s">
        <v>195</v>
      </c>
      <c r="C1493" s="125" t="s">
        <v>466</v>
      </c>
      <c r="D1493" s="125" t="s">
        <v>197</v>
      </c>
      <c r="E1493" s="125" t="s">
        <v>2874</v>
      </c>
      <c r="F1493" s="125" t="s">
        <v>2875</v>
      </c>
      <c r="G1493" s="125" t="s">
        <v>2876</v>
      </c>
    </row>
    <row r="1494" spans="1:7">
      <c r="A1494" s="208" t="s">
        <v>2987</v>
      </c>
      <c r="B1494" s="125" t="s">
        <v>195</v>
      </c>
      <c r="C1494" s="125" t="s">
        <v>466</v>
      </c>
      <c r="D1494" s="125" t="s">
        <v>197</v>
      </c>
      <c r="E1494" s="125" t="s">
        <v>2874</v>
      </c>
      <c r="F1494" s="125" t="s">
        <v>2875</v>
      </c>
      <c r="G1494" s="125" t="s">
        <v>2876</v>
      </c>
    </row>
    <row r="1495" spans="1:7">
      <c r="A1495" s="208" t="s">
        <v>2988</v>
      </c>
      <c r="B1495" s="125" t="s">
        <v>195</v>
      </c>
      <c r="C1495" s="125" t="s">
        <v>466</v>
      </c>
      <c r="D1495" s="125" t="s">
        <v>202</v>
      </c>
      <c r="E1495" s="125" t="s">
        <v>2874</v>
      </c>
      <c r="F1495" s="125" t="s">
        <v>2875</v>
      </c>
      <c r="G1495" s="125" t="s">
        <v>2876</v>
      </c>
    </row>
    <row r="1496" spans="1:7">
      <c r="A1496" s="208" t="s">
        <v>2989</v>
      </c>
      <c r="B1496" s="125" t="s">
        <v>195</v>
      </c>
      <c r="C1496" s="125" t="s">
        <v>466</v>
      </c>
      <c r="D1496" s="125" t="s">
        <v>202</v>
      </c>
      <c r="E1496" s="125" t="s">
        <v>2874</v>
      </c>
      <c r="F1496" s="125" t="s">
        <v>2875</v>
      </c>
      <c r="G1496" s="125" t="s">
        <v>2944</v>
      </c>
    </row>
    <row r="1497" spans="1:7">
      <c r="A1497" s="208" t="s">
        <v>2990</v>
      </c>
      <c r="B1497" s="125" t="s">
        <v>195</v>
      </c>
      <c r="C1497" s="125" t="s">
        <v>466</v>
      </c>
      <c r="D1497" s="125" t="s">
        <v>197</v>
      </c>
      <c r="E1497" s="125" t="s">
        <v>2874</v>
      </c>
      <c r="F1497" s="125" t="s">
        <v>2875</v>
      </c>
      <c r="G1497" s="125" t="s">
        <v>2896</v>
      </c>
    </row>
    <row r="1498" spans="1:7">
      <c r="A1498" s="208" t="s">
        <v>2991</v>
      </c>
      <c r="B1498" s="125" t="s">
        <v>195</v>
      </c>
      <c r="C1498" s="125" t="s">
        <v>466</v>
      </c>
      <c r="D1498" s="125" t="s">
        <v>202</v>
      </c>
      <c r="E1498" s="125" t="s">
        <v>2874</v>
      </c>
      <c r="F1498" s="125" t="s">
        <v>2875</v>
      </c>
      <c r="G1498" s="125" t="s">
        <v>2876</v>
      </c>
    </row>
    <row r="1499" spans="1:7">
      <c r="A1499" s="208" t="s">
        <v>2992</v>
      </c>
      <c r="B1499" s="125" t="s">
        <v>195</v>
      </c>
      <c r="C1499" s="125" t="s">
        <v>466</v>
      </c>
      <c r="D1499" s="125" t="s">
        <v>197</v>
      </c>
      <c r="E1499" s="125" t="s">
        <v>2874</v>
      </c>
      <c r="F1499" s="125" t="s">
        <v>2875</v>
      </c>
      <c r="G1499" s="125" t="s">
        <v>2876</v>
      </c>
    </row>
    <row r="1500" spans="1:7">
      <c r="A1500" s="208" t="s">
        <v>2993</v>
      </c>
      <c r="B1500" s="125" t="s">
        <v>195</v>
      </c>
      <c r="C1500" s="125" t="s">
        <v>466</v>
      </c>
      <c r="D1500" s="125" t="s">
        <v>202</v>
      </c>
      <c r="E1500" s="125" t="s">
        <v>2874</v>
      </c>
      <c r="F1500" s="125" t="s">
        <v>2875</v>
      </c>
      <c r="G1500" s="125" t="s">
        <v>2876</v>
      </c>
    </row>
    <row r="1501" spans="1:7">
      <c r="A1501" s="208" t="s">
        <v>2994</v>
      </c>
      <c r="B1501" s="125" t="s">
        <v>195</v>
      </c>
      <c r="C1501" s="125" t="s">
        <v>466</v>
      </c>
      <c r="D1501" s="125" t="s">
        <v>197</v>
      </c>
      <c r="E1501" s="125" t="s">
        <v>2874</v>
      </c>
      <c r="F1501" s="125" t="s">
        <v>2875</v>
      </c>
      <c r="G1501" s="125" t="s">
        <v>2876</v>
      </c>
    </row>
    <row r="1502" spans="1:7">
      <c r="A1502" s="208" t="s">
        <v>2995</v>
      </c>
      <c r="B1502" s="125" t="s">
        <v>195</v>
      </c>
      <c r="C1502" s="125" t="s">
        <v>466</v>
      </c>
      <c r="D1502" s="125" t="s">
        <v>197</v>
      </c>
      <c r="E1502" s="125" t="s">
        <v>2874</v>
      </c>
      <c r="F1502" s="125" t="s">
        <v>2875</v>
      </c>
      <c r="G1502" s="125" t="s">
        <v>2890</v>
      </c>
    </row>
    <row r="1503" spans="1:7">
      <c r="A1503" s="208" t="s">
        <v>2996</v>
      </c>
      <c r="B1503" s="125" t="s">
        <v>195</v>
      </c>
      <c r="C1503" s="125" t="s">
        <v>466</v>
      </c>
      <c r="D1503" s="125" t="s">
        <v>197</v>
      </c>
      <c r="E1503" s="125" t="s">
        <v>2874</v>
      </c>
      <c r="F1503" s="125" t="s">
        <v>2875</v>
      </c>
      <c r="G1503" s="125" t="s">
        <v>2876</v>
      </c>
    </row>
    <row r="1504" spans="1:7">
      <c r="A1504" s="208" t="s">
        <v>2997</v>
      </c>
      <c r="B1504" s="125" t="s">
        <v>195</v>
      </c>
      <c r="C1504" s="125" t="s">
        <v>466</v>
      </c>
      <c r="D1504" s="125" t="s">
        <v>197</v>
      </c>
      <c r="E1504" s="125" t="s">
        <v>2874</v>
      </c>
      <c r="F1504" s="125" t="s">
        <v>2875</v>
      </c>
      <c r="G1504" s="125" t="s">
        <v>2896</v>
      </c>
    </row>
    <row r="1505" spans="1:7">
      <c r="A1505" s="208" t="s">
        <v>2998</v>
      </c>
      <c r="B1505" s="125" t="s">
        <v>195</v>
      </c>
      <c r="C1505" s="125" t="s">
        <v>466</v>
      </c>
      <c r="D1505" s="125" t="s">
        <v>197</v>
      </c>
      <c r="E1505" s="125" t="s">
        <v>2874</v>
      </c>
      <c r="F1505" s="125" t="s">
        <v>2875</v>
      </c>
      <c r="G1505" s="125" t="s">
        <v>2999</v>
      </c>
    </row>
    <row r="1506" spans="1:7">
      <c r="A1506" s="208" t="s">
        <v>3000</v>
      </c>
      <c r="B1506" s="125" t="s">
        <v>195</v>
      </c>
      <c r="C1506" s="125" t="s">
        <v>466</v>
      </c>
      <c r="D1506" s="125" t="s">
        <v>202</v>
      </c>
      <c r="E1506" s="125" t="s">
        <v>2874</v>
      </c>
      <c r="F1506" s="125" t="s">
        <v>2875</v>
      </c>
      <c r="G1506" s="125" t="s">
        <v>2876</v>
      </c>
    </row>
    <row r="1507" spans="1:7">
      <c r="A1507" s="208" t="s">
        <v>3001</v>
      </c>
      <c r="B1507" s="125" t="s">
        <v>195</v>
      </c>
      <c r="C1507" s="125" t="s">
        <v>466</v>
      </c>
      <c r="D1507" s="125" t="s">
        <v>202</v>
      </c>
      <c r="E1507" s="125" t="s">
        <v>2874</v>
      </c>
      <c r="F1507" s="125" t="s">
        <v>2875</v>
      </c>
      <c r="G1507" s="125" t="s">
        <v>2941</v>
      </c>
    </row>
    <row r="1508" spans="1:7">
      <c r="A1508" s="208" t="s">
        <v>3002</v>
      </c>
      <c r="B1508" s="125" t="s">
        <v>195</v>
      </c>
      <c r="C1508" s="125" t="s">
        <v>466</v>
      </c>
      <c r="D1508" s="125" t="s">
        <v>202</v>
      </c>
      <c r="E1508" s="125" t="s">
        <v>2874</v>
      </c>
      <c r="F1508" s="125" t="s">
        <v>2875</v>
      </c>
      <c r="G1508" s="125" t="s">
        <v>2910</v>
      </c>
    </row>
    <row r="1509" spans="1:7">
      <c r="A1509" s="208" t="s">
        <v>3003</v>
      </c>
      <c r="B1509" s="125" t="s">
        <v>195</v>
      </c>
      <c r="C1509" s="125" t="s">
        <v>466</v>
      </c>
      <c r="D1509" s="125" t="s">
        <v>202</v>
      </c>
      <c r="E1509" s="125" t="s">
        <v>2874</v>
      </c>
      <c r="F1509" s="125" t="s">
        <v>2875</v>
      </c>
      <c r="G1509" s="125" t="s">
        <v>2876</v>
      </c>
    </row>
    <row r="1510" spans="1:7">
      <c r="A1510" s="208" t="s">
        <v>3004</v>
      </c>
      <c r="B1510" s="125" t="s">
        <v>195</v>
      </c>
      <c r="C1510" s="125" t="s">
        <v>466</v>
      </c>
      <c r="D1510" s="125" t="s">
        <v>202</v>
      </c>
      <c r="E1510" s="125" t="s">
        <v>2874</v>
      </c>
      <c r="F1510" s="125" t="s">
        <v>2875</v>
      </c>
      <c r="G1510" s="125" t="s">
        <v>2876</v>
      </c>
    </row>
    <row r="1511" spans="1:7">
      <c r="A1511" s="208" t="s">
        <v>3005</v>
      </c>
      <c r="B1511" s="125" t="s">
        <v>195</v>
      </c>
      <c r="C1511" s="125" t="s">
        <v>466</v>
      </c>
      <c r="D1511" s="125" t="s">
        <v>202</v>
      </c>
      <c r="E1511" s="125" t="s">
        <v>2874</v>
      </c>
      <c r="F1511" s="125" t="s">
        <v>2875</v>
      </c>
      <c r="G1511" s="125"/>
    </row>
    <row r="1512" spans="1:7">
      <c r="A1512" s="208" t="s">
        <v>3006</v>
      </c>
      <c r="B1512" s="125" t="s">
        <v>195</v>
      </c>
      <c r="C1512" s="125" t="s">
        <v>466</v>
      </c>
      <c r="D1512" s="125" t="s">
        <v>197</v>
      </c>
      <c r="E1512" s="125" t="s">
        <v>2874</v>
      </c>
      <c r="F1512" s="125" t="s">
        <v>2875</v>
      </c>
      <c r="G1512" s="125" t="s">
        <v>2890</v>
      </c>
    </row>
    <row r="1513" spans="1:7">
      <c r="A1513" s="208" t="s">
        <v>3007</v>
      </c>
      <c r="B1513" s="125" t="s">
        <v>195</v>
      </c>
      <c r="C1513" s="125" t="s">
        <v>466</v>
      </c>
      <c r="D1513" s="125" t="s">
        <v>197</v>
      </c>
      <c r="E1513" s="125" t="s">
        <v>2874</v>
      </c>
      <c r="F1513" s="125" t="s">
        <v>2875</v>
      </c>
      <c r="G1513" s="125"/>
    </row>
    <row r="1514" spans="1:7">
      <c r="A1514" s="208" t="s">
        <v>3008</v>
      </c>
      <c r="B1514" s="125" t="s">
        <v>195</v>
      </c>
      <c r="C1514" s="125" t="s">
        <v>466</v>
      </c>
      <c r="D1514" s="125" t="s">
        <v>202</v>
      </c>
      <c r="E1514" s="125" t="s">
        <v>2874</v>
      </c>
      <c r="F1514" s="125" t="s">
        <v>2875</v>
      </c>
      <c r="G1514" s="125" t="s">
        <v>3009</v>
      </c>
    </row>
    <row r="1515" spans="1:7">
      <c r="A1515" s="208" t="s">
        <v>3010</v>
      </c>
      <c r="B1515" s="125" t="s">
        <v>195</v>
      </c>
      <c r="C1515" s="125" t="s">
        <v>466</v>
      </c>
      <c r="D1515" s="125" t="s">
        <v>202</v>
      </c>
      <c r="E1515" s="125" t="s">
        <v>2874</v>
      </c>
      <c r="F1515" s="125" t="s">
        <v>2875</v>
      </c>
      <c r="G1515" s="125" t="s">
        <v>2890</v>
      </c>
    </row>
    <row r="1516" spans="1:7">
      <c r="A1516" s="208" t="s">
        <v>3011</v>
      </c>
      <c r="B1516" s="125" t="s">
        <v>195</v>
      </c>
      <c r="C1516" s="125" t="s">
        <v>466</v>
      </c>
      <c r="D1516" s="125" t="s">
        <v>197</v>
      </c>
      <c r="E1516" s="125" t="s">
        <v>2874</v>
      </c>
      <c r="F1516" s="125" t="s">
        <v>2875</v>
      </c>
      <c r="G1516" s="125" t="s">
        <v>2876</v>
      </c>
    </row>
    <row r="1517" spans="1:7">
      <c r="A1517" s="208" t="s">
        <v>3012</v>
      </c>
      <c r="B1517" s="125" t="s">
        <v>195</v>
      </c>
      <c r="C1517" s="125" t="s">
        <v>466</v>
      </c>
      <c r="D1517" s="125" t="s">
        <v>197</v>
      </c>
      <c r="E1517" s="125" t="s">
        <v>2874</v>
      </c>
      <c r="F1517" s="125" t="s">
        <v>2875</v>
      </c>
      <c r="G1517" s="125" t="s">
        <v>2876</v>
      </c>
    </row>
    <row r="1518" spans="1:7">
      <c r="A1518" s="208" t="s">
        <v>3013</v>
      </c>
      <c r="B1518" s="125" t="s">
        <v>195</v>
      </c>
      <c r="C1518" s="125" t="s">
        <v>466</v>
      </c>
      <c r="D1518" s="125" t="s">
        <v>202</v>
      </c>
      <c r="E1518" s="125" t="s">
        <v>2874</v>
      </c>
      <c r="F1518" s="125" t="s">
        <v>2875</v>
      </c>
      <c r="G1518" s="125" t="s">
        <v>2876</v>
      </c>
    </row>
    <row r="1519" spans="1:7">
      <c r="A1519" s="208" t="s">
        <v>3014</v>
      </c>
      <c r="B1519" s="125" t="s">
        <v>195</v>
      </c>
      <c r="C1519" s="125" t="s">
        <v>466</v>
      </c>
      <c r="D1519" s="125" t="s">
        <v>202</v>
      </c>
      <c r="E1519" s="125" t="s">
        <v>2874</v>
      </c>
      <c r="F1519" s="125" t="s">
        <v>2875</v>
      </c>
      <c r="G1519" s="125" t="s">
        <v>2922</v>
      </c>
    </row>
    <row r="1520" spans="1:7">
      <c r="A1520" s="208" t="s">
        <v>3015</v>
      </c>
      <c r="B1520" s="125" t="s">
        <v>195</v>
      </c>
      <c r="C1520" s="125" t="s">
        <v>466</v>
      </c>
      <c r="D1520" s="125" t="s">
        <v>202</v>
      </c>
      <c r="E1520" s="125" t="s">
        <v>2874</v>
      </c>
      <c r="F1520" s="125" t="s">
        <v>2875</v>
      </c>
      <c r="G1520" s="125" t="s">
        <v>2916</v>
      </c>
    </row>
    <row r="1521" spans="1:7">
      <c r="A1521" s="208" t="s">
        <v>3016</v>
      </c>
      <c r="B1521" s="125" t="s">
        <v>195</v>
      </c>
      <c r="C1521" s="125" t="s">
        <v>466</v>
      </c>
      <c r="D1521" s="125" t="s">
        <v>202</v>
      </c>
      <c r="E1521" s="125" t="s">
        <v>2874</v>
      </c>
      <c r="F1521" s="125" t="s">
        <v>2875</v>
      </c>
      <c r="G1521" s="125" t="s">
        <v>2934</v>
      </c>
    </row>
    <row r="1522" spans="1:7">
      <c r="A1522" s="208" t="s">
        <v>3017</v>
      </c>
      <c r="B1522" s="125" t="s">
        <v>335</v>
      </c>
      <c r="C1522" s="125" t="s">
        <v>466</v>
      </c>
      <c r="D1522" s="125" t="s">
        <v>202</v>
      </c>
      <c r="E1522" s="125" t="s">
        <v>2874</v>
      </c>
      <c r="F1522" s="125" t="s">
        <v>2875</v>
      </c>
      <c r="G1522" s="125" t="s">
        <v>3018</v>
      </c>
    </row>
    <row r="1523" spans="1:7">
      <c r="A1523" s="208" t="s">
        <v>3019</v>
      </c>
      <c r="B1523" s="125" t="s">
        <v>335</v>
      </c>
      <c r="C1523" s="125" t="s">
        <v>466</v>
      </c>
      <c r="D1523" s="125" t="s">
        <v>197</v>
      </c>
      <c r="E1523" s="125" t="s">
        <v>2874</v>
      </c>
      <c r="F1523" s="125" t="s">
        <v>2875</v>
      </c>
      <c r="G1523" s="125" t="s">
        <v>3020</v>
      </c>
    </row>
    <row r="1524" spans="1:7">
      <c r="A1524" s="208" t="s">
        <v>3021</v>
      </c>
      <c r="B1524" s="125" t="s">
        <v>335</v>
      </c>
      <c r="C1524" s="125" t="s">
        <v>466</v>
      </c>
      <c r="D1524" s="125" t="s">
        <v>197</v>
      </c>
      <c r="E1524" s="125" t="s">
        <v>2874</v>
      </c>
      <c r="F1524" s="125" t="s">
        <v>2875</v>
      </c>
      <c r="G1524" s="125" t="s">
        <v>2885</v>
      </c>
    </row>
    <row r="1525" spans="1:7">
      <c r="A1525" s="208" t="s">
        <v>3022</v>
      </c>
      <c r="B1525" s="125" t="s">
        <v>335</v>
      </c>
      <c r="C1525" s="125" t="s">
        <v>466</v>
      </c>
      <c r="D1525" s="125" t="s">
        <v>197</v>
      </c>
      <c r="E1525" s="125" t="s">
        <v>2874</v>
      </c>
      <c r="F1525" s="125" t="s">
        <v>2875</v>
      </c>
      <c r="G1525" s="125" t="s">
        <v>2876</v>
      </c>
    </row>
    <row r="1526" spans="1:7">
      <c r="A1526" s="208" t="s">
        <v>3023</v>
      </c>
      <c r="B1526" s="125" t="s">
        <v>335</v>
      </c>
      <c r="C1526" s="125" t="s">
        <v>466</v>
      </c>
      <c r="D1526" s="125" t="s">
        <v>202</v>
      </c>
      <c r="E1526" s="125" t="s">
        <v>2874</v>
      </c>
      <c r="F1526" s="125" t="s">
        <v>2875</v>
      </c>
      <c r="G1526" s="125" t="s">
        <v>3024</v>
      </c>
    </row>
    <row r="1527" spans="1:7">
      <c r="A1527" s="208" t="s">
        <v>3025</v>
      </c>
      <c r="B1527" s="125" t="s">
        <v>335</v>
      </c>
      <c r="C1527" s="125" t="s">
        <v>466</v>
      </c>
      <c r="D1527" s="125" t="s">
        <v>202</v>
      </c>
      <c r="E1527" s="125" t="s">
        <v>2874</v>
      </c>
      <c r="F1527" s="125" t="s">
        <v>2875</v>
      </c>
      <c r="G1527" s="125"/>
    </row>
    <row r="1528" spans="1:7">
      <c r="A1528" s="208" t="s">
        <v>3026</v>
      </c>
      <c r="B1528" s="125" t="s">
        <v>335</v>
      </c>
      <c r="C1528" s="125" t="s">
        <v>466</v>
      </c>
      <c r="D1528" s="125" t="s">
        <v>202</v>
      </c>
      <c r="E1528" s="125" t="s">
        <v>2874</v>
      </c>
      <c r="F1528" s="125" t="s">
        <v>2875</v>
      </c>
      <c r="G1528" s="125"/>
    </row>
    <row r="1529" spans="1:7">
      <c r="A1529" s="208" t="s">
        <v>3027</v>
      </c>
      <c r="B1529" s="125" t="s">
        <v>335</v>
      </c>
      <c r="C1529" s="125" t="s">
        <v>466</v>
      </c>
      <c r="D1529" s="125" t="s">
        <v>197</v>
      </c>
      <c r="E1529" s="125" t="s">
        <v>2874</v>
      </c>
      <c r="F1529" s="125" t="s">
        <v>2875</v>
      </c>
      <c r="G1529" s="125" t="s">
        <v>2876</v>
      </c>
    </row>
    <row r="1530" spans="1:7">
      <c r="A1530" s="208" t="s">
        <v>3028</v>
      </c>
      <c r="B1530" s="125" t="s">
        <v>335</v>
      </c>
      <c r="C1530" s="125" t="s">
        <v>466</v>
      </c>
      <c r="D1530" s="125" t="s">
        <v>202</v>
      </c>
      <c r="E1530" s="125" t="s">
        <v>2874</v>
      </c>
      <c r="F1530" s="125" t="s">
        <v>2875</v>
      </c>
      <c r="G1530" s="125"/>
    </row>
    <row r="1531" spans="1:7">
      <c r="A1531" s="208" t="s">
        <v>3029</v>
      </c>
      <c r="B1531" s="125" t="s">
        <v>335</v>
      </c>
      <c r="C1531" s="125" t="s">
        <v>466</v>
      </c>
      <c r="D1531" s="125" t="s">
        <v>202</v>
      </c>
      <c r="E1531" s="125" t="s">
        <v>2874</v>
      </c>
      <c r="F1531" s="125" t="s">
        <v>2875</v>
      </c>
      <c r="G1531" s="125" t="s">
        <v>2876</v>
      </c>
    </row>
    <row r="1532" spans="1:7">
      <c r="A1532" s="208" t="s">
        <v>3030</v>
      </c>
      <c r="B1532" s="125" t="s">
        <v>335</v>
      </c>
      <c r="C1532" s="125" t="s">
        <v>466</v>
      </c>
      <c r="D1532" s="125" t="s">
        <v>197</v>
      </c>
      <c r="E1532" s="125" t="s">
        <v>2874</v>
      </c>
      <c r="F1532" s="125" t="s">
        <v>2875</v>
      </c>
      <c r="G1532" s="125" t="s">
        <v>2876</v>
      </c>
    </row>
    <row r="1533" spans="1:7">
      <c r="A1533" s="208" t="s">
        <v>3031</v>
      </c>
      <c r="B1533" s="125" t="s">
        <v>335</v>
      </c>
      <c r="C1533" s="125" t="s">
        <v>466</v>
      </c>
      <c r="D1533" s="125" t="s">
        <v>197</v>
      </c>
      <c r="E1533" s="125" t="s">
        <v>2874</v>
      </c>
      <c r="F1533" s="125" t="s">
        <v>2875</v>
      </c>
      <c r="G1533" s="125" t="s">
        <v>3032</v>
      </c>
    </row>
    <row r="1534" spans="1:7">
      <c r="A1534" s="208" t="s">
        <v>3033</v>
      </c>
      <c r="B1534" s="125" t="s">
        <v>335</v>
      </c>
      <c r="C1534" s="125" t="s">
        <v>466</v>
      </c>
      <c r="D1534" s="125" t="s">
        <v>202</v>
      </c>
      <c r="E1534" s="125" t="s">
        <v>2874</v>
      </c>
      <c r="F1534" s="125" t="s">
        <v>2875</v>
      </c>
      <c r="G1534" s="125"/>
    </row>
    <row r="1535" spans="1:7">
      <c r="A1535" s="208" t="s">
        <v>3034</v>
      </c>
      <c r="B1535" s="125" t="s">
        <v>335</v>
      </c>
      <c r="C1535" s="125" t="s">
        <v>466</v>
      </c>
      <c r="D1535" s="125" t="s">
        <v>197</v>
      </c>
      <c r="E1535" s="125" t="s">
        <v>2874</v>
      </c>
      <c r="F1535" s="125" t="s">
        <v>2875</v>
      </c>
      <c r="G1535" s="125" t="s">
        <v>2876</v>
      </c>
    </row>
    <row r="1536" spans="1:7">
      <c r="A1536" s="208" t="s">
        <v>3035</v>
      </c>
      <c r="B1536" s="125" t="s">
        <v>335</v>
      </c>
      <c r="C1536" s="125" t="s">
        <v>466</v>
      </c>
      <c r="D1536" s="125" t="s">
        <v>202</v>
      </c>
      <c r="E1536" s="125" t="s">
        <v>2874</v>
      </c>
      <c r="F1536" s="125" t="s">
        <v>2875</v>
      </c>
      <c r="G1536" s="125" t="s">
        <v>3036</v>
      </c>
    </row>
    <row r="1537" spans="1:7">
      <c r="A1537" s="208" t="s">
        <v>3037</v>
      </c>
      <c r="B1537" s="125" t="s">
        <v>335</v>
      </c>
      <c r="C1537" s="125" t="s">
        <v>466</v>
      </c>
      <c r="D1537" s="125" t="s">
        <v>197</v>
      </c>
      <c r="E1537" s="125" t="s">
        <v>2874</v>
      </c>
      <c r="F1537" s="125" t="s">
        <v>2875</v>
      </c>
      <c r="G1537" s="125" t="s">
        <v>2916</v>
      </c>
    </row>
    <row r="1538" spans="1:7">
      <c r="A1538" s="208" t="s">
        <v>3038</v>
      </c>
      <c r="B1538" s="125" t="s">
        <v>335</v>
      </c>
      <c r="C1538" s="125" t="s">
        <v>466</v>
      </c>
      <c r="D1538" s="125" t="s">
        <v>197</v>
      </c>
      <c r="E1538" s="125" t="s">
        <v>2874</v>
      </c>
      <c r="F1538" s="125" t="s">
        <v>2875</v>
      </c>
      <c r="G1538" s="125" t="s">
        <v>2885</v>
      </c>
    </row>
    <row r="1539" spans="1:7">
      <c r="A1539" s="208" t="s">
        <v>3039</v>
      </c>
      <c r="B1539" s="125" t="s">
        <v>335</v>
      </c>
      <c r="C1539" s="125" t="s">
        <v>466</v>
      </c>
      <c r="D1539" s="125" t="s">
        <v>202</v>
      </c>
      <c r="E1539" s="125" t="s">
        <v>2874</v>
      </c>
      <c r="F1539" s="125" t="s">
        <v>2875</v>
      </c>
      <c r="G1539" s="125" t="s">
        <v>2916</v>
      </c>
    </row>
    <row r="1540" spans="1:7">
      <c r="A1540" s="208" t="s">
        <v>3040</v>
      </c>
      <c r="B1540" s="125" t="s">
        <v>335</v>
      </c>
      <c r="C1540" s="125" t="s">
        <v>466</v>
      </c>
      <c r="D1540" s="125" t="s">
        <v>197</v>
      </c>
      <c r="E1540" s="125" t="s">
        <v>2874</v>
      </c>
      <c r="F1540" s="125" t="s">
        <v>2875</v>
      </c>
      <c r="G1540" s="125" t="s">
        <v>2885</v>
      </c>
    </row>
    <row r="1541" spans="1:7">
      <c r="A1541" s="208" t="s">
        <v>3041</v>
      </c>
      <c r="B1541" s="125" t="s">
        <v>335</v>
      </c>
      <c r="C1541" s="125" t="s">
        <v>466</v>
      </c>
      <c r="D1541" s="125" t="s">
        <v>202</v>
      </c>
      <c r="E1541" s="125" t="s">
        <v>2874</v>
      </c>
      <c r="F1541" s="125" t="s">
        <v>2875</v>
      </c>
      <c r="G1541" s="125" t="s">
        <v>2881</v>
      </c>
    </row>
    <row r="1542" spans="1:7">
      <c r="A1542" s="208" t="s">
        <v>3042</v>
      </c>
      <c r="B1542" s="125" t="s">
        <v>335</v>
      </c>
      <c r="C1542" s="125" t="s">
        <v>466</v>
      </c>
      <c r="D1542" s="125" t="s">
        <v>202</v>
      </c>
      <c r="E1542" s="125" t="s">
        <v>2874</v>
      </c>
      <c r="F1542" s="125" t="s">
        <v>2875</v>
      </c>
      <c r="G1542" s="125"/>
    </row>
    <row r="1543" spans="1:7">
      <c r="A1543" s="208" t="s">
        <v>3043</v>
      </c>
      <c r="B1543" s="125" t="s">
        <v>335</v>
      </c>
      <c r="C1543" s="125" t="s">
        <v>466</v>
      </c>
      <c r="D1543" s="125" t="s">
        <v>197</v>
      </c>
      <c r="E1543" s="125" t="s">
        <v>2874</v>
      </c>
      <c r="F1543" s="125" t="s">
        <v>2875</v>
      </c>
      <c r="G1543" s="125" t="s">
        <v>2876</v>
      </c>
    </row>
    <row r="1544" spans="1:7">
      <c r="A1544" s="208" t="s">
        <v>3044</v>
      </c>
      <c r="B1544" s="125" t="s">
        <v>335</v>
      </c>
      <c r="C1544" s="125" t="s">
        <v>466</v>
      </c>
      <c r="D1544" s="125" t="s">
        <v>197</v>
      </c>
      <c r="E1544" s="125" t="s">
        <v>2874</v>
      </c>
      <c r="F1544" s="125" t="s">
        <v>2875</v>
      </c>
      <c r="G1544" s="125" t="s">
        <v>3045</v>
      </c>
    </row>
    <row r="1545" spans="1:7">
      <c r="A1545" s="208" t="s">
        <v>3046</v>
      </c>
      <c r="B1545" s="125" t="s">
        <v>335</v>
      </c>
      <c r="C1545" s="125" t="s">
        <v>466</v>
      </c>
      <c r="D1545" s="125" t="s">
        <v>197</v>
      </c>
      <c r="E1545" s="125" t="s">
        <v>2874</v>
      </c>
      <c r="F1545" s="125" t="s">
        <v>2875</v>
      </c>
      <c r="G1545" s="125" t="s">
        <v>2876</v>
      </c>
    </row>
    <row r="1546" spans="1:7">
      <c r="A1546" s="208" t="s">
        <v>3047</v>
      </c>
      <c r="B1546" s="125" t="s">
        <v>335</v>
      </c>
      <c r="C1546" s="125" t="s">
        <v>466</v>
      </c>
      <c r="D1546" s="125" t="s">
        <v>197</v>
      </c>
      <c r="E1546" s="125" t="s">
        <v>2874</v>
      </c>
      <c r="F1546" s="125" t="s">
        <v>2875</v>
      </c>
      <c r="G1546" s="125" t="s">
        <v>2876</v>
      </c>
    </row>
    <row r="1547" spans="1:7">
      <c r="A1547" s="208" t="s">
        <v>3048</v>
      </c>
      <c r="B1547" s="125" t="s">
        <v>335</v>
      </c>
      <c r="C1547" s="125" t="s">
        <v>466</v>
      </c>
      <c r="D1547" s="125" t="s">
        <v>202</v>
      </c>
      <c r="E1547" s="125" t="s">
        <v>2874</v>
      </c>
      <c r="F1547" s="125" t="s">
        <v>2875</v>
      </c>
      <c r="G1547" s="125" t="s">
        <v>2890</v>
      </c>
    </row>
    <row r="1548" spans="1:7">
      <c r="A1548" s="208" t="s">
        <v>3049</v>
      </c>
      <c r="B1548" s="125" t="s">
        <v>335</v>
      </c>
      <c r="C1548" s="125" t="s">
        <v>466</v>
      </c>
      <c r="D1548" s="125" t="s">
        <v>197</v>
      </c>
      <c r="E1548" s="125" t="s">
        <v>2874</v>
      </c>
      <c r="F1548" s="125" t="s">
        <v>2875</v>
      </c>
      <c r="G1548" s="125" t="s">
        <v>2890</v>
      </c>
    </row>
    <row r="1549" spans="1:7">
      <c r="A1549" s="208" t="s">
        <v>3050</v>
      </c>
      <c r="B1549" s="125" t="s">
        <v>335</v>
      </c>
      <c r="C1549" s="125" t="s">
        <v>466</v>
      </c>
      <c r="D1549" s="125" t="s">
        <v>202</v>
      </c>
      <c r="E1549" s="125" t="s">
        <v>2874</v>
      </c>
      <c r="F1549" s="125" t="s">
        <v>2875</v>
      </c>
      <c r="G1549" s="125" t="s">
        <v>3051</v>
      </c>
    </row>
    <row r="1550" spans="1:7">
      <c r="A1550" s="208" t="s">
        <v>3052</v>
      </c>
      <c r="B1550" s="125" t="s">
        <v>335</v>
      </c>
      <c r="C1550" s="125" t="s">
        <v>466</v>
      </c>
      <c r="D1550" s="125" t="s">
        <v>197</v>
      </c>
      <c r="E1550" s="125" t="s">
        <v>2874</v>
      </c>
      <c r="F1550" s="125" t="s">
        <v>2875</v>
      </c>
      <c r="G1550" s="125" t="s">
        <v>2916</v>
      </c>
    </row>
    <row r="1551" spans="1:7">
      <c r="A1551" s="208" t="s">
        <v>3053</v>
      </c>
      <c r="B1551" s="125" t="s">
        <v>335</v>
      </c>
      <c r="C1551" s="125" t="s">
        <v>466</v>
      </c>
      <c r="D1551" s="125" t="s">
        <v>197</v>
      </c>
      <c r="E1551" s="125" t="s">
        <v>2874</v>
      </c>
      <c r="F1551" s="125" t="s">
        <v>2875</v>
      </c>
      <c r="G1551" s="125" t="s">
        <v>2963</v>
      </c>
    </row>
    <row r="1552" spans="1:7">
      <c r="A1552" s="208" t="s">
        <v>3054</v>
      </c>
      <c r="B1552" s="125" t="s">
        <v>335</v>
      </c>
      <c r="C1552" s="125" t="s">
        <v>466</v>
      </c>
      <c r="D1552" s="125" t="s">
        <v>202</v>
      </c>
      <c r="E1552" s="125" t="s">
        <v>2874</v>
      </c>
      <c r="F1552" s="125" t="s">
        <v>2875</v>
      </c>
      <c r="G1552" s="125" t="s">
        <v>2881</v>
      </c>
    </row>
    <row r="1553" spans="1:7">
      <c r="A1553" s="208" t="s">
        <v>3055</v>
      </c>
      <c r="B1553" s="125" t="s">
        <v>335</v>
      </c>
      <c r="C1553" s="125" t="s">
        <v>466</v>
      </c>
      <c r="D1553" s="125" t="s">
        <v>202</v>
      </c>
      <c r="E1553" s="125" t="s">
        <v>2874</v>
      </c>
      <c r="F1553" s="125" t="s">
        <v>2875</v>
      </c>
      <c r="G1553" s="125" t="s">
        <v>2885</v>
      </c>
    </row>
    <row r="1554" spans="1:7">
      <c r="A1554" s="208" t="s">
        <v>3056</v>
      </c>
      <c r="B1554" s="125" t="s">
        <v>335</v>
      </c>
      <c r="C1554" s="125" t="s">
        <v>466</v>
      </c>
      <c r="D1554" s="125" t="s">
        <v>202</v>
      </c>
      <c r="E1554" s="125" t="s">
        <v>2874</v>
      </c>
      <c r="F1554" s="125" t="s">
        <v>2875</v>
      </c>
      <c r="G1554" s="125" t="s">
        <v>2876</v>
      </c>
    </row>
    <row r="1555" spans="1:7">
      <c r="A1555" s="208" t="s">
        <v>3057</v>
      </c>
      <c r="B1555" s="125" t="s">
        <v>335</v>
      </c>
      <c r="C1555" s="125" t="s">
        <v>466</v>
      </c>
      <c r="D1555" s="125" t="s">
        <v>197</v>
      </c>
      <c r="E1555" s="125" t="s">
        <v>2874</v>
      </c>
      <c r="F1555" s="125" t="s">
        <v>2875</v>
      </c>
      <c r="G1555" s="125" t="s">
        <v>2999</v>
      </c>
    </row>
    <row r="1556" spans="1:7">
      <c r="A1556" s="208" t="s">
        <v>3058</v>
      </c>
      <c r="B1556" s="125" t="s">
        <v>335</v>
      </c>
      <c r="C1556" s="125" t="s">
        <v>466</v>
      </c>
      <c r="D1556" s="125" t="s">
        <v>197</v>
      </c>
      <c r="E1556" s="125" t="s">
        <v>2874</v>
      </c>
      <c r="F1556" s="125" t="s">
        <v>2875</v>
      </c>
      <c r="G1556" s="125" t="s">
        <v>2876</v>
      </c>
    </row>
    <row r="1557" spans="1:7">
      <c r="A1557" s="208" t="s">
        <v>3059</v>
      </c>
      <c r="B1557" s="125" t="s">
        <v>335</v>
      </c>
      <c r="C1557" s="125" t="s">
        <v>466</v>
      </c>
      <c r="D1557" s="125" t="s">
        <v>202</v>
      </c>
      <c r="E1557" s="125" t="s">
        <v>2874</v>
      </c>
      <c r="F1557" s="125" t="s">
        <v>2875</v>
      </c>
      <c r="G1557" s="125" t="s">
        <v>2876</v>
      </c>
    </row>
    <row r="1558" spans="1:7">
      <c r="A1558" s="208" t="s">
        <v>3060</v>
      </c>
      <c r="B1558" s="125" t="s">
        <v>335</v>
      </c>
      <c r="C1558" s="125" t="s">
        <v>466</v>
      </c>
      <c r="D1558" s="125" t="s">
        <v>197</v>
      </c>
      <c r="E1558" s="125" t="s">
        <v>2874</v>
      </c>
      <c r="F1558" s="125" t="s">
        <v>2875</v>
      </c>
      <c r="G1558" s="125" t="s">
        <v>2916</v>
      </c>
    </row>
    <row r="1559" spans="1:7">
      <c r="A1559" s="208" t="s">
        <v>3061</v>
      </c>
      <c r="B1559" s="125" t="s">
        <v>335</v>
      </c>
      <c r="C1559" s="125" t="s">
        <v>466</v>
      </c>
      <c r="D1559" s="125" t="s">
        <v>197</v>
      </c>
      <c r="E1559" s="125" t="s">
        <v>2874</v>
      </c>
      <c r="F1559" s="125" t="s">
        <v>2875</v>
      </c>
      <c r="G1559" s="125" t="s">
        <v>2904</v>
      </c>
    </row>
    <row r="1560" spans="1:7">
      <c r="A1560" s="208" t="s">
        <v>3062</v>
      </c>
      <c r="B1560" s="125" t="s">
        <v>335</v>
      </c>
      <c r="C1560" s="125" t="s">
        <v>466</v>
      </c>
      <c r="D1560" s="125" t="s">
        <v>202</v>
      </c>
      <c r="E1560" s="125" t="s">
        <v>2874</v>
      </c>
      <c r="F1560" s="125" t="s">
        <v>2875</v>
      </c>
      <c r="G1560" s="125" t="s">
        <v>2876</v>
      </c>
    </row>
    <row r="1561" spans="1:7">
      <c r="A1561" s="208" t="s">
        <v>3063</v>
      </c>
      <c r="B1561" s="125" t="s">
        <v>335</v>
      </c>
      <c r="C1561" s="125" t="s">
        <v>466</v>
      </c>
      <c r="D1561" s="125" t="s">
        <v>202</v>
      </c>
      <c r="E1561" s="125" t="s">
        <v>2874</v>
      </c>
      <c r="F1561" s="125" t="s">
        <v>2875</v>
      </c>
      <c r="G1561" s="125" t="s">
        <v>3064</v>
      </c>
    </row>
    <row r="1562" spans="1:7">
      <c r="A1562" s="208" t="s">
        <v>3065</v>
      </c>
      <c r="B1562" s="125" t="s">
        <v>335</v>
      </c>
      <c r="C1562" s="125" t="s">
        <v>466</v>
      </c>
      <c r="D1562" s="125" t="s">
        <v>202</v>
      </c>
      <c r="E1562" s="125" t="s">
        <v>2874</v>
      </c>
      <c r="F1562" s="125" t="s">
        <v>2875</v>
      </c>
      <c r="G1562" s="125" t="s">
        <v>3066</v>
      </c>
    </row>
    <row r="1563" spans="1:7">
      <c r="A1563" s="208" t="s">
        <v>3067</v>
      </c>
      <c r="B1563" s="125" t="s">
        <v>335</v>
      </c>
      <c r="C1563" s="125" t="s">
        <v>466</v>
      </c>
      <c r="D1563" s="125" t="s">
        <v>202</v>
      </c>
      <c r="E1563" s="125" t="s">
        <v>2874</v>
      </c>
      <c r="F1563" s="125" t="s">
        <v>2875</v>
      </c>
      <c r="G1563" s="125" t="s">
        <v>3068</v>
      </c>
    </row>
    <row r="1564" spans="1:7">
      <c r="A1564" s="208" t="s">
        <v>3069</v>
      </c>
      <c r="B1564" s="125" t="s">
        <v>335</v>
      </c>
      <c r="C1564" s="125" t="s">
        <v>466</v>
      </c>
      <c r="D1564" s="125" t="s">
        <v>197</v>
      </c>
      <c r="E1564" s="125" t="s">
        <v>2874</v>
      </c>
      <c r="F1564" s="125" t="s">
        <v>2875</v>
      </c>
      <c r="G1564" s="125" t="s">
        <v>3070</v>
      </c>
    </row>
    <row r="1565" spans="1:7">
      <c r="A1565" s="208" t="s">
        <v>3071</v>
      </c>
      <c r="B1565" s="125" t="s">
        <v>335</v>
      </c>
      <c r="C1565" s="125" t="s">
        <v>466</v>
      </c>
      <c r="D1565" s="125" t="s">
        <v>197</v>
      </c>
      <c r="E1565" s="125" t="s">
        <v>2874</v>
      </c>
      <c r="F1565" s="125" t="s">
        <v>2875</v>
      </c>
      <c r="G1565" s="125" t="s">
        <v>2876</v>
      </c>
    </row>
    <row r="1566" spans="1:7">
      <c r="A1566" s="208" t="s">
        <v>3072</v>
      </c>
      <c r="B1566" s="125" t="s">
        <v>335</v>
      </c>
      <c r="C1566" s="125" t="s">
        <v>466</v>
      </c>
      <c r="D1566" s="125" t="s">
        <v>202</v>
      </c>
      <c r="E1566" s="125" t="s">
        <v>2874</v>
      </c>
      <c r="F1566" s="125" t="s">
        <v>3073</v>
      </c>
      <c r="G1566" s="125" t="s">
        <v>2912</v>
      </c>
    </row>
    <row r="1567" spans="1:7">
      <c r="A1567" s="208" t="s">
        <v>3074</v>
      </c>
      <c r="B1567" s="125" t="s">
        <v>335</v>
      </c>
      <c r="C1567" s="125" t="s">
        <v>466</v>
      </c>
      <c r="D1567" s="125" t="s">
        <v>202</v>
      </c>
      <c r="E1567" s="125" t="s">
        <v>2874</v>
      </c>
      <c r="F1567" s="125" t="s">
        <v>2875</v>
      </c>
      <c r="G1567" s="125" t="s">
        <v>3036</v>
      </c>
    </row>
    <row r="1568" spans="1:7">
      <c r="A1568" s="208" t="s">
        <v>3075</v>
      </c>
      <c r="B1568" s="125" t="s">
        <v>195</v>
      </c>
      <c r="C1568" s="125" t="s">
        <v>2858</v>
      </c>
      <c r="D1568" s="125" t="s">
        <v>197</v>
      </c>
      <c r="E1568" s="125" t="s">
        <v>2874</v>
      </c>
      <c r="F1568" s="125" t="s">
        <v>2875</v>
      </c>
      <c r="G1568" s="125" t="s">
        <v>2881</v>
      </c>
    </row>
    <row r="1569" spans="1:7">
      <c r="A1569" s="208" t="s">
        <v>3076</v>
      </c>
      <c r="B1569" s="125" t="s">
        <v>195</v>
      </c>
      <c r="C1569" s="125" t="s">
        <v>2858</v>
      </c>
      <c r="D1569" s="125" t="s">
        <v>197</v>
      </c>
      <c r="E1569" s="125" t="s">
        <v>2874</v>
      </c>
      <c r="F1569" s="125" t="s">
        <v>2875</v>
      </c>
      <c r="G1569" s="125"/>
    </row>
    <row r="1570" spans="1:7">
      <c r="A1570" s="208" t="s">
        <v>3077</v>
      </c>
      <c r="B1570" s="125" t="s">
        <v>195</v>
      </c>
      <c r="C1570" s="125" t="s">
        <v>2858</v>
      </c>
      <c r="D1570" s="125" t="s">
        <v>197</v>
      </c>
      <c r="E1570" s="125" t="s">
        <v>2874</v>
      </c>
      <c r="F1570" s="125" t="s">
        <v>2875</v>
      </c>
      <c r="G1570" s="125"/>
    </row>
    <row r="1571" spans="1:7">
      <c r="A1571" s="208" t="s">
        <v>3078</v>
      </c>
      <c r="B1571" s="125" t="s">
        <v>195</v>
      </c>
      <c r="C1571" s="125" t="s">
        <v>2858</v>
      </c>
      <c r="D1571" s="125" t="s">
        <v>197</v>
      </c>
      <c r="E1571" s="125" t="s">
        <v>2874</v>
      </c>
      <c r="F1571" s="125" t="s">
        <v>2875</v>
      </c>
      <c r="G1571" s="125"/>
    </row>
    <row r="1572" spans="1:7">
      <c r="A1572" s="208" t="s">
        <v>3079</v>
      </c>
      <c r="B1572" s="125" t="s">
        <v>195</v>
      </c>
      <c r="C1572" s="125" t="s">
        <v>2858</v>
      </c>
      <c r="D1572" s="125" t="s">
        <v>197</v>
      </c>
      <c r="E1572" s="125" t="s">
        <v>2874</v>
      </c>
      <c r="F1572" s="125" t="s">
        <v>2875</v>
      </c>
      <c r="G1572" s="125" t="s">
        <v>2912</v>
      </c>
    </row>
    <row r="1573" spans="1:7">
      <c r="A1573" s="208" t="s">
        <v>3080</v>
      </c>
      <c r="B1573" s="125" t="s">
        <v>195</v>
      </c>
      <c r="C1573" s="125" t="s">
        <v>2858</v>
      </c>
      <c r="D1573" s="125" t="s">
        <v>202</v>
      </c>
      <c r="E1573" s="125" t="s">
        <v>2874</v>
      </c>
      <c r="F1573" s="125" t="s">
        <v>2875</v>
      </c>
      <c r="G1573" s="125"/>
    </row>
    <row r="1574" spans="1:7">
      <c r="A1574" s="208" t="s">
        <v>3081</v>
      </c>
      <c r="B1574" s="125" t="s">
        <v>195</v>
      </c>
      <c r="C1574" s="125" t="s">
        <v>2858</v>
      </c>
      <c r="D1574" s="125" t="s">
        <v>202</v>
      </c>
      <c r="E1574" s="125" t="s">
        <v>2874</v>
      </c>
      <c r="F1574" s="125" t="s">
        <v>2875</v>
      </c>
      <c r="G1574" s="125"/>
    </row>
    <row r="1575" spans="1:7">
      <c r="A1575" s="208" t="s">
        <v>3082</v>
      </c>
      <c r="B1575" s="125" t="s">
        <v>195</v>
      </c>
      <c r="C1575" s="125" t="s">
        <v>2858</v>
      </c>
      <c r="D1575" s="125" t="s">
        <v>202</v>
      </c>
      <c r="E1575" s="125" t="s">
        <v>2874</v>
      </c>
      <c r="F1575" s="125" t="s">
        <v>2875</v>
      </c>
      <c r="G1575" s="125"/>
    </row>
    <row r="1576" spans="1:7">
      <c r="A1576" s="208" t="s">
        <v>3083</v>
      </c>
      <c r="B1576" s="125" t="s">
        <v>195</v>
      </c>
      <c r="C1576" s="125" t="s">
        <v>2858</v>
      </c>
      <c r="D1576" s="125" t="s">
        <v>202</v>
      </c>
      <c r="E1576" s="125" t="s">
        <v>2874</v>
      </c>
      <c r="F1576" s="125" t="s">
        <v>2875</v>
      </c>
      <c r="G1576" s="125"/>
    </row>
    <row r="1577" spans="1:7">
      <c r="A1577" s="208" t="s">
        <v>3084</v>
      </c>
      <c r="B1577" s="125" t="s">
        <v>195</v>
      </c>
      <c r="C1577" s="125" t="s">
        <v>2858</v>
      </c>
      <c r="D1577" s="125" t="s">
        <v>197</v>
      </c>
      <c r="E1577" s="125" t="s">
        <v>2874</v>
      </c>
      <c r="F1577" s="125" t="s">
        <v>2875</v>
      </c>
      <c r="G1577" s="125"/>
    </row>
    <row r="1578" spans="1:7">
      <c r="A1578" s="208" t="s">
        <v>3085</v>
      </c>
      <c r="B1578" s="125" t="s">
        <v>195</v>
      </c>
      <c r="C1578" s="125" t="s">
        <v>2858</v>
      </c>
      <c r="D1578" s="125" t="s">
        <v>197</v>
      </c>
      <c r="E1578" s="125" t="s">
        <v>2874</v>
      </c>
      <c r="F1578" s="125" t="s">
        <v>2875</v>
      </c>
      <c r="G1578" s="125" t="s">
        <v>2876</v>
      </c>
    </row>
    <row r="1579" spans="1:7">
      <c r="A1579" s="208" t="s">
        <v>3086</v>
      </c>
      <c r="B1579" s="125" t="s">
        <v>195</v>
      </c>
      <c r="C1579" s="125" t="s">
        <v>2858</v>
      </c>
      <c r="D1579" s="125" t="s">
        <v>202</v>
      </c>
      <c r="E1579" s="125" t="s">
        <v>2874</v>
      </c>
      <c r="F1579" s="125" t="s">
        <v>2875</v>
      </c>
      <c r="G1579" s="125"/>
    </row>
    <row r="1580" spans="1:7">
      <c r="A1580" s="208" t="s">
        <v>3087</v>
      </c>
      <c r="B1580" s="125" t="s">
        <v>195</v>
      </c>
      <c r="C1580" s="125" t="s">
        <v>2858</v>
      </c>
      <c r="D1580" s="125" t="s">
        <v>197</v>
      </c>
      <c r="E1580" s="125" t="s">
        <v>2874</v>
      </c>
      <c r="F1580" s="125" t="s">
        <v>2875</v>
      </c>
      <c r="G1580" s="125"/>
    </row>
    <row r="1581" spans="1:7">
      <c r="A1581" s="208" t="s">
        <v>3088</v>
      </c>
      <c r="B1581" s="125" t="s">
        <v>195</v>
      </c>
      <c r="C1581" s="125" t="s">
        <v>2858</v>
      </c>
      <c r="D1581" s="125" t="s">
        <v>202</v>
      </c>
      <c r="E1581" s="125" t="s">
        <v>2874</v>
      </c>
      <c r="F1581" s="125" t="s">
        <v>2875</v>
      </c>
      <c r="G1581" s="125"/>
    </row>
    <row r="1582" spans="1:7">
      <c r="A1582" s="208" t="s">
        <v>3089</v>
      </c>
      <c r="B1582" s="125" t="s">
        <v>195</v>
      </c>
      <c r="C1582" s="125" t="s">
        <v>2858</v>
      </c>
      <c r="D1582" s="125" t="s">
        <v>197</v>
      </c>
      <c r="E1582" s="125" t="s">
        <v>2874</v>
      </c>
      <c r="F1582" s="125" t="s">
        <v>2875</v>
      </c>
      <c r="G1582" s="125"/>
    </row>
    <row r="1583" spans="1:7">
      <c r="A1583" s="208" t="s">
        <v>3090</v>
      </c>
      <c r="B1583" s="125" t="s">
        <v>195</v>
      </c>
      <c r="C1583" s="125" t="s">
        <v>2858</v>
      </c>
      <c r="D1583" s="125" t="s">
        <v>197</v>
      </c>
      <c r="E1583" s="125" t="s">
        <v>2874</v>
      </c>
      <c r="F1583" s="125" t="s">
        <v>2875</v>
      </c>
      <c r="G1583" s="125"/>
    </row>
    <row r="1584" spans="1:7">
      <c r="A1584" s="208" t="s">
        <v>3091</v>
      </c>
      <c r="B1584" s="125" t="s">
        <v>195</v>
      </c>
      <c r="C1584" s="125" t="s">
        <v>2858</v>
      </c>
      <c r="D1584" s="125" t="s">
        <v>202</v>
      </c>
      <c r="E1584" s="125" t="s">
        <v>2874</v>
      </c>
      <c r="F1584" s="125" t="s">
        <v>2875</v>
      </c>
      <c r="G1584" s="125"/>
    </row>
    <row r="1585" spans="1:7">
      <c r="A1585" s="208" t="s">
        <v>3092</v>
      </c>
      <c r="B1585" s="125" t="s">
        <v>195</v>
      </c>
      <c r="C1585" s="125" t="s">
        <v>2858</v>
      </c>
      <c r="D1585" s="125" t="s">
        <v>202</v>
      </c>
      <c r="E1585" s="125" t="s">
        <v>2874</v>
      </c>
      <c r="F1585" s="125" t="s">
        <v>2875</v>
      </c>
      <c r="G1585" s="125"/>
    </row>
    <row r="1586" spans="1:7">
      <c r="A1586" s="208" t="s">
        <v>3093</v>
      </c>
      <c r="B1586" s="125" t="s">
        <v>195</v>
      </c>
      <c r="C1586" s="125" t="s">
        <v>2858</v>
      </c>
      <c r="D1586" s="125" t="s">
        <v>202</v>
      </c>
      <c r="E1586" s="125" t="s">
        <v>2874</v>
      </c>
      <c r="F1586" s="125" t="s">
        <v>2875</v>
      </c>
      <c r="G1586" s="125"/>
    </row>
    <row r="1587" spans="1:7">
      <c r="A1587" s="208" t="s">
        <v>3094</v>
      </c>
      <c r="B1587" s="125" t="s">
        <v>195</v>
      </c>
      <c r="C1587" s="125" t="s">
        <v>2858</v>
      </c>
      <c r="D1587" s="125" t="s">
        <v>202</v>
      </c>
      <c r="E1587" s="125" t="s">
        <v>2874</v>
      </c>
      <c r="F1587" s="125" t="s">
        <v>2875</v>
      </c>
      <c r="G1587" s="125"/>
    </row>
    <row r="1588" spans="1:7">
      <c r="A1588" s="208" t="s">
        <v>3095</v>
      </c>
      <c r="B1588" s="125" t="s">
        <v>195</v>
      </c>
      <c r="C1588" s="125" t="s">
        <v>2858</v>
      </c>
      <c r="D1588" s="125" t="s">
        <v>202</v>
      </c>
      <c r="E1588" s="125" t="s">
        <v>2874</v>
      </c>
      <c r="F1588" s="125" t="s">
        <v>2875</v>
      </c>
      <c r="G1588" s="125" t="s">
        <v>3096</v>
      </c>
    </row>
    <row r="1589" spans="1:7">
      <c r="A1589" s="208" t="s">
        <v>3097</v>
      </c>
      <c r="B1589" s="125" t="s">
        <v>195</v>
      </c>
      <c r="C1589" s="125" t="s">
        <v>2858</v>
      </c>
      <c r="D1589" s="125" t="s">
        <v>197</v>
      </c>
      <c r="E1589" s="125" t="s">
        <v>2874</v>
      </c>
      <c r="F1589" s="125" t="s">
        <v>2875</v>
      </c>
      <c r="G1589" s="125"/>
    </row>
    <row r="1590" spans="1:7">
      <c r="A1590" s="208" t="s">
        <v>3098</v>
      </c>
      <c r="B1590" s="125" t="s">
        <v>195</v>
      </c>
      <c r="C1590" s="125" t="s">
        <v>2858</v>
      </c>
      <c r="D1590" s="125" t="s">
        <v>202</v>
      </c>
      <c r="E1590" s="125" t="s">
        <v>2874</v>
      </c>
      <c r="F1590" s="125" t="s">
        <v>2875</v>
      </c>
      <c r="G1590" s="125"/>
    </row>
    <row r="1591" spans="1:7">
      <c r="A1591" s="208" t="s">
        <v>3099</v>
      </c>
      <c r="B1591" s="125" t="s">
        <v>195</v>
      </c>
      <c r="C1591" s="125" t="s">
        <v>2858</v>
      </c>
      <c r="D1591" s="125" t="s">
        <v>202</v>
      </c>
      <c r="E1591" s="125" t="s">
        <v>2874</v>
      </c>
      <c r="F1591" s="125" t="s">
        <v>2875</v>
      </c>
      <c r="G1591" s="125"/>
    </row>
    <row r="1592" spans="1:7">
      <c r="A1592" s="208" t="s">
        <v>3100</v>
      </c>
      <c r="B1592" s="125" t="s">
        <v>195</v>
      </c>
      <c r="C1592" s="125" t="s">
        <v>2858</v>
      </c>
      <c r="D1592" s="125" t="s">
        <v>197</v>
      </c>
      <c r="E1592" s="125" t="s">
        <v>2874</v>
      </c>
      <c r="F1592" s="125" t="s">
        <v>2875</v>
      </c>
      <c r="G1592" s="125" t="s">
        <v>2876</v>
      </c>
    </row>
    <row r="1593" spans="1:7">
      <c r="A1593" s="208" t="s">
        <v>3101</v>
      </c>
      <c r="B1593" s="125" t="s">
        <v>195</v>
      </c>
      <c r="C1593" s="125" t="s">
        <v>2858</v>
      </c>
      <c r="D1593" s="125" t="s">
        <v>202</v>
      </c>
      <c r="E1593" s="125" t="s">
        <v>2874</v>
      </c>
      <c r="F1593" s="125" t="s">
        <v>2875</v>
      </c>
      <c r="G1593" s="125" t="s">
        <v>2876</v>
      </c>
    </row>
    <row r="1594" spans="1:7">
      <c r="A1594" s="208" t="s">
        <v>3102</v>
      </c>
      <c r="B1594" s="125" t="s">
        <v>195</v>
      </c>
      <c r="C1594" s="125" t="s">
        <v>2858</v>
      </c>
      <c r="D1594" s="125" t="s">
        <v>202</v>
      </c>
      <c r="E1594" s="125" t="s">
        <v>2874</v>
      </c>
      <c r="F1594" s="125" t="s">
        <v>2875</v>
      </c>
      <c r="G1594" s="125" t="s">
        <v>2890</v>
      </c>
    </row>
    <row r="1595" spans="1:7">
      <c r="A1595" s="208" t="s">
        <v>3103</v>
      </c>
      <c r="B1595" s="125" t="s">
        <v>195</v>
      </c>
      <c r="C1595" s="125" t="s">
        <v>2858</v>
      </c>
      <c r="D1595" s="125" t="s">
        <v>202</v>
      </c>
      <c r="E1595" s="125" t="s">
        <v>2874</v>
      </c>
      <c r="F1595" s="125" t="s">
        <v>2875</v>
      </c>
      <c r="G1595" s="125" t="s">
        <v>2908</v>
      </c>
    </row>
    <row r="1596" spans="1:7">
      <c r="A1596" s="208" t="s">
        <v>3104</v>
      </c>
      <c r="B1596" s="125" t="s">
        <v>195</v>
      </c>
      <c r="C1596" s="125" t="s">
        <v>2858</v>
      </c>
      <c r="D1596" s="125" t="s">
        <v>202</v>
      </c>
      <c r="E1596" s="125" t="s">
        <v>2874</v>
      </c>
      <c r="F1596" s="125" t="s">
        <v>2875</v>
      </c>
      <c r="G1596" s="125" t="s">
        <v>3105</v>
      </c>
    </row>
    <row r="1597" spans="1:7">
      <c r="A1597" s="208" t="s">
        <v>3106</v>
      </c>
      <c r="B1597" s="125" t="s">
        <v>195</v>
      </c>
      <c r="C1597" s="125" t="s">
        <v>2858</v>
      </c>
      <c r="D1597" s="125" t="s">
        <v>197</v>
      </c>
      <c r="E1597" s="125" t="s">
        <v>3107</v>
      </c>
      <c r="F1597" s="125" t="s">
        <v>2875</v>
      </c>
      <c r="G1597" s="125" t="s">
        <v>2916</v>
      </c>
    </row>
    <row r="1598" spans="1:7">
      <c r="A1598" s="208" t="s">
        <v>3108</v>
      </c>
      <c r="B1598" s="125" t="s">
        <v>195</v>
      </c>
      <c r="C1598" s="125" t="s">
        <v>2858</v>
      </c>
      <c r="D1598" s="125" t="s">
        <v>197</v>
      </c>
      <c r="E1598" s="125" t="s">
        <v>2874</v>
      </c>
      <c r="F1598" s="125" t="s">
        <v>2875</v>
      </c>
      <c r="G1598" s="125" t="s">
        <v>2876</v>
      </c>
    </row>
    <row r="1599" spans="1:7">
      <c r="A1599" s="208" t="s">
        <v>3109</v>
      </c>
      <c r="B1599" s="125" t="s">
        <v>195</v>
      </c>
      <c r="C1599" s="125" t="s">
        <v>2858</v>
      </c>
      <c r="D1599" s="125" t="s">
        <v>202</v>
      </c>
      <c r="E1599" s="125" t="s">
        <v>2874</v>
      </c>
      <c r="F1599" s="125" t="s">
        <v>2875</v>
      </c>
      <c r="G1599" s="125" t="s">
        <v>2904</v>
      </c>
    </row>
    <row r="1600" spans="1:7">
      <c r="A1600" s="208" t="s">
        <v>3110</v>
      </c>
      <c r="B1600" s="125" t="s">
        <v>195</v>
      </c>
      <c r="C1600" s="125" t="s">
        <v>2858</v>
      </c>
      <c r="D1600" s="125" t="s">
        <v>197</v>
      </c>
      <c r="E1600" s="125" t="s">
        <v>2874</v>
      </c>
      <c r="F1600" s="125" t="s">
        <v>2875</v>
      </c>
      <c r="G1600" s="125" t="s">
        <v>2896</v>
      </c>
    </row>
    <row r="1601" spans="1:7">
      <c r="A1601" s="208" t="s">
        <v>3111</v>
      </c>
      <c r="B1601" s="125" t="s">
        <v>195</v>
      </c>
      <c r="C1601" s="125" t="s">
        <v>2858</v>
      </c>
      <c r="D1601" s="125" t="s">
        <v>202</v>
      </c>
      <c r="E1601" s="125" t="s">
        <v>2874</v>
      </c>
      <c r="F1601" s="125" t="s">
        <v>2875</v>
      </c>
      <c r="G1601" s="125" t="s">
        <v>2944</v>
      </c>
    </row>
    <row r="1602" spans="1:7">
      <c r="A1602" s="208" t="s">
        <v>3112</v>
      </c>
      <c r="B1602" s="125" t="s">
        <v>195</v>
      </c>
      <c r="C1602" s="125" t="s">
        <v>2858</v>
      </c>
      <c r="D1602" s="125" t="s">
        <v>197</v>
      </c>
      <c r="E1602" s="125" t="s">
        <v>2874</v>
      </c>
      <c r="F1602" s="125" t="s">
        <v>2875</v>
      </c>
      <c r="G1602" s="125" t="s">
        <v>2876</v>
      </c>
    </row>
    <row r="1603" spans="1:7">
      <c r="A1603" s="208" t="s">
        <v>3113</v>
      </c>
      <c r="B1603" s="125" t="s">
        <v>195</v>
      </c>
      <c r="C1603" s="125" t="s">
        <v>2858</v>
      </c>
      <c r="D1603" s="125" t="s">
        <v>197</v>
      </c>
      <c r="E1603" s="125" t="s">
        <v>2874</v>
      </c>
      <c r="F1603" s="125" t="s">
        <v>2875</v>
      </c>
      <c r="G1603" s="125" t="s">
        <v>2944</v>
      </c>
    </row>
    <row r="1604" spans="1:7">
      <c r="A1604" s="208" t="s">
        <v>3114</v>
      </c>
      <c r="B1604" s="125" t="s">
        <v>195</v>
      </c>
      <c r="C1604" s="125" t="s">
        <v>2858</v>
      </c>
      <c r="D1604" s="125" t="s">
        <v>202</v>
      </c>
      <c r="E1604" s="125" t="s">
        <v>2874</v>
      </c>
      <c r="F1604" s="125" t="s">
        <v>2875</v>
      </c>
      <c r="G1604" s="125" t="s">
        <v>2890</v>
      </c>
    </row>
    <row r="1605" spans="1:7">
      <c r="A1605" s="208" t="s">
        <v>3115</v>
      </c>
      <c r="B1605" s="125" t="s">
        <v>195</v>
      </c>
      <c r="C1605" s="125" t="s">
        <v>2858</v>
      </c>
      <c r="D1605" s="125" t="s">
        <v>202</v>
      </c>
      <c r="E1605" s="125" t="s">
        <v>2874</v>
      </c>
      <c r="F1605" s="125" t="s">
        <v>2875</v>
      </c>
      <c r="G1605" s="125" t="s">
        <v>2876</v>
      </c>
    </row>
    <row r="1606" spans="1:7">
      <c r="A1606" s="208" t="s">
        <v>3116</v>
      </c>
      <c r="B1606" s="125" t="s">
        <v>195</v>
      </c>
      <c r="C1606" s="125" t="s">
        <v>2858</v>
      </c>
      <c r="D1606" s="125" t="s">
        <v>202</v>
      </c>
      <c r="E1606" s="125" t="s">
        <v>2874</v>
      </c>
      <c r="F1606" s="125" t="s">
        <v>2875</v>
      </c>
      <c r="G1606" s="125" t="s">
        <v>3117</v>
      </c>
    </row>
    <row r="1607" spans="1:7">
      <c r="A1607" s="208" t="s">
        <v>3118</v>
      </c>
      <c r="B1607" s="125" t="s">
        <v>195</v>
      </c>
      <c r="C1607" s="125" t="s">
        <v>2858</v>
      </c>
      <c r="D1607" s="125" t="s">
        <v>197</v>
      </c>
      <c r="E1607" s="125" t="s">
        <v>2874</v>
      </c>
      <c r="F1607" s="125" t="s">
        <v>2875</v>
      </c>
      <c r="G1607" s="125" t="s">
        <v>2878</v>
      </c>
    </row>
    <row r="1608" spans="1:7">
      <c r="A1608" s="208" t="s">
        <v>3119</v>
      </c>
      <c r="B1608" s="125" t="s">
        <v>195</v>
      </c>
      <c r="C1608" s="125" t="s">
        <v>2858</v>
      </c>
      <c r="D1608" s="125" t="s">
        <v>197</v>
      </c>
      <c r="E1608" s="125" t="s">
        <v>2874</v>
      </c>
      <c r="F1608" s="125" t="s">
        <v>2875</v>
      </c>
      <c r="G1608" s="125" t="s">
        <v>2876</v>
      </c>
    </row>
    <row r="1609" spans="1:7">
      <c r="A1609" s="208" t="s">
        <v>3120</v>
      </c>
      <c r="B1609" s="125" t="s">
        <v>195</v>
      </c>
      <c r="C1609" s="125" t="s">
        <v>2858</v>
      </c>
      <c r="D1609" s="125" t="s">
        <v>202</v>
      </c>
      <c r="E1609" s="125" t="s">
        <v>3107</v>
      </c>
      <c r="F1609" s="125" t="s">
        <v>2875</v>
      </c>
      <c r="G1609" s="125" t="s">
        <v>2876</v>
      </c>
    </row>
    <row r="1610" spans="1:7">
      <c r="A1610" s="208" t="s">
        <v>3121</v>
      </c>
      <c r="B1610" s="125" t="s">
        <v>195</v>
      </c>
      <c r="C1610" s="125" t="s">
        <v>2858</v>
      </c>
      <c r="D1610" s="125" t="s">
        <v>197</v>
      </c>
      <c r="E1610" s="125" t="s">
        <v>2874</v>
      </c>
      <c r="F1610" s="125" t="s">
        <v>2875</v>
      </c>
      <c r="G1610" s="125"/>
    </row>
    <row r="1611" spans="1:7">
      <c r="A1611" s="208" t="s">
        <v>3122</v>
      </c>
      <c r="B1611" s="125" t="s">
        <v>195</v>
      </c>
      <c r="C1611" s="125" t="s">
        <v>2858</v>
      </c>
      <c r="D1611" s="125" t="s">
        <v>197</v>
      </c>
      <c r="E1611" s="125" t="s">
        <v>2874</v>
      </c>
      <c r="F1611" s="125" t="s">
        <v>2875</v>
      </c>
      <c r="G1611" s="125" t="s">
        <v>3068</v>
      </c>
    </row>
    <row r="1612" spans="1:7">
      <c r="A1612" s="208" t="s">
        <v>3123</v>
      </c>
      <c r="B1612" s="125" t="s">
        <v>195</v>
      </c>
      <c r="C1612" s="125" t="s">
        <v>2858</v>
      </c>
      <c r="D1612" s="125" t="s">
        <v>197</v>
      </c>
      <c r="E1612" s="125" t="s">
        <v>2874</v>
      </c>
      <c r="F1612" s="125" t="s">
        <v>2875</v>
      </c>
      <c r="G1612" s="125" t="s">
        <v>2876</v>
      </c>
    </row>
    <row r="1613" spans="1:7">
      <c r="A1613" s="208" t="s">
        <v>3124</v>
      </c>
      <c r="B1613" s="125" t="s">
        <v>335</v>
      </c>
      <c r="C1613" s="125" t="s">
        <v>2858</v>
      </c>
      <c r="D1613" s="125" t="s">
        <v>197</v>
      </c>
      <c r="E1613" s="125" t="s">
        <v>2874</v>
      </c>
      <c r="F1613" s="125" t="s">
        <v>2875</v>
      </c>
      <c r="G1613" s="125" t="s">
        <v>2890</v>
      </c>
    </row>
    <row r="1614" spans="1:7">
      <c r="A1614" s="208" t="s">
        <v>3125</v>
      </c>
      <c r="B1614" s="125" t="s">
        <v>335</v>
      </c>
      <c r="C1614" s="125" t="s">
        <v>2858</v>
      </c>
      <c r="D1614" s="125" t="s">
        <v>197</v>
      </c>
      <c r="E1614" s="125" t="s">
        <v>2874</v>
      </c>
      <c r="F1614" s="125" t="s">
        <v>2875</v>
      </c>
      <c r="G1614" s="125" t="s">
        <v>2912</v>
      </c>
    </row>
    <row r="1615" spans="1:7">
      <c r="A1615" s="208" t="s">
        <v>3126</v>
      </c>
      <c r="B1615" s="125" t="s">
        <v>335</v>
      </c>
      <c r="C1615" s="125" t="s">
        <v>2858</v>
      </c>
      <c r="D1615" s="125" t="s">
        <v>202</v>
      </c>
      <c r="E1615" s="125" t="s">
        <v>2874</v>
      </c>
      <c r="F1615" s="125" t="s">
        <v>2875</v>
      </c>
      <c r="G1615" s="125"/>
    </row>
    <row r="1616" spans="1:7">
      <c r="A1616" s="208" t="s">
        <v>3127</v>
      </c>
      <c r="B1616" s="125" t="s">
        <v>335</v>
      </c>
      <c r="C1616" s="125" t="s">
        <v>2858</v>
      </c>
      <c r="D1616" s="125" t="s">
        <v>202</v>
      </c>
      <c r="E1616" s="125" t="s">
        <v>2874</v>
      </c>
      <c r="F1616" s="125" t="s">
        <v>2875</v>
      </c>
      <c r="G1616" s="125" t="s">
        <v>2876</v>
      </c>
    </row>
    <row r="1617" spans="1:7">
      <c r="A1617" s="208" t="s">
        <v>3128</v>
      </c>
      <c r="B1617" s="125" t="s">
        <v>335</v>
      </c>
      <c r="C1617" s="125" t="s">
        <v>2858</v>
      </c>
      <c r="D1617" s="125" t="s">
        <v>197</v>
      </c>
      <c r="E1617" s="125" t="s">
        <v>2874</v>
      </c>
      <c r="F1617" s="125" t="s">
        <v>2875</v>
      </c>
      <c r="G1617" s="125" t="s">
        <v>3051</v>
      </c>
    </row>
    <row r="1618" spans="1:7">
      <c r="A1618" s="208" t="s">
        <v>3129</v>
      </c>
      <c r="B1618" s="125" t="s">
        <v>335</v>
      </c>
      <c r="C1618" s="125" t="s">
        <v>2858</v>
      </c>
      <c r="D1618" s="125" t="s">
        <v>197</v>
      </c>
      <c r="E1618" s="125" t="s">
        <v>2874</v>
      </c>
      <c r="F1618" s="125" t="s">
        <v>2875</v>
      </c>
      <c r="G1618" s="125" t="s">
        <v>2916</v>
      </c>
    </row>
    <row r="1619" spans="1:7">
      <c r="A1619" s="208" t="s">
        <v>3130</v>
      </c>
      <c r="B1619" s="125" t="s">
        <v>335</v>
      </c>
      <c r="C1619" s="125" t="s">
        <v>2858</v>
      </c>
      <c r="D1619" s="125" t="s">
        <v>197</v>
      </c>
      <c r="E1619" s="125" t="s">
        <v>2874</v>
      </c>
      <c r="F1619" s="125" t="s">
        <v>2875</v>
      </c>
      <c r="G1619" s="125" t="s">
        <v>2916</v>
      </c>
    </row>
    <row r="1620" spans="1:7">
      <c r="A1620" s="208" t="s">
        <v>3131</v>
      </c>
      <c r="B1620" s="125" t="s">
        <v>335</v>
      </c>
      <c r="C1620" s="125" t="s">
        <v>2858</v>
      </c>
      <c r="D1620" s="125" t="s">
        <v>202</v>
      </c>
      <c r="E1620" s="125" t="s">
        <v>2874</v>
      </c>
      <c r="F1620" s="125" t="s">
        <v>3073</v>
      </c>
      <c r="G1620" s="125" t="s">
        <v>2876</v>
      </c>
    </row>
    <row r="1621" spans="1:7">
      <c r="A1621" s="208" t="s">
        <v>3132</v>
      </c>
      <c r="B1621" s="125" t="s">
        <v>335</v>
      </c>
      <c r="C1621" s="125" t="s">
        <v>2858</v>
      </c>
      <c r="D1621" s="125" t="s">
        <v>202</v>
      </c>
      <c r="E1621" s="125" t="s">
        <v>2874</v>
      </c>
      <c r="F1621" s="125" t="s">
        <v>2875</v>
      </c>
      <c r="G1621" s="125" t="s">
        <v>2916</v>
      </c>
    </row>
    <row r="1622" spans="1:7">
      <c r="A1622" s="208" t="s">
        <v>3133</v>
      </c>
      <c r="B1622" s="125" t="s">
        <v>335</v>
      </c>
      <c r="C1622" s="125" t="s">
        <v>2858</v>
      </c>
      <c r="D1622" s="125" t="s">
        <v>202</v>
      </c>
      <c r="E1622" s="125" t="s">
        <v>2874</v>
      </c>
      <c r="F1622" s="125" t="s">
        <v>2875</v>
      </c>
      <c r="G1622" s="125" t="s">
        <v>2999</v>
      </c>
    </row>
    <row r="1623" spans="1:7">
      <c r="A1623" s="208" t="s">
        <v>3134</v>
      </c>
      <c r="B1623" s="125" t="s">
        <v>335</v>
      </c>
      <c r="C1623" s="125" t="s">
        <v>2858</v>
      </c>
      <c r="D1623" s="125" t="s">
        <v>197</v>
      </c>
      <c r="E1623" s="125" t="s">
        <v>2874</v>
      </c>
      <c r="F1623" s="125" t="s">
        <v>2875</v>
      </c>
      <c r="G1623" s="125" t="s">
        <v>2876</v>
      </c>
    </row>
    <row r="1624" spans="1:7">
      <c r="A1624" s="208" t="s">
        <v>3135</v>
      </c>
      <c r="B1624" s="125" t="s">
        <v>335</v>
      </c>
      <c r="C1624" s="125" t="s">
        <v>2858</v>
      </c>
      <c r="D1624" s="125" t="s">
        <v>202</v>
      </c>
      <c r="E1624" s="125" t="s">
        <v>2874</v>
      </c>
      <c r="F1624" s="125" t="s">
        <v>2875</v>
      </c>
      <c r="G1624" s="125"/>
    </row>
    <row r="1625" spans="1:7">
      <c r="A1625" s="208" t="s">
        <v>3136</v>
      </c>
      <c r="B1625" s="125" t="s">
        <v>335</v>
      </c>
      <c r="C1625" s="125" t="s">
        <v>2858</v>
      </c>
      <c r="D1625" s="125" t="s">
        <v>197</v>
      </c>
      <c r="E1625" s="125" t="s">
        <v>2874</v>
      </c>
      <c r="F1625" s="125" t="s">
        <v>2875</v>
      </c>
      <c r="G1625" s="125" t="s">
        <v>2876</v>
      </c>
    </row>
    <row r="1626" spans="1:7">
      <c r="A1626" s="208" t="s">
        <v>3137</v>
      </c>
      <c r="B1626" s="125" t="s">
        <v>335</v>
      </c>
      <c r="C1626" s="125" t="s">
        <v>2858</v>
      </c>
      <c r="D1626" s="125" t="s">
        <v>197</v>
      </c>
      <c r="E1626" s="125" t="s">
        <v>2874</v>
      </c>
      <c r="F1626" s="125" t="s">
        <v>2875</v>
      </c>
      <c r="G1626" s="125" t="s">
        <v>3138</v>
      </c>
    </row>
    <row r="1627" spans="1:7">
      <c r="A1627" s="208" t="s">
        <v>3139</v>
      </c>
      <c r="B1627" s="125" t="s">
        <v>335</v>
      </c>
      <c r="C1627" s="125" t="s">
        <v>2858</v>
      </c>
      <c r="D1627" s="125" t="s">
        <v>197</v>
      </c>
      <c r="E1627" s="125" t="s">
        <v>2874</v>
      </c>
      <c r="F1627" s="125" t="s">
        <v>2875</v>
      </c>
      <c r="G1627" s="125" t="s">
        <v>2916</v>
      </c>
    </row>
    <row r="1628" spans="1:7">
      <c r="A1628" s="208" t="s">
        <v>3140</v>
      </c>
      <c r="B1628" s="125" t="s">
        <v>335</v>
      </c>
      <c r="C1628" s="125" t="s">
        <v>2858</v>
      </c>
      <c r="D1628" s="125" t="s">
        <v>202</v>
      </c>
      <c r="E1628" s="125" t="s">
        <v>2874</v>
      </c>
      <c r="F1628" s="125" t="s">
        <v>2875</v>
      </c>
      <c r="G1628" s="125" t="s">
        <v>2876</v>
      </c>
    </row>
    <row r="1629" spans="1:7">
      <c r="A1629" s="208" t="s">
        <v>3141</v>
      </c>
      <c r="B1629" s="125" t="s">
        <v>335</v>
      </c>
      <c r="C1629" s="125" t="s">
        <v>2858</v>
      </c>
      <c r="D1629" s="125" t="s">
        <v>197</v>
      </c>
      <c r="E1629" s="125" t="s">
        <v>2874</v>
      </c>
      <c r="F1629" s="125" t="s">
        <v>2875</v>
      </c>
      <c r="G1629" s="125" t="s">
        <v>3068</v>
      </c>
    </row>
    <row r="1630" spans="1:7">
      <c r="A1630" s="208" t="s">
        <v>3142</v>
      </c>
      <c r="B1630" s="125" t="s">
        <v>335</v>
      </c>
      <c r="C1630" s="125" t="s">
        <v>2858</v>
      </c>
      <c r="D1630" s="125" t="s">
        <v>197</v>
      </c>
      <c r="E1630" s="125" t="s">
        <v>2874</v>
      </c>
      <c r="F1630" s="125" t="s">
        <v>2875</v>
      </c>
      <c r="G1630" s="125" t="s">
        <v>2876</v>
      </c>
    </row>
    <row r="1631" spans="1:7">
      <c r="A1631" s="208" t="s">
        <v>3143</v>
      </c>
      <c r="B1631" s="125" t="s">
        <v>335</v>
      </c>
      <c r="C1631" s="125" t="s">
        <v>2858</v>
      </c>
      <c r="D1631" s="125" t="s">
        <v>197</v>
      </c>
      <c r="E1631" s="125" t="s">
        <v>2874</v>
      </c>
      <c r="F1631" s="125" t="s">
        <v>2875</v>
      </c>
      <c r="G1631" s="125" t="s">
        <v>2896</v>
      </c>
    </row>
    <row r="1632" spans="1:7">
      <c r="A1632" s="208" t="s">
        <v>3144</v>
      </c>
      <c r="B1632" s="125" t="s">
        <v>335</v>
      </c>
      <c r="C1632" s="125" t="s">
        <v>2858</v>
      </c>
      <c r="D1632" s="125" t="s">
        <v>202</v>
      </c>
      <c r="E1632" s="125" t="s">
        <v>2874</v>
      </c>
      <c r="F1632" s="125" t="s">
        <v>2875</v>
      </c>
      <c r="G1632" s="125" t="s">
        <v>2896</v>
      </c>
    </row>
    <row r="1633" spans="1:7">
      <c r="A1633" s="208" t="s">
        <v>3145</v>
      </c>
      <c r="B1633" s="125" t="s">
        <v>335</v>
      </c>
      <c r="C1633" s="125" t="s">
        <v>2858</v>
      </c>
      <c r="D1633" s="125" t="s">
        <v>197</v>
      </c>
      <c r="E1633" s="125" t="s">
        <v>2874</v>
      </c>
      <c r="F1633" s="125" t="s">
        <v>2875</v>
      </c>
      <c r="G1633" s="125" t="s">
        <v>2876</v>
      </c>
    </row>
    <row r="1634" spans="1:7">
      <c r="A1634" s="208" t="s">
        <v>3146</v>
      </c>
      <c r="B1634" s="125" t="s">
        <v>335</v>
      </c>
      <c r="C1634" s="125" t="s">
        <v>2858</v>
      </c>
      <c r="D1634" s="125" t="s">
        <v>202</v>
      </c>
      <c r="E1634" s="125" t="s">
        <v>2874</v>
      </c>
      <c r="F1634" s="125" t="s">
        <v>2875</v>
      </c>
      <c r="G1634" s="125" t="s">
        <v>2941</v>
      </c>
    </row>
    <row r="1635" spans="1:7">
      <c r="A1635" s="208" t="s">
        <v>3147</v>
      </c>
      <c r="B1635" s="125" t="s">
        <v>335</v>
      </c>
      <c r="C1635" s="125" t="s">
        <v>2858</v>
      </c>
      <c r="D1635" s="125" t="s">
        <v>197</v>
      </c>
      <c r="E1635" s="125" t="s">
        <v>2874</v>
      </c>
      <c r="F1635" s="125" t="s">
        <v>2875</v>
      </c>
      <c r="G1635" s="125" t="s">
        <v>3148</v>
      </c>
    </row>
    <row r="1636" spans="1:7">
      <c r="A1636" s="208" t="s">
        <v>3149</v>
      </c>
      <c r="B1636" s="125" t="s">
        <v>335</v>
      </c>
      <c r="C1636" s="125" t="s">
        <v>2858</v>
      </c>
      <c r="D1636" s="125" t="s">
        <v>197</v>
      </c>
      <c r="E1636" s="125" t="s">
        <v>2874</v>
      </c>
      <c r="F1636" s="125" t="s">
        <v>2875</v>
      </c>
      <c r="G1636" s="125" t="s">
        <v>2876</v>
      </c>
    </row>
    <row r="1637" spans="1:7">
      <c r="A1637" s="208" t="s">
        <v>3150</v>
      </c>
      <c r="B1637" s="125" t="s">
        <v>335</v>
      </c>
      <c r="C1637" s="125" t="s">
        <v>2858</v>
      </c>
      <c r="D1637" s="125" t="s">
        <v>197</v>
      </c>
      <c r="E1637" s="125" t="s">
        <v>2874</v>
      </c>
      <c r="F1637" s="125" t="s">
        <v>2875</v>
      </c>
      <c r="G1637" s="125" t="s">
        <v>2916</v>
      </c>
    </row>
    <row r="1638" spans="1:7">
      <c r="A1638" s="208" t="s">
        <v>3151</v>
      </c>
      <c r="B1638" s="125" t="s">
        <v>335</v>
      </c>
      <c r="C1638" s="125" t="s">
        <v>2858</v>
      </c>
      <c r="D1638" s="125" t="s">
        <v>202</v>
      </c>
      <c r="E1638" s="125" t="s">
        <v>2874</v>
      </c>
      <c r="F1638" s="125" t="s">
        <v>2875</v>
      </c>
      <c r="G1638" s="125" t="s">
        <v>2876</v>
      </c>
    </row>
    <row r="1639" spans="1:7">
      <c r="A1639" s="208" t="s">
        <v>3152</v>
      </c>
      <c r="B1639" s="125" t="s">
        <v>335</v>
      </c>
      <c r="C1639" s="125" t="s">
        <v>2858</v>
      </c>
      <c r="D1639" s="125" t="s">
        <v>202</v>
      </c>
      <c r="E1639" s="125" t="s">
        <v>2874</v>
      </c>
      <c r="F1639" s="125" t="s">
        <v>2875</v>
      </c>
      <c r="G1639" s="125" t="s">
        <v>2876</v>
      </c>
    </row>
    <row r="1640" spans="1:7">
      <c r="A1640" s="208" t="s">
        <v>3153</v>
      </c>
      <c r="B1640" s="125" t="s">
        <v>335</v>
      </c>
      <c r="C1640" s="125" t="s">
        <v>2858</v>
      </c>
      <c r="D1640" s="125" t="s">
        <v>197</v>
      </c>
      <c r="E1640" s="125" t="s">
        <v>2874</v>
      </c>
      <c r="F1640" s="125" t="s">
        <v>2875</v>
      </c>
      <c r="G1640" s="125" t="s">
        <v>3068</v>
      </c>
    </row>
    <row r="1641" spans="1:7">
      <c r="A1641" s="208" t="s">
        <v>3154</v>
      </c>
      <c r="B1641" s="125" t="s">
        <v>335</v>
      </c>
      <c r="C1641" s="125" t="s">
        <v>2858</v>
      </c>
      <c r="D1641" s="125" t="s">
        <v>197</v>
      </c>
      <c r="E1641" s="125" t="s">
        <v>2874</v>
      </c>
      <c r="F1641" s="125" t="s">
        <v>2875</v>
      </c>
      <c r="G1641" s="125" t="s">
        <v>2876</v>
      </c>
    </row>
    <row r="1642" spans="1:7">
      <c r="A1642" s="208" t="s">
        <v>3155</v>
      </c>
      <c r="B1642" s="125" t="s">
        <v>335</v>
      </c>
      <c r="C1642" s="125" t="s">
        <v>2858</v>
      </c>
      <c r="D1642" s="125" t="s">
        <v>197</v>
      </c>
      <c r="E1642" s="125" t="s">
        <v>2874</v>
      </c>
      <c r="F1642" s="125" t="s">
        <v>2875</v>
      </c>
      <c r="G1642" s="125" t="s">
        <v>2916</v>
      </c>
    </row>
    <row r="1643" spans="1:7">
      <c r="A1643" s="208" t="s">
        <v>3156</v>
      </c>
      <c r="B1643" s="125" t="s">
        <v>335</v>
      </c>
      <c r="C1643" s="125" t="s">
        <v>2858</v>
      </c>
      <c r="D1643" s="125" t="s">
        <v>202</v>
      </c>
      <c r="E1643" s="125" t="s">
        <v>2874</v>
      </c>
      <c r="F1643" s="125" t="s">
        <v>2875</v>
      </c>
      <c r="G1643" s="125" t="s">
        <v>2876</v>
      </c>
    </row>
    <row r="1644" spans="1:7">
      <c r="A1644" s="208" t="s">
        <v>3157</v>
      </c>
      <c r="B1644" s="125" t="s">
        <v>335</v>
      </c>
      <c r="C1644" s="125" t="s">
        <v>2858</v>
      </c>
      <c r="D1644" s="125" t="s">
        <v>197</v>
      </c>
      <c r="E1644" s="125" t="s">
        <v>2874</v>
      </c>
      <c r="F1644" s="125" t="s">
        <v>2875</v>
      </c>
      <c r="G1644" s="125" t="s">
        <v>2876</v>
      </c>
    </row>
    <row r="1645" spans="1:7">
      <c r="A1645" s="208" t="s">
        <v>3158</v>
      </c>
      <c r="B1645" s="125" t="s">
        <v>335</v>
      </c>
      <c r="C1645" s="125" t="s">
        <v>2858</v>
      </c>
      <c r="D1645" s="125" t="s">
        <v>197</v>
      </c>
      <c r="E1645" s="125" t="s">
        <v>2874</v>
      </c>
      <c r="F1645" s="125" t="s">
        <v>2875</v>
      </c>
      <c r="G1645" s="125" t="s">
        <v>2876</v>
      </c>
    </row>
    <row r="1646" spans="1:7">
      <c r="A1646" s="208" t="s">
        <v>3159</v>
      </c>
      <c r="B1646" s="125" t="s">
        <v>335</v>
      </c>
      <c r="C1646" s="125" t="s">
        <v>2858</v>
      </c>
      <c r="D1646" s="125" t="s">
        <v>202</v>
      </c>
      <c r="E1646" s="125" t="s">
        <v>2874</v>
      </c>
      <c r="F1646" s="125" t="s">
        <v>2875</v>
      </c>
      <c r="G1646" s="125" t="s">
        <v>2876</v>
      </c>
    </row>
    <row r="1647" spans="1:7">
      <c r="A1647" s="208" t="s">
        <v>3160</v>
      </c>
      <c r="B1647" s="125" t="s">
        <v>335</v>
      </c>
      <c r="C1647" s="125" t="s">
        <v>2858</v>
      </c>
      <c r="D1647" s="125" t="s">
        <v>197</v>
      </c>
      <c r="E1647" s="125" t="s">
        <v>2874</v>
      </c>
      <c r="F1647" s="125" t="s">
        <v>2875</v>
      </c>
      <c r="G1647" s="125" t="s">
        <v>2876</v>
      </c>
    </row>
    <row r="1648" spans="1:7">
      <c r="A1648" s="208" t="s">
        <v>3161</v>
      </c>
      <c r="B1648" s="125" t="s">
        <v>335</v>
      </c>
      <c r="C1648" s="125" t="s">
        <v>2858</v>
      </c>
      <c r="D1648" s="125" t="s">
        <v>202</v>
      </c>
      <c r="E1648" s="125" t="s">
        <v>2874</v>
      </c>
      <c r="F1648" s="125" t="s">
        <v>2875</v>
      </c>
      <c r="G1648" s="125" t="s">
        <v>2878</v>
      </c>
    </row>
    <row r="1649" spans="1:7">
      <c r="A1649" s="208" t="s">
        <v>3162</v>
      </c>
      <c r="B1649" s="125" t="s">
        <v>335</v>
      </c>
      <c r="C1649" s="125" t="s">
        <v>2858</v>
      </c>
      <c r="D1649" s="125" t="s">
        <v>197</v>
      </c>
      <c r="E1649" s="125" t="s">
        <v>2874</v>
      </c>
      <c r="F1649" s="125" t="s">
        <v>2875</v>
      </c>
      <c r="G1649" s="125" t="s">
        <v>2916</v>
      </c>
    </row>
    <row r="1650" spans="1:7">
      <c r="A1650" s="208" t="s">
        <v>3163</v>
      </c>
      <c r="B1650" s="125" t="s">
        <v>335</v>
      </c>
      <c r="C1650" s="125" t="s">
        <v>2858</v>
      </c>
      <c r="D1650" s="125" t="s">
        <v>197</v>
      </c>
      <c r="E1650" s="125" t="s">
        <v>2874</v>
      </c>
      <c r="F1650" s="125" t="s">
        <v>2875</v>
      </c>
      <c r="G1650" s="125" t="s">
        <v>2876</v>
      </c>
    </row>
    <row r="1651" spans="1:7">
      <c r="A1651" s="208" t="s">
        <v>3164</v>
      </c>
      <c r="B1651" s="125" t="s">
        <v>335</v>
      </c>
      <c r="C1651" s="125" t="s">
        <v>2858</v>
      </c>
      <c r="D1651" s="125" t="s">
        <v>202</v>
      </c>
      <c r="E1651" s="125" t="s">
        <v>2874</v>
      </c>
      <c r="F1651" s="125" t="s">
        <v>2875</v>
      </c>
      <c r="G1651" s="125" t="s">
        <v>2916</v>
      </c>
    </row>
    <row r="1652" spans="1:7">
      <c r="A1652" s="208" t="s">
        <v>3165</v>
      </c>
      <c r="B1652" s="125" t="s">
        <v>335</v>
      </c>
      <c r="C1652" s="125" t="s">
        <v>2858</v>
      </c>
      <c r="D1652" s="125" t="s">
        <v>202</v>
      </c>
      <c r="E1652" s="125" t="s">
        <v>2874</v>
      </c>
      <c r="F1652" s="125" t="s">
        <v>2875</v>
      </c>
      <c r="G1652" s="125" t="s">
        <v>2876</v>
      </c>
    </row>
    <row r="1653" spans="1:7">
      <c r="A1653" s="208" t="s">
        <v>3166</v>
      </c>
      <c r="B1653" s="125" t="s">
        <v>335</v>
      </c>
      <c r="C1653" s="125" t="s">
        <v>2858</v>
      </c>
      <c r="D1653" s="125" t="s">
        <v>202</v>
      </c>
      <c r="E1653" s="125" t="s">
        <v>3167</v>
      </c>
      <c r="F1653" s="125" t="s">
        <v>2875</v>
      </c>
      <c r="G1653" s="125" t="s">
        <v>3168</v>
      </c>
    </row>
    <row r="1654" spans="1:7">
      <c r="A1654" s="208" t="s">
        <v>3169</v>
      </c>
      <c r="B1654" s="125" t="s">
        <v>335</v>
      </c>
      <c r="C1654" s="125" t="s">
        <v>2858</v>
      </c>
      <c r="D1654" s="125" t="s">
        <v>202</v>
      </c>
      <c r="E1654" s="125" t="s">
        <v>2874</v>
      </c>
      <c r="F1654" s="125" t="s">
        <v>2875</v>
      </c>
      <c r="G1654" s="125" t="s">
        <v>2876</v>
      </c>
    </row>
    <row r="1655" spans="1:7">
      <c r="A1655" s="208" t="s">
        <v>3170</v>
      </c>
      <c r="B1655" s="125" t="s">
        <v>335</v>
      </c>
      <c r="C1655" s="125" t="s">
        <v>2858</v>
      </c>
      <c r="D1655" s="125" t="s">
        <v>202</v>
      </c>
      <c r="E1655" s="125" t="s">
        <v>2874</v>
      </c>
      <c r="F1655" s="125" t="s">
        <v>2875</v>
      </c>
      <c r="G1655" s="125" t="s">
        <v>2885</v>
      </c>
    </row>
    <row r="1656" spans="1:7">
      <c r="A1656" s="208" t="s">
        <v>3171</v>
      </c>
      <c r="B1656" s="125" t="s">
        <v>335</v>
      </c>
      <c r="C1656" s="125" t="s">
        <v>2858</v>
      </c>
      <c r="D1656" s="125" t="s">
        <v>197</v>
      </c>
      <c r="E1656" s="125" t="s">
        <v>2874</v>
      </c>
      <c r="F1656" s="125" t="s">
        <v>2875</v>
      </c>
      <c r="G1656" s="125" t="s">
        <v>2876</v>
      </c>
    </row>
    <row r="1657" spans="1:7">
      <c r="A1657" s="208" t="s">
        <v>3172</v>
      </c>
      <c r="B1657" s="125" t="s">
        <v>335</v>
      </c>
      <c r="C1657" s="125" t="s">
        <v>2858</v>
      </c>
      <c r="D1657" s="125" t="s">
        <v>202</v>
      </c>
      <c r="E1657" s="125" t="s">
        <v>2874</v>
      </c>
      <c r="F1657" s="125" t="s">
        <v>2875</v>
      </c>
      <c r="G1657" s="125" t="s">
        <v>2916</v>
      </c>
    </row>
    <row r="1658" spans="1:7">
      <c r="A1658" s="208" t="s">
        <v>3173</v>
      </c>
      <c r="B1658" s="125" t="s">
        <v>335</v>
      </c>
      <c r="C1658" s="125" t="s">
        <v>2858</v>
      </c>
      <c r="D1658" s="125" t="s">
        <v>197</v>
      </c>
      <c r="E1658" s="125" t="s">
        <v>2874</v>
      </c>
      <c r="F1658" s="125" t="s">
        <v>2875</v>
      </c>
      <c r="G1658" s="125" t="s">
        <v>2875</v>
      </c>
    </row>
    <row r="1659" spans="1:7">
      <c r="A1659" s="208" t="s">
        <v>3174</v>
      </c>
      <c r="B1659" s="125" t="s">
        <v>335</v>
      </c>
      <c r="C1659" s="125" t="s">
        <v>2858</v>
      </c>
      <c r="D1659" s="125" t="s">
        <v>202</v>
      </c>
      <c r="E1659" s="125" t="s">
        <v>2874</v>
      </c>
      <c r="F1659" s="125" t="s">
        <v>2875</v>
      </c>
      <c r="G1659" s="125" t="s">
        <v>2912</v>
      </c>
    </row>
    <row r="1660" spans="1:7">
      <c r="A1660" s="208" t="s">
        <v>3175</v>
      </c>
      <c r="B1660" s="125" t="s">
        <v>335</v>
      </c>
      <c r="C1660" s="125" t="s">
        <v>2858</v>
      </c>
      <c r="D1660" s="125" t="s">
        <v>202</v>
      </c>
      <c r="E1660" s="125" t="s">
        <v>2874</v>
      </c>
      <c r="F1660" s="125" t="s">
        <v>2875</v>
      </c>
      <c r="G1660" s="125" t="s">
        <v>2876</v>
      </c>
    </row>
    <row r="1661" spans="1:7">
      <c r="A1661" s="208" t="s">
        <v>3176</v>
      </c>
      <c r="B1661" s="125" t="s">
        <v>195</v>
      </c>
      <c r="C1661" s="125" t="s">
        <v>2859</v>
      </c>
      <c r="D1661" s="125" t="s">
        <v>197</v>
      </c>
      <c r="E1661" s="125" t="s">
        <v>2874</v>
      </c>
      <c r="F1661" s="125" t="s">
        <v>2875</v>
      </c>
      <c r="G1661" s="125" t="s">
        <v>2876</v>
      </c>
    </row>
    <row r="1662" spans="1:7">
      <c r="A1662" s="208" t="s">
        <v>3177</v>
      </c>
      <c r="B1662" s="125" t="s">
        <v>195</v>
      </c>
      <c r="C1662" s="125" t="s">
        <v>2859</v>
      </c>
      <c r="D1662" s="125" t="s">
        <v>197</v>
      </c>
      <c r="E1662" s="125" t="s">
        <v>2874</v>
      </c>
      <c r="F1662" s="125" t="s">
        <v>2875</v>
      </c>
      <c r="G1662" s="125" t="s">
        <v>2876</v>
      </c>
    </row>
    <row r="1663" spans="1:7">
      <c r="A1663" s="208" t="s">
        <v>3178</v>
      </c>
      <c r="B1663" s="125" t="s">
        <v>195</v>
      </c>
      <c r="C1663" s="125" t="s">
        <v>2859</v>
      </c>
      <c r="D1663" s="125" t="s">
        <v>202</v>
      </c>
      <c r="E1663" s="125" t="s">
        <v>2874</v>
      </c>
      <c r="F1663" s="125" t="s">
        <v>2875</v>
      </c>
      <c r="G1663" s="125" t="s">
        <v>2890</v>
      </c>
    </row>
    <row r="1664" spans="1:7">
      <c r="A1664" s="208" t="s">
        <v>3179</v>
      </c>
      <c r="B1664" s="125" t="s">
        <v>195</v>
      </c>
      <c r="C1664" s="125" t="s">
        <v>2859</v>
      </c>
      <c r="D1664" s="125" t="s">
        <v>202</v>
      </c>
      <c r="E1664" s="125" t="s">
        <v>2874</v>
      </c>
      <c r="F1664" s="125" t="s">
        <v>2875</v>
      </c>
      <c r="G1664" s="125" t="s">
        <v>2876</v>
      </c>
    </row>
    <row r="1665" spans="1:7">
      <c r="A1665" s="208" t="s">
        <v>3180</v>
      </c>
      <c r="B1665" s="125" t="s">
        <v>195</v>
      </c>
      <c r="C1665" s="125" t="s">
        <v>2859</v>
      </c>
      <c r="D1665" s="125" t="s">
        <v>202</v>
      </c>
      <c r="E1665" s="125" t="s">
        <v>2874</v>
      </c>
      <c r="F1665" s="125" t="s">
        <v>2875</v>
      </c>
      <c r="G1665" s="125" t="s">
        <v>2876</v>
      </c>
    </row>
    <row r="1666" spans="1:7">
      <c r="A1666" s="208" t="s">
        <v>3181</v>
      </c>
      <c r="B1666" s="125" t="s">
        <v>195</v>
      </c>
      <c r="C1666" s="125" t="s">
        <v>2859</v>
      </c>
      <c r="D1666" s="125" t="s">
        <v>202</v>
      </c>
      <c r="E1666" s="125" t="s">
        <v>2874</v>
      </c>
      <c r="F1666" s="125" t="s">
        <v>2875</v>
      </c>
      <c r="G1666" s="125" t="s">
        <v>2999</v>
      </c>
    </row>
    <row r="1667" spans="1:7">
      <c r="A1667" s="208" t="s">
        <v>3182</v>
      </c>
      <c r="B1667" s="125" t="s">
        <v>195</v>
      </c>
      <c r="C1667" s="125" t="s">
        <v>2859</v>
      </c>
      <c r="D1667" s="125" t="s">
        <v>197</v>
      </c>
      <c r="E1667" s="125" t="s">
        <v>2874</v>
      </c>
      <c r="F1667" s="125" t="s">
        <v>2875</v>
      </c>
      <c r="G1667" s="125" t="s">
        <v>3036</v>
      </c>
    </row>
    <row r="1668" spans="1:7">
      <c r="A1668" s="208" t="s">
        <v>3183</v>
      </c>
      <c r="B1668" s="125" t="s">
        <v>195</v>
      </c>
      <c r="C1668" s="125" t="s">
        <v>2859</v>
      </c>
      <c r="D1668" s="125" t="s">
        <v>202</v>
      </c>
      <c r="E1668" s="125" t="s">
        <v>2874</v>
      </c>
      <c r="F1668" s="125" t="s">
        <v>2875</v>
      </c>
      <c r="G1668" s="125"/>
    </row>
    <row r="1669" spans="1:7">
      <c r="A1669" s="208" t="s">
        <v>3184</v>
      </c>
      <c r="B1669" s="125" t="s">
        <v>195</v>
      </c>
      <c r="C1669" s="125" t="s">
        <v>2859</v>
      </c>
      <c r="D1669" s="125" t="s">
        <v>202</v>
      </c>
      <c r="E1669" s="125" t="s">
        <v>2874</v>
      </c>
      <c r="F1669" s="125" t="s">
        <v>2875</v>
      </c>
      <c r="G1669" s="125" t="s">
        <v>2876</v>
      </c>
    </row>
    <row r="1670" spans="1:7">
      <c r="A1670" s="208" t="s">
        <v>3185</v>
      </c>
      <c r="B1670" s="125" t="s">
        <v>195</v>
      </c>
      <c r="C1670" s="125" t="s">
        <v>2859</v>
      </c>
      <c r="D1670" s="125" t="s">
        <v>197</v>
      </c>
      <c r="E1670" s="125" t="s">
        <v>2874</v>
      </c>
      <c r="F1670" s="125" t="s">
        <v>2875</v>
      </c>
      <c r="G1670" s="125" t="s">
        <v>2896</v>
      </c>
    </row>
    <row r="1671" spans="1:7">
      <c r="A1671" s="208" t="s">
        <v>3186</v>
      </c>
      <c r="B1671" s="125" t="s">
        <v>195</v>
      </c>
      <c r="C1671" s="125" t="s">
        <v>2859</v>
      </c>
      <c r="D1671" s="125" t="s">
        <v>197</v>
      </c>
      <c r="E1671" s="125" t="s">
        <v>2874</v>
      </c>
      <c r="F1671" s="125" t="s">
        <v>2875</v>
      </c>
      <c r="G1671" s="125" t="s">
        <v>2876</v>
      </c>
    </row>
    <row r="1672" spans="1:7">
      <c r="A1672" s="208" t="s">
        <v>3187</v>
      </c>
      <c r="B1672" s="125" t="s">
        <v>195</v>
      </c>
      <c r="C1672" s="125" t="s">
        <v>2859</v>
      </c>
      <c r="D1672" s="125" t="s">
        <v>202</v>
      </c>
      <c r="E1672" s="125" t="s">
        <v>2874</v>
      </c>
      <c r="F1672" s="125" t="s">
        <v>3073</v>
      </c>
      <c r="G1672" s="125" t="s">
        <v>2885</v>
      </c>
    </row>
    <row r="1673" spans="1:7">
      <c r="A1673" s="208" t="s">
        <v>3188</v>
      </c>
      <c r="B1673" s="125" t="s">
        <v>195</v>
      </c>
      <c r="C1673" s="125" t="s">
        <v>2859</v>
      </c>
      <c r="D1673" s="125" t="s">
        <v>197</v>
      </c>
      <c r="E1673" s="125" t="s">
        <v>2874</v>
      </c>
      <c r="F1673" s="125" t="s">
        <v>2875</v>
      </c>
      <c r="G1673" s="125" t="s">
        <v>2906</v>
      </c>
    </row>
    <row r="1674" spans="1:7">
      <c r="A1674" s="208" t="s">
        <v>3189</v>
      </c>
      <c r="B1674" s="125" t="s">
        <v>195</v>
      </c>
      <c r="C1674" s="125" t="s">
        <v>2859</v>
      </c>
      <c r="D1674" s="125" t="s">
        <v>202</v>
      </c>
      <c r="E1674" s="125" t="s">
        <v>2874</v>
      </c>
      <c r="F1674" s="125" t="s">
        <v>2875</v>
      </c>
      <c r="G1674" s="125" t="s">
        <v>2944</v>
      </c>
    </row>
    <row r="1675" spans="1:7">
      <c r="A1675" s="208" t="s">
        <v>3190</v>
      </c>
      <c r="B1675" s="125" t="s">
        <v>195</v>
      </c>
      <c r="C1675" s="125" t="s">
        <v>2859</v>
      </c>
      <c r="D1675" s="125" t="s">
        <v>202</v>
      </c>
      <c r="E1675" s="125" t="s">
        <v>2874</v>
      </c>
      <c r="F1675" s="125" t="s">
        <v>2875</v>
      </c>
      <c r="G1675" s="125" t="s">
        <v>2876</v>
      </c>
    </row>
    <row r="1676" spans="1:7">
      <c r="A1676" s="208" t="s">
        <v>3191</v>
      </c>
      <c r="B1676" s="125" t="s">
        <v>195</v>
      </c>
      <c r="C1676" s="125" t="s">
        <v>2859</v>
      </c>
      <c r="D1676" s="125" t="s">
        <v>197</v>
      </c>
      <c r="E1676" s="125" t="s">
        <v>2874</v>
      </c>
      <c r="F1676" s="125" t="s">
        <v>2875</v>
      </c>
      <c r="G1676" s="125" t="s">
        <v>2875</v>
      </c>
    </row>
    <row r="1677" spans="1:7">
      <c r="A1677" s="208" t="s">
        <v>3192</v>
      </c>
      <c r="B1677" s="125" t="s">
        <v>195</v>
      </c>
      <c r="C1677" s="125" t="s">
        <v>2859</v>
      </c>
      <c r="D1677" s="125" t="s">
        <v>202</v>
      </c>
      <c r="E1677" s="125" t="s">
        <v>2874</v>
      </c>
      <c r="F1677" s="125" t="s">
        <v>2875</v>
      </c>
      <c r="G1677" s="125" t="s">
        <v>2890</v>
      </c>
    </row>
    <row r="1678" spans="1:7">
      <c r="A1678" s="208" t="s">
        <v>3193</v>
      </c>
      <c r="B1678" s="125" t="s">
        <v>195</v>
      </c>
      <c r="C1678" s="125" t="s">
        <v>2859</v>
      </c>
      <c r="D1678" s="125" t="s">
        <v>202</v>
      </c>
      <c r="E1678" s="125" t="s">
        <v>2874</v>
      </c>
      <c r="F1678" s="125" t="s">
        <v>2875</v>
      </c>
      <c r="G1678" s="125" t="s">
        <v>2916</v>
      </c>
    </row>
    <row r="1679" spans="1:7">
      <c r="A1679" s="208" t="s">
        <v>3194</v>
      </c>
      <c r="B1679" s="125" t="s">
        <v>195</v>
      </c>
      <c r="C1679" s="125" t="s">
        <v>2859</v>
      </c>
      <c r="D1679" s="125" t="s">
        <v>202</v>
      </c>
      <c r="E1679" s="125" t="s">
        <v>2874</v>
      </c>
      <c r="F1679" s="125" t="s">
        <v>2875</v>
      </c>
      <c r="G1679" s="125" t="s">
        <v>2916</v>
      </c>
    </row>
    <row r="1680" spans="1:7">
      <c r="A1680" s="208" t="s">
        <v>3195</v>
      </c>
      <c r="B1680" s="125" t="s">
        <v>195</v>
      </c>
      <c r="C1680" s="125" t="s">
        <v>2859</v>
      </c>
      <c r="D1680" s="125" t="s">
        <v>197</v>
      </c>
      <c r="E1680" s="125" t="s">
        <v>2874</v>
      </c>
      <c r="F1680" s="125" t="s">
        <v>2875</v>
      </c>
      <c r="G1680" s="125" t="s">
        <v>3036</v>
      </c>
    </row>
    <row r="1681" spans="1:7">
      <c r="A1681" s="208" t="s">
        <v>3196</v>
      </c>
      <c r="B1681" s="125" t="s">
        <v>195</v>
      </c>
      <c r="C1681" s="125" t="s">
        <v>2859</v>
      </c>
      <c r="D1681" s="125" t="s">
        <v>197</v>
      </c>
      <c r="E1681" s="125" t="s">
        <v>2874</v>
      </c>
      <c r="F1681" s="125" t="s">
        <v>2875</v>
      </c>
      <c r="G1681" s="125" t="s">
        <v>3197</v>
      </c>
    </row>
    <row r="1682" spans="1:7">
      <c r="A1682" s="208" t="s">
        <v>3198</v>
      </c>
      <c r="B1682" s="125" t="s">
        <v>195</v>
      </c>
      <c r="C1682" s="125" t="s">
        <v>2859</v>
      </c>
      <c r="D1682" s="125" t="s">
        <v>197</v>
      </c>
      <c r="E1682" s="125" t="s">
        <v>2874</v>
      </c>
      <c r="F1682" s="125" t="s">
        <v>2875</v>
      </c>
      <c r="G1682" s="125" t="s">
        <v>3068</v>
      </c>
    </row>
    <row r="1683" spans="1:7">
      <c r="A1683" s="208" t="s">
        <v>3199</v>
      </c>
      <c r="B1683" s="125" t="s">
        <v>195</v>
      </c>
      <c r="C1683" s="125" t="s">
        <v>2859</v>
      </c>
      <c r="D1683" s="125" t="s">
        <v>197</v>
      </c>
      <c r="E1683" s="125" t="s">
        <v>2874</v>
      </c>
      <c r="F1683" s="125" t="s">
        <v>2875</v>
      </c>
      <c r="G1683" s="125" t="s">
        <v>3051</v>
      </c>
    </row>
    <row r="1684" spans="1:7">
      <c r="A1684" s="208" t="s">
        <v>3200</v>
      </c>
      <c r="B1684" s="125" t="s">
        <v>195</v>
      </c>
      <c r="C1684" s="125" t="s">
        <v>2859</v>
      </c>
      <c r="D1684" s="125" t="s">
        <v>202</v>
      </c>
      <c r="E1684" s="125" t="s">
        <v>2874</v>
      </c>
      <c r="F1684" s="125" t="s">
        <v>2875</v>
      </c>
      <c r="G1684" s="125" t="s">
        <v>2981</v>
      </c>
    </row>
    <row r="1685" spans="1:7">
      <c r="A1685" s="208" t="s">
        <v>3201</v>
      </c>
      <c r="B1685" s="125" t="s">
        <v>195</v>
      </c>
      <c r="C1685" s="125" t="s">
        <v>2859</v>
      </c>
      <c r="D1685" s="125" t="s">
        <v>197</v>
      </c>
      <c r="E1685" s="125" t="s">
        <v>2874</v>
      </c>
      <c r="F1685" s="125" t="s">
        <v>2875</v>
      </c>
      <c r="G1685" s="125" t="s">
        <v>2922</v>
      </c>
    </row>
    <row r="1686" spans="1:7">
      <c r="A1686" s="208" t="s">
        <v>3202</v>
      </c>
      <c r="B1686" s="125" t="s">
        <v>195</v>
      </c>
      <c r="C1686" s="125" t="s">
        <v>2859</v>
      </c>
      <c r="D1686" s="125" t="s">
        <v>202</v>
      </c>
      <c r="E1686" s="125" t="s">
        <v>2874</v>
      </c>
      <c r="F1686" s="125" t="s">
        <v>2875</v>
      </c>
      <c r="G1686" s="125" t="s">
        <v>2876</v>
      </c>
    </row>
    <row r="1687" spans="1:7">
      <c r="A1687" s="208" t="s">
        <v>3203</v>
      </c>
      <c r="B1687" s="125" t="s">
        <v>195</v>
      </c>
      <c r="C1687" s="125" t="s">
        <v>2859</v>
      </c>
      <c r="D1687" s="125" t="s">
        <v>197</v>
      </c>
      <c r="E1687" s="125" t="s">
        <v>2874</v>
      </c>
      <c r="F1687" s="125" t="s">
        <v>2875</v>
      </c>
      <c r="G1687" s="125" t="s">
        <v>2876</v>
      </c>
    </row>
    <row r="1688" spans="1:7">
      <c r="A1688" s="208" t="s">
        <v>3204</v>
      </c>
      <c r="B1688" s="125" t="s">
        <v>195</v>
      </c>
      <c r="C1688" s="125" t="s">
        <v>2859</v>
      </c>
      <c r="D1688" s="125" t="s">
        <v>202</v>
      </c>
      <c r="E1688" s="125" t="s">
        <v>2938</v>
      </c>
      <c r="F1688" s="125" t="s">
        <v>2875</v>
      </c>
      <c r="G1688" s="125" t="s">
        <v>2896</v>
      </c>
    </row>
    <row r="1689" spans="1:7">
      <c r="A1689" s="208" t="s">
        <v>3205</v>
      </c>
      <c r="B1689" s="125" t="s">
        <v>195</v>
      </c>
      <c r="C1689" s="125" t="s">
        <v>2859</v>
      </c>
      <c r="D1689" s="125" t="s">
        <v>202</v>
      </c>
      <c r="E1689" s="125" t="s">
        <v>2874</v>
      </c>
      <c r="F1689" s="125" t="s">
        <v>2875</v>
      </c>
      <c r="G1689" s="125" t="s">
        <v>3117</v>
      </c>
    </row>
    <row r="1690" spans="1:7">
      <c r="A1690" s="208" t="s">
        <v>3206</v>
      </c>
      <c r="B1690" s="125" t="s">
        <v>195</v>
      </c>
      <c r="C1690" s="125" t="s">
        <v>2859</v>
      </c>
      <c r="D1690" s="125" t="s">
        <v>197</v>
      </c>
      <c r="E1690" s="125" t="s">
        <v>2874</v>
      </c>
      <c r="F1690" s="125" t="s">
        <v>2875</v>
      </c>
      <c r="G1690" s="125" t="s">
        <v>2885</v>
      </c>
    </row>
    <row r="1691" spans="1:7">
      <c r="A1691" s="208" t="s">
        <v>3207</v>
      </c>
      <c r="B1691" s="125" t="s">
        <v>195</v>
      </c>
      <c r="C1691" s="125" t="s">
        <v>2859</v>
      </c>
      <c r="D1691" s="125" t="s">
        <v>197</v>
      </c>
      <c r="E1691" s="125" t="s">
        <v>2874</v>
      </c>
      <c r="F1691" s="125" t="s">
        <v>2875</v>
      </c>
      <c r="G1691" s="125" t="s">
        <v>3208</v>
      </c>
    </row>
    <row r="1692" spans="1:7">
      <c r="A1692" s="208" t="s">
        <v>3209</v>
      </c>
      <c r="B1692" s="125" t="s">
        <v>195</v>
      </c>
      <c r="C1692" s="125" t="s">
        <v>2859</v>
      </c>
      <c r="D1692" s="125" t="s">
        <v>202</v>
      </c>
      <c r="E1692" s="125" t="s">
        <v>2874</v>
      </c>
      <c r="F1692" s="125" t="s">
        <v>2875</v>
      </c>
      <c r="G1692" s="125" t="s">
        <v>2876</v>
      </c>
    </row>
    <row r="1693" spans="1:7">
      <c r="A1693" s="208" t="s">
        <v>3210</v>
      </c>
      <c r="B1693" s="125" t="s">
        <v>195</v>
      </c>
      <c r="C1693" s="125" t="s">
        <v>2859</v>
      </c>
      <c r="D1693" s="125" t="s">
        <v>202</v>
      </c>
      <c r="E1693" s="125" t="s">
        <v>2938</v>
      </c>
      <c r="F1693" s="125" t="s">
        <v>2875</v>
      </c>
      <c r="G1693" s="125" t="s">
        <v>2973</v>
      </c>
    </row>
    <row r="1694" spans="1:7">
      <c r="A1694" s="208" t="s">
        <v>3211</v>
      </c>
      <c r="B1694" s="125" t="s">
        <v>195</v>
      </c>
      <c r="C1694" s="125" t="s">
        <v>2859</v>
      </c>
      <c r="D1694" s="125" t="s">
        <v>202</v>
      </c>
      <c r="E1694" s="125" t="s">
        <v>2874</v>
      </c>
      <c r="F1694" s="125" t="s">
        <v>2875</v>
      </c>
      <c r="G1694" s="125" t="s">
        <v>2896</v>
      </c>
    </row>
    <row r="1695" spans="1:7">
      <c r="A1695" s="208" t="s">
        <v>3212</v>
      </c>
      <c r="B1695" s="125" t="s">
        <v>195</v>
      </c>
      <c r="C1695" s="125" t="s">
        <v>2859</v>
      </c>
      <c r="D1695" s="125" t="s">
        <v>202</v>
      </c>
      <c r="E1695" s="125" t="s">
        <v>2874</v>
      </c>
      <c r="F1695" s="125" t="s">
        <v>2875</v>
      </c>
      <c r="G1695" s="125" t="s">
        <v>2999</v>
      </c>
    </row>
    <row r="1696" spans="1:7">
      <c r="A1696" s="208" t="s">
        <v>3213</v>
      </c>
      <c r="B1696" s="125" t="s">
        <v>195</v>
      </c>
      <c r="C1696" s="125" t="s">
        <v>2859</v>
      </c>
      <c r="D1696" s="125" t="s">
        <v>197</v>
      </c>
      <c r="E1696" s="125" t="s">
        <v>2874</v>
      </c>
      <c r="F1696" s="125" t="s">
        <v>2875</v>
      </c>
      <c r="G1696" s="125" t="s">
        <v>2876</v>
      </c>
    </row>
    <row r="1697" spans="1:7">
      <c r="A1697" s="208" t="s">
        <v>3214</v>
      </c>
      <c r="B1697" s="125" t="s">
        <v>195</v>
      </c>
      <c r="C1697" s="125" t="s">
        <v>2859</v>
      </c>
      <c r="D1697" s="125" t="s">
        <v>202</v>
      </c>
      <c r="E1697" s="125" t="s">
        <v>2874</v>
      </c>
      <c r="F1697" s="125" t="s">
        <v>3073</v>
      </c>
      <c r="G1697" s="125" t="s">
        <v>2875</v>
      </c>
    </row>
    <row r="1698" spans="1:7">
      <c r="A1698" s="208" t="s">
        <v>3215</v>
      </c>
      <c r="B1698" s="125" t="s">
        <v>195</v>
      </c>
      <c r="C1698" s="125" t="s">
        <v>2859</v>
      </c>
      <c r="D1698" s="125" t="s">
        <v>202</v>
      </c>
      <c r="E1698" s="125" t="s">
        <v>2874</v>
      </c>
      <c r="F1698" s="125" t="s">
        <v>2875</v>
      </c>
      <c r="G1698" s="125" t="s">
        <v>2876</v>
      </c>
    </row>
    <row r="1699" spans="1:7">
      <c r="A1699" s="208" t="s">
        <v>3216</v>
      </c>
      <c r="B1699" s="125" t="s">
        <v>195</v>
      </c>
      <c r="C1699" s="125" t="s">
        <v>2859</v>
      </c>
      <c r="D1699" s="125" t="s">
        <v>202</v>
      </c>
      <c r="E1699" s="125" t="s">
        <v>2874</v>
      </c>
      <c r="F1699" s="125" t="s">
        <v>2875</v>
      </c>
      <c r="G1699" s="125" t="s">
        <v>3217</v>
      </c>
    </row>
    <row r="1700" spans="1:7">
      <c r="A1700" s="208" t="s">
        <v>3218</v>
      </c>
      <c r="B1700" s="125" t="s">
        <v>195</v>
      </c>
      <c r="C1700" s="125" t="s">
        <v>2859</v>
      </c>
      <c r="D1700" s="125" t="s">
        <v>202</v>
      </c>
      <c r="E1700" s="125" t="s">
        <v>2874</v>
      </c>
      <c r="F1700" s="125" t="s">
        <v>2875</v>
      </c>
      <c r="G1700" s="125" t="s">
        <v>2876</v>
      </c>
    </row>
    <row r="1701" spans="1:7">
      <c r="A1701" s="208" t="s">
        <v>3219</v>
      </c>
      <c r="B1701" s="125" t="s">
        <v>195</v>
      </c>
      <c r="C1701" s="125" t="s">
        <v>2859</v>
      </c>
      <c r="D1701" s="125" t="s">
        <v>197</v>
      </c>
      <c r="E1701" s="125" t="s">
        <v>2874</v>
      </c>
      <c r="F1701" s="125" t="s">
        <v>2875</v>
      </c>
      <c r="G1701" s="125" t="s">
        <v>2876</v>
      </c>
    </row>
    <row r="1702" spans="1:7">
      <c r="A1702" s="208" t="s">
        <v>3220</v>
      </c>
      <c r="B1702" s="125" t="s">
        <v>195</v>
      </c>
      <c r="C1702" s="125" t="s">
        <v>2859</v>
      </c>
      <c r="D1702" s="125" t="s">
        <v>197</v>
      </c>
      <c r="E1702" s="125" t="s">
        <v>2874</v>
      </c>
      <c r="F1702" s="125" t="s">
        <v>2875</v>
      </c>
      <c r="G1702" s="125" t="s">
        <v>2876</v>
      </c>
    </row>
    <row r="1703" spans="1:7">
      <c r="A1703" s="208" t="s">
        <v>3221</v>
      </c>
      <c r="B1703" s="125" t="s">
        <v>195</v>
      </c>
      <c r="C1703" s="125" t="s">
        <v>2859</v>
      </c>
      <c r="D1703" s="125" t="s">
        <v>197</v>
      </c>
      <c r="E1703" s="125" t="s">
        <v>2874</v>
      </c>
      <c r="F1703" s="125" t="s">
        <v>2875</v>
      </c>
      <c r="G1703" s="125" t="s">
        <v>2876</v>
      </c>
    </row>
    <row r="1704" spans="1:7">
      <c r="A1704" s="208" t="s">
        <v>3222</v>
      </c>
      <c r="B1704" s="125" t="s">
        <v>195</v>
      </c>
      <c r="C1704" s="125" t="s">
        <v>2859</v>
      </c>
      <c r="D1704" s="125" t="s">
        <v>197</v>
      </c>
      <c r="E1704" s="125" t="s">
        <v>2874</v>
      </c>
      <c r="F1704" s="125" t="s">
        <v>2875</v>
      </c>
      <c r="G1704" s="125" t="s">
        <v>3117</v>
      </c>
    </row>
    <row r="1705" spans="1:7">
      <c r="A1705" s="208" t="s">
        <v>3223</v>
      </c>
      <c r="B1705" s="125" t="s">
        <v>195</v>
      </c>
      <c r="C1705" s="125" t="s">
        <v>2859</v>
      </c>
      <c r="D1705" s="125" t="s">
        <v>202</v>
      </c>
      <c r="E1705" s="125" t="s">
        <v>2874</v>
      </c>
      <c r="F1705" s="125" t="s">
        <v>2875</v>
      </c>
      <c r="G1705" s="125" t="s">
        <v>2876</v>
      </c>
    </row>
    <row r="1706" spans="1:7">
      <c r="A1706" s="208" t="s">
        <v>3224</v>
      </c>
      <c r="B1706" s="125" t="s">
        <v>195</v>
      </c>
      <c r="C1706" s="125" t="s">
        <v>2859</v>
      </c>
      <c r="D1706" s="125" t="s">
        <v>197</v>
      </c>
      <c r="E1706" s="125" t="s">
        <v>2874</v>
      </c>
      <c r="F1706" s="125" t="s">
        <v>2875</v>
      </c>
      <c r="G1706" s="125" t="s">
        <v>2896</v>
      </c>
    </row>
    <row r="1707" spans="1:7">
      <c r="A1707" s="208" t="s">
        <v>3225</v>
      </c>
      <c r="B1707" s="125" t="s">
        <v>335</v>
      </c>
      <c r="C1707" s="125" t="s">
        <v>2859</v>
      </c>
      <c r="D1707" s="125" t="s">
        <v>202</v>
      </c>
      <c r="E1707" s="125" t="s">
        <v>2874</v>
      </c>
      <c r="F1707" s="125" t="s">
        <v>2875</v>
      </c>
      <c r="G1707" s="125" t="s">
        <v>3226</v>
      </c>
    </row>
    <row r="1708" spans="1:7">
      <c r="A1708" s="208" t="s">
        <v>3227</v>
      </c>
      <c r="B1708" s="125" t="s">
        <v>335</v>
      </c>
      <c r="C1708" s="125" t="s">
        <v>2859</v>
      </c>
      <c r="D1708" s="125" t="s">
        <v>197</v>
      </c>
      <c r="E1708" s="125" t="s">
        <v>2874</v>
      </c>
      <c r="F1708" s="125" t="s">
        <v>2875</v>
      </c>
      <c r="G1708" s="125" t="s">
        <v>2904</v>
      </c>
    </row>
    <row r="1709" spans="1:7">
      <c r="A1709" s="208" t="s">
        <v>3228</v>
      </c>
      <c r="B1709" s="125" t="s">
        <v>335</v>
      </c>
      <c r="C1709" s="125" t="s">
        <v>2859</v>
      </c>
      <c r="D1709" s="125" t="s">
        <v>197</v>
      </c>
      <c r="E1709" s="125" t="s">
        <v>2874</v>
      </c>
      <c r="F1709" s="125" t="s">
        <v>2875</v>
      </c>
      <c r="G1709" s="125" t="s">
        <v>2876</v>
      </c>
    </row>
    <row r="1710" spans="1:7">
      <c r="A1710" s="208" t="s">
        <v>3229</v>
      </c>
      <c r="B1710" s="125" t="s">
        <v>335</v>
      </c>
      <c r="C1710" s="125" t="s">
        <v>2859</v>
      </c>
      <c r="D1710" s="125" t="s">
        <v>197</v>
      </c>
      <c r="E1710" s="125" t="s">
        <v>2874</v>
      </c>
      <c r="F1710" s="125" t="s">
        <v>2875</v>
      </c>
      <c r="G1710" s="125" t="s">
        <v>2999</v>
      </c>
    </row>
    <row r="1711" spans="1:7">
      <c r="A1711" s="208" t="s">
        <v>3230</v>
      </c>
      <c r="B1711" s="125" t="s">
        <v>335</v>
      </c>
      <c r="C1711" s="125" t="s">
        <v>2859</v>
      </c>
      <c r="D1711" s="125" t="s">
        <v>202</v>
      </c>
      <c r="E1711" s="125" t="s">
        <v>2874</v>
      </c>
      <c r="F1711" s="125" t="s">
        <v>2875</v>
      </c>
      <c r="G1711" s="125" t="s">
        <v>2875</v>
      </c>
    </row>
    <row r="1712" spans="1:7">
      <c r="A1712" s="208" t="s">
        <v>3231</v>
      </c>
      <c r="B1712" s="125" t="s">
        <v>335</v>
      </c>
      <c r="C1712" s="125" t="s">
        <v>2859</v>
      </c>
      <c r="D1712" s="125" t="s">
        <v>202</v>
      </c>
      <c r="E1712" s="125" t="s">
        <v>2874</v>
      </c>
      <c r="F1712" s="125" t="s">
        <v>2875</v>
      </c>
      <c r="G1712" s="125" t="s">
        <v>2876</v>
      </c>
    </row>
    <row r="1713" spans="1:7">
      <c r="A1713" s="208" t="s">
        <v>3232</v>
      </c>
      <c r="B1713" s="125" t="s">
        <v>335</v>
      </c>
      <c r="C1713" s="125" t="s">
        <v>2859</v>
      </c>
      <c r="D1713" s="125" t="s">
        <v>197</v>
      </c>
      <c r="E1713" s="125" t="s">
        <v>2874</v>
      </c>
      <c r="F1713" s="125" t="s">
        <v>2875</v>
      </c>
      <c r="G1713" s="125" t="s">
        <v>2876</v>
      </c>
    </row>
    <row r="1714" spans="1:7">
      <c r="A1714" s="208" t="s">
        <v>3233</v>
      </c>
      <c r="B1714" s="125" t="s">
        <v>335</v>
      </c>
      <c r="C1714" s="125" t="s">
        <v>2859</v>
      </c>
      <c r="D1714" s="125" t="s">
        <v>197</v>
      </c>
      <c r="E1714" s="125" t="s">
        <v>2874</v>
      </c>
      <c r="F1714" s="125" t="s">
        <v>2875</v>
      </c>
      <c r="G1714" s="125" t="s">
        <v>2876</v>
      </c>
    </row>
    <row r="1715" spans="1:7">
      <c r="A1715" s="208" t="s">
        <v>3234</v>
      </c>
      <c r="B1715" s="125" t="s">
        <v>335</v>
      </c>
      <c r="C1715" s="125" t="s">
        <v>2859</v>
      </c>
      <c r="D1715" s="125" t="s">
        <v>202</v>
      </c>
      <c r="E1715" s="125" t="s">
        <v>2874</v>
      </c>
      <c r="F1715" s="125" t="s">
        <v>2875</v>
      </c>
      <c r="G1715" s="125" t="s">
        <v>2939</v>
      </c>
    </row>
    <row r="1716" spans="1:7">
      <c r="A1716" s="208" t="s">
        <v>3235</v>
      </c>
      <c r="B1716" s="125" t="s">
        <v>335</v>
      </c>
      <c r="C1716" s="125" t="s">
        <v>2859</v>
      </c>
      <c r="D1716" s="125" t="s">
        <v>202</v>
      </c>
      <c r="E1716" s="125" t="s">
        <v>2874</v>
      </c>
      <c r="F1716" s="125" t="s">
        <v>2875</v>
      </c>
      <c r="G1716" s="125" t="s">
        <v>2876</v>
      </c>
    </row>
    <row r="1717" spans="1:7">
      <c r="A1717" s="208" t="s">
        <v>3236</v>
      </c>
      <c r="B1717" s="125" t="s">
        <v>335</v>
      </c>
      <c r="C1717" s="125" t="s">
        <v>2859</v>
      </c>
      <c r="D1717" s="125" t="s">
        <v>197</v>
      </c>
      <c r="E1717" s="125" t="s">
        <v>2874</v>
      </c>
      <c r="F1717" s="125" t="s">
        <v>2875</v>
      </c>
      <c r="G1717" s="125" t="s">
        <v>3036</v>
      </c>
    </row>
    <row r="1718" spans="1:7">
      <c r="A1718" s="208" t="s">
        <v>3237</v>
      </c>
      <c r="B1718" s="125" t="s">
        <v>335</v>
      </c>
      <c r="C1718" s="125" t="s">
        <v>2859</v>
      </c>
      <c r="D1718" s="125" t="s">
        <v>197</v>
      </c>
      <c r="E1718" s="125" t="s">
        <v>2874</v>
      </c>
      <c r="F1718" s="125" t="s">
        <v>2875</v>
      </c>
      <c r="G1718" s="125" t="s">
        <v>2896</v>
      </c>
    </row>
    <row r="1719" spans="1:7">
      <c r="A1719" s="208" t="s">
        <v>3238</v>
      </c>
      <c r="B1719" s="125" t="s">
        <v>335</v>
      </c>
      <c r="C1719" s="125" t="s">
        <v>2859</v>
      </c>
      <c r="D1719" s="125" t="s">
        <v>197</v>
      </c>
      <c r="E1719" s="125" t="s">
        <v>2874</v>
      </c>
      <c r="F1719" s="125" t="s">
        <v>2875</v>
      </c>
      <c r="G1719" s="125" t="s">
        <v>2904</v>
      </c>
    </row>
    <row r="1720" spans="1:7">
      <c r="A1720" s="208" t="s">
        <v>3239</v>
      </c>
      <c r="B1720" s="125" t="s">
        <v>335</v>
      </c>
      <c r="C1720" s="125" t="s">
        <v>2859</v>
      </c>
      <c r="D1720" s="125" t="s">
        <v>197</v>
      </c>
      <c r="E1720" s="125" t="s">
        <v>2874</v>
      </c>
      <c r="F1720" s="125" t="s">
        <v>2875</v>
      </c>
      <c r="G1720" s="125" t="s">
        <v>2878</v>
      </c>
    </row>
    <row r="1721" spans="1:7">
      <c r="A1721" s="208" t="s">
        <v>3240</v>
      </c>
      <c r="B1721" s="125" t="s">
        <v>335</v>
      </c>
      <c r="C1721" s="125" t="s">
        <v>2859</v>
      </c>
      <c r="D1721" s="125" t="s">
        <v>202</v>
      </c>
      <c r="E1721" s="125" t="s">
        <v>2874</v>
      </c>
      <c r="F1721" s="125" t="s">
        <v>2875</v>
      </c>
      <c r="G1721" s="125" t="s">
        <v>2885</v>
      </c>
    </row>
    <row r="1722" spans="1:7">
      <c r="A1722" s="208" t="s">
        <v>3241</v>
      </c>
      <c r="B1722" s="125" t="s">
        <v>335</v>
      </c>
      <c r="C1722" s="125" t="s">
        <v>2859</v>
      </c>
      <c r="D1722" s="125" t="s">
        <v>202</v>
      </c>
      <c r="E1722" s="125" t="s">
        <v>2874</v>
      </c>
      <c r="F1722" s="125" t="s">
        <v>2875</v>
      </c>
      <c r="G1722" s="125" t="s">
        <v>3217</v>
      </c>
    </row>
    <row r="1723" spans="1:7">
      <c r="A1723" s="208" t="s">
        <v>3242</v>
      </c>
      <c r="B1723" s="125" t="s">
        <v>335</v>
      </c>
      <c r="C1723" s="125" t="s">
        <v>2859</v>
      </c>
      <c r="D1723" s="125" t="s">
        <v>197</v>
      </c>
      <c r="E1723" s="125" t="s">
        <v>2874</v>
      </c>
      <c r="F1723" s="125" t="s">
        <v>2875</v>
      </c>
      <c r="G1723" s="125" t="s">
        <v>2876</v>
      </c>
    </row>
    <row r="1724" spans="1:7">
      <c r="A1724" s="208" t="s">
        <v>3243</v>
      </c>
      <c r="B1724" s="125" t="s">
        <v>335</v>
      </c>
      <c r="C1724" s="125" t="s">
        <v>2859</v>
      </c>
      <c r="D1724" s="125" t="s">
        <v>197</v>
      </c>
      <c r="E1724" s="125" t="s">
        <v>2874</v>
      </c>
      <c r="F1724" s="125" t="s">
        <v>2875</v>
      </c>
      <c r="G1724" s="125" t="s">
        <v>3244</v>
      </c>
    </row>
    <row r="1725" spans="1:7">
      <c r="A1725" s="208" t="s">
        <v>3245</v>
      </c>
      <c r="B1725" s="125" t="s">
        <v>335</v>
      </c>
      <c r="C1725" s="125" t="s">
        <v>2859</v>
      </c>
      <c r="D1725" s="125" t="s">
        <v>202</v>
      </c>
      <c r="E1725" s="125" t="s">
        <v>2874</v>
      </c>
      <c r="F1725" s="125" t="s">
        <v>2875</v>
      </c>
      <c r="G1725" s="125" t="s">
        <v>2985</v>
      </c>
    </row>
    <row r="1726" spans="1:7">
      <c r="A1726" s="208" t="s">
        <v>3246</v>
      </c>
      <c r="B1726" s="125" t="s">
        <v>335</v>
      </c>
      <c r="C1726" s="125" t="s">
        <v>2859</v>
      </c>
      <c r="D1726" s="125" t="s">
        <v>197</v>
      </c>
      <c r="E1726" s="125" t="s">
        <v>2874</v>
      </c>
      <c r="F1726" s="125" t="s">
        <v>2875</v>
      </c>
      <c r="G1726" s="125" t="s">
        <v>2876</v>
      </c>
    </row>
    <row r="1727" spans="1:7">
      <c r="A1727" s="208" t="s">
        <v>3247</v>
      </c>
      <c r="B1727" s="125" t="s">
        <v>335</v>
      </c>
      <c r="C1727" s="125" t="s">
        <v>2859</v>
      </c>
      <c r="D1727" s="125" t="s">
        <v>202</v>
      </c>
      <c r="E1727" s="125" t="s">
        <v>2874</v>
      </c>
      <c r="F1727" s="125" t="s">
        <v>2875</v>
      </c>
      <c r="G1727" s="125" t="s">
        <v>2876</v>
      </c>
    </row>
    <row r="1728" spans="1:7">
      <c r="A1728" s="208" t="s">
        <v>3248</v>
      </c>
      <c r="B1728" s="125" t="s">
        <v>335</v>
      </c>
      <c r="C1728" s="125" t="s">
        <v>2859</v>
      </c>
      <c r="D1728" s="125" t="s">
        <v>197</v>
      </c>
      <c r="E1728" s="125" t="s">
        <v>2874</v>
      </c>
      <c r="F1728" s="125" t="s">
        <v>2875</v>
      </c>
      <c r="G1728" s="125" t="s">
        <v>2876</v>
      </c>
    </row>
    <row r="1729" spans="1:7">
      <c r="A1729" s="208" t="s">
        <v>3249</v>
      </c>
      <c r="B1729" s="125" t="s">
        <v>335</v>
      </c>
      <c r="C1729" s="125" t="s">
        <v>2859</v>
      </c>
      <c r="D1729" s="125" t="s">
        <v>202</v>
      </c>
      <c r="E1729" s="125" t="s">
        <v>2874</v>
      </c>
      <c r="F1729" s="125" t="s">
        <v>2875</v>
      </c>
      <c r="G1729" s="125" t="s">
        <v>2876</v>
      </c>
    </row>
    <row r="1730" spans="1:7">
      <c r="A1730" s="208" t="s">
        <v>3250</v>
      </c>
      <c r="B1730" s="125" t="s">
        <v>335</v>
      </c>
      <c r="C1730" s="125" t="s">
        <v>2859</v>
      </c>
      <c r="D1730" s="125" t="s">
        <v>202</v>
      </c>
      <c r="E1730" s="125" t="s">
        <v>2874</v>
      </c>
      <c r="F1730" s="125" t="s">
        <v>2875</v>
      </c>
      <c r="G1730" s="125" t="s">
        <v>2876</v>
      </c>
    </row>
    <row r="1731" spans="1:7">
      <c r="A1731" s="208" t="s">
        <v>3251</v>
      </c>
      <c r="B1731" s="125" t="s">
        <v>335</v>
      </c>
      <c r="C1731" s="125" t="s">
        <v>2859</v>
      </c>
      <c r="D1731" s="125" t="s">
        <v>202</v>
      </c>
      <c r="E1731" s="125" t="s">
        <v>2874</v>
      </c>
      <c r="F1731" s="125" t="s">
        <v>2875</v>
      </c>
      <c r="G1731" s="125" t="s">
        <v>2876</v>
      </c>
    </row>
    <row r="1732" spans="1:7">
      <c r="A1732" s="208" t="s">
        <v>3252</v>
      </c>
      <c r="B1732" s="125" t="s">
        <v>335</v>
      </c>
      <c r="C1732" s="125" t="s">
        <v>2859</v>
      </c>
      <c r="D1732" s="125" t="s">
        <v>197</v>
      </c>
      <c r="E1732" s="125" t="s">
        <v>2874</v>
      </c>
      <c r="F1732" s="125" t="s">
        <v>2875</v>
      </c>
      <c r="G1732" s="125" t="s">
        <v>2885</v>
      </c>
    </row>
    <row r="1733" spans="1:7">
      <c r="A1733" s="208" t="s">
        <v>3253</v>
      </c>
      <c r="B1733" s="125" t="s">
        <v>335</v>
      </c>
      <c r="C1733" s="125" t="s">
        <v>2859</v>
      </c>
      <c r="D1733" s="125" t="s">
        <v>197</v>
      </c>
      <c r="E1733" s="125" t="s">
        <v>2874</v>
      </c>
      <c r="F1733" s="125" t="s">
        <v>2875</v>
      </c>
      <c r="G1733" s="125" t="s">
        <v>2875</v>
      </c>
    </row>
    <row r="1734" spans="1:7">
      <c r="A1734" s="208" t="s">
        <v>3254</v>
      </c>
      <c r="B1734" s="125" t="s">
        <v>335</v>
      </c>
      <c r="C1734" s="125" t="s">
        <v>2859</v>
      </c>
      <c r="D1734" s="125" t="s">
        <v>197</v>
      </c>
      <c r="E1734" s="125" t="s">
        <v>2874</v>
      </c>
      <c r="F1734" s="125" t="s">
        <v>2875</v>
      </c>
      <c r="G1734" s="125"/>
    </row>
    <row r="1735" spans="1:7">
      <c r="A1735" s="208" t="s">
        <v>3255</v>
      </c>
      <c r="B1735" s="125" t="s">
        <v>335</v>
      </c>
      <c r="C1735" s="125" t="s">
        <v>2859</v>
      </c>
      <c r="D1735" s="125" t="s">
        <v>202</v>
      </c>
      <c r="E1735" s="125" t="s">
        <v>2874</v>
      </c>
      <c r="F1735" s="125" t="s">
        <v>2875</v>
      </c>
      <c r="G1735" s="125" t="s">
        <v>2941</v>
      </c>
    </row>
    <row r="1736" spans="1:7">
      <c r="A1736" s="208" t="s">
        <v>3256</v>
      </c>
      <c r="B1736" s="125" t="s">
        <v>335</v>
      </c>
      <c r="C1736" s="125" t="s">
        <v>2859</v>
      </c>
      <c r="D1736" s="125" t="s">
        <v>202</v>
      </c>
      <c r="E1736" s="125" t="s">
        <v>2938</v>
      </c>
      <c r="F1736" s="125" t="s">
        <v>2875</v>
      </c>
      <c r="G1736" s="125" t="s">
        <v>2912</v>
      </c>
    </row>
    <row r="1737" spans="1:7">
      <c r="A1737" s="208" t="s">
        <v>3257</v>
      </c>
      <c r="B1737" s="125" t="s">
        <v>335</v>
      </c>
      <c r="C1737" s="125" t="s">
        <v>2859</v>
      </c>
      <c r="D1737" s="125" t="s">
        <v>202</v>
      </c>
      <c r="E1737" s="125" t="s">
        <v>2874</v>
      </c>
      <c r="F1737" s="125" t="s">
        <v>2875</v>
      </c>
      <c r="G1737" s="125" t="s">
        <v>3051</v>
      </c>
    </row>
    <row r="1738" spans="1:7">
      <c r="A1738" s="208" t="s">
        <v>3258</v>
      </c>
      <c r="B1738" s="125" t="s">
        <v>335</v>
      </c>
      <c r="C1738" s="125" t="s">
        <v>2859</v>
      </c>
      <c r="D1738" s="125" t="s">
        <v>197</v>
      </c>
      <c r="E1738" s="125" t="s">
        <v>2874</v>
      </c>
      <c r="F1738" s="125" t="s">
        <v>2875</v>
      </c>
      <c r="G1738" s="125" t="s">
        <v>2916</v>
      </c>
    </row>
    <row r="1739" spans="1:7">
      <c r="A1739" s="208" t="s">
        <v>3259</v>
      </c>
      <c r="B1739" s="125" t="s">
        <v>335</v>
      </c>
      <c r="C1739" s="125" t="s">
        <v>2859</v>
      </c>
      <c r="D1739" s="125" t="s">
        <v>197</v>
      </c>
      <c r="E1739" s="125" t="s">
        <v>2874</v>
      </c>
      <c r="F1739" s="125" t="s">
        <v>2875</v>
      </c>
      <c r="G1739" s="125" t="s">
        <v>2999</v>
      </c>
    </row>
    <row r="1740" spans="1:7">
      <c r="A1740" s="208" t="s">
        <v>3260</v>
      </c>
      <c r="B1740" s="125" t="s">
        <v>335</v>
      </c>
      <c r="C1740" s="125" t="s">
        <v>2859</v>
      </c>
      <c r="D1740" s="125" t="s">
        <v>197</v>
      </c>
      <c r="E1740" s="125" t="s">
        <v>2874</v>
      </c>
      <c r="F1740" s="125" t="s">
        <v>2875</v>
      </c>
      <c r="G1740" s="125" t="s">
        <v>2876</v>
      </c>
    </row>
    <row r="1741" spans="1:7">
      <c r="A1741" s="208" t="s">
        <v>3261</v>
      </c>
      <c r="B1741" s="125" t="s">
        <v>335</v>
      </c>
      <c r="C1741" s="125" t="s">
        <v>2859</v>
      </c>
      <c r="D1741" s="125" t="s">
        <v>202</v>
      </c>
      <c r="E1741" s="125" t="s">
        <v>2874</v>
      </c>
      <c r="F1741" s="125" t="s">
        <v>2875</v>
      </c>
      <c r="G1741" s="125" t="s">
        <v>3036</v>
      </c>
    </row>
    <row r="1742" spans="1:7">
      <c r="A1742" s="208" t="s">
        <v>3262</v>
      </c>
      <c r="B1742" s="125" t="s">
        <v>335</v>
      </c>
      <c r="C1742" s="125" t="s">
        <v>2859</v>
      </c>
      <c r="D1742" s="125" t="s">
        <v>202</v>
      </c>
      <c r="E1742" s="125" t="s">
        <v>2874</v>
      </c>
      <c r="F1742" s="125" t="s">
        <v>2875</v>
      </c>
      <c r="G1742" s="125" t="s">
        <v>2876</v>
      </c>
    </row>
    <row r="1743" spans="1:7">
      <c r="A1743" s="208" t="s">
        <v>3263</v>
      </c>
      <c r="B1743" s="125" t="s">
        <v>335</v>
      </c>
      <c r="C1743" s="125" t="s">
        <v>2859</v>
      </c>
      <c r="D1743" s="125" t="s">
        <v>197</v>
      </c>
      <c r="E1743" s="125" t="s">
        <v>2874</v>
      </c>
      <c r="F1743" s="125" t="s">
        <v>2875</v>
      </c>
      <c r="G1743" s="125" t="s">
        <v>2912</v>
      </c>
    </row>
    <row r="1744" spans="1:7">
      <c r="A1744" s="208" t="s">
        <v>3264</v>
      </c>
      <c r="B1744" s="125" t="s">
        <v>335</v>
      </c>
      <c r="C1744" s="125" t="s">
        <v>2859</v>
      </c>
      <c r="D1744" s="125" t="s">
        <v>197</v>
      </c>
      <c r="E1744" s="125" t="s">
        <v>2874</v>
      </c>
      <c r="F1744" s="125" t="s">
        <v>2875</v>
      </c>
      <c r="G1744" s="125" t="s">
        <v>2876</v>
      </c>
    </row>
    <row r="1745" spans="1:7">
      <c r="A1745" s="208" t="s">
        <v>3265</v>
      </c>
      <c r="B1745" s="125" t="s">
        <v>335</v>
      </c>
      <c r="C1745" s="125" t="s">
        <v>2859</v>
      </c>
      <c r="D1745" s="125" t="s">
        <v>202</v>
      </c>
      <c r="E1745" s="125" t="s">
        <v>2874</v>
      </c>
      <c r="F1745" s="125" t="s">
        <v>2875</v>
      </c>
      <c r="G1745" s="125" t="s">
        <v>2876</v>
      </c>
    </row>
    <row r="1746" spans="1:7">
      <c r="A1746" s="208" t="s">
        <v>3266</v>
      </c>
      <c r="B1746" s="125" t="s">
        <v>335</v>
      </c>
      <c r="C1746" s="125" t="s">
        <v>2859</v>
      </c>
      <c r="D1746" s="125" t="s">
        <v>197</v>
      </c>
      <c r="E1746" s="125" t="s">
        <v>2874</v>
      </c>
      <c r="F1746" s="125" t="s">
        <v>2875</v>
      </c>
      <c r="G1746" s="125" t="s">
        <v>3051</v>
      </c>
    </row>
    <row r="1747" spans="1:7">
      <c r="A1747" s="208" t="s">
        <v>3267</v>
      </c>
      <c r="B1747" s="125" t="s">
        <v>335</v>
      </c>
      <c r="C1747" s="125" t="s">
        <v>2859</v>
      </c>
      <c r="D1747" s="125" t="s">
        <v>202</v>
      </c>
      <c r="E1747" s="125" t="s">
        <v>2874</v>
      </c>
      <c r="F1747" s="125" t="s">
        <v>2875</v>
      </c>
      <c r="G1747" s="125" t="s">
        <v>2916</v>
      </c>
    </row>
    <row r="1748" spans="1:7">
      <c r="A1748" s="208" t="s">
        <v>3268</v>
      </c>
      <c r="B1748" s="125" t="s">
        <v>335</v>
      </c>
      <c r="C1748" s="125" t="s">
        <v>2859</v>
      </c>
      <c r="D1748" s="125" t="s">
        <v>202</v>
      </c>
      <c r="E1748" s="125" t="s">
        <v>2874</v>
      </c>
      <c r="F1748" s="125" t="s">
        <v>2875</v>
      </c>
      <c r="G1748" s="125" t="s">
        <v>2934</v>
      </c>
    </row>
    <row r="1749" spans="1:7">
      <c r="A1749" s="208" t="s">
        <v>3269</v>
      </c>
      <c r="B1749" s="125" t="s">
        <v>335</v>
      </c>
      <c r="C1749" s="125" t="s">
        <v>2859</v>
      </c>
      <c r="D1749" s="125" t="s">
        <v>202</v>
      </c>
      <c r="E1749" s="125" t="s">
        <v>2874</v>
      </c>
      <c r="F1749" s="125" t="s">
        <v>2875</v>
      </c>
      <c r="G1749" s="125" t="s">
        <v>2876</v>
      </c>
    </row>
    <row r="1750" spans="1:7">
      <c r="A1750" s="208" t="s">
        <v>3270</v>
      </c>
      <c r="B1750" s="125" t="s">
        <v>335</v>
      </c>
      <c r="C1750" s="125" t="s">
        <v>2859</v>
      </c>
      <c r="D1750" s="125" t="s">
        <v>202</v>
      </c>
      <c r="E1750" s="125" t="s">
        <v>2874</v>
      </c>
      <c r="F1750" s="125" t="s">
        <v>2875</v>
      </c>
      <c r="G1750" s="125" t="s">
        <v>2881</v>
      </c>
    </row>
    <row r="1751" spans="1:7">
      <c r="A1751" s="208" t="s">
        <v>3271</v>
      </c>
      <c r="B1751" s="125" t="s">
        <v>335</v>
      </c>
      <c r="C1751" s="125" t="s">
        <v>2859</v>
      </c>
      <c r="D1751" s="125" t="s">
        <v>197</v>
      </c>
      <c r="E1751" s="125" t="s">
        <v>2874</v>
      </c>
      <c r="F1751" s="125" t="s">
        <v>2875</v>
      </c>
      <c r="G1751" s="125" t="s">
        <v>2875</v>
      </c>
    </row>
    <row r="1752" spans="1:7">
      <c r="A1752" s="208" t="s">
        <v>3272</v>
      </c>
      <c r="B1752" s="125" t="s">
        <v>195</v>
      </c>
      <c r="C1752" s="125" t="s">
        <v>2860</v>
      </c>
      <c r="D1752" s="125" t="s">
        <v>197</v>
      </c>
      <c r="E1752" s="125" t="s">
        <v>2874</v>
      </c>
      <c r="F1752" s="125" t="s">
        <v>2875</v>
      </c>
      <c r="G1752" s="125" t="s">
        <v>2876</v>
      </c>
    </row>
    <row r="1753" spans="1:7">
      <c r="A1753" s="208" t="s">
        <v>3273</v>
      </c>
      <c r="B1753" s="125" t="s">
        <v>195</v>
      </c>
      <c r="C1753" s="125" t="s">
        <v>2860</v>
      </c>
      <c r="D1753" s="125" t="s">
        <v>202</v>
      </c>
      <c r="E1753" s="125" t="s">
        <v>2874</v>
      </c>
      <c r="F1753" s="125" t="s">
        <v>2875</v>
      </c>
      <c r="G1753" s="125"/>
    </row>
    <row r="1754" spans="1:7">
      <c r="A1754" s="208" t="s">
        <v>3274</v>
      </c>
      <c r="B1754" s="125" t="s">
        <v>195</v>
      </c>
      <c r="C1754" s="125" t="s">
        <v>2860</v>
      </c>
      <c r="D1754" s="125" t="s">
        <v>202</v>
      </c>
      <c r="E1754" s="125" t="s">
        <v>2874</v>
      </c>
      <c r="F1754" s="125" t="s">
        <v>2875</v>
      </c>
      <c r="G1754" s="125" t="s">
        <v>2876</v>
      </c>
    </row>
    <row r="1755" spans="1:7">
      <c r="A1755" s="208" t="s">
        <v>3275</v>
      </c>
      <c r="B1755" s="125" t="s">
        <v>195</v>
      </c>
      <c r="C1755" s="125" t="s">
        <v>2860</v>
      </c>
      <c r="D1755" s="125" t="s">
        <v>197</v>
      </c>
      <c r="E1755" s="125" t="s">
        <v>2874</v>
      </c>
      <c r="F1755" s="125" t="s">
        <v>2875</v>
      </c>
      <c r="G1755" s="125" t="s">
        <v>2876</v>
      </c>
    </row>
    <row r="1756" spans="1:7">
      <c r="A1756" s="208" t="s">
        <v>3276</v>
      </c>
      <c r="B1756" s="125" t="s">
        <v>195</v>
      </c>
      <c r="C1756" s="125" t="s">
        <v>2860</v>
      </c>
      <c r="D1756" s="125" t="s">
        <v>197</v>
      </c>
      <c r="E1756" s="125" t="s">
        <v>2874</v>
      </c>
      <c r="F1756" s="125" t="s">
        <v>2875</v>
      </c>
      <c r="G1756" s="125" t="s">
        <v>2939</v>
      </c>
    </row>
    <row r="1757" spans="1:7">
      <c r="A1757" s="208" t="s">
        <v>3277</v>
      </c>
      <c r="B1757" s="125" t="s">
        <v>195</v>
      </c>
      <c r="C1757" s="125" t="s">
        <v>2860</v>
      </c>
      <c r="D1757" s="125" t="s">
        <v>202</v>
      </c>
      <c r="E1757" s="125" t="s">
        <v>2874</v>
      </c>
      <c r="F1757" s="125" t="s">
        <v>2875</v>
      </c>
      <c r="G1757" s="125" t="s">
        <v>2876</v>
      </c>
    </row>
    <row r="1758" spans="1:7">
      <c r="A1758" s="208" t="s">
        <v>3278</v>
      </c>
      <c r="B1758" s="125" t="s">
        <v>195</v>
      </c>
      <c r="C1758" s="125" t="s">
        <v>2860</v>
      </c>
      <c r="D1758" s="125" t="s">
        <v>197</v>
      </c>
      <c r="E1758" s="125" t="s">
        <v>2874</v>
      </c>
      <c r="F1758" s="125" t="s">
        <v>2875</v>
      </c>
      <c r="G1758" s="125" t="s">
        <v>2944</v>
      </c>
    </row>
    <row r="1759" spans="1:7">
      <c r="A1759" s="208" t="s">
        <v>3279</v>
      </c>
      <c r="B1759" s="125" t="s">
        <v>195</v>
      </c>
      <c r="C1759" s="125" t="s">
        <v>2860</v>
      </c>
      <c r="D1759" s="125" t="s">
        <v>202</v>
      </c>
      <c r="E1759" s="125" t="s">
        <v>2874</v>
      </c>
      <c r="F1759" s="125" t="s">
        <v>2875</v>
      </c>
      <c r="G1759" s="125" t="s">
        <v>3068</v>
      </c>
    </row>
    <row r="1760" spans="1:7">
      <c r="A1760" s="208" t="s">
        <v>3280</v>
      </c>
      <c r="B1760" s="125" t="s">
        <v>195</v>
      </c>
      <c r="C1760" s="125" t="s">
        <v>2860</v>
      </c>
      <c r="D1760" s="125" t="s">
        <v>202</v>
      </c>
      <c r="E1760" s="125" t="s">
        <v>2874</v>
      </c>
      <c r="F1760" s="125" t="s">
        <v>2875</v>
      </c>
      <c r="G1760" s="125" t="s">
        <v>2876</v>
      </c>
    </row>
    <row r="1761" spans="1:7">
      <c r="A1761" s="208" t="s">
        <v>3281</v>
      </c>
      <c r="B1761" s="125" t="s">
        <v>195</v>
      </c>
      <c r="C1761" s="125" t="s">
        <v>2860</v>
      </c>
      <c r="D1761" s="125" t="s">
        <v>202</v>
      </c>
      <c r="E1761" s="125" t="s">
        <v>2874</v>
      </c>
      <c r="F1761" s="125" t="s">
        <v>2875</v>
      </c>
      <c r="G1761" s="125" t="s">
        <v>2876</v>
      </c>
    </row>
    <row r="1762" spans="1:7">
      <c r="A1762" s="208" t="s">
        <v>3282</v>
      </c>
      <c r="B1762" s="125" t="s">
        <v>195</v>
      </c>
      <c r="C1762" s="125" t="s">
        <v>2860</v>
      </c>
      <c r="D1762" s="125" t="s">
        <v>197</v>
      </c>
      <c r="E1762" s="125" t="s">
        <v>2874</v>
      </c>
      <c r="F1762" s="125" t="s">
        <v>2875</v>
      </c>
      <c r="G1762" s="125" t="s">
        <v>2876</v>
      </c>
    </row>
    <row r="1763" spans="1:7">
      <c r="A1763" s="208" t="s">
        <v>3283</v>
      </c>
      <c r="B1763" s="125" t="s">
        <v>195</v>
      </c>
      <c r="C1763" s="125" t="s">
        <v>2860</v>
      </c>
      <c r="D1763" s="125" t="s">
        <v>202</v>
      </c>
      <c r="E1763" s="125" t="s">
        <v>2874</v>
      </c>
      <c r="F1763" s="125" t="s">
        <v>2875</v>
      </c>
      <c r="G1763" s="125" t="s">
        <v>2876</v>
      </c>
    </row>
    <row r="1764" spans="1:7">
      <c r="A1764" s="208" t="s">
        <v>3284</v>
      </c>
      <c r="B1764" s="125" t="s">
        <v>195</v>
      </c>
      <c r="C1764" s="125" t="s">
        <v>2860</v>
      </c>
      <c r="D1764" s="125" t="s">
        <v>202</v>
      </c>
      <c r="E1764" s="125" t="s">
        <v>2874</v>
      </c>
      <c r="F1764" s="125" t="s">
        <v>2875</v>
      </c>
      <c r="G1764" s="125" t="s">
        <v>3217</v>
      </c>
    </row>
    <row r="1765" spans="1:7">
      <c r="A1765" s="208" t="s">
        <v>3285</v>
      </c>
      <c r="B1765" s="125" t="s">
        <v>195</v>
      </c>
      <c r="C1765" s="125" t="s">
        <v>2860</v>
      </c>
      <c r="D1765" s="125" t="s">
        <v>202</v>
      </c>
      <c r="E1765" s="125" t="s">
        <v>2874</v>
      </c>
      <c r="F1765" s="125" t="s">
        <v>2875</v>
      </c>
      <c r="G1765" s="125" t="s">
        <v>2876</v>
      </c>
    </row>
    <row r="1766" spans="1:7">
      <c r="A1766" s="208" t="s">
        <v>3286</v>
      </c>
      <c r="B1766" s="125" t="s">
        <v>195</v>
      </c>
      <c r="C1766" s="125" t="s">
        <v>2860</v>
      </c>
      <c r="D1766" s="125" t="s">
        <v>197</v>
      </c>
      <c r="E1766" s="125" t="s">
        <v>2874</v>
      </c>
      <c r="F1766" s="125" t="s">
        <v>2875</v>
      </c>
      <c r="G1766" s="125" t="s">
        <v>2885</v>
      </c>
    </row>
    <row r="1767" spans="1:7">
      <c r="A1767" s="208" t="s">
        <v>3287</v>
      </c>
      <c r="B1767" s="125" t="s">
        <v>195</v>
      </c>
      <c r="C1767" s="125" t="s">
        <v>2860</v>
      </c>
      <c r="D1767" s="125" t="s">
        <v>197</v>
      </c>
      <c r="E1767" s="125" t="s">
        <v>2874</v>
      </c>
      <c r="F1767" s="125" t="s">
        <v>2875</v>
      </c>
      <c r="G1767" s="125" t="s">
        <v>3138</v>
      </c>
    </row>
    <row r="1768" spans="1:7">
      <c r="A1768" s="208" t="s">
        <v>3288</v>
      </c>
      <c r="B1768" s="125" t="s">
        <v>195</v>
      </c>
      <c r="C1768" s="125" t="s">
        <v>2860</v>
      </c>
      <c r="D1768" s="125" t="s">
        <v>197</v>
      </c>
      <c r="E1768" s="125" t="s">
        <v>2874</v>
      </c>
      <c r="F1768" s="125" t="s">
        <v>2875</v>
      </c>
      <c r="G1768" s="125" t="s">
        <v>3289</v>
      </c>
    </row>
    <row r="1769" spans="1:7">
      <c r="A1769" s="208" t="s">
        <v>3290</v>
      </c>
      <c r="B1769" s="125" t="s">
        <v>195</v>
      </c>
      <c r="C1769" s="125" t="s">
        <v>2860</v>
      </c>
      <c r="D1769" s="125" t="s">
        <v>202</v>
      </c>
      <c r="E1769" s="125" t="s">
        <v>2874</v>
      </c>
      <c r="F1769" s="125" t="s">
        <v>2875</v>
      </c>
      <c r="G1769" s="125" t="s">
        <v>2876</v>
      </c>
    </row>
    <row r="1770" spans="1:7">
      <c r="A1770" s="208" t="s">
        <v>3291</v>
      </c>
      <c r="B1770" s="125" t="s">
        <v>195</v>
      </c>
      <c r="C1770" s="125" t="s">
        <v>2860</v>
      </c>
      <c r="D1770" s="125" t="s">
        <v>202</v>
      </c>
      <c r="E1770" s="125" t="s">
        <v>2874</v>
      </c>
      <c r="F1770" s="125" t="s">
        <v>2875</v>
      </c>
      <c r="G1770" s="125" t="s">
        <v>2876</v>
      </c>
    </row>
    <row r="1771" spans="1:7">
      <c r="A1771" s="208" t="s">
        <v>3292</v>
      </c>
      <c r="B1771" s="125" t="s">
        <v>195</v>
      </c>
      <c r="C1771" s="125" t="s">
        <v>2860</v>
      </c>
      <c r="D1771" s="125" t="s">
        <v>202</v>
      </c>
      <c r="E1771" s="125" t="s">
        <v>2874</v>
      </c>
      <c r="F1771" s="125" t="s">
        <v>2875</v>
      </c>
      <c r="G1771" s="125" t="s">
        <v>2875</v>
      </c>
    </row>
    <row r="1772" spans="1:7">
      <c r="A1772" s="208" t="s">
        <v>3293</v>
      </c>
      <c r="B1772" s="125" t="s">
        <v>195</v>
      </c>
      <c r="C1772" s="125" t="s">
        <v>2860</v>
      </c>
      <c r="D1772" s="125" t="s">
        <v>202</v>
      </c>
      <c r="E1772" s="125" t="s">
        <v>2874</v>
      </c>
      <c r="F1772" s="125" t="s">
        <v>2875</v>
      </c>
      <c r="G1772" s="125" t="s">
        <v>2960</v>
      </c>
    </row>
    <row r="1773" spans="1:7">
      <c r="A1773" s="208" t="s">
        <v>3294</v>
      </c>
      <c r="B1773" s="125" t="s">
        <v>195</v>
      </c>
      <c r="C1773" s="125" t="s">
        <v>2860</v>
      </c>
      <c r="D1773" s="125" t="s">
        <v>197</v>
      </c>
      <c r="E1773" s="125" t="s">
        <v>2874</v>
      </c>
      <c r="F1773" s="125" t="s">
        <v>2875</v>
      </c>
      <c r="G1773" s="125" t="s">
        <v>2876</v>
      </c>
    </row>
    <row r="1774" spans="1:7">
      <c r="A1774" s="208" t="s">
        <v>3295</v>
      </c>
      <c r="B1774" s="125" t="s">
        <v>195</v>
      </c>
      <c r="C1774" s="125" t="s">
        <v>2860</v>
      </c>
      <c r="D1774" s="125" t="s">
        <v>202</v>
      </c>
      <c r="E1774" s="125" t="s">
        <v>2874</v>
      </c>
      <c r="F1774" s="125" t="s">
        <v>2875</v>
      </c>
      <c r="G1774" s="125" t="s">
        <v>2876</v>
      </c>
    </row>
    <row r="1775" spans="1:7">
      <c r="A1775" s="208" t="s">
        <v>3296</v>
      </c>
      <c r="B1775" s="125" t="s">
        <v>195</v>
      </c>
      <c r="C1775" s="125" t="s">
        <v>2860</v>
      </c>
      <c r="D1775" s="125" t="s">
        <v>197</v>
      </c>
      <c r="E1775" s="125" t="s">
        <v>2874</v>
      </c>
      <c r="F1775" s="125" t="s">
        <v>2875</v>
      </c>
      <c r="G1775" s="125" t="s">
        <v>2876</v>
      </c>
    </row>
    <row r="1776" spans="1:7">
      <c r="A1776" s="208" t="s">
        <v>3297</v>
      </c>
      <c r="B1776" s="125" t="s">
        <v>195</v>
      </c>
      <c r="C1776" s="125" t="s">
        <v>2860</v>
      </c>
      <c r="D1776" s="125" t="s">
        <v>197</v>
      </c>
      <c r="E1776" s="125" t="s">
        <v>2874</v>
      </c>
      <c r="F1776" s="125" t="s">
        <v>2875</v>
      </c>
      <c r="G1776" s="125" t="s">
        <v>2876</v>
      </c>
    </row>
    <row r="1777" spans="1:7">
      <c r="A1777" s="208" t="s">
        <v>3298</v>
      </c>
      <c r="B1777" s="125" t="s">
        <v>195</v>
      </c>
      <c r="C1777" s="125" t="s">
        <v>2860</v>
      </c>
      <c r="D1777" s="125" t="s">
        <v>197</v>
      </c>
      <c r="E1777" s="125" t="s">
        <v>2874</v>
      </c>
      <c r="F1777" s="125" t="s">
        <v>2875</v>
      </c>
      <c r="G1777" s="125" t="s">
        <v>2981</v>
      </c>
    </row>
    <row r="1778" spans="1:7">
      <c r="A1778" s="208" t="s">
        <v>3299</v>
      </c>
      <c r="B1778" s="125" t="s">
        <v>195</v>
      </c>
      <c r="C1778" s="125" t="s">
        <v>2860</v>
      </c>
      <c r="D1778" s="125" t="s">
        <v>197</v>
      </c>
      <c r="E1778" s="125" t="s">
        <v>2874</v>
      </c>
      <c r="F1778" s="125" t="s">
        <v>2875</v>
      </c>
      <c r="G1778" s="125" t="s">
        <v>2876</v>
      </c>
    </row>
    <row r="1779" spans="1:7">
      <c r="A1779" s="208" t="s">
        <v>3300</v>
      </c>
      <c r="B1779" s="125" t="s">
        <v>195</v>
      </c>
      <c r="C1779" s="125" t="s">
        <v>2860</v>
      </c>
      <c r="D1779" s="125" t="s">
        <v>197</v>
      </c>
      <c r="E1779" s="125" t="s">
        <v>2874</v>
      </c>
      <c r="F1779" s="125" t="s">
        <v>2875</v>
      </c>
      <c r="G1779" s="125" t="s">
        <v>2896</v>
      </c>
    </row>
    <row r="1780" spans="1:7">
      <c r="A1780" s="208" t="s">
        <v>3301</v>
      </c>
      <c r="B1780" s="125" t="s">
        <v>195</v>
      </c>
      <c r="C1780" s="125" t="s">
        <v>2860</v>
      </c>
      <c r="D1780" s="125" t="s">
        <v>202</v>
      </c>
      <c r="E1780" s="125" t="s">
        <v>2874</v>
      </c>
      <c r="F1780" s="125" t="s">
        <v>2875</v>
      </c>
      <c r="G1780" s="125" t="s">
        <v>3036</v>
      </c>
    </row>
    <row r="1781" spans="1:7">
      <c r="A1781" s="208" t="s">
        <v>3302</v>
      </c>
      <c r="B1781" s="125" t="s">
        <v>195</v>
      </c>
      <c r="C1781" s="125" t="s">
        <v>2860</v>
      </c>
      <c r="D1781" s="125" t="s">
        <v>202</v>
      </c>
      <c r="E1781" s="125" t="s">
        <v>2874</v>
      </c>
      <c r="F1781" s="125" t="s">
        <v>2875</v>
      </c>
      <c r="G1781" s="125" t="s">
        <v>3009</v>
      </c>
    </row>
    <row r="1782" spans="1:7">
      <c r="A1782" s="208" t="s">
        <v>3303</v>
      </c>
      <c r="B1782" s="125" t="s">
        <v>195</v>
      </c>
      <c r="C1782" s="125" t="s">
        <v>2860</v>
      </c>
      <c r="D1782" s="125" t="s">
        <v>197</v>
      </c>
      <c r="E1782" s="125" t="s">
        <v>2874</v>
      </c>
      <c r="F1782" s="125" t="s">
        <v>2875</v>
      </c>
      <c r="G1782" s="125" t="s">
        <v>2876</v>
      </c>
    </row>
    <row r="1783" spans="1:7">
      <c r="A1783" s="208" t="s">
        <v>3304</v>
      </c>
      <c r="B1783" s="125" t="s">
        <v>195</v>
      </c>
      <c r="C1783" s="125" t="s">
        <v>2860</v>
      </c>
      <c r="D1783" s="125" t="s">
        <v>197</v>
      </c>
      <c r="E1783" s="125" t="s">
        <v>2874</v>
      </c>
      <c r="F1783" s="125" t="s">
        <v>2875</v>
      </c>
      <c r="G1783" s="125" t="s">
        <v>2876</v>
      </c>
    </row>
    <row r="1784" spans="1:7">
      <c r="A1784" s="208" t="s">
        <v>3305</v>
      </c>
      <c r="B1784" s="125" t="s">
        <v>195</v>
      </c>
      <c r="C1784" s="125" t="s">
        <v>2860</v>
      </c>
      <c r="D1784" s="125" t="s">
        <v>202</v>
      </c>
      <c r="E1784" s="125" t="s">
        <v>2874</v>
      </c>
      <c r="F1784" s="125" t="s">
        <v>2875</v>
      </c>
      <c r="G1784" s="125" t="s">
        <v>2881</v>
      </c>
    </row>
    <row r="1785" spans="1:7">
      <c r="A1785" s="208" t="s">
        <v>3306</v>
      </c>
      <c r="B1785" s="125" t="s">
        <v>195</v>
      </c>
      <c r="C1785" s="125" t="s">
        <v>2860</v>
      </c>
      <c r="D1785" s="125" t="s">
        <v>197</v>
      </c>
      <c r="E1785" s="125" t="s">
        <v>2874</v>
      </c>
      <c r="F1785" s="125" t="s">
        <v>2875</v>
      </c>
      <c r="G1785" s="125" t="s">
        <v>2876</v>
      </c>
    </row>
    <row r="1786" spans="1:7">
      <c r="A1786" s="208" t="s">
        <v>3307</v>
      </c>
      <c r="B1786" s="125" t="s">
        <v>195</v>
      </c>
      <c r="C1786" s="125" t="s">
        <v>2860</v>
      </c>
      <c r="D1786" s="125" t="s">
        <v>202</v>
      </c>
      <c r="E1786" s="125" t="s">
        <v>2874</v>
      </c>
      <c r="F1786" s="125" t="s">
        <v>2875</v>
      </c>
      <c r="G1786" s="125" t="s">
        <v>2875</v>
      </c>
    </row>
    <row r="1787" spans="1:7">
      <c r="A1787" s="208" t="s">
        <v>3308</v>
      </c>
      <c r="B1787" s="125" t="s">
        <v>195</v>
      </c>
      <c r="C1787" s="125" t="s">
        <v>2860</v>
      </c>
      <c r="D1787" s="125" t="s">
        <v>202</v>
      </c>
      <c r="E1787" s="125" t="s">
        <v>2874</v>
      </c>
      <c r="F1787" s="125" t="s">
        <v>2875</v>
      </c>
      <c r="G1787" s="125" t="s">
        <v>2876</v>
      </c>
    </row>
    <row r="1788" spans="1:7">
      <c r="A1788" s="208" t="s">
        <v>3309</v>
      </c>
      <c r="B1788" s="125" t="s">
        <v>195</v>
      </c>
      <c r="C1788" s="125" t="s">
        <v>2860</v>
      </c>
      <c r="D1788" s="125" t="s">
        <v>202</v>
      </c>
      <c r="E1788" s="125" t="s">
        <v>2874</v>
      </c>
      <c r="F1788" s="125" t="s">
        <v>2875</v>
      </c>
      <c r="G1788" s="125" t="s">
        <v>2876</v>
      </c>
    </row>
    <row r="1789" spans="1:7">
      <c r="A1789" s="208" t="s">
        <v>3310</v>
      </c>
      <c r="B1789" s="125" t="s">
        <v>195</v>
      </c>
      <c r="C1789" s="125" t="s">
        <v>2860</v>
      </c>
      <c r="D1789" s="125" t="s">
        <v>202</v>
      </c>
      <c r="E1789" s="125" t="s">
        <v>2874</v>
      </c>
      <c r="F1789" s="125" t="s">
        <v>2875</v>
      </c>
      <c r="G1789" s="125"/>
    </row>
    <row r="1790" spans="1:7">
      <c r="A1790" s="208" t="s">
        <v>3311</v>
      </c>
      <c r="B1790" s="125" t="s">
        <v>195</v>
      </c>
      <c r="C1790" s="125" t="s">
        <v>2860</v>
      </c>
      <c r="D1790" s="125" t="s">
        <v>202</v>
      </c>
      <c r="E1790" s="125" t="s">
        <v>2874</v>
      </c>
      <c r="F1790" s="125" t="s">
        <v>2875</v>
      </c>
      <c r="G1790" s="125" t="s">
        <v>3096</v>
      </c>
    </row>
    <row r="1791" spans="1:7">
      <c r="A1791" s="208" t="s">
        <v>3312</v>
      </c>
      <c r="B1791" s="125" t="s">
        <v>195</v>
      </c>
      <c r="C1791" s="125" t="s">
        <v>2860</v>
      </c>
      <c r="D1791" s="125" t="s">
        <v>202</v>
      </c>
      <c r="E1791" s="125" t="s">
        <v>2874</v>
      </c>
      <c r="F1791" s="125" t="s">
        <v>2875</v>
      </c>
      <c r="G1791" s="125" t="s">
        <v>2876</v>
      </c>
    </row>
    <row r="1792" spans="1:7">
      <c r="A1792" s="208" t="s">
        <v>3266</v>
      </c>
      <c r="B1792" s="125" t="s">
        <v>195</v>
      </c>
      <c r="C1792" s="125" t="s">
        <v>2860</v>
      </c>
      <c r="D1792" s="125" t="s">
        <v>197</v>
      </c>
      <c r="E1792" s="125" t="s">
        <v>2874</v>
      </c>
      <c r="F1792" s="125" t="s">
        <v>2875</v>
      </c>
      <c r="G1792" s="125" t="s">
        <v>2876</v>
      </c>
    </row>
    <row r="1793" spans="1:7">
      <c r="A1793" s="208" t="s">
        <v>3313</v>
      </c>
      <c r="B1793" s="125" t="s">
        <v>195</v>
      </c>
      <c r="C1793" s="125" t="s">
        <v>2860</v>
      </c>
      <c r="D1793" s="125" t="s">
        <v>202</v>
      </c>
      <c r="E1793" s="125" t="s">
        <v>2874</v>
      </c>
      <c r="F1793" s="125" t="s">
        <v>2875</v>
      </c>
      <c r="G1793" s="125" t="s">
        <v>2875</v>
      </c>
    </row>
    <row r="1794" spans="1:7">
      <c r="A1794" s="208" t="s">
        <v>3314</v>
      </c>
      <c r="B1794" s="125" t="s">
        <v>195</v>
      </c>
      <c r="C1794" s="125" t="s">
        <v>2860</v>
      </c>
      <c r="D1794" s="125" t="s">
        <v>197</v>
      </c>
      <c r="E1794" s="125" t="s">
        <v>2874</v>
      </c>
      <c r="F1794" s="125" t="s">
        <v>3073</v>
      </c>
      <c r="G1794" s="125" t="s">
        <v>2944</v>
      </c>
    </row>
    <row r="1795" spans="1:7">
      <c r="A1795" s="208" t="s">
        <v>3315</v>
      </c>
      <c r="B1795" s="125" t="s">
        <v>195</v>
      </c>
      <c r="C1795" s="125" t="s">
        <v>2860</v>
      </c>
      <c r="D1795" s="125" t="s">
        <v>202</v>
      </c>
      <c r="E1795" s="125" t="s">
        <v>2874</v>
      </c>
      <c r="F1795" s="125" t="s">
        <v>2875</v>
      </c>
      <c r="G1795" s="125" t="s">
        <v>2981</v>
      </c>
    </row>
    <row r="1796" spans="1:7">
      <c r="A1796" s="208" t="s">
        <v>3316</v>
      </c>
      <c r="B1796" s="125" t="s">
        <v>195</v>
      </c>
      <c r="C1796" s="125" t="s">
        <v>2860</v>
      </c>
      <c r="D1796" s="125" t="s">
        <v>197</v>
      </c>
      <c r="E1796" s="125" t="s">
        <v>2874</v>
      </c>
      <c r="F1796" s="125" t="s">
        <v>2875</v>
      </c>
      <c r="G1796" s="125" t="s">
        <v>2876</v>
      </c>
    </row>
    <row r="1797" spans="1:7">
      <c r="A1797" s="208" t="s">
        <v>3317</v>
      </c>
      <c r="B1797" s="125" t="s">
        <v>195</v>
      </c>
      <c r="C1797" s="125" t="s">
        <v>2860</v>
      </c>
      <c r="D1797" s="125" t="s">
        <v>202</v>
      </c>
      <c r="E1797" s="125" t="s">
        <v>2874</v>
      </c>
      <c r="F1797" s="125" t="s">
        <v>2875</v>
      </c>
      <c r="G1797" s="125" t="s">
        <v>2876</v>
      </c>
    </row>
    <row r="1798" spans="1:7">
      <c r="A1798" s="208" t="s">
        <v>3318</v>
      </c>
      <c r="B1798" s="125" t="s">
        <v>335</v>
      </c>
      <c r="C1798" s="125" t="s">
        <v>2860</v>
      </c>
      <c r="D1798" s="125" t="s">
        <v>197</v>
      </c>
      <c r="E1798" s="125" t="s">
        <v>2874</v>
      </c>
      <c r="F1798" s="125" t="s">
        <v>2875</v>
      </c>
      <c r="G1798" s="125" t="s">
        <v>2876</v>
      </c>
    </row>
    <row r="1799" spans="1:7">
      <c r="A1799" s="208" t="s">
        <v>3319</v>
      </c>
      <c r="B1799" s="125" t="s">
        <v>335</v>
      </c>
      <c r="C1799" s="125" t="s">
        <v>2860</v>
      </c>
      <c r="D1799" s="125" t="s">
        <v>197</v>
      </c>
      <c r="E1799" s="125" t="s">
        <v>2874</v>
      </c>
      <c r="F1799" s="125" t="s">
        <v>2875</v>
      </c>
      <c r="G1799" s="125" t="s">
        <v>2876</v>
      </c>
    </row>
    <row r="1800" spans="1:7">
      <c r="A1800" s="208" t="s">
        <v>2970</v>
      </c>
      <c r="B1800" s="125" t="s">
        <v>335</v>
      </c>
      <c r="C1800" s="125" t="s">
        <v>2860</v>
      </c>
      <c r="D1800" s="125" t="s">
        <v>197</v>
      </c>
      <c r="E1800" s="125" t="s">
        <v>2874</v>
      </c>
      <c r="F1800" s="125" t="s">
        <v>2875</v>
      </c>
      <c r="G1800" s="125" t="s">
        <v>2876</v>
      </c>
    </row>
    <row r="1801" spans="1:7">
      <c r="A1801" s="208" t="s">
        <v>3320</v>
      </c>
      <c r="B1801" s="125" t="s">
        <v>335</v>
      </c>
      <c r="C1801" s="125" t="s">
        <v>2860</v>
      </c>
      <c r="D1801" s="125" t="s">
        <v>202</v>
      </c>
      <c r="E1801" s="125" t="s">
        <v>2874</v>
      </c>
      <c r="F1801" s="125" t="s">
        <v>2875</v>
      </c>
      <c r="G1801" s="125" t="s">
        <v>2916</v>
      </c>
    </row>
    <row r="1802" spans="1:7">
      <c r="A1802" s="208" t="s">
        <v>3321</v>
      </c>
      <c r="B1802" s="125" t="s">
        <v>335</v>
      </c>
      <c r="C1802" s="125" t="s">
        <v>2860</v>
      </c>
      <c r="D1802" s="125" t="s">
        <v>202</v>
      </c>
      <c r="E1802" s="125" t="s">
        <v>2874</v>
      </c>
      <c r="F1802" s="125" t="s">
        <v>2875</v>
      </c>
      <c r="G1802" s="125" t="s">
        <v>2875</v>
      </c>
    </row>
    <row r="1803" spans="1:7">
      <c r="A1803" s="208" t="s">
        <v>3322</v>
      </c>
      <c r="B1803" s="125" t="s">
        <v>335</v>
      </c>
      <c r="C1803" s="125" t="s">
        <v>2860</v>
      </c>
      <c r="D1803" s="125" t="s">
        <v>202</v>
      </c>
      <c r="E1803" s="125" t="s">
        <v>2874</v>
      </c>
      <c r="F1803" s="125" t="s">
        <v>2875</v>
      </c>
      <c r="G1803" s="125" t="s">
        <v>2890</v>
      </c>
    </row>
    <row r="1804" spans="1:7">
      <c r="A1804" s="208" t="s">
        <v>3323</v>
      </c>
      <c r="B1804" s="125" t="s">
        <v>335</v>
      </c>
      <c r="C1804" s="125" t="s">
        <v>2860</v>
      </c>
      <c r="D1804" s="125" t="s">
        <v>197</v>
      </c>
      <c r="E1804" s="125" t="s">
        <v>2874</v>
      </c>
      <c r="F1804" s="125" t="s">
        <v>2875</v>
      </c>
      <c r="G1804" s="125" t="s">
        <v>2876</v>
      </c>
    </row>
    <row r="1805" spans="1:7">
      <c r="A1805" s="208" t="s">
        <v>3324</v>
      </c>
      <c r="B1805" s="125" t="s">
        <v>335</v>
      </c>
      <c r="C1805" s="125" t="s">
        <v>2860</v>
      </c>
      <c r="D1805" s="125" t="s">
        <v>197</v>
      </c>
      <c r="E1805" s="125" t="s">
        <v>2874</v>
      </c>
      <c r="F1805" s="125" t="s">
        <v>2875</v>
      </c>
      <c r="G1805" s="125" t="s">
        <v>2876</v>
      </c>
    </row>
    <row r="1806" spans="1:7">
      <c r="A1806" s="208" t="s">
        <v>3325</v>
      </c>
      <c r="B1806" s="125" t="s">
        <v>335</v>
      </c>
      <c r="C1806" s="125" t="s">
        <v>2860</v>
      </c>
      <c r="D1806" s="125" t="s">
        <v>197</v>
      </c>
      <c r="E1806" s="125" t="s">
        <v>2874</v>
      </c>
      <c r="F1806" s="125" t="s">
        <v>2875</v>
      </c>
      <c r="G1806" s="125" t="s">
        <v>2876</v>
      </c>
    </row>
    <row r="1807" spans="1:7">
      <c r="A1807" s="208" t="s">
        <v>3326</v>
      </c>
      <c r="B1807" s="125" t="s">
        <v>335</v>
      </c>
      <c r="C1807" s="125" t="s">
        <v>2860</v>
      </c>
      <c r="D1807" s="125" t="s">
        <v>202</v>
      </c>
      <c r="E1807" s="125" t="s">
        <v>2874</v>
      </c>
      <c r="F1807" s="125" t="s">
        <v>2875</v>
      </c>
      <c r="G1807" s="125" t="s">
        <v>2878</v>
      </c>
    </row>
    <row r="1808" spans="1:7">
      <c r="A1808" s="208" t="s">
        <v>3327</v>
      </c>
      <c r="B1808" s="125" t="s">
        <v>335</v>
      </c>
      <c r="C1808" s="125" t="s">
        <v>2860</v>
      </c>
      <c r="D1808" s="125" t="s">
        <v>197</v>
      </c>
      <c r="E1808" s="125" t="s">
        <v>2874</v>
      </c>
      <c r="F1808" s="125" t="s">
        <v>2875</v>
      </c>
      <c r="G1808" s="125" t="s">
        <v>2876</v>
      </c>
    </row>
    <row r="1809" spans="1:7">
      <c r="A1809" s="208" t="s">
        <v>3328</v>
      </c>
      <c r="B1809" s="125" t="s">
        <v>335</v>
      </c>
      <c r="C1809" s="125" t="s">
        <v>2860</v>
      </c>
      <c r="D1809" s="125" t="s">
        <v>202</v>
      </c>
      <c r="E1809" s="125" t="s">
        <v>2874</v>
      </c>
      <c r="F1809" s="125" t="s">
        <v>2875</v>
      </c>
      <c r="G1809" s="125" t="s">
        <v>3096</v>
      </c>
    </row>
    <row r="1810" spans="1:7">
      <c r="A1810" s="208" t="s">
        <v>3329</v>
      </c>
      <c r="B1810" s="125" t="s">
        <v>335</v>
      </c>
      <c r="C1810" s="125" t="s">
        <v>2860</v>
      </c>
      <c r="D1810" s="125" t="s">
        <v>197</v>
      </c>
      <c r="E1810" s="125" t="s">
        <v>2874</v>
      </c>
      <c r="F1810" s="125" t="s">
        <v>2875</v>
      </c>
      <c r="G1810" s="125" t="s">
        <v>3330</v>
      </c>
    </row>
    <row r="1811" spans="1:7">
      <c r="A1811" s="208" t="s">
        <v>3331</v>
      </c>
      <c r="B1811" s="125" t="s">
        <v>335</v>
      </c>
      <c r="C1811" s="125" t="s">
        <v>2860</v>
      </c>
      <c r="D1811" s="125" t="s">
        <v>202</v>
      </c>
      <c r="E1811" s="125" t="s">
        <v>2874</v>
      </c>
      <c r="F1811" s="125" t="s">
        <v>2875</v>
      </c>
      <c r="G1811" s="125" t="s">
        <v>2896</v>
      </c>
    </row>
    <row r="1812" spans="1:7">
      <c r="A1812" s="208" t="s">
        <v>3332</v>
      </c>
      <c r="B1812" s="125" t="s">
        <v>335</v>
      </c>
      <c r="C1812" s="125" t="s">
        <v>2860</v>
      </c>
      <c r="D1812" s="125" t="s">
        <v>197</v>
      </c>
      <c r="E1812" s="125" t="s">
        <v>2874</v>
      </c>
      <c r="F1812" s="125" t="s">
        <v>2875</v>
      </c>
      <c r="G1812" s="125" t="s">
        <v>2881</v>
      </c>
    </row>
    <row r="1813" spans="1:7">
      <c r="A1813" s="208" t="s">
        <v>3333</v>
      </c>
      <c r="B1813" s="125" t="s">
        <v>335</v>
      </c>
      <c r="C1813" s="125" t="s">
        <v>2860</v>
      </c>
      <c r="D1813" s="125" t="s">
        <v>202</v>
      </c>
      <c r="E1813" s="125" t="s">
        <v>2874</v>
      </c>
      <c r="F1813" s="125" t="s">
        <v>2875</v>
      </c>
      <c r="G1813" s="125" t="s">
        <v>2885</v>
      </c>
    </row>
    <row r="1814" spans="1:7">
      <c r="A1814" s="208" t="s">
        <v>3334</v>
      </c>
      <c r="B1814" s="125" t="s">
        <v>335</v>
      </c>
      <c r="C1814" s="125" t="s">
        <v>2860</v>
      </c>
      <c r="D1814" s="125" t="s">
        <v>197</v>
      </c>
      <c r="E1814" s="125" t="s">
        <v>2874</v>
      </c>
      <c r="F1814" s="125" t="s">
        <v>2875</v>
      </c>
      <c r="G1814" s="125" t="s">
        <v>2876</v>
      </c>
    </row>
    <row r="1815" spans="1:7">
      <c r="A1815" s="208" t="s">
        <v>3335</v>
      </c>
      <c r="B1815" s="125" t="s">
        <v>335</v>
      </c>
      <c r="C1815" s="125" t="s">
        <v>2860</v>
      </c>
      <c r="D1815" s="125" t="s">
        <v>202</v>
      </c>
      <c r="E1815" s="125" t="s">
        <v>2874</v>
      </c>
      <c r="F1815" s="125" t="s">
        <v>2875</v>
      </c>
      <c r="G1815" s="125" t="s">
        <v>2876</v>
      </c>
    </row>
    <row r="1816" spans="1:7">
      <c r="A1816" s="208" t="s">
        <v>3336</v>
      </c>
      <c r="B1816" s="125" t="s">
        <v>335</v>
      </c>
      <c r="C1816" s="125" t="s">
        <v>2860</v>
      </c>
      <c r="D1816" s="125" t="s">
        <v>197</v>
      </c>
      <c r="E1816" s="125" t="s">
        <v>2874</v>
      </c>
      <c r="F1816" s="125" t="s">
        <v>2875</v>
      </c>
      <c r="G1816" s="125" t="s">
        <v>2906</v>
      </c>
    </row>
    <row r="1817" spans="1:7">
      <c r="A1817" s="208" t="s">
        <v>3337</v>
      </c>
      <c r="B1817" s="125" t="s">
        <v>335</v>
      </c>
      <c r="C1817" s="125" t="s">
        <v>2860</v>
      </c>
      <c r="D1817" s="125" t="s">
        <v>197</v>
      </c>
      <c r="E1817" s="125" t="s">
        <v>2874</v>
      </c>
      <c r="F1817" s="125" t="s">
        <v>2875</v>
      </c>
      <c r="G1817" s="125" t="s">
        <v>2916</v>
      </c>
    </row>
    <row r="1818" spans="1:7">
      <c r="A1818" s="208" t="s">
        <v>3338</v>
      </c>
      <c r="B1818" s="125" t="s">
        <v>335</v>
      </c>
      <c r="C1818" s="125" t="s">
        <v>2860</v>
      </c>
      <c r="D1818" s="125" t="s">
        <v>197</v>
      </c>
      <c r="E1818" s="125" t="s">
        <v>2874</v>
      </c>
      <c r="F1818" s="125" t="s">
        <v>2875</v>
      </c>
      <c r="G1818" s="125" t="s">
        <v>3197</v>
      </c>
    </row>
    <row r="1819" spans="1:7">
      <c r="A1819" s="208" t="s">
        <v>3339</v>
      </c>
      <c r="B1819" s="125" t="s">
        <v>335</v>
      </c>
      <c r="C1819" s="125" t="s">
        <v>2860</v>
      </c>
      <c r="D1819" s="125" t="s">
        <v>197</v>
      </c>
      <c r="E1819" s="125" t="s">
        <v>2874</v>
      </c>
      <c r="F1819" s="125" t="s">
        <v>2875</v>
      </c>
      <c r="G1819" s="125" t="s">
        <v>3068</v>
      </c>
    </row>
    <row r="1820" spans="1:7">
      <c r="A1820" s="208" t="s">
        <v>3340</v>
      </c>
      <c r="B1820" s="125" t="s">
        <v>335</v>
      </c>
      <c r="C1820" s="125" t="s">
        <v>2860</v>
      </c>
      <c r="D1820" s="125" t="s">
        <v>202</v>
      </c>
      <c r="E1820" s="125" t="s">
        <v>2874</v>
      </c>
      <c r="F1820" s="125" t="s">
        <v>2875</v>
      </c>
      <c r="G1820" s="125"/>
    </row>
    <row r="1821" spans="1:7">
      <c r="A1821" s="208" t="s">
        <v>3341</v>
      </c>
      <c r="B1821" s="125" t="s">
        <v>335</v>
      </c>
      <c r="C1821" s="125" t="s">
        <v>2860</v>
      </c>
      <c r="D1821" s="125" t="s">
        <v>197</v>
      </c>
      <c r="E1821" s="125" t="s">
        <v>2938</v>
      </c>
      <c r="F1821" s="125" t="s">
        <v>2875</v>
      </c>
      <c r="G1821" s="125" t="s">
        <v>2973</v>
      </c>
    </row>
    <row r="1822" spans="1:7">
      <c r="A1822" s="208" t="s">
        <v>3342</v>
      </c>
      <c r="B1822" s="125" t="s">
        <v>335</v>
      </c>
      <c r="C1822" s="125" t="s">
        <v>2860</v>
      </c>
      <c r="D1822" s="125" t="s">
        <v>197</v>
      </c>
      <c r="E1822" s="125" t="s">
        <v>2874</v>
      </c>
      <c r="F1822" s="125" t="s">
        <v>2875</v>
      </c>
      <c r="G1822" s="125" t="s">
        <v>2876</v>
      </c>
    </row>
    <row r="1823" spans="1:7">
      <c r="A1823" s="208" t="s">
        <v>3343</v>
      </c>
      <c r="B1823" s="125" t="s">
        <v>335</v>
      </c>
      <c r="C1823" s="125" t="s">
        <v>2860</v>
      </c>
      <c r="D1823" s="125" t="s">
        <v>197</v>
      </c>
      <c r="E1823" s="125" t="s">
        <v>2874</v>
      </c>
      <c r="F1823" s="125" t="s">
        <v>2875</v>
      </c>
      <c r="G1823" s="125" t="s">
        <v>2876</v>
      </c>
    </row>
    <row r="1824" spans="1:7">
      <c r="A1824" s="208" t="s">
        <v>3344</v>
      </c>
      <c r="B1824" s="125" t="s">
        <v>335</v>
      </c>
      <c r="C1824" s="125" t="s">
        <v>2860</v>
      </c>
      <c r="D1824" s="125" t="s">
        <v>202</v>
      </c>
      <c r="E1824" s="125" t="s">
        <v>2874</v>
      </c>
      <c r="F1824" s="125" t="s">
        <v>2875</v>
      </c>
      <c r="G1824" s="125" t="s">
        <v>2890</v>
      </c>
    </row>
    <row r="1825" spans="1:7">
      <c r="A1825" s="208" t="s">
        <v>3345</v>
      </c>
      <c r="B1825" s="125" t="s">
        <v>335</v>
      </c>
      <c r="C1825" s="125" t="s">
        <v>2860</v>
      </c>
      <c r="D1825" s="125" t="s">
        <v>202</v>
      </c>
      <c r="E1825" s="125" t="s">
        <v>2874</v>
      </c>
      <c r="F1825" s="125" t="s">
        <v>2875</v>
      </c>
      <c r="G1825" s="125" t="s">
        <v>2885</v>
      </c>
    </row>
    <row r="1826" spans="1:7">
      <c r="A1826" s="208" t="s">
        <v>3346</v>
      </c>
      <c r="B1826" s="125" t="s">
        <v>335</v>
      </c>
      <c r="C1826" s="125" t="s">
        <v>2860</v>
      </c>
      <c r="D1826" s="125" t="s">
        <v>202</v>
      </c>
      <c r="E1826" s="125" t="s">
        <v>2874</v>
      </c>
      <c r="F1826" s="125" t="s">
        <v>2875</v>
      </c>
      <c r="G1826" s="125" t="s">
        <v>2890</v>
      </c>
    </row>
    <row r="1827" spans="1:7">
      <c r="A1827" s="208" t="s">
        <v>3347</v>
      </c>
      <c r="B1827" s="125" t="s">
        <v>335</v>
      </c>
      <c r="C1827" s="125" t="s">
        <v>2860</v>
      </c>
      <c r="D1827" s="125" t="s">
        <v>202</v>
      </c>
      <c r="E1827" s="125" t="s">
        <v>2874</v>
      </c>
      <c r="F1827" s="125" t="s">
        <v>2875</v>
      </c>
      <c r="G1827" s="125" t="s">
        <v>2876</v>
      </c>
    </row>
    <row r="1828" spans="1:7">
      <c r="A1828" s="208" t="s">
        <v>3348</v>
      </c>
      <c r="B1828" s="125" t="s">
        <v>335</v>
      </c>
      <c r="C1828" s="125" t="s">
        <v>2860</v>
      </c>
      <c r="D1828" s="125" t="s">
        <v>202</v>
      </c>
      <c r="E1828" s="125" t="s">
        <v>2874</v>
      </c>
      <c r="F1828" s="125" t="s">
        <v>2875</v>
      </c>
      <c r="G1828" s="125" t="s">
        <v>2916</v>
      </c>
    </row>
    <row r="1829" spans="1:7">
      <c r="A1829" s="208" t="s">
        <v>3349</v>
      </c>
      <c r="B1829" s="125" t="s">
        <v>335</v>
      </c>
      <c r="C1829" s="125" t="s">
        <v>2860</v>
      </c>
      <c r="D1829" s="125" t="s">
        <v>202</v>
      </c>
      <c r="E1829" s="125" t="s">
        <v>2874</v>
      </c>
      <c r="F1829" s="125" t="s">
        <v>2875</v>
      </c>
      <c r="G1829" s="125"/>
    </row>
    <row r="1830" spans="1:7">
      <c r="A1830" s="208" t="s">
        <v>3350</v>
      </c>
      <c r="B1830" s="125" t="s">
        <v>335</v>
      </c>
      <c r="C1830" s="125" t="s">
        <v>2860</v>
      </c>
      <c r="D1830" s="125" t="s">
        <v>202</v>
      </c>
      <c r="E1830" s="125" t="s">
        <v>2874</v>
      </c>
      <c r="F1830" s="125" t="s">
        <v>2875</v>
      </c>
      <c r="G1830" s="125" t="s">
        <v>2973</v>
      </c>
    </row>
    <row r="1831" spans="1:7">
      <c r="A1831" s="208" t="s">
        <v>3351</v>
      </c>
      <c r="B1831" s="125" t="s">
        <v>335</v>
      </c>
      <c r="C1831" s="125" t="s">
        <v>2860</v>
      </c>
      <c r="D1831" s="125" t="s">
        <v>202</v>
      </c>
      <c r="E1831" s="125" t="s">
        <v>2874</v>
      </c>
      <c r="F1831" s="125" t="s">
        <v>2875</v>
      </c>
      <c r="G1831" s="125" t="s">
        <v>2876</v>
      </c>
    </row>
    <row r="1832" spans="1:7">
      <c r="A1832" s="208" t="s">
        <v>3352</v>
      </c>
      <c r="B1832" s="125" t="s">
        <v>335</v>
      </c>
      <c r="C1832" s="125" t="s">
        <v>2860</v>
      </c>
      <c r="D1832" s="125" t="s">
        <v>197</v>
      </c>
      <c r="E1832" s="125" t="s">
        <v>2874</v>
      </c>
      <c r="F1832" s="125" t="s">
        <v>2875</v>
      </c>
      <c r="G1832" s="125" t="s">
        <v>2878</v>
      </c>
    </row>
    <row r="1833" spans="1:7">
      <c r="A1833" s="208" t="s">
        <v>3353</v>
      </c>
      <c r="B1833" s="125" t="s">
        <v>335</v>
      </c>
      <c r="C1833" s="125" t="s">
        <v>2860</v>
      </c>
      <c r="D1833" s="125" t="s">
        <v>197</v>
      </c>
      <c r="E1833" s="125" t="s">
        <v>2874</v>
      </c>
      <c r="F1833" s="125" t="s">
        <v>2875</v>
      </c>
      <c r="G1833" s="125" t="s">
        <v>2876</v>
      </c>
    </row>
    <row r="1834" spans="1:7">
      <c r="A1834" s="208" t="s">
        <v>3354</v>
      </c>
      <c r="B1834" s="125" t="s">
        <v>335</v>
      </c>
      <c r="C1834" s="125" t="s">
        <v>2860</v>
      </c>
      <c r="D1834" s="125" t="s">
        <v>197</v>
      </c>
      <c r="E1834" s="125" t="s">
        <v>2938</v>
      </c>
      <c r="F1834" s="125" t="s">
        <v>2875</v>
      </c>
      <c r="G1834" s="125"/>
    </row>
    <row r="1835" spans="1:7">
      <c r="A1835" s="208" t="s">
        <v>3355</v>
      </c>
      <c r="B1835" s="125" t="s">
        <v>335</v>
      </c>
      <c r="C1835" s="125" t="s">
        <v>2860</v>
      </c>
      <c r="D1835" s="125" t="s">
        <v>197</v>
      </c>
      <c r="E1835" s="125" t="s">
        <v>2874</v>
      </c>
      <c r="F1835" s="125" t="s">
        <v>2875</v>
      </c>
      <c r="G1835" s="125" t="s">
        <v>2916</v>
      </c>
    </row>
    <row r="1836" spans="1:7">
      <c r="A1836" s="208" t="s">
        <v>3356</v>
      </c>
      <c r="B1836" s="125" t="s">
        <v>335</v>
      </c>
      <c r="C1836" s="125" t="s">
        <v>2860</v>
      </c>
      <c r="D1836" s="125" t="s">
        <v>197</v>
      </c>
      <c r="E1836" s="125" t="s">
        <v>2874</v>
      </c>
      <c r="F1836" s="125" t="s">
        <v>2875</v>
      </c>
      <c r="G1836" s="125" t="s">
        <v>2878</v>
      </c>
    </row>
    <row r="1837" spans="1:7">
      <c r="A1837" s="208" t="s">
        <v>3357</v>
      </c>
      <c r="B1837" s="125" t="s">
        <v>335</v>
      </c>
      <c r="C1837" s="125" t="s">
        <v>2860</v>
      </c>
      <c r="D1837" s="125" t="s">
        <v>197</v>
      </c>
      <c r="E1837" s="125" t="s">
        <v>2874</v>
      </c>
      <c r="F1837" s="125" t="s">
        <v>2875</v>
      </c>
      <c r="G1837" s="125" t="s">
        <v>2876</v>
      </c>
    </row>
    <row r="1838" spans="1:7">
      <c r="A1838" s="208" t="s">
        <v>3358</v>
      </c>
      <c r="B1838" s="125" t="s">
        <v>335</v>
      </c>
      <c r="C1838" s="125" t="s">
        <v>2860</v>
      </c>
      <c r="D1838" s="125" t="s">
        <v>202</v>
      </c>
      <c r="E1838" s="125" t="s">
        <v>2874</v>
      </c>
      <c r="F1838" s="125" t="s">
        <v>2875</v>
      </c>
      <c r="G1838" s="125" t="s">
        <v>2916</v>
      </c>
    </row>
    <row r="1839" spans="1:7">
      <c r="A1839" s="208" t="s">
        <v>3359</v>
      </c>
      <c r="B1839" s="125" t="s">
        <v>335</v>
      </c>
      <c r="C1839" s="125" t="s">
        <v>2860</v>
      </c>
      <c r="D1839" s="125" t="s">
        <v>197</v>
      </c>
      <c r="E1839" s="125" t="s">
        <v>2874</v>
      </c>
      <c r="F1839" s="125" t="s">
        <v>2875</v>
      </c>
      <c r="G1839" s="125" t="s">
        <v>2876</v>
      </c>
    </row>
    <row r="1840" spans="1:7">
      <c r="A1840" s="208" t="s">
        <v>3360</v>
      </c>
      <c r="B1840" s="125" t="s">
        <v>335</v>
      </c>
      <c r="C1840" s="125" t="s">
        <v>2860</v>
      </c>
      <c r="D1840" s="125" t="s">
        <v>202</v>
      </c>
      <c r="E1840" s="125" t="s">
        <v>2874</v>
      </c>
      <c r="F1840" s="125" t="s">
        <v>2875</v>
      </c>
      <c r="G1840" s="125" t="s">
        <v>2876</v>
      </c>
    </row>
    <row r="1841" spans="1:7">
      <c r="A1841" s="208" t="s">
        <v>3361</v>
      </c>
      <c r="B1841" s="125" t="s">
        <v>335</v>
      </c>
      <c r="C1841" s="125" t="s">
        <v>2860</v>
      </c>
      <c r="D1841" s="125" t="s">
        <v>202</v>
      </c>
      <c r="E1841" s="125" t="s">
        <v>2874</v>
      </c>
      <c r="F1841" s="125" t="s">
        <v>2875</v>
      </c>
      <c r="G1841" s="125" t="s">
        <v>3362</v>
      </c>
    </row>
    <row r="1842" spans="1:7">
      <c r="A1842" s="208" t="s">
        <v>3363</v>
      </c>
      <c r="B1842" s="125" t="s">
        <v>335</v>
      </c>
      <c r="C1842" s="125" t="s">
        <v>2860</v>
      </c>
      <c r="D1842" s="125" t="s">
        <v>202</v>
      </c>
      <c r="E1842" s="125" t="s">
        <v>2874</v>
      </c>
      <c r="F1842" s="125" t="s">
        <v>2875</v>
      </c>
      <c r="G1842" s="125" t="s">
        <v>2881</v>
      </c>
    </row>
    <row r="1843" spans="1:7">
      <c r="A1843" s="208" t="s">
        <v>3364</v>
      </c>
      <c r="B1843" s="125" t="s">
        <v>335</v>
      </c>
      <c r="C1843" s="125" t="s">
        <v>2860</v>
      </c>
      <c r="D1843" s="125" t="s">
        <v>197</v>
      </c>
      <c r="E1843" s="125" t="s">
        <v>2874</v>
      </c>
      <c r="F1843" s="125" t="s">
        <v>2875</v>
      </c>
      <c r="G1843" s="125" t="s">
        <v>2876</v>
      </c>
    </row>
    <row r="1844" spans="1:7">
      <c r="A1844" s="208" t="s">
        <v>3365</v>
      </c>
      <c r="B1844" s="125" t="s">
        <v>335</v>
      </c>
      <c r="C1844" s="125" t="s">
        <v>2860</v>
      </c>
      <c r="D1844" s="125" t="s">
        <v>202</v>
      </c>
      <c r="E1844" s="125" t="s">
        <v>2874</v>
      </c>
      <c r="F1844" s="125" t="s">
        <v>2875</v>
      </c>
      <c r="G1844" s="125" t="s">
        <v>3064</v>
      </c>
    </row>
    <row r="1845" spans="1:7">
      <c r="A1845" s="208" t="s">
        <v>3366</v>
      </c>
      <c r="B1845" s="125" t="s">
        <v>195</v>
      </c>
      <c r="C1845" s="125" t="s">
        <v>2861</v>
      </c>
      <c r="D1845" s="125" t="s">
        <v>202</v>
      </c>
      <c r="E1845" s="125" t="s">
        <v>2874</v>
      </c>
      <c r="F1845" s="125" t="s">
        <v>2875</v>
      </c>
      <c r="G1845" s="125" t="s">
        <v>3068</v>
      </c>
    </row>
    <row r="1846" spans="1:7">
      <c r="A1846" s="208" t="s">
        <v>3367</v>
      </c>
      <c r="B1846" s="125" t="s">
        <v>195</v>
      </c>
      <c r="C1846" s="125" t="s">
        <v>2861</v>
      </c>
      <c r="D1846" s="125" t="s">
        <v>197</v>
      </c>
      <c r="E1846" s="125" t="s">
        <v>2874</v>
      </c>
      <c r="F1846" s="125" t="s">
        <v>2875</v>
      </c>
      <c r="G1846" s="125" t="s">
        <v>2876</v>
      </c>
    </row>
    <row r="1847" spans="1:7">
      <c r="A1847" s="208" t="s">
        <v>3368</v>
      </c>
      <c r="B1847" s="125" t="s">
        <v>195</v>
      </c>
      <c r="C1847" s="125" t="s">
        <v>2861</v>
      </c>
      <c r="D1847" s="125" t="s">
        <v>202</v>
      </c>
      <c r="E1847" s="125" t="s">
        <v>2874</v>
      </c>
      <c r="F1847" s="125" t="s">
        <v>2875</v>
      </c>
      <c r="G1847" s="125" t="s">
        <v>3369</v>
      </c>
    </row>
    <row r="1848" spans="1:7">
      <c r="A1848" s="208" t="s">
        <v>3370</v>
      </c>
      <c r="B1848" s="125" t="s">
        <v>195</v>
      </c>
      <c r="C1848" s="125" t="s">
        <v>2861</v>
      </c>
      <c r="D1848" s="125" t="s">
        <v>202</v>
      </c>
      <c r="E1848" s="125" t="s">
        <v>2874</v>
      </c>
      <c r="F1848" s="125" t="s">
        <v>2875</v>
      </c>
      <c r="G1848" s="125" t="s">
        <v>2876</v>
      </c>
    </row>
    <row r="1849" spans="1:7">
      <c r="A1849" s="208" t="s">
        <v>3371</v>
      </c>
      <c r="B1849" s="125" t="s">
        <v>195</v>
      </c>
      <c r="C1849" s="125" t="s">
        <v>2861</v>
      </c>
      <c r="D1849" s="125" t="s">
        <v>197</v>
      </c>
      <c r="E1849" s="125" t="s">
        <v>2874</v>
      </c>
      <c r="F1849" s="125" t="s">
        <v>2875</v>
      </c>
      <c r="G1849" s="125" t="s">
        <v>2876</v>
      </c>
    </row>
    <row r="1850" spans="1:7">
      <c r="A1850" s="208" t="s">
        <v>3372</v>
      </c>
      <c r="B1850" s="125" t="s">
        <v>195</v>
      </c>
      <c r="C1850" s="125" t="s">
        <v>2861</v>
      </c>
      <c r="D1850" s="125" t="s">
        <v>202</v>
      </c>
      <c r="E1850" s="125" t="s">
        <v>2874</v>
      </c>
      <c r="F1850" s="125" t="s">
        <v>2875</v>
      </c>
      <c r="G1850" s="125" t="s">
        <v>2904</v>
      </c>
    </row>
    <row r="1851" spans="1:7">
      <c r="A1851" s="208" t="s">
        <v>3373</v>
      </c>
      <c r="B1851" s="125" t="s">
        <v>195</v>
      </c>
      <c r="C1851" s="125" t="s">
        <v>2861</v>
      </c>
      <c r="D1851" s="125" t="s">
        <v>197</v>
      </c>
      <c r="E1851" s="125" t="s">
        <v>2874</v>
      </c>
      <c r="F1851" s="125" t="s">
        <v>2875</v>
      </c>
      <c r="G1851" s="125" t="s">
        <v>2876</v>
      </c>
    </row>
    <row r="1852" spans="1:7">
      <c r="A1852" s="208" t="s">
        <v>3374</v>
      </c>
      <c r="B1852" s="125" t="s">
        <v>195</v>
      </c>
      <c r="C1852" s="125" t="s">
        <v>2861</v>
      </c>
      <c r="D1852" s="125" t="s">
        <v>197</v>
      </c>
      <c r="E1852" s="125" t="s">
        <v>2874</v>
      </c>
      <c r="F1852" s="125" t="s">
        <v>3073</v>
      </c>
      <c r="G1852" s="125" t="s">
        <v>3138</v>
      </c>
    </row>
    <row r="1853" spans="1:7">
      <c r="A1853" s="208" t="s">
        <v>3375</v>
      </c>
      <c r="B1853" s="125" t="s">
        <v>195</v>
      </c>
      <c r="C1853" s="125" t="s">
        <v>2861</v>
      </c>
      <c r="D1853" s="125" t="s">
        <v>197</v>
      </c>
      <c r="E1853" s="125" t="s">
        <v>2874</v>
      </c>
      <c r="F1853" s="125" t="s">
        <v>2875</v>
      </c>
      <c r="G1853" s="125" t="s">
        <v>3376</v>
      </c>
    </row>
    <row r="1854" spans="1:7">
      <c r="A1854" s="208" t="s">
        <v>3377</v>
      </c>
      <c r="B1854" s="125" t="s">
        <v>195</v>
      </c>
      <c r="C1854" s="125" t="s">
        <v>2861</v>
      </c>
      <c r="D1854" s="125" t="s">
        <v>202</v>
      </c>
      <c r="E1854" s="125" t="s">
        <v>2874</v>
      </c>
      <c r="F1854" s="125" t="s">
        <v>2875</v>
      </c>
      <c r="G1854" s="125" t="s">
        <v>2876</v>
      </c>
    </row>
    <row r="1855" spans="1:7">
      <c r="A1855" s="208" t="s">
        <v>3378</v>
      </c>
      <c r="B1855" s="125" t="s">
        <v>195</v>
      </c>
      <c r="C1855" s="125" t="s">
        <v>2861</v>
      </c>
      <c r="D1855" s="125" t="s">
        <v>202</v>
      </c>
      <c r="E1855" s="125" t="s">
        <v>2874</v>
      </c>
      <c r="F1855" s="125" t="s">
        <v>2875</v>
      </c>
      <c r="G1855" s="125" t="s">
        <v>3068</v>
      </c>
    </row>
    <row r="1856" spans="1:7">
      <c r="A1856" s="208" t="s">
        <v>3379</v>
      </c>
      <c r="B1856" s="125" t="s">
        <v>195</v>
      </c>
      <c r="C1856" s="125" t="s">
        <v>2861</v>
      </c>
      <c r="D1856" s="125" t="s">
        <v>202</v>
      </c>
      <c r="E1856" s="125" t="s">
        <v>2874</v>
      </c>
      <c r="F1856" s="125" t="s">
        <v>2875</v>
      </c>
      <c r="G1856" s="125" t="s">
        <v>2999</v>
      </c>
    </row>
    <row r="1857" spans="1:7">
      <c r="A1857" s="208" t="s">
        <v>3380</v>
      </c>
      <c r="B1857" s="125" t="s">
        <v>195</v>
      </c>
      <c r="C1857" s="125" t="s">
        <v>2861</v>
      </c>
      <c r="D1857" s="125" t="s">
        <v>197</v>
      </c>
      <c r="E1857" s="125" t="s">
        <v>2874</v>
      </c>
      <c r="F1857" s="125" t="s">
        <v>2875</v>
      </c>
      <c r="G1857" s="125" t="s">
        <v>2876</v>
      </c>
    </row>
    <row r="1858" spans="1:7">
      <c r="A1858" s="208" t="s">
        <v>3381</v>
      </c>
      <c r="B1858" s="125" t="s">
        <v>195</v>
      </c>
      <c r="C1858" s="125" t="s">
        <v>2861</v>
      </c>
      <c r="D1858" s="125" t="s">
        <v>197</v>
      </c>
      <c r="E1858" s="125" t="s">
        <v>2874</v>
      </c>
      <c r="F1858" s="125" t="s">
        <v>2875</v>
      </c>
      <c r="G1858" s="125" t="s">
        <v>2876</v>
      </c>
    </row>
    <row r="1859" spans="1:7">
      <c r="A1859" s="208" t="s">
        <v>3382</v>
      </c>
      <c r="B1859" s="125" t="s">
        <v>195</v>
      </c>
      <c r="C1859" s="125" t="s">
        <v>2861</v>
      </c>
      <c r="D1859" s="125" t="s">
        <v>202</v>
      </c>
      <c r="E1859" s="125" t="s">
        <v>2874</v>
      </c>
      <c r="F1859" s="125" t="s">
        <v>2875</v>
      </c>
      <c r="G1859" s="125" t="s">
        <v>3330</v>
      </c>
    </row>
    <row r="1860" spans="1:7">
      <c r="A1860" s="208" t="s">
        <v>3383</v>
      </c>
      <c r="B1860" s="125" t="s">
        <v>195</v>
      </c>
      <c r="C1860" s="125" t="s">
        <v>2861</v>
      </c>
      <c r="D1860" s="125" t="s">
        <v>197</v>
      </c>
      <c r="E1860" s="125" t="s">
        <v>2874</v>
      </c>
      <c r="F1860" s="125" t="s">
        <v>2875</v>
      </c>
      <c r="G1860" s="125" t="s">
        <v>3384</v>
      </c>
    </row>
    <row r="1861" spans="1:7">
      <c r="A1861" s="208" t="s">
        <v>3385</v>
      </c>
      <c r="B1861" s="125" t="s">
        <v>195</v>
      </c>
      <c r="C1861" s="125" t="s">
        <v>2861</v>
      </c>
      <c r="D1861" s="125" t="s">
        <v>197</v>
      </c>
      <c r="E1861" s="125" t="s">
        <v>2874</v>
      </c>
      <c r="F1861" s="125" t="s">
        <v>2875</v>
      </c>
      <c r="G1861" s="125" t="s">
        <v>2981</v>
      </c>
    </row>
    <row r="1862" spans="1:7">
      <c r="A1862" s="208" t="s">
        <v>3386</v>
      </c>
      <c r="B1862" s="125" t="s">
        <v>195</v>
      </c>
      <c r="C1862" s="125" t="s">
        <v>2861</v>
      </c>
      <c r="D1862" s="125" t="s">
        <v>202</v>
      </c>
      <c r="E1862" s="125" t="s">
        <v>2874</v>
      </c>
      <c r="F1862" s="125" t="s">
        <v>2875</v>
      </c>
      <c r="G1862" s="125" t="s">
        <v>2885</v>
      </c>
    </row>
    <row r="1863" spans="1:7">
      <c r="A1863" s="208" t="s">
        <v>3387</v>
      </c>
      <c r="B1863" s="125" t="s">
        <v>195</v>
      </c>
      <c r="C1863" s="125" t="s">
        <v>2861</v>
      </c>
      <c r="D1863" s="125" t="s">
        <v>202</v>
      </c>
      <c r="E1863" s="125" t="s">
        <v>2874</v>
      </c>
      <c r="F1863" s="125" t="s">
        <v>2875</v>
      </c>
      <c r="G1863" s="125" t="s">
        <v>2876</v>
      </c>
    </row>
    <row r="1864" spans="1:7">
      <c r="A1864" s="208" t="s">
        <v>3388</v>
      </c>
      <c r="B1864" s="125" t="s">
        <v>195</v>
      </c>
      <c r="C1864" s="125" t="s">
        <v>2861</v>
      </c>
      <c r="D1864" s="125" t="s">
        <v>197</v>
      </c>
      <c r="E1864" s="125" t="s">
        <v>2874</v>
      </c>
      <c r="F1864" s="125" t="s">
        <v>2875</v>
      </c>
      <c r="G1864" s="125" t="s">
        <v>3096</v>
      </c>
    </row>
    <row r="1865" spans="1:7">
      <c r="A1865" s="208" t="s">
        <v>3389</v>
      </c>
      <c r="B1865" s="125" t="s">
        <v>195</v>
      </c>
      <c r="C1865" s="125" t="s">
        <v>2861</v>
      </c>
      <c r="D1865" s="125" t="s">
        <v>202</v>
      </c>
      <c r="E1865" s="125" t="s">
        <v>2874</v>
      </c>
      <c r="F1865" s="125" t="s">
        <v>2875</v>
      </c>
      <c r="G1865" s="125" t="s">
        <v>3138</v>
      </c>
    </row>
    <row r="1866" spans="1:7">
      <c r="A1866" s="208" t="s">
        <v>3390</v>
      </c>
      <c r="B1866" s="125" t="s">
        <v>195</v>
      </c>
      <c r="C1866" s="125" t="s">
        <v>2861</v>
      </c>
      <c r="D1866" s="125" t="s">
        <v>197</v>
      </c>
      <c r="E1866" s="125" t="s">
        <v>2874</v>
      </c>
      <c r="F1866" s="125" t="s">
        <v>2875</v>
      </c>
      <c r="G1866" s="125" t="s">
        <v>2876</v>
      </c>
    </row>
    <row r="1867" spans="1:7">
      <c r="A1867" s="208" t="s">
        <v>3391</v>
      </c>
      <c r="B1867" s="125" t="s">
        <v>195</v>
      </c>
      <c r="C1867" s="125" t="s">
        <v>2861</v>
      </c>
      <c r="D1867" s="125" t="s">
        <v>202</v>
      </c>
      <c r="E1867" s="125" t="s">
        <v>2874</v>
      </c>
      <c r="F1867" s="125" t="s">
        <v>2875</v>
      </c>
      <c r="G1867" s="125" t="s">
        <v>3217</v>
      </c>
    </row>
    <row r="1868" spans="1:7">
      <c r="A1868" s="208" t="s">
        <v>3392</v>
      </c>
      <c r="B1868" s="125" t="s">
        <v>195</v>
      </c>
      <c r="C1868" s="125" t="s">
        <v>2861</v>
      </c>
      <c r="D1868" s="125" t="s">
        <v>202</v>
      </c>
      <c r="E1868" s="125" t="s">
        <v>2874</v>
      </c>
      <c r="F1868" s="125" t="s">
        <v>2875</v>
      </c>
      <c r="G1868" s="125" t="s">
        <v>2981</v>
      </c>
    </row>
    <row r="1869" spans="1:7">
      <c r="A1869" s="208" t="s">
        <v>3393</v>
      </c>
      <c r="B1869" s="125" t="s">
        <v>195</v>
      </c>
      <c r="C1869" s="125" t="s">
        <v>2861</v>
      </c>
      <c r="D1869" s="125" t="s">
        <v>202</v>
      </c>
      <c r="E1869" s="125" t="s">
        <v>2874</v>
      </c>
      <c r="F1869" s="125" t="s">
        <v>2875</v>
      </c>
      <c r="G1869" s="125" t="s">
        <v>2876</v>
      </c>
    </row>
    <row r="1870" spans="1:7">
      <c r="A1870" s="208" t="s">
        <v>3394</v>
      </c>
      <c r="B1870" s="125" t="s">
        <v>195</v>
      </c>
      <c r="C1870" s="125" t="s">
        <v>2861</v>
      </c>
      <c r="D1870" s="125" t="s">
        <v>202</v>
      </c>
      <c r="E1870" s="125" t="s">
        <v>2874</v>
      </c>
      <c r="F1870" s="125" t="s">
        <v>2875</v>
      </c>
      <c r="G1870" s="125" t="s">
        <v>2876</v>
      </c>
    </row>
    <row r="1871" spans="1:7">
      <c r="A1871" s="208" t="s">
        <v>3395</v>
      </c>
      <c r="B1871" s="125" t="s">
        <v>195</v>
      </c>
      <c r="C1871" s="125" t="s">
        <v>2861</v>
      </c>
      <c r="D1871" s="125" t="s">
        <v>197</v>
      </c>
      <c r="E1871" s="125" t="s">
        <v>2874</v>
      </c>
      <c r="F1871" s="125" t="s">
        <v>2875</v>
      </c>
      <c r="G1871" s="125" t="s">
        <v>2876</v>
      </c>
    </row>
    <row r="1872" spans="1:7">
      <c r="A1872" s="208" t="s">
        <v>3396</v>
      </c>
      <c r="B1872" s="125" t="s">
        <v>195</v>
      </c>
      <c r="C1872" s="125" t="s">
        <v>2861</v>
      </c>
      <c r="D1872" s="125" t="s">
        <v>202</v>
      </c>
      <c r="E1872" s="125" t="s">
        <v>2874</v>
      </c>
      <c r="F1872" s="125" t="s">
        <v>2875</v>
      </c>
      <c r="G1872" s="125" t="s">
        <v>3376</v>
      </c>
    </row>
    <row r="1873" spans="1:7">
      <c r="A1873" s="208" t="s">
        <v>3397</v>
      </c>
      <c r="B1873" s="125" t="s">
        <v>195</v>
      </c>
      <c r="C1873" s="125" t="s">
        <v>2861</v>
      </c>
      <c r="D1873" s="125" t="s">
        <v>197</v>
      </c>
      <c r="E1873" s="125" t="s">
        <v>2874</v>
      </c>
      <c r="F1873" s="125" t="s">
        <v>2875</v>
      </c>
      <c r="G1873" s="125" t="s">
        <v>3362</v>
      </c>
    </row>
    <row r="1874" spans="1:7">
      <c r="A1874" s="208" t="s">
        <v>3398</v>
      </c>
      <c r="B1874" s="125" t="s">
        <v>195</v>
      </c>
      <c r="C1874" s="125" t="s">
        <v>2861</v>
      </c>
      <c r="D1874" s="125" t="s">
        <v>202</v>
      </c>
      <c r="E1874" s="125" t="s">
        <v>2874</v>
      </c>
      <c r="F1874" s="125" t="s">
        <v>2875</v>
      </c>
      <c r="G1874" s="125" t="s">
        <v>2912</v>
      </c>
    </row>
    <row r="1875" spans="1:7">
      <c r="A1875" s="208" t="s">
        <v>3399</v>
      </c>
      <c r="B1875" s="125" t="s">
        <v>195</v>
      </c>
      <c r="C1875" s="125" t="s">
        <v>2861</v>
      </c>
      <c r="D1875" s="125" t="s">
        <v>197</v>
      </c>
      <c r="E1875" s="125" t="s">
        <v>2874</v>
      </c>
      <c r="F1875" s="125" t="s">
        <v>2875</v>
      </c>
      <c r="G1875" s="125" t="s">
        <v>2875</v>
      </c>
    </row>
    <row r="1876" spans="1:7">
      <c r="A1876" s="208" t="s">
        <v>3400</v>
      </c>
      <c r="B1876" s="125" t="s">
        <v>195</v>
      </c>
      <c r="C1876" s="125" t="s">
        <v>2861</v>
      </c>
      <c r="D1876" s="125" t="s">
        <v>202</v>
      </c>
      <c r="E1876" s="125" t="s">
        <v>2874</v>
      </c>
      <c r="F1876" s="125" t="s">
        <v>2875</v>
      </c>
      <c r="G1876" s="125" t="s">
        <v>2876</v>
      </c>
    </row>
    <row r="1877" spans="1:7">
      <c r="A1877" s="208" t="s">
        <v>3401</v>
      </c>
      <c r="B1877" s="125" t="s">
        <v>195</v>
      </c>
      <c r="C1877" s="125" t="s">
        <v>2861</v>
      </c>
      <c r="D1877" s="125" t="s">
        <v>202</v>
      </c>
      <c r="E1877" s="125" t="s">
        <v>2874</v>
      </c>
      <c r="F1877" s="125" t="s">
        <v>2875</v>
      </c>
      <c r="G1877" s="125" t="s">
        <v>2973</v>
      </c>
    </row>
    <row r="1878" spans="1:7">
      <c r="A1878" s="208" t="s">
        <v>3402</v>
      </c>
      <c r="B1878" s="125" t="s">
        <v>195</v>
      </c>
      <c r="C1878" s="125" t="s">
        <v>2861</v>
      </c>
      <c r="D1878" s="125" t="s">
        <v>197</v>
      </c>
      <c r="E1878" s="125" t="s">
        <v>2874</v>
      </c>
      <c r="F1878" s="125" t="s">
        <v>2875</v>
      </c>
      <c r="G1878" s="125" t="s">
        <v>2885</v>
      </c>
    </row>
    <row r="1879" spans="1:7">
      <c r="A1879" s="208" t="s">
        <v>3403</v>
      </c>
      <c r="B1879" s="125" t="s">
        <v>195</v>
      </c>
      <c r="C1879" s="125" t="s">
        <v>2861</v>
      </c>
      <c r="D1879" s="125" t="s">
        <v>202</v>
      </c>
      <c r="E1879" s="125" t="s">
        <v>2874</v>
      </c>
      <c r="F1879" s="125" t="s">
        <v>2875</v>
      </c>
      <c r="G1879" s="125" t="s">
        <v>2944</v>
      </c>
    </row>
    <row r="1880" spans="1:7">
      <c r="A1880" s="208" t="s">
        <v>3404</v>
      </c>
      <c r="B1880" s="125" t="s">
        <v>195</v>
      </c>
      <c r="C1880" s="125" t="s">
        <v>2861</v>
      </c>
      <c r="D1880" s="125" t="s">
        <v>197</v>
      </c>
      <c r="E1880" s="125" t="s">
        <v>2874</v>
      </c>
      <c r="F1880" s="125" t="s">
        <v>3073</v>
      </c>
      <c r="G1880" s="125" t="s">
        <v>2876</v>
      </c>
    </row>
    <row r="1881" spans="1:7">
      <c r="A1881" s="208" t="s">
        <v>3405</v>
      </c>
      <c r="B1881" s="125" t="s">
        <v>195</v>
      </c>
      <c r="C1881" s="125" t="s">
        <v>2861</v>
      </c>
      <c r="D1881" s="125" t="s">
        <v>202</v>
      </c>
      <c r="E1881" s="125" t="s">
        <v>2874</v>
      </c>
      <c r="F1881" s="125" t="s">
        <v>2875</v>
      </c>
      <c r="G1881" s="125" t="s">
        <v>2981</v>
      </c>
    </row>
    <row r="1882" spans="1:7">
      <c r="A1882" s="208" t="s">
        <v>3406</v>
      </c>
      <c r="B1882" s="125" t="s">
        <v>195</v>
      </c>
      <c r="C1882" s="125" t="s">
        <v>2861</v>
      </c>
      <c r="D1882" s="125" t="s">
        <v>197</v>
      </c>
      <c r="E1882" s="125" t="s">
        <v>2874</v>
      </c>
      <c r="F1882" s="125" t="s">
        <v>2875</v>
      </c>
      <c r="G1882" s="125" t="s">
        <v>3168</v>
      </c>
    </row>
    <row r="1883" spans="1:7">
      <c r="A1883" s="208" t="s">
        <v>3407</v>
      </c>
      <c r="B1883" s="125" t="s">
        <v>195</v>
      </c>
      <c r="C1883" s="125" t="s">
        <v>2861</v>
      </c>
      <c r="D1883" s="125" t="s">
        <v>202</v>
      </c>
      <c r="E1883" s="125" t="s">
        <v>2874</v>
      </c>
      <c r="F1883" s="125" t="s">
        <v>2875</v>
      </c>
      <c r="G1883" s="125" t="s">
        <v>2876</v>
      </c>
    </row>
    <row r="1884" spans="1:7">
      <c r="A1884" s="208" t="s">
        <v>3408</v>
      </c>
      <c r="B1884" s="125" t="s">
        <v>195</v>
      </c>
      <c r="C1884" s="125" t="s">
        <v>2861</v>
      </c>
      <c r="D1884" s="125" t="s">
        <v>197</v>
      </c>
      <c r="E1884" s="125" t="s">
        <v>2874</v>
      </c>
      <c r="F1884" s="125" t="s">
        <v>2875</v>
      </c>
      <c r="G1884" s="125" t="s">
        <v>2912</v>
      </c>
    </row>
    <row r="1885" spans="1:7">
      <c r="A1885" s="208" t="s">
        <v>3409</v>
      </c>
      <c r="B1885" s="125" t="s">
        <v>195</v>
      </c>
      <c r="C1885" s="125" t="s">
        <v>2861</v>
      </c>
      <c r="D1885" s="125" t="s">
        <v>202</v>
      </c>
      <c r="E1885" s="125" t="s">
        <v>2874</v>
      </c>
      <c r="F1885" s="125" t="s">
        <v>2875</v>
      </c>
      <c r="G1885" s="125" t="s">
        <v>2912</v>
      </c>
    </row>
    <row r="1886" spans="1:7">
      <c r="A1886" s="208" t="s">
        <v>3410</v>
      </c>
      <c r="B1886" s="125" t="s">
        <v>195</v>
      </c>
      <c r="C1886" s="125" t="s">
        <v>2861</v>
      </c>
      <c r="D1886" s="125" t="s">
        <v>202</v>
      </c>
      <c r="E1886" s="125" t="s">
        <v>2874</v>
      </c>
      <c r="F1886" s="125" t="s">
        <v>2875</v>
      </c>
      <c r="G1886" s="125" t="s">
        <v>2876</v>
      </c>
    </row>
    <row r="1887" spans="1:7">
      <c r="A1887" s="208" t="s">
        <v>3411</v>
      </c>
      <c r="B1887" s="125" t="s">
        <v>195</v>
      </c>
      <c r="C1887" s="125" t="s">
        <v>2861</v>
      </c>
      <c r="D1887" s="125" t="s">
        <v>197</v>
      </c>
      <c r="E1887" s="125" t="s">
        <v>2874</v>
      </c>
      <c r="F1887" s="125" t="s">
        <v>2875</v>
      </c>
      <c r="G1887" s="125" t="s">
        <v>2876</v>
      </c>
    </row>
    <row r="1888" spans="1:7">
      <c r="A1888" s="208" t="s">
        <v>3412</v>
      </c>
      <c r="B1888" s="125" t="s">
        <v>335</v>
      </c>
      <c r="C1888" s="125" t="s">
        <v>2861</v>
      </c>
      <c r="D1888" s="125" t="s">
        <v>197</v>
      </c>
      <c r="E1888" s="125" t="s">
        <v>2874</v>
      </c>
      <c r="F1888" s="125" t="s">
        <v>2875</v>
      </c>
      <c r="G1888" s="125" t="s">
        <v>2876</v>
      </c>
    </row>
    <row r="1889" spans="1:7">
      <c r="A1889" s="208" t="s">
        <v>3413</v>
      </c>
      <c r="B1889" s="125" t="s">
        <v>335</v>
      </c>
      <c r="C1889" s="125" t="s">
        <v>2861</v>
      </c>
      <c r="D1889" s="125" t="s">
        <v>202</v>
      </c>
      <c r="E1889" s="125" t="s">
        <v>2874</v>
      </c>
      <c r="F1889" s="125" t="s">
        <v>2875</v>
      </c>
      <c r="G1889" s="125" t="s">
        <v>2912</v>
      </c>
    </row>
    <row r="1890" spans="1:7">
      <c r="A1890" s="208" t="s">
        <v>3414</v>
      </c>
      <c r="B1890" s="125" t="s">
        <v>335</v>
      </c>
      <c r="C1890" s="125" t="s">
        <v>2861</v>
      </c>
      <c r="D1890" s="125" t="s">
        <v>202</v>
      </c>
      <c r="E1890" s="125" t="s">
        <v>2874</v>
      </c>
      <c r="F1890" s="125" t="s">
        <v>2875</v>
      </c>
      <c r="G1890" s="125" t="s">
        <v>2876</v>
      </c>
    </row>
    <row r="1891" spans="1:7">
      <c r="A1891" s="208" t="s">
        <v>3415</v>
      </c>
      <c r="B1891" s="125" t="s">
        <v>335</v>
      </c>
      <c r="C1891" s="125" t="s">
        <v>2861</v>
      </c>
      <c r="D1891" s="125" t="s">
        <v>197</v>
      </c>
      <c r="E1891" s="125" t="s">
        <v>2874</v>
      </c>
      <c r="F1891" s="125" t="s">
        <v>2875</v>
      </c>
      <c r="G1891" s="125" t="s">
        <v>2876</v>
      </c>
    </row>
    <row r="1892" spans="1:7">
      <c r="A1892" s="208" t="s">
        <v>3416</v>
      </c>
      <c r="B1892" s="125" t="s">
        <v>335</v>
      </c>
      <c r="C1892" s="125" t="s">
        <v>2861</v>
      </c>
      <c r="D1892" s="125" t="s">
        <v>202</v>
      </c>
      <c r="E1892" s="125" t="s">
        <v>2874</v>
      </c>
      <c r="F1892" s="125" t="s">
        <v>2875</v>
      </c>
      <c r="G1892" s="125" t="s">
        <v>2876</v>
      </c>
    </row>
    <row r="1893" spans="1:7">
      <c r="A1893" s="208" t="s">
        <v>3417</v>
      </c>
      <c r="B1893" s="125" t="s">
        <v>335</v>
      </c>
      <c r="C1893" s="125" t="s">
        <v>2861</v>
      </c>
      <c r="D1893" s="125" t="s">
        <v>202</v>
      </c>
      <c r="E1893" s="125" t="s">
        <v>2874</v>
      </c>
      <c r="F1893" s="125" t="s">
        <v>2875</v>
      </c>
      <c r="G1893" s="125" t="s">
        <v>2876</v>
      </c>
    </row>
    <row r="1894" spans="1:7">
      <c r="A1894" s="208" t="s">
        <v>3418</v>
      </c>
      <c r="B1894" s="125" t="s">
        <v>335</v>
      </c>
      <c r="C1894" s="125" t="s">
        <v>2861</v>
      </c>
      <c r="D1894" s="125" t="s">
        <v>197</v>
      </c>
      <c r="E1894" s="125" t="s">
        <v>2874</v>
      </c>
      <c r="F1894" s="125" t="s">
        <v>2875</v>
      </c>
      <c r="G1894" s="125" t="s">
        <v>2876</v>
      </c>
    </row>
    <row r="1895" spans="1:7">
      <c r="A1895" s="208" t="s">
        <v>3419</v>
      </c>
      <c r="B1895" s="125" t="s">
        <v>335</v>
      </c>
      <c r="C1895" s="125" t="s">
        <v>2861</v>
      </c>
      <c r="D1895" s="125" t="s">
        <v>197</v>
      </c>
      <c r="E1895" s="125" t="s">
        <v>2874</v>
      </c>
      <c r="F1895" s="125" t="s">
        <v>2875</v>
      </c>
      <c r="G1895" s="125" t="s">
        <v>2890</v>
      </c>
    </row>
    <row r="1896" spans="1:7">
      <c r="A1896" s="208" t="s">
        <v>3420</v>
      </c>
      <c r="B1896" s="125" t="s">
        <v>335</v>
      </c>
      <c r="C1896" s="125" t="s">
        <v>2861</v>
      </c>
      <c r="D1896" s="125" t="s">
        <v>197</v>
      </c>
      <c r="E1896" s="125" t="s">
        <v>2874</v>
      </c>
      <c r="F1896" s="125" t="s">
        <v>2875</v>
      </c>
      <c r="G1896" s="125" t="s">
        <v>2890</v>
      </c>
    </row>
    <row r="1897" spans="1:7">
      <c r="A1897" s="208" t="s">
        <v>3421</v>
      </c>
      <c r="B1897" s="125" t="s">
        <v>335</v>
      </c>
      <c r="C1897" s="125" t="s">
        <v>2861</v>
      </c>
      <c r="D1897" s="125" t="s">
        <v>202</v>
      </c>
      <c r="E1897" s="125" t="s">
        <v>2874</v>
      </c>
      <c r="F1897" s="125" t="s">
        <v>2875</v>
      </c>
      <c r="G1897" s="125" t="s">
        <v>3009</v>
      </c>
    </row>
    <row r="1898" spans="1:7">
      <c r="A1898" s="208" t="s">
        <v>3422</v>
      </c>
      <c r="B1898" s="125" t="s">
        <v>335</v>
      </c>
      <c r="C1898" s="125" t="s">
        <v>2861</v>
      </c>
      <c r="D1898" s="125" t="s">
        <v>197</v>
      </c>
      <c r="E1898" s="125" t="s">
        <v>2874</v>
      </c>
      <c r="F1898" s="125" t="s">
        <v>2875</v>
      </c>
      <c r="G1898" s="125" t="s">
        <v>2885</v>
      </c>
    </row>
    <row r="1899" spans="1:7">
      <c r="A1899" s="208" t="s">
        <v>3423</v>
      </c>
      <c r="B1899" s="125" t="s">
        <v>335</v>
      </c>
      <c r="C1899" s="125" t="s">
        <v>2861</v>
      </c>
      <c r="D1899" s="125" t="s">
        <v>197</v>
      </c>
      <c r="E1899" s="125" t="s">
        <v>2874</v>
      </c>
      <c r="F1899" s="125" t="s">
        <v>2875</v>
      </c>
      <c r="G1899" s="125" t="s">
        <v>2941</v>
      </c>
    </row>
    <row r="1900" spans="1:7">
      <c r="A1900" s="208" t="s">
        <v>3424</v>
      </c>
      <c r="B1900" s="125" t="s">
        <v>335</v>
      </c>
      <c r="C1900" s="125" t="s">
        <v>2861</v>
      </c>
      <c r="D1900" s="125" t="s">
        <v>197</v>
      </c>
      <c r="E1900" s="125" t="s">
        <v>2874</v>
      </c>
      <c r="F1900" s="125" t="s">
        <v>2875</v>
      </c>
      <c r="G1900" s="125" t="s">
        <v>2876</v>
      </c>
    </row>
    <row r="1901" spans="1:7">
      <c r="A1901" s="208" t="s">
        <v>3425</v>
      </c>
      <c r="B1901" s="125" t="s">
        <v>335</v>
      </c>
      <c r="C1901" s="125" t="s">
        <v>2861</v>
      </c>
      <c r="D1901" s="125" t="s">
        <v>202</v>
      </c>
      <c r="E1901" s="125" t="s">
        <v>2874</v>
      </c>
      <c r="F1901" s="125" t="s">
        <v>2875</v>
      </c>
      <c r="G1901" s="125" t="s">
        <v>2876</v>
      </c>
    </row>
    <row r="1902" spans="1:7">
      <c r="A1902" s="208" t="s">
        <v>3426</v>
      </c>
      <c r="B1902" s="125" t="s">
        <v>335</v>
      </c>
      <c r="C1902" s="125" t="s">
        <v>2861</v>
      </c>
      <c r="D1902" s="125" t="s">
        <v>202</v>
      </c>
      <c r="E1902" s="125" t="s">
        <v>2874</v>
      </c>
      <c r="F1902" s="125" t="s">
        <v>2875</v>
      </c>
      <c r="G1902" s="125" t="s">
        <v>2916</v>
      </c>
    </row>
    <row r="1903" spans="1:7">
      <c r="A1903" s="208" t="s">
        <v>3427</v>
      </c>
      <c r="B1903" s="125" t="s">
        <v>335</v>
      </c>
      <c r="C1903" s="125" t="s">
        <v>2861</v>
      </c>
      <c r="D1903" s="125" t="s">
        <v>197</v>
      </c>
      <c r="E1903" s="125" t="s">
        <v>2874</v>
      </c>
      <c r="F1903" s="125" t="s">
        <v>2875</v>
      </c>
      <c r="G1903" s="125" t="s">
        <v>2876</v>
      </c>
    </row>
    <row r="1904" spans="1:7">
      <c r="A1904" s="208" t="s">
        <v>3428</v>
      </c>
      <c r="B1904" s="125" t="s">
        <v>335</v>
      </c>
      <c r="C1904" s="125" t="s">
        <v>2861</v>
      </c>
      <c r="D1904" s="125" t="s">
        <v>202</v>
      </c>
      <c r="E1904" s="125" t="s">
        <v>2874</v>
      </c>
      <c r="F1904" s="125" t="s">
        <v>2875</v>
      </c>
      <c r="G1904" s="125" t="s">
        <v>3217</v>
      </c>
    </row>
    <row r="1905" spans="1:7">
      <c r="A1905" s="208" t="s">
        <v>3429</v>
      </c>
      <c r="B1905" s="125" t="s">
        <v>335</v>
      </c>
      <c r="C1905" s="125" t="s">
        <v>2861</v>
      </c>
      <c r="D1905" s="125" t="s">
        <v>202</v>
      </c>
      <c r="E1905" s="125" t="s">
        <v>2874</v>
      </c>
      <c r="F1905" s="125" t="s">
        <v>2875</v>
      </c>
      <c r="G1905" s="125" t="s">
        <v>2912</v>
      </c>
    </row>
    <row r="1906" spans="1:7">
      <c r="A1906" s="208" t="s">
        <v>3430</v>
      </c>
      <c r="B1906" s="125" t="s">
        <v>335</v>
      </c>
      <c r="C1906" s="125" t="s">
        <v>2861</v>
      </c>
      <c r="D1906" s="125" t="s">
        <v>202</v>
      </c>
      <c r="E1906" s="125" t="s">
        <v>2874</v>
      </c>
      <c r="F1906" s="125" t="s">
        <v>2875</v>
      </c>
      <c r="G1906" s="125" t="s">
        <v>3051</v>
      </c>
    </row>
    <row r="1907" spans="1:7">
      <c r="A1907" s="208" t="s">
        <v>3431</v>
      </c>
      <c r="B1907" s="125" t="s">
        <v>335</v>
      </c>
      <c r="C1907" s="125" t="s">
        <v>2861</v>
      </c>
      <c r="D1907" s="125" t="s">
        <v>197</v>
      </c>
      <c r="E1907" s="125" t="s">
        <v>2874</v>
      </c>
      <c r="F1907" s="125" t="s">
        <v>2875</v>
      </c>
      <c r="G1907" s="125" t="s">
        <v>2876</v>
      </c>
    </row>
    <row r="1908" spans="1:7">
      <c r="A1908" s="208" t="s">
        <v>3432</v>
      </c>
      <c r="B1908" s="125" t="s">
        <v>335</v>
      </c>
      <c r="C1908" s="125" t="s">
        <v>2861</v>
      </c>
      <c r="D1908" s="125" t="s">
        <v>197</v>
      </c>
      <c r="E1908" s="125" t="s">
        <v>2874</v>
      </c>
      <c r="F1908" s="125" t="s">
        <v>3073</v>
      </c>
      <c r="G1908" s="125" t="s">
        <v>2890</v>
      </c>
    </row>
    <row r="1909" spans="1:7">
      <c r="A1909" s="208" t="s">
        <v>3433</v>
      </c>
      <c r="B1909" s="125" t="s">
        <v>335</v>
      </c>
      <c r="C1909" s="125" t="s">
        <v>2861</v>
      </c>
      <c r="D1909" s="125" t="s">
        <v>197</v>
      </c>
      <c r="E1909" s="125" t="s">
        <v>2874</v>
      </c>
      <c r="F1909" s="125" t="s">
        <v>2875</v>
      </c>
      <c r="G1909" s="125" t="s">
        <v>2875</v>
      </c>
    </row>
    <row r="1910" spans="1:7">
      <c r="A1910" s="208" t="s">
        <v>3434</v>
      </c>
      <c r="B1910" s="125" t="s">
        <v>335</v>
      </c>
      <c r="C1910" s="125" t="s">
        <v>2861</v>
      </c>
      <c r="D1910" s="125" t="s">
        <v>202</v>
      </c>
      <c r="E1910" s="125" t="s">
        <v>2874</v>
      </c>
      <c r="F1910" s="125" t="s">
        <v>2875</v>
      </c>
      <c r="G1910" s="125" t="s">
        <v>2876</v>
      </c>
    </row>
    <row r="1911" spans="1:7">
      <c r="A1911" s="208" t="s">
        <v>3435</v>
      </c>
      <c r="B1911" s="125" t="s">
        <v>335</v>
      </c>
      <c r="C1911" s="125" t="s">
        <v>2861</v>
      </c>
      <c r="D1911" s="125" t="s">
        <v>202</v>
      </c>
      <c r="E1911" s="125" t="s">
        <v>2874</v>
      </c>
      <c r="F1911" s="125" t="s">
        <v>2875</v>
      </c>
      <c r="G1911" s="125" t="s">
        <v>2876</v>
      </c>
    </row>
    <row r="1912" spans="1:7">
      <c r="A1912" s="208" t="s">
        <v>3436</v>
      </c>
      <c r="B1912" s="125" t="s">
        <v>335</v>
      </c>
      <c r="C1912" s="125" t="s">
        <v>2861</v>
      </c>
      <c r="D1912" s="125" t="s">
        <v>202</v>
      </c>
      <c r="E1912" s="125" t="s">
        <v>2874</v>
      </c>
      <c r="F1912" s="125" t="s">
        <v>2875</v>
      </c>
      <c r="G1912" s="125" t="s">
        <v>2876</v>
      </c>
    </row>
    <row r="1913" spans="1:7">
      <c r="A1913" s="208" t="s">
        <v>3437</v>
      </c>
      <c r="B1913" s="125" t="s">
        <v>335</v>
      </c>
      <c r="C1913" s="125" t="s">
        <v>2861</v>
      </c>
      <c r="D1913" s="125" t="s">
        <v>202</v>
      </c>
      <c r="E1913" s="125" t="s">
        <v>2874</v>
      </c>
      <c r="F1913" s="125" t="s">
        <v>2875</v>
      </c>
      <c r="G1913" s="125" t="s">
        <v>2876</v>
      </c>
    </row>
    <row r="1914" spans="1:7">
      <c r="A1914" s="208" t="s">
        <v>3438</v>
      </c>
      <c r="B1914" s="125" t="s">
        <v>335</v>
      </c>
      <c r="C1914" s="125" t="s">
        <v>2861</v>
      </c>
      <c r="D1914" s="125" t="s">
        <v>197</v>
      </c>
      <c r="E1914" s="125" t="s">
        <v>2874</v>
      </c>
      <c r="F1914" s="125" t="s">
        <v>2875</v>
      </c>
      <c r="G1914" s="125" t="s">
        <v>3439</v>
      </c>
    </row>
    <row r="1915" spans="1:7">
      <c r="A1915" s="208" t="s">
        <v>3440</v>
      </c>
      <c r="B1915" s="125" t="s">
        <v>335</v>
      </c>
      <c r="C1915" s="125" t="s">
        <v>2861</v>
      </c>
      <c r="D1915" s="125" t="s">
        <v>202</v>
      </c>
      <c r="E1915" s="125" t="s">
        <v>2874</v>
      </c>
      <c r="F1915" s="125" t="s">
        <v>2875</v>
      </c>
      <c r="G1915" s="125" t="s">
        <v>2890</v>
      </c>
    </row>
    <row r="1916" spans="1:7">
      <c r="A1916" s="208" t="s">
        <v>3441</v>
      </c>
      <c r="B1916" s="125" t="s">
        <v>335</v>
      </c>
      <c r="C1916" s="125" t="s">
        <v>2861</v>
      </c>
      <c r="D1916" s="125" t="s">
        <v>202</v>
      </c>
      <c r="E1916" s="125" t="s">
        <v>2874</v>
      </c>
      <c r="F1916" s="125" t="s">
        <v>2875</v>
      </c>
      <c r="G1916" s="125" t="s">
        <v>2876</v>
      </c>
    </row>
    <row r="1917" spans="1:7">
      <c r="A1917" s="208" t="s">
        <v>3442</v>
      </c>
      <c r="B1917" s="125" t="s">
        <v>335</v>
      </c>
      <c r="C1917" s="125" t="s">
        <v>2861</v>
      </c>
      <c r="D1917" s="125" t="s">
        <v>202</v>
      </c>
      <c r="E1917" s="125" t="s">
        <v>2874</v>
      </c>
      <c r="F1917" s="125" t="s">
        <v>2875</v>
      </c>
      <c r="G1917" s="125" t="s">
        <v>2981</v>
      </c>
    </row>
    <row r="1918" spans="1:7">
      <c r="A1918" s="208" t="s">
        <v>3443</v>
      </c>
      <c r="B1918" s="125" t="s">
        <v>335</v>
      </c>
      <c r="C1918" s="125" t="s">
        <v>2861</v>
      </c>
      <c r="D1918" s="125" t="s">
        <v>202</v>
      </c>
      <c r="E1918" s="125" t="s">
        <v>2874</v>
      </c>
      <c r="F1918" s="125" t="s">
        <v>2875</v>
      </c>
      <c r="G1918" s="125" t="s">
        <v>2876</v>
      </c>
    </row>
    <row r="1919" spans="1:7">
      <c r="A1919" s="208" t="s">
        <v>3444</v>
      </c>
      <c r="B1919" s="125" t="s">
        <v>335</v>
      </c>
      <c r="C1919" s="125" t="s">
        <v>2861</v>
      </c>
      <c r="D1919" s="125" t="s">
        <v>202</v>
      </c>
      <c r="E1919" s="125" t="s">
        <v>2874</v>
      </c>
      <c r="F1919" s="125" t="s">
        <v>2875</v>
      </c>
      <c r="G1919" s="125" t="s">
        <v>2876</v>
      </c>
    </row>
    <row r="1920" spans="1:7">
      <c r="A1920" s="208" t="s">
        <v>3445</v>
      </c>
      <c r="B1920" s="125" t="s">
        <v>335</v>
      </c>
      <c r="C1920" s="125" t="s">
        <v>2861</v>
      </c>
      <c r="D1920" s="125" t="s">
        <v>202</v>
      </c>
      <c r="E1920" s="125" t="s">
        <v>2874</v>
      </c>
      <c r="F1920" s="125" t="s">
        <v>2875</v>
      </c>
      <c r="G1920" s="125" t="s">
        <v>2876</v>
      </c>
    </row>
    <row r="1921" spans="1:7">
      <c r="A1921" s="208" t="s">
        <v>3446</v>
      </c>
      <c r="B1921" s="125" t="s">
        <v>335</v>
      </c>
      <c r="C1921" s="125" t="s">
        <v>2861</v>
      </c>
      <c r="D1921" s="125" t="s">
        <v>202</v>
      </c>
      <c r="E1921" s="125" t="s">
        <v>2874</v>
      </c>
      <c r="F1921" s="125" t="s">
        <v>2875</v>
      </c>
      <c r="G1921" s="125" t="s">
        <v>3376</v>
      </c>
    </row>
    <row r="1922" spans="1:7">
      <c r="A1922" s="208" t="s">
        <v>3447</v>
      </c>
      <c r="B1922" s="125" t="s">
        <v>335</v>
      </c>
      <c r="C1922" s="125" t="s">
        <v>2861</v>
      </c>
      <c r="D1922" s="125" t="s">
        <v>202</v>
      </c>
      <c r="E1922" s="125" t="s">
        <v>2874</v>
      </c>
      <c r="F1922" s="125" t="s">
        <v>2875</v>
      </c>
      <c r="G1922" s="125" t="s">
        <v>2890</v>
      </c>
    </row>
    <row r="1923" spans="1:7">
      <c r="A1923" s="208" t="s">
        <v>3448</v>
      </c>
      <c r="B1923" s="125" t="s">
        <v>335</v>
      </c>
      <c r="C1923" s="125" t="s">
        <v>2861</v>
      </c>
      <c r="D1923" s="125" t="s">
        <v>197</v>
      </c>
      <c r="E1923" s="125" t="s">
        <v>2874</v>
      </c>
      <c r="F1923" s="125" t="s">
        <v>2875</v>
      </c>
      <c r="G1923" s="125" t="s">
        <v>2881</v>
      </c>
    </row>
    <row r="1924" spans="1:7">
      <c r="A1924" s="208" t="s">
        <v>3449</v>
      </c>
      <c r="B1924" s="125" t="s">
        <v>335</v>
      </c>
      <c r="C1924" s="125" t="s">
        <v>2861</v>
      </c>
      <c r="D1924" s="125" t="s">
        <v>197</v>
      </c>
      <c r="E1924" s="125" t="s">
        <v>2874</v>
      </c>
      <c r="F1924" s="125" t="s">
        <v>2875</v>
      </c>
      <c r="G1924" s="125" t="s">
        <v>2875</v>
      </c>
    </row>
    <row r="1925" spans="1:7">
      <c r="A1925" s="208" t="s">
        <v>3450</v>
      </c>
      <c r="B1925" s="125" t="s">
        <v>335</v>
      </c>
      <c r="C1925" s="125" t="s">
        <v>2861</v>
      </c>
      <c r="D1925" s="125" t="s">
        <v>197</v>
      </c>
      <c r="E1925" s="125" t="s">
        <v>2874</v>
      </c>
      <c r="F1925" s="125" t="s">
        <v>2875</v>
      </c>
      <c r="G1925" s="125" t="s">
        <v>2916</v>
      </c>
    </row>
    <row r="1926" spans="1:7">
      <c r="A1926" s="208" t="s">
        <v>3451</v>
      </c>
      <c r="B1926" s="125" t="s">
        <v>335</v>
      </c>
      <c r="C1926" s="125" t="s">
        <v>2861</v>
      </c>
      <c r="D1926" s="125" t="s">
        <v>202</v>
      </c>
      <c r="E1926" s="125" t="s">
        <v>2874</v>
      </c>
      <c r="F1926" s="125" t="s">
        <v>3073</v>
      </c>
      <c r="G1926" s="125" t="s">
        <v>2912</v>
      </c>
    </row>
    <row r="1927" spans="1:7">
      <c r="A1927" s="208" t="s">
        <v>3452</v>
      </c>
      <c r="B1927" s="125" t="s">
        <v>335</v>
      </c>
      <c r="C1927" s="125" t="s">
        <v>2861</v>
      </c>
      <c r="D1927" s="125" t="s">
        <v>202</v>
      </c>
      <c r="E1927" s="125" t="s">
        <v>2874</v>
      </c>
      <c r="F1927" s="125" t="s">
        <v>2875</v>
      </c>
      <c r="G1927" s="125" t="s">
        <v>2890</v>
      </c>
    </row>
    <row r="1928" spans="1:7">
      <c r="A1928" s="208" t="s">
        <v>3453</v>
      </c>
      <c r="B1928" s="125" t="s">
        <v>335</v>
      </c>
      <c r="C1928" s="125" t="s">
        <v>2861</v>
      </c>
      <c r="D1928" s="125" t="s">
        <v>197</v>
      </c>
      <c r="E1928" s="125" t="s">
        <v>2874</v>
      </c>
      <c r="F1928" s="125" t="s">
        <v>2875</v>
      </c>
      <c r="G1928" s="125" t="s">
        <v>3009</v>
      </c>
    </row>
    <row r="1929" spans="1:7">
      <c r="A1929" s="208" t="s">
        <v>3454</v>
      </c>
      <c r="B1929" s="125" t="s">
        <v>335</v>
      </c>
      <c r="C1929" s="125" t="s">
        <v>2861</v>
      </c>
      <c r="D1929" s="125" t="s">
        <v>197</v>
      </c>
      <c r="E1929" s="125" t="s">
        <v>2874</v>
      </c>
      <c r="F1929" s="125" t="s">
        <v>2875</v>
      </c>
      <c r="G1929" s="125" t="s">
        <v>3455</v>
      </c>
    </row>
    <row r="1930" spans="1:7">
      <c r="A1930" s="208" t="s">
        <v>3456</v>
      </c>
      <c r="B1930" s="125" t="s">
        <v>335</v>
      </c>
      <c r="C1930" s="125" t="s">
        <v>2861</v>
      </c>
      <c r="D1930" s="125" t="s">
        <v>202</v>
      </c>
      <c r="E1930" s="125" t="s">
        <v>2874</v>
      </c>
      <c r="F1930" s="125" t="s">
        <v>2875</v>
      </c>
      <c r="G1930" s="125" t="s">
        <v>2876</v>
      </c>
    </row>
    <row r="1931" spans="1:7">
      <c r="A1931" s="208" t="s">
        <v>3457</v>
      </c>
      <c r="B1931" s="125" t="s">
        <v>335</v>
      </c>
      <c r="C1931" s="125" t="s">
        <v>2861</v>
      </c>
      <c r="D1931" s="125" t="s">
        <v>197</v>
      </c>
      <c r="E1931" s="125" t="s">
        <v>2874</v>
      </c>
      <c r="F1931" s="125" t="s">
        <v>2875</v>
      </c>
      <c r="G1931" s="125" t="s">
        <v>2876</v>
      </c>
    </row>
    <row r="1932" spans="1:7">
      <c r="A1932" s="208" t="s">
        <v>3458</v>
      </c>
      <c r="B1932" s="125" t="s">
        <v>335</v>
      </c>
      <c r="C1932" s="125" t="s">
        <v>2861</v>
      </c>
      <c r="D1932" s="125" t="s">
        <v>202</v>
      </c>
      <c r="E1932" s="125" t="s">
        <v>2874</v>
      </c>
      <c r="F1932" s="125" t="s">
        <v>2875</v>
      </c>
      <c r="G1932" s="125" t="s">
        <v>3330</v>
      </c>
    </row>
    <row r="1933" spans="1:7">
      <c r="A1933" s="208" t="s">
        <v>3459</v>
      </c>
      <c r="B1933" s="125" t="s">
        <v>195</v>
      </c>
      <c r="C1933" s="125" t="s">
        <v>2862</v>
      </c>
      <c r="D1933" s="125" t="s">
        <v>197</v>
      </c>
      <c r="E1933" s="125" t="s">
        <v>2874</v>
      </c>
      <c r="F1933" s="125" t="s">
        <v>3073</v>
      </c>
      <c r="G1933" s="125" t="s">
        <v>2912</v>
      </c>
    </row>
    <row r="1934" spans="1:7">
      <c r="A1934" s="208" t="s">
        <v>3460</v>
      </c>
      <c r="B1934" s="125" t="s">
        <v>195</v>
      </c>
      <c r="C1934" s="125" t="s">
        <v>2862</v>
      </c>
      <c r="D1934" s="125" t="s">
        <v>197</v>
      </c>
      <c r="E1934" s="125" t="s">
        <v>2874</v>
      </c>
      <c r="F1934" s="125" t="s">
        <v>2875</v>
      </c>
      <c r="G1934" s="125" t="s">
        <v>2876</v>
      </c>
    </row>
    <row r="1935" spans="1:7">
      <c r="A1935" s="208" t="s">
        <v>3461</v>
      </c>
      <c r="B1935" s="125" t="s">
        <v>195</v>
      </c>
      <c r="C1935" s="125" t="s">
        <v>2862</v>
      </c>
      <c r="D1935" s="125" t="s">
        <v>202</v>
      </c>
      <c r="E1935" s="125" t="s">
        <v>2874</v>
      </c>
      <c r="F1935" s="125" t="s">
        <v>2875</v>
      </c>
      <c r="G1935" s="125" t="s">
        <v>3036</v>
      </c>
    </row>
    <row r="1936" spans="1:7">
      <c r="A1936" s="208" t="s">
        <v>3462</v>
      </c>
      <c r="B1936" s="125" t="s">
        <v>195</v>
      </c>
      <c r="C1936" s="125" t="s">
        <v>2862</v>
      </c>
      <c r="D1936" s="125" t="s">
        <v>202</v>
      </c>
      <c r="E1936" s="125" t="s">
        <v>2874</v>
      </c>
      <c r="F1936" s="125" t="s">
        <v>2875</v>
      </c>
      <c r="G1936" s="125" t="s">
        <v>2904</v>
      </c>
    </row>
    <row r="1937" spans="1:7">
      <c r="A1937" s="208" t="s">
        <v>3463</v>
      </c>
      <c r="B1937" s="125" t="s">
        <v>195</v>
      </c>
      <c r="C1937" s="125" t="s">
        <v>2862</v>
      </c>
      <c r="D1937" s="125" t="s">
        <v>202</v>
      </c>
      <c r="E1937" s="125" t="s">
        <v>2874</v>
      </c>
      <c r="F1937" s="125" t="s">
        <v>2875</v>
      </c>
      <c r="G1937" s="125" t="s">
        <v>2876</v>
      </c>
    </row>
    <row r="1938" spans="1:7">
      <c r="A1938" s="208" t="s">
        <v>3464</v>
      </c>
      <c r="B1938" s="125" t="s">
        <v>195</v>
      </c>
      <c r="C1938" s="125" t="s">
        <v>2862</v>
      </c>
      <c r="D1938" s="125" t="s">
        <v>197</v>
      </c>
      <c r="E1938" s="125" t="s">
        <v>2874</v>
      </c>
      <c r="F1938" s="125" t="s">
        <v>2875</v>
      </c>
      <c r="G1938" s="125" t="s">
        <v>2876</v>
      </c>
    </row>
    <row r="1939" spans="1:7">
      <c r="A1939" s="208" t="s">
        <v>3465</v>
      </c>
      <c r="B1939" s="125" t="s">
        <v>195</v>
      </c>
      <c r="C1939" s="125" t="s">
        <v>2862</v>
      </c>
      <c r="D1939" s="125" t="s">
        <v>197</v>
      </c>
      <c r="E1939" s="125" t="s">
        <v>2874</v>
      </c>
      <c r="F1939" s="125" t="s">
        <v>2875</v>
      </c>
      <c r="G1939" s="125" t="s">
        <v>3009</v>
      </c>
    </row>
    <row r="1940" spans="1:7">
      <c r="A1940" s="208" t="s">
        <v>3466</v>
      </c>
      <c r="B1940" s="125" t="s">
        <v>195</v>
      </c>
      <c r="C1940" s="125" t="s">
        <v>2862</v>
      </c>
      <c r="D1940" s="125" t="s">
        <v>197</v>
      </c>
      <c r="E1940" s="125" t="s">
        <v>2874</v>
      </c>
      <c r="F1940" s="125" t="s">
        <v>2875</v>
      </c>
      <c r="G1940" s="125" t="s">
        <v>2876</v>
      </c>
    </row>
    <row r="1941" spans="1:7">
      <c r="A1941" s="208" t="s">
        <v>3467</v>
      </c>
      <c r="B1941" s="125" t="s">
        <v>195</v>
      </c>
      <c r="C1941" s="125" t="s">
        <v>2862</v>
      </c>
      <c r="D1941" s="125" t="s">
        <v>202</v>
      </c>
      <c r="E1941" s="125" t="s">
        <v>2874</v>
      </c>
      <c r="F1941" s="125" t="s">
        <v>2875</v>
      </c>
      <c r="G1941" s="125" t="s">
        <v>2876</v>
      </c>
    </row>
    <row r="1942" spans="1:7">
      <c r="A1942" s="208" t="s">
        <v>3468</v>
      </c>
      <c r="B1942" s="125" t="s">
        <v>195</v>
      </c>
      <c r="C1942" s="125" t="s">
        <v>2862</v>
      </c>
      <c r="D1942" s="125" t="s">
        <v>197</v>
      </c>
      <c r="E1942" s="125" t="s">
        <v>2874</v>
      </c>
      <c r="F1942" s="125" t="s">
        <v>2875</v>
      </c>
      <c r="G1942" s="125" t="s">
        <v>3469</v>
      </c>
    </row>
    <row r="1943" spans="1:7">
      <c r="A1943" s="208" t="s">
        <v>3470</v>
      </c>
      <c r="B1943" s="125" t="s">
        <v>195</v>
      </c>
      <c r="C1943" s="125" t="s">
        <v>2862</v>
      </c>
      <c r="D1943" s="125" t="s">
        <v>202</v>
      </c>
      <c r="E1943" s="125" t="s">
        <v>2874</v>
      </c>
      <c r="F1943" s="125" t="s">
        <v>2875</v>
      </c>
      <c r="G1943" s="125" t="s">
        <v>2876</v>
      </c>
    </row>
    <row r="1944" spans="1:7">
      <c r="A1944" s="208" t="s">
        <v>3471</v>
      </c>
      <c r="B1944" s="125" t="s">
        <v>195</v>
      </c>
      <c r="C1944" s="125" t="s">
        <v>2862</v>
      </c>
      <c r="D1944" s="125" t="s">
        <v>202</v>
      </c>
      <c r="E1944" s="125" t="s">
        <v>2874</v>
      </c>
      <c r="F1944" s="125" t="s">
        <v>2875</v>
      </c>
      <c r="G1944" s="125" t="s">
        <v>2916</v>
      </c>
    </row>
    <row r="1945" spans="1:7">
      <c r="A1945" s="208" t="s">
        <v>3472</v>
      </c>
      <c r="B1945" s="125" t="s">
        <v>195</v>
      </c>
      <c r="C1945" s="125" t="s">
        <v>2862</v>
      </c>
      <c r="D1945" s="125" t="s">
        <v>197</v>
      </c>
      <c r="E1945" s="125" t="s">
        <v>2874</v>
      </c>
      <c r="F1945" s="125" t="s">
        <v>2875</v>
      </c>
      <c r="G1945" s="125" t="s">
        <v>2912</v>
      </c>
    </row>
    <row r="1946" spans="1:7">
      <c r="A1946" s="208" t="s">
        <v>3473</v>
      </c>
      <c r="B1946" s="125" t="s">
        <v>195</v>
      </c>
      <c r="C1946" s="125" t="s">
        <v>2862</v>
      </c>
      <c r="D1946" s="125" t="s">
        <v>202</v>
      </c>
      <c r="E1946" s="125" t="s">
        <v>2874</v>
      </c>
      <c r="F1946" s="125" t="s">
        <v>2875</v>
      </c>
      <c r="G1946" s="125" t="s">
        <v>2890</v>
      </c>
    </row>
    <row r="1947" spans="1:7">
      <c r="A1947" s="208" t="s">
        <v>3474</v>
      </c>
      <c r="B1947" s="125" t="s">
        <v>195</v>
      </c>
      <c r="C1947" s="125" t="s">
        <v>2862</v>
      </c>
      <c r="D1947" s="125" t="s">
        <v>202</v>
      </c>
      <c r="E1947" s="125" t="s">
        <v>2874</v>
      </c>
      <c r="F1947" s="125" t="s">
        <v>2875</v>
      </c>
      <c r="G1947" s="125" t="s">
        <v>2878</v>
      </c>
    </row>
    <row r="1948" spans="1:7">
      <c r="A1948" s="208" t="s">
        <v>3475</v>
      </c>
      <c r="B1948" s="125" t="s">
        <v>195</v>
      </c>
      <c r="C1948" s="125" t="s">
        <v>2862</v>
      </c>
      <c r="D1948" s="125" t="s">
        <v>197</v>
      </c>
      <c r="E1948" s="125" t="s">
        <v>2874</v>
      </c>
      <c r="F1948" s="125" t="s">
        <v>2875</v>
      </c>
      <c r="G1948" s="125" t="s">
        <v>3330</v>
      </c>
    </row>
    <row r="1949" spans="1:7">
      <c r="A1949" s="208" t="s">
        <v>3476</v>
      </c>
      <c r="B1949" s="125" t="s">
        <v>195</v>
      </c>
      <c r="C1949" s="125" t="s">
        <v>2862</v>
      </c>
      <c r="D1949" s="125" t="s">
        <v>197</v>
      </c>
      <c r="E1949" s="125" t="s">
        <v>2874</v>
      </c>
      <c r="F1949" s="125" t="s">
        <v>2875</v>
      </c>
      <c r="G1949" s="125" t="s">
        <v>2876</v>
      </c>
    </row>
    <row r="1950" spans="1:7">
      <c r="A1950" s="208" t="s">
        <v>3477</v>
      </c>
      <c r="B1950" s="125" t="s">
        <v>195</v>
      </c>
      <c r="C1950" s="125" t="s">
        <v>2862</v>
      </c>
      <c r="D1950" s="125" t="s">
        <v>202</v>
      </c>
      <c r="E1950" s="125" t="s">
        <v>2874</v>
      </c>
      <c r="F1950" s="125" t="s">
        <v>2875</v>
      </c>
      <c r="G1950" s="125" t="s">
        <v>2885</v>
      </c>
    </row>
    <row r="1951" spans="1:7">
      <c r="A1951" s="208" t="s">
        <v>3478</v>
      </c>
      <c r="B1951" s="125" t="s">
        <v>195</v>
      </c>
      <c r="C1951" s="125" t="s">
        <v>2862</v>
      </c>
      <c r="D1951" s="125" t="s">
        <v>202</v>
      </c>
      <c r="E1951" s="125" t="s">
        <v>2874</v>
      </c>
      <c r="F1951" s="125" t="s">
        <v>2875</v>
      </c>
      <c r="G1951" s="125" t="s">
        <v>2876</v>
      </c>
    </row>
    <row r="1952" spans="1:7">
      <c r="A1952" s="208" t="s">
        <v>3479</v>
      </c>
      <c r="B1952" s="125" t="s">
        <v>195</v>
      </c>
      <c r="C1952" s="125" t="s">
        <v>2862</v>
      </c>
      <c r="D1952" s="125" t="s">
        <v>197</v>
      </c>
      <c r="E1952" s="125" t="s">
        <v>2874</v>
      </c>
      <c r="F1952" s="125" t="s">
        <v>2875</v>
      </c>
      <c r="G1952" s="125" t="s">
        <v>2876</v>
      </c>
    </row>
    <row r="1953" spans="1:7">
      <c r="A1953" s="208" t="s">
        <v>3480</v>
      </c>
      <c r="B1953" s="125" t="s">
        <v>195</v>
      </c>
      <c r="C1953" s="125" t="s">
        <v>2862</v>
      </c>
      <c r="D1953" s="125" t="s">
        <v>202</v>
      </c>
      <c r="E1953" s="125" t="s">
        <v>2874</v>
      </c>
      <c r="F1953" s="125" t="s">
        <v>2875</v>
      </c>
      <c r="G1953" s="125" t="s">
        <v>2876</v>
      </c>
    </row>
    <row r="1954" spans="1:7">
      <c r="A1954" s="208" t="s">
        <v>3481</v>
      </c>
      <c r="B1954" s="125" t="s">
        <v>195</v>
      </c>
      <c r="C1954" s="125" t="s">
        <v>2862</v>
      </c>
      <c r="D1954" s="125" t="s">
        <v>197</v>
      </c>
      <c r="E1954" s="125" t="s">
        <v>2874</v>
      </c>
      <c r="F1954" s="125" t="s">
        <v>2875</v>
      </c>
      <c r="G1954" s="125" t="s">
        <v>2904</v>
      </c>
    </row>
    <row r="1955" spans="1:7">
      <c r="A1955" s="208" t="s">
        <v>3482</v>
      </c>
      <c r="B1955" s="125" t="s">
        <v>195</v>
      </c>
      <c r="C1955" s="125" t="s">
        <v>2862</v>
      </c>
      <c r="D1955" s="125" t="s">
        <v>197</v>
      </c>
      <c r="E1955" s="125" t="s">
        <v>2874</v>
      </c>
      <c r="F1955" s="125" t="s">
        <v>2875</v>
      </c>
      <c r="G1955" s="125" t="s">
        <v>2876</v>
      </c>
    </row>
    <row r="1956" spans="1:7">
      <c r="A1956" s="208" t="s">
        <v>3483</v>
      </c>
      <c r="B1956" s="125" t="s">
        <v>195</v>
      </c>
      <c r="C1956" s="125" t="s">
        <v>2862</v>
      </c>
      <c r="D1956" s="125" t="s">
        <v>197</v>
      </c>
      <c r="E1956" s="125" t="s">
        <v>2938</v>
      </c>
      <c r="F1956" s="125" t="s">
        <v>2875</v>
      </c>
      <c r="G1956" s="125" t="s">
        <v>2916</v>
      </c>
    </row>
    <row r="1957" spans="1:7">
      <c r="A1957" s="208" t="s">
        <v>3484</v>
      </c>
      <c r="B1957" s="125" t="s">
        <v>195</v>
      </c>
      <c r="C1957" s="125" t="s">
        <v>2862</v>
      </c>
      <c r="D1957" s="125" t="s">
        <v>202</v>
      </c>
      <c r="E1957" s="125" t="s">
        <v>2874</v>
      </c>
      <c r="F1957" s="125" t="s">
        <v>2875</v>
      </c>
      <c r="G1957" s="125" t="s">
        <v>2878</v>
      </c>
    </row>
    <row r="1958" spans="1:7">
      <c r="A1958" s="208" t="s">
        <v>3485</v>
      </c>
      <c r="B1958" s="125" t="s">
        <v>195</v>
      </c>
      <c r="C1958" s="125" t="s">
        <v>2862</v>
      </c>
      <c r="D1958" s="125" t="s">
        <v>202</v>
      </c>
      <c r="E1958" s="125" t="s">
        <v>2874</v>
      </c>
      <c r="F1958" s="125" t="s">
        <v>2875</v>
      </c>
      <c r="G1958" s="125" t="s">
        <v>2885</v>
      </c>
    </row>
    <row r="1959" spans="1:7">
      <c r="A1959" s="208" t="s">
        <v>3486</v>
      </c>
      <c r="B1959" s="125" t="s">
        <v>195</v>
      </c>
      <c r="C1959" s="125" t="s">
        <v>2862</v>
      </c>
      <c r="D1959" s="125" t="s">
        <v>197</v>
      </c>
      <c r="E1959" s="125" t="s">
        <v>2874</v>
      </c>
      <c r="F1959" s="125" t="s">
        <v>2875</v>
      </c>
      <c r="G1959" s="125" t="s">
        <v>3487</v>
      </c>
    </row>
    <row r="1960" spans="1:7">
      <c r="A1960" s="208" t="s">
        <v>3488</v>
      </c>
      <c r="B1960" s="125" t="s">
        <v>195</v>
      </c>
      <c r="C1960" s="125" t="s">
        <v>2862</v>
      </c>
      <c r="D1960" s="125" t="s">
        <v>202</v>
      </c>
      <c r="E1960" s="125" t="s">
        <v>2874</v>
      </c>
      <c r="F1960" s="125" t="s">
        <v>2875</v>
      </c>
      <c r="G1960" s="125" t="s">
        <v>2906</v>
      </c>
    </row>
    <row r="1961" spans="1:7">
      <c r="A1961" s="208" t="s">
        <v>3489</v>
      </c>
      <c r="B1961" s="125" t="s">
        <v>195</v>
      </c>
      <c r="C1961" s="125" t="s">
        <v>2862</v>
      </c>
      <c r="D1961" s="125" t="s">
        <v>202</v>
      </c>
      <c r="E1961" s="125" t="s">
        <v>2874</v>
      </c>
      <c r="F1961" s="125" t="s">
        <v>2875</v>
      </c>
      <c r="G1961" s="125" t="s">
        <v>2876</v>
      </c>
    </row>
    <row r="1962" spans="1:7">
      <c r="A1962" s="208" t="s">
        <v>3490</v>
      </c>
      <c r="B1962" s="125" t="s">
        <v>195</v>
      </c>
      <c r="C1962" s="125" t="s">
        <v>2862</v>
      </c>
      <c r="D1962" s="125" t="s">
        <v>197</v>
      </c>
      <c r="E1962" s="125" t="s">
        <v>2874</v>
      </c>
      <c r="F1962" s="125" t="s">
        <v>2875</v>
      </c>
      <c r="G1962" s="125" t="s">
        <v>2876</v>
      </c>
    </row>
    <row r="1963" spans="1:7">
      <c r="A1963" s="208" t="s">
        <v>3491</v>
      </c>
      <c r="B1963" s="125" t="s">
        <v>195</v>
      </c>
      <c r="C1963" s="125" t="s">
        <v>2862</v>
      </c>
      <c r="D1963" s="125" t="s">
        <v>197</v>
      </c>
      <c r="E1963" s="125" t="s">
        <v>2874</v>
      </c>
      <c r="F1963" s="125" t="s">
        <v>2875</v>
      </c>
      <c r="G1963" s="125" t="s">
        <v>2890</v>
      </c>
    </row>
    <row r="1964" spans="1:7">
      <c r="A1964" s="208" t="s">
        <v>3492</v>
      </c>
      <c r="B1964" s="125" t="s">
        <v>195</v>
      </c>
      <c r="C1964" s="125" t="s">
        <v>2862</v>
      </c>
      <c r="D1964" s="125" t="s">
        <v>197</v>
      </c>
      <c r="E1964" s="125" t="s">
        <v>2874</v>
      </c>
      <c r="F1964" s="125" t="s">
        <v>2875</v>
      </c>
      <c r="G1964" s="125" t="s">
        <v>2885</v>
      </c>
    </row>
    <row r="1965" spans="1:7">
      <c r="A1965" s="208" t="s">
        <v>3493</v>
      </c>
      <c r="B1965" s="125" t="s">
        <v>195</v>
      </c>
      <c r="C1965" s="125" t="s">
        <v>2862</v>
      </c>
      <c r="D1965" s="125" t="s">
        <v>202</v>
      </c>
      <c r="E1965" s="125" t="s">
        <v>2874</v>
      </c>
      <c r="F1965" s="125" t="s">
        <v>2875</v>
      </c>
      <c r="G1965" s="125" t="s">
        <v>2881</v>
      </c>
    </row>
    <row r="1966" spans="1:7">
      <c r="A1966" s="208" t="s">
        <v>3494</v>
      </c>
      <c r="B1966" s="125" t="s">
        <v>195</v>
      </c>
      <c r="C1966" s="125" t="s">
        <v>2862</v>
      </c>
      <c r="D1966" s="125" t="s">
        <v>197</v>
      </c>
      <c r="E1966" s="125" t="s">
        <v>2874</v>
      </c>
      <c r="F1966" s="125" t="s">
        <v>2875</v>
      </c>
      <c r="G1966" s="125" t="s">
        <v>2904</v>
      </c>
    </row>
    <row r="1967" spans="1:7">
      <c r="A1967" s="208" t="s">
        <v>3495</v>
      </c>
      <c r="B1967" s="125" t="s">
        <v>195</v>
      </c>
      <c r="C1967" s="125" t="s">
        <v>2862</v>
      </c>
      <c r="D1967" s="125" t="s">
        <v>202</v>
      </c>
      <c r="E1967" s="125" t="s">
        <v>2874</v>
      </c>
      <c r="F1967" s="125" t="s">
        <v>2875</v>
      </c>
      <c r="G1967" s="125" t="s">
        <v>2908</v>
      </c>
    </row>
    <row r="1968" spans="1:7">
      <c r="A1968" s="208" t="s">
        <v>3496</v>
      </c>
      <c r="B1968" s="125" t="s">
        <v>195</v>
      </c>
      <c r="C1968" s="125" t="s">
        <v>2862</v>
      </c>
      <c r="D1968" s="125" t="s">
        <v>197</v>
      </c>
      <c r="E1968" s="125" t="s">
        <v>2874</v>
      </c>
      <c r="F1968" s="125" t="s">
        <v>2875</v>
      </c>
      <c r="G1968" s="125"/>
    </row>
    <row r="1969" spans="1:7">
      <c r="A1969" s="208" t="s">
        <v>3497</v>
      </c>
      <c r="B1969" s="125" t="s">
        <v>195</v>
      </c>
      <c r="C1969" s="125" t="s">
        <v>2862</v>
      </c>
      <c r="D1969" s="125" t="s">
        <v>202</v>
      </c>
      <c r="E1969" s="125" t="s">
        <v>2938</v>
      </c>
      <c r="F1969" s="125" t="s">
        <v>2875</v>
      </c>
      <c r="G1969" s="125" t="s">
        <v>3096</v>
      </c>
    </row>
    <row r="1970" spans="1:7">
      <c r="A1970" s="208" t="s">
        <v>3498</v>
      </c>
      <c r="B1970" s="125" t="s">
        <v>195</v>
      </c>
      <c r="C1970" s="125" t="s">
        <v>2862</v>
      </c>
      <c r="D1970" s="125" t="s">
        <v>202</v>
      </c>
      <c r="E1970" s="125" t="s">
        <v>2874</v>
      </c>
      <c r="F1970" s="125" t="s">
        <v>2875</v>
      </c>
      <c r="G1970" s="125" t="s">
        <v>2876</v>
      </c>
    </row>
    <row r="1971" spans="1:7">
      <c r="A1971" s="208" t="s">
        <v>3499</v>
      </c>
      <c r="B1971" s="125" t="s">
        <v>195</v>
      </c>
      <c r="C1971" s="125" t="s">
        <v>2862</v>
      </c>
      <c r="D1971" s="125" t="s">
        <v>202</v>
      </c>
      <c r="E1971" s="125" t="s">
        <v>2874</v>
      </c>
      <c r="F1971" s="125" t="s">
        <v>2875</v>
      </c>
      <c r="G1971" s="125" t="s">
        <v>2876</v>
      </c>
    </row>
    <row r="1972" spans="1:7">
      <c r="A1972" s="208" t="s">
        <v>3500</v>
      </c>
      <c r="B1972" s="125" t="s">
        <v>195</v>
      </c>
      <c r="C1972" s="125" t="s">
        <v>2862</v>
      </c>
      <c r="D1972" s="125" t="s">
        <v>197</v>
      </c>
      <c r="E1972" s="125" t="s">
        <v>2874</v>
      </c>
      <c r="F1972" s="125" t="s">
        <v>2875</v>
      </c>
      <c r="G1972" s="125" t="s">
        <v>2941</v>
      </c>
    </row>
    <row r="1973" spans="1:7">
      <c r="A1973" s="208" t="s">
        <v>3501</v>
      </c>
      <c r="B1973" s="125" t="s">
        <v>195</v>
      </c>
      <c r="C1973" s="125" t="s">
        <v>2862</v>
      </c>
      <c r="D1973" s="125" t="s">
        <v>202</v>
      </c>
      <c r="E1973" s="125" t="s">
        <v>2874</v>
      </c>
      <c r="F1973" s="125" t="s">
        <v>2875</v>
      </c>
      <c r="G1973" s="125" t="s">
        <v>2876</v>
      </c>
    </row>
    <row r="1974" spans="1:7">
      <c r="A1974" s="208" t="s">
        <v>3502</v>
      </c>
      <c r="B1974" s="125" t="s">
        <v>195</v>
      </c>
      <c r="C1974" s="125" t="s">
        <v>2862</v>
      </c>
      <c r="D1974" s="125" t="s">
        <v>202</v>
      </c>
      <c r="E1974" s="125" t="s">
        <v>2874</v>
      </c>
      <c r="F1974" s="125" t="s">
        <v>2875</v>
      </c>
      <c r="G1974" s="125" t="s">
        <v>2876</v>
      </c>
    </row>
    <row r="1975" spans="1:7">
      <c r="A1975" s="208" t="s">
        <v>3503</v>
      </c>
      <c r="B1975" s="125" t="s">
        <v>195</v>
      </c>
      <c r="C1975" s="125" t="s">
        <v>2862</v>
      </c>
      <c r="D1975" s="125" t="s">
        <v>197</v>
      </c>
      <c r="E1975" s="125" t="s">
        <v>2874</v>
      </c>
      <c r="F1975" s="125" t="s">
        <v>2875</v>
      </c>
      <c r="G1975" s="125" t="s">
        <v>3504</v>
      </c>
    </row>
    <row r="1976" spans="1:7">
      <c r="A1976" s="208" t="s">
        <v>3505</v>
      </c>
      <c r="B1976" s="125" t="s">
        <v>195</v>
      </c>
      <c r="C1976" s="125" t="s">
        <v>2862</v>
      </c>
      <c r="D1976" s="125" t="s">
        <v>197</v>
      </c>
      <c r="E1976" s="125" t="s">
        <v>2874</v>
      </c>
      <c r="F1976" s="125" t="s">
        <v>2875</v>
      </c>
      <c r="G1976" s="125" t="s">
        <v>2876</v>
      </c>
    </row>
    <row r="1977" spans="1:7">
      <c r="A1977" s="208" t="s">
        <v>3506</v>
      </c>
      <c r="B1977" s="125" t="s">
        <v>195</v>
      </c>
      <c r="C1977" s="125" t="s">
        <v>2862</v>
      </c>
      <c r="D1977" s="125" t="s">
        <v>197</v>
      </c>
      <c r="E1977" s="125" t="s">
        <v>2874</v>
      </c>
      <c r="F1977" s="125" t="s">
        <v>2875</v>
      </c>
      <c r="G1977" s="125" t="s">
        <v>2876</v>
      </c>
    </row>
    <row r="1978" spans="1:7">
      <c r="A1978" s="208" t="s">
        <v>3507</v>
      </c>
      <c r="B1978" s="125" t="s">
        <v>195</v>
      </c>
      <c r="C1978" s="125" t="s">
        <v>2862</v>
      </c>
      <c r="D1978" s="125" t="s">
        <v>202</v>
      </c>
      <c r="E1978" s="125" t="s">
        <v>2874</v>
      </c>
      <c r="F1978" s="125" t="s">
        <v>2875</v>
      </c>
      <c r="G1978" s="125" t="s">
        <v>2885</v>
      </c>
    </row>
    <row r="1979" spans="1:7">
      <c r="A1979" s="208" t="s">
        <v>3508</v>
      </c>
      <c r="B1979" s="125" t="s">
        <v>335</v>
      </c>
      <c r="C1979" s="125" t="s">
        <v>2862</v>
      </c>
      <c r="D1979" s="125" t="s">
        <v>202</v>
      </c>
      <c r="E1979" s="125" t="s">
        <v>2874</v>
      </c>
      <c r="F1979" s="125" t="s">
        <v>2875</v>
      </c>
      <c r="G1979" s="125" t="s">
        <v>2890</v>
      </c>
    </row>
    <row r="1980" spans="1:7">
      <c r="A1980" s="208" t="s">
        <v>3509</v>
      </c>
      <c r="B1980" s="125" t="s">
        <v>335</v>
      </c>
      <c r="C1980" s="125" t="s">
        <v>2862</v>
      </c>
      <c r="D1980" s="125" t="s">
        <v>197</v>
      </c>
      <c r="E1980" s="125" t="s">
        <v>2874</v>
      </c>
      <c r="F1980" s="125" t="s">
        <v>2875</v>
      </c>
      <c r="G1980" s="125" t="s">
        <v>2876</v>
      </c>
    </row>
    <row r="1981" spans="1:7">
      <c r="A1981" s="208" t="s">
        <v>3510</v>
      </c>
      <c r="B1981" s="125" t="s">
        <v>335</v>
      </c>
      <c r="C1981" s="125" t="s">
        <v>2862</v>
      </c>
      <c r="D1981" s="125" t="s">
        <v>202</v>
      </c>
      <c r="E1981" s="125" t="s">
        <v>2874</v>
      </c>
      <c r="F1981" s="125" t="s">
        <v>2875</v>
      </c>
      <c r="G1981" s="125" t="s">
        <v>2876</v>
      </c>
    </row>
    <row r="1982" spans="1:7">
      <c r="A1982" s="208" t="s">
        <v>3511</v>
      </c>
      <c r="B1982" s="125" t="s">
        <v>335</v>
      </c>
      <c r="C1982" s="125" t="s">
        <v>2862</v>
      </c>
      <c r="D1982" s="125" t="s">
        <v>202</v>
      </c>
      <c r="E1982" s="125" t="s">
        <v>2874</v>
      </c>
      <c r="F1982" s="125" t="s">
        <v>2875</v>
      </c>
      <c r="G1982" s="125" t="s">
        <v>3469</v>
      </c>
    </row>
    <row r="1983" spans="1:7">
      <c r="A1983" s="208" t="s">
        <v>3512</v>
      </c>
      <c r="B1983" s="125" t="s">
        <v>335</v>
      </c>
      <c r="C1983" s="125" t="s">
        <v>2862</v>
      </c>
      <c r="D1983" s="125" t="s">
        <v>202</v>
      </c>
      <c r="E1983" s="125" t="s">
        <v>2874</v>
      </c>
      <c r="F1983" s="125" t="s">
        <v>2875</v>
      </c>
      <c r="G1983" s="125" t="s">
        <v>2885</v>
      </c>
    </row>
    <row r="1984" spans="1:7">
      <c r="A1984" s="208" t="s">
        <v>3513</v>
      </c>
      <c r="B1984" s="125" t="s">
        <v>335</v>
      </c>
      <c r="C1984" s="125" t="s">
        <v>2862</v>
      </c>
      <c r="D1984" s="125" t="s">
        <v>202</v>
      </c>
      <c r="E1984" s="125" t="s">
        <v>2874</v>
      </c>
      <c r="F1984" s="125" t="s">
        <v>2875</v>
      </c>
      <c r="G1984" s="125" t="s">
        <v>2876</v>
      </c>
    </row>
    <row r="1985" spans="1:7">
      <c r="A1985" s="208" t="s">
        <v>3514</v>
      </c>
      <c r="B1985" s="125" t="s">
        <v>335</v>
      </c>
      <c r="C1985" s="125" t="s">
        <v>2862</v>
      </c>
      <c r="D1985" s="125" t="s">
        <v>202</v>
      </c>
      <c r="E1985" s="125" t="s">
        <v>2874</v>
      </c>
      <c r="F1985" s="125" t="s">
        <v>2875</v>
      </c>
      <c r="G1985" s="125" t="s">
        <v>2876</v>
      </c>
    </row>
    <row r="1986" spans="1:7">
      <c r="A1986" s="208" t="s">
        <v>3515</v>
      </c>
      <c r="B1986" s="125" t="s">
        <v>335</v>
      </c>
      <c r="C1986" s="125" t="s">
        <v>2862</v>
      </c>
      <c r="D1986" s="125" t="s">
        <v>197</v>
      </c>
      <c r="E1986" s="125" t="s">
        <v>2874</v>
      </c>
      <c r="F1986" s="125" t="s">
        <v>2875</v>
      </c>
      <c r="G1986" s="125" t="s">
        <v>2876</v>
      </c>
    </row>
    <row r="1987" spans="1:7">
      <c r="A1987" s="208" t="s">
        <v>3516</v>
      </c>
      <c r="B1987" s="125" t="s">
        <v>335</v>
      </c>
      <c r="C1987" s="125" t="s">
        <v>2862</v>
      </c>
      <c r="D1987" s="125" t="s">
        <v>202</v>
      </c>
      <c r="E1987" s="125" t="s">
        <v>2874</v>
      </c>
      <c r="F1987" s="125" t="s">
        <v>2875</v>
      </c>
      <c r="G1987" s="125" t="s">
        <v>2876</v>
      </c>
    </row>
    <row r="1988" spans="1:7">
      <c r="A1988" s="208" t="s">
        <v>3517</v>
      </c>
      <c r="B1988" s="125" t="s">
        <v>335</v>
      </c>
      <c r="C1988" s="125" t="s">
        <v>2862</v>
      </c>
      <c r="D1988" s="125" t="s">
        <v>202</v>
      </c>
      <c r="E1988" s="125" t="s">
        <v>2874</v>
      </c>
      <c r="F1988" s="125" t="s">
        <v>2875</v>
      </c>
      <c r="G1988" s="125" t="s">
        <v>2904</v>
      </c>
    </row>
    <row r="1989" spans="1:7">
      <c r="A1989" s="208" t="s">
        <v>3518</v>
      </c>
      <c r="B1989" s="125" t="s">
        <v>335</v>
      </c>
      <c r="C1989" s="125" t="s">
        <v>2862</v>
      </c>
      <c r="D1989" s="125" t="s">
        <v>197</v>
      </c>
      <c r="E1989" s="125" t="s">
        <v>2874</v>
      </c>
      <c r="F1989" s="125" t="s">
        <v>2875</v>
      </c>
      <c r="G1989" s="125" t="s">
        <v>2876</v>
      </c>
    </row>
    <row r="1990" spans="1:7">
      <c r="A1990" s="208" t="s">
        <v>3519</v>
      </c>
      <c r="B1990" s="125" t="s">
        <v>335</v>
      </c>
      <c r="C1990" s="125" t="s">
        <v>2862</v>
      </c>
      <c r="D1990" s="125" t="s">
        <v>202</v>
      </c>
      <c r="E1990" s="125" t="s">
        <v>2874</v>
      </c>
      <c r="F1990" s="125" t="s">
        <v>2875</v>
      </c>
      <c r="G1990" s="125" t="s">
        <v>2912</v>
      </c>
    </row>
    <row r="1991" spans="1:7">
      <c r="A1991" s="208" t="s">
        <v>3520</v>
      </c>
      <c r="B1991" s="125" t="s">
        <v>335</v>
      </c>
      <c r="C1991" s="125" t="s">
        <v>2862</v>
      </c>
      <c r="D1991" s="125" t="s">
        <v>197</v>
      </c>
      <c r="E1991" s="125" t="s">
        <v>2874</v>
      </c>
      <c r="F1991" s="125" t="s">
        <v>2875</v>
      </c>
      <c r="G1991" s="125" t="s">
        <v>2876</v>
      </c>
    </row>
    <row r="1992" spans="1:7">
      <c r="A1992" s="208" t="s">
        <v>3521</v>
      </c>
      <c r="B1992" s="125" t="s">
        <v>335</v>
      </c>
      <c r="C1992" s="125" t="s">
        <v>2862</v>
      </c>
      <c r="D1992" s="125" t="s">
        <v>197</v>
      </c>
      <c r="E1992" s="125" t="s">
        <v>2874</v>
      </c>
      <c r="F1992" s="125" t="s">
        <v>2875</v>
      </c>
      <c r="G1992" s="125" t="s">
        <v>2876</v>
      </c>
    </row>
    <row r="1993" spans="1:7">
      <c r="A1993" s="208" t="s">
        <v>3522</v>
      </c>
      <c r="B1993" s="125" t="s">
        <v>335</v>
      </c>
      <c r="C1993" s="125" t="s">
        <v>2862</v>
      </c>
      <c r="D1993" s="125" t="s">
        <v>202</v>
      </c>
      <c r="E1993" s="125" t="s">
        <v>2938</v>
      </c>
      <c r="F1993" s="125" t="s">
        <v>2875</v>
      </c>
      <c r="G1993" s="125" t="s">
        <v>3024</v>
      </c>
    </row>
    <row r="1994" spans="1:7">
      <c r="A1994" s="208" t="s">
        <v>3523</v>
      </c>
      <c r="B1994" s="125" t="s">
        <v>335</v>
      </c>
      <c r="C1994" s="125" t="s">
        <v>2862</v>
      </c>
      <c r="D1994" s="125" t="s">
        <v>197</v>
      </c>
      <c r="E1994" s="125" t="s">
        <v>2874</v>
      </c>
      <c r="F1994" s="125" t="s">
        <v>2875</v>
      </c>
      <c r="G1994" s="125" t="s">
        <v>2876</v>
      </c>
    </row>
    <row r="1995" spans="1:7">
      <c r="A1995" s="208" t="s">
        <v>3524</v>
      </c>
      <c r="B1995" s="125" t="s">
        <v>335</v>
      </c>
      <c r="C1995" s="125" t="s">
        <v>2862</v>
      </c>
      <c r="D1995" s="125" t="s">
        <v>202</v>
      </c>
      <c r="E1995" s="125" t="s">
        <v>2874</v>
      </c>
      <c r="F1995" s="125" t="s">
        <v>2875</v>
      </c>
      <c r="G1995" s="125" t="s">
        <v>2876</v>
      </c>
    </row>
    <row r="1996" spans="1:7">
      <c r="A1996" s="208" t="s">
        <v>3525</v>
      </c>
      <c r="B1996" s="125" t="s">
        <v>335</v>
      </c>
      <c r="C1996" s="125" t="s">
        <v>2862</v>
      </c>
      <c r="D1996" s="125" t="s">
        <v>202</v>
      </c>
      <c r="E1996" s="125" t="s">
        <v>2874</v>
      </c>
      <c r="F1996" s="125" t="s">
        <v>2875</v>
      </c>
      <c r="G1996" s="125" t="s">
        <v>3032</v>
      </c>
    </row>
    <row r="1997" spans="1:7">
      <c r="A1997" s="208" t="s">
        <v>3526</v>
      </c>
      <c r="B1997" s="125" t="s">
        <v>335</v>
      </c>
      <c r="C1997" s="125" t="s">
        <v>2862</v>
      </c>
      <c r="D1997" s="125" t="s">
        <v>202</v>
      </c>
      <c r="E1997" s="125" t="s">
        <v>2874</v>
      </c>
      <c r="F1997" s="125" t="s">
        <v>2875</v>
      </c>
      <c r="G1997" s="125" t="s">
        <v>2876</v>
      </c>
    </row>
    <row r="1998" spans="1:7">
      <c r="A1998" s="208" t="s">
        <v>3527</v>
      </c>
      <c r="B1998" s="125" t="s">
        <v>335</v>
      </c>
      <c r="C1998" s="125" t="s">
        <v>2862</v>
      </c>
      <c r="D1998" s="125" t="s">
        <v>197</v>
      </c>
      <c r="E1998" s="125" t="s">
        <v>2874</v>
      </c>
      <c r="F1998" s="125" t="s">
        <v>2875</v>
      </c>
      <c r="G1998" s="125" t="s">
        <v>3138</v>
      </c>
    </row>
    <row r="1999" spans="1:7">
      <c r="A1999" s="208" t="s">
        <v>3528</v>
      </c>
      <c r="B1999" s="125" t="s">
        <v>335</v>
      </c>
      <c r="C1999" s="125" t="s">
        <v>2862</v>
      </c>
      <c r="D1999" s="125" t="s">
        <v>197</v>
      </c>
      <c r="E1999" s="125" t="s">
        <v>2874</v>
      </c>
      <c r="F1999" s="125" t="s">
        <v>2875</v>
      </c>
      <c r="G1999" s="125" t="s">
        <v>2916</v>
      </c>
    </row>
    <row r="2000" spans="1:7">
      <c r="A2000" s="208" t="s">
        <v>3529</v>
      </c>
      <c r="B2000" s="125" t="s">
        <v>335</v>
      </c>
      <c r="C2000" s="125" t="s">
        <v>2862</v>
      </c>
      <c r="D2000" s="125" t="s">
        <v>197</v>
      </c>
      <c r="E2000" s="125" t="s">
        <v>2874</v>
      </c>
      <c r="F2000" s="125" t="s">
        <v>2875</v>
      </c>
      <c r="G2000" s="125" t="s">
        <v>2912</v>
      </c>
    </row>
    <row r="2001" spans="1:7">
      <c r="A2001" s="208" t="s">
        <v>3530</v>
      </c>
      <c r="B2001" s="125" t="s">
        <v>335</v>
      </c>
      <c r="C2001" s="125" t="s">
        <v>2862</v>
      </c>
      <c r="D2001" s="125" t="s">
        <v>197</v>
      </c>
      <c r="E2001" s="125" t="s">
        <v>2938</v>
      </c>
      <c r="F2001" s="125" t="s">
        <v>2875</v>
      </c>
      <c r="G2001" s="125" t="s">
        <v>2876</v>
      </c>
    </row>
    <row r="2002" spans="1:7">
      <c r="A2002" s="208" t="s">
        <v>3531</v>
      </c>
      <c r="B2002" s="125" t="s">
        <v>335</v>
      </c>
      <c r="C2002" s="125" t="s">
        <v>2862</v>
      </c>
      <c r="D2002" s="125" t="s">
        <v>197</v>
      </c>
      <c r="E2002" s="125" t="s">
        <v>2874</v>
      </c>
      <c r="F2002" s="125" t="s">
        <v>2875</v>
      </c>
      <c r="G2002" s="125" t="s">
        <v>2876</v>
      </c>
    </row>
    <row r="2003" spans="1:7">
      <c r="A2003" s="208" t="s">
        <v>3532</v>
      </c>
      <c r="B2003" s="125" t="s">
        <v>335</v>
      </c>
      <c r="C2003" s="125" t="s">
        <v>2862</v>
      </c>
      <c r="D2003" s="125" t="s">
        <v>197</v>
      </c>
      <c r="E2003" s="125" t="s">
        <v>2874</v>
      </c>
      <c r="F2003" s="125" t="s">
        <v>2875</v>
      </c>
      <c r="G2003" s="125" t="s">
        <v>2999</v>
      </c>
    </row>
    <row r="2004" spans="1:7">
      <c r="A2004" s="208" t="s">
        <v>3533</v>
      </c>
      <c r="B2004" s="125" t="s">
        <v>335</v>
      </c>
      <c r="C2004" s="125" t="s">
        <v>2862</v>
      </c>
      <c r="D2004" s="125" t="s">
        <v>197</v>
      </c>
      <c r="E2004" s="125" t="s">
        <v>2874</v>
      </c>
      <c r="F2004" s="125" t="s">
        <v>2875</v>
      </c>
      <c r="G2004" s="125" t="s">
        <v>2876</v>
      </c>
    </row>
    <row r="2005" spans="1:7">
      <c r="A2005" s="208" t="s">
        <v>3534</v>
      </c>
      <c r="B2005" s="125" t="s">
        <v>335</v>
      </c>
      <c r="C2005" s="125" t="s">
        <v>2862</v>
      </c>
      <c r="D2005" s="125" t="s">
        <v>197</v>
      </c>
      <c r="E2005" s="125" t="s">
        <v>2874</v>
      </c>
      <c r="F2005" s="125" t="s">
        <v>2875</v>
      </c>
      <c r="G2005" s="125" t="s">
        <v>2876</v>
      </c>
    </row>
    <row r="2006" spans="1:7">
      <c r="A2006" s="208" t="s">
        <v>3535</v>
      </c>
      <c r="B2006" s="125" t="s">
        <v>335</v>
      </c>
      <c r="C2006" s="125" t="s">
        <v>2862</v>
      </c>
      <c r="D2006" s="125" t="s">
        <v>197</v>
      </c>
      <c r="E2006" s="125" t="s">
        <v>2874</v>
      </c>
      <c r="F2006" s="125" t="s">
        <v>2875</v>
      </c>
      <c r="G2006" s="125" t="s">
        <v>2904</v>
      </c>
    </row>
    <row r="2007" spans="1:7">
      <c r="A2007" s="208" t="s">
        <v>3536</v>
      </c>
      <c r="B2007" s="125" t="s">
        <v>335</v>
      </c>
      <c r="C2007" s="125" t="s">
        <v>2862</v>
      </c>
      <c r="D2007" s="125" t="s">
        <v>202</v>
      </c>
      <c r="E2007" s="125" t="s">
        <v>2874</v>
      </c>
      <c r="F2007" s="125" t="s">
        <v>2875</v>
      </c>
      <c r="G2007" s="125" t="s">
        <v>2876</v>
      </c>
    </row>
    <row r="2008" spans="1:7">
      <c r="A2008" s="208" t="s">
        <v>3537</v>
      </c>
      <c r="B2008" s="125" t="s">
        <v>335</v>
      </c>
      <c r="C2008" s="125" t="s">
        <v>2862</v>
      </c>
      <c r="D2008" s="125" t="s">
        <v>202</v>
      </c>
      <c r="E2008" s="125" t="s">
        <v>2874</v>
      </c>
      <c r="F2008" s="125" t="s">
        <v>2875</v>
      </c>
      <c r="G2008" s="125" t="s">
        <v>2876</v>
      </c>
    </row>
    <row r="2009" spans="1:7">
      <c r="A2009" s="208" t="s">
        <v>3538</v>
      </c>
      <c r="B2009" s="125" t="s">
        <v>335</v>
      </c>
      <c r="C2009" s="125" t="s">
        <v>2862</v>
      </c>
      <c r="D2009" s="125" t="s">
        <v>202</v>
      </c>
      <c r="E2009" s="125" t="s">
        <v>2874</v>
      </c>
      <c r="F2009" s="125" t="s">
        <v>2875</v>
      </c>
      <c r="G2009" s="125" t="s">
        <v>2948</v>
      </c>
    </row>
    <row r="2010" spans="1:7">
      <c r="A2010" s="208" t="s">
        <v>3539</v>
      </c>
      <c r="B2010" s="125" t="s">
        <v>335</v>
      </c>
      <c r="C2010" s="125" t="s">
        <v>2862</v>
      </c>
      <c r="D2010" s="125" t="s">
        <v>202</v>
      </c>
      <c r="E2010" s="125" t="s">
        <v>2874</v>
      </c>
      <c r="F2010" s="125" t="s">
        <v>2875</v>
      </c>
      <c r="G2010" s="125" t="s">
        <v>2876</v>
      </c>
    </row>
    <row r="2011" spans="1:7">
      <c r="A2011" s="208" t="s">
        <v>3540</v>
      </c>
      <c r="B2011" s="125" t="s">
        <v>335</v>
      </c>
      <c r="C2011" s="125" t="s">
        <v>2862</v>
      </c>
      <c r="D2011" s="125" t="s">
        <v>202</v>
      </c>
      <c r="E2011" s="125" t="s">
        <v>2874</v>
      </c>
      <c r="F2011" s="125" t="s">
        <v>2875</v>
      </c>
      <c r="G2011" s="125" t="s">
        <v>2876</v>
      </c>
    </row>
    <row r="2012" spans="1:7">
      <c r="A2012" s="208" t="s">
        <v>3541</v>
      </c>
      <c r="B2012" s="125" t="s">
        <v>335</v>
      </c>
      <c r="C2012" s="125" t="s">
        <v>2862</v>
      </c>
      <c r="D2012" s="125" t="s">
        <v>202</v>
      </c>
      <c r="E2012" s="125" t="s">
        <v>2874</v>
      </c>
      <c r="F2012" s="125" t="s">
        <v>2875</v>
      </c>
      <c r="G2012" s="125" t="s">
        <v>2876</v>
      </c>
    </row>
    <row r="2013" spans="1:7">
      <c r="A2013" s="208" t="s">
        <v>3542</v>
      </c>
      <c r="B2013" s="125" t="s">
        <v>335</v>
      </c>
      <c r="C2013" s="125" t="s">
        <v>2862</v>
      </c>
      <c r="D2013" s="125" t="s">
        <v>202</v>
      </c>
      <c r="E2013" s="125" t="s">
        <v>2874</v>
      </c>
      <c r="F2013" s="125" t="s">
        <v>2875</v>
      </c>
      <c r="G2013" s="125" t="s">
        <v>2904</v>
      </c>
    </row>
    <row r="2014" spans="1:7">
      <c r="A2014" s="208" t="s">
        <v>3543</v>
      </c>
      <c r="B2014" s="125" t="s">
        <v>335</v>
      </c>
      <c r="C2014" s="125" t="s">
        <v>2862</v>
      </c>
      <c r="D2014" s="125" t="s">
        <v>202</v>
      </c>
      <c r="E2014" s="125" t="s">
        <v>2874</v>
      </c>
      <c r="F2014" s="125" t="s">
        <v>2875</v>
      </c>
      <c r="G2014" s="125" t="s">
        <v>2875</v>
      </c>
    </row>
    <row r="2015" spans="1:7">
      <c r="A2015" s="208" t="s">
        <v>3544</v>
      </c>
      <c r="B2015" s="125" t="s">
        <v>335</v>
      </c>
      <c r="C2015" s="125" t="s">
        <v>2862</v>
      </c>
      <c r="D2015" s="125" t="s">
        <v>197</v>
      </c>
      <c r="E2015" s="125" t="s">
        <v>2874</v>
      </c>
      <c r="F2015" s="125" t="s">
        <v>2875</v>
      </c>
      <c r="G2015" s="125" t="s">
        <v>2876</v>
      </c>
    </row>
    <row r="2016" spans="1:7">
      <c r="A2016" s="208" t="s">
        <v>3545</v>
      </c>
      <c r="B2016" s="125" t="s">
        <v>335</v>
      </c>
      <c r="C2016" s="125" t="s">
        <v>2862</v>
      </c>
      <c r="D2016" s="125" t="s">
        <v>197</v>
      </c>
      <c r="E2016" s="125" t="s">
        <v>2874</v>
      </c>
      <c r="F2016" s="125" t="s">
        <v>2875</v>
      </c>
      <c r="G2016" s="125" t="s">
        <v>2876</v>
      </c>
    </row>
    <row r="2017" spans="1:7">
      <c r="A2017" s="208" t="s">
        <v>3546</v>
      </c>
      <c r="B2017" s="125" t="s">
        <v>335</v>
      </c>
      <c r="C2017" s="125" t="s">
        <v>2862</v>
      </c>
      <c r="D2017" s="125" t="s">
        <v>202</v>
      </c>
      <c r="E2017" s="125" t="s">
        <v>2874</v>
      </c>
      <c r="F2017" s="125" t="s">
        <v>2875</v>
      </c>
      <c r="G2017" s="125" t="s">
        <v>2876</v>
      </c>
    </row>
    <row r="2018" spans="1:7">
      <c r="A2018" s="208" t="s">
        <v>3547</v>
      </c>
      <c r="B2018" s="125" t="s">
        <v>335</v>
      </c>
      <c r="C2018" s="125" t="s">
        <v>2862</v>
      </c>
      <c r="D2018" s="125" t="s">
        <v>197</v>
      </c>
      <c r="E2018" s="125" t="s">
        <v>2938</v>
      </c>
      <c r="F2018" s="125" t="s">
        <v>2875</v>
      </c>
      <c r="G2018" s="125" t="s">
        <v>2876</v>
      </c>
    </row>
    <row r="2019" spans="1:7">
      <c r="A2019" s="208" t="s">
        <v>3548</v>
      </c>
      <c r="B2019" s="125" t="s">
        <v>335</v>
      </c>
      <c r="C2019" s="125" t="s">
        <v>2862</v>
      </c>
      <c r="D2019" s="125" t="s">
        <v>202</v>
      </c>
      <c r="E2019" s="125" t="s">
        <v>2874</v>
      </c>
      <c r="F2019" s="125" t="s">
        <v>2875</v>
      </c>
      <c r="G2019" s="125" t="s">
        <v>2885</v>
      </c>
    </row>
    <row r="2020" spans="1:7">
      <c r="A2020" s="208" t="s">
        <v>3549</v>
      </c>
      <c r="B2020" s="125" t="s">
        <v>335</v>
      </c>
      <c r="C2020" s="125" t="s">
        <v>2862</v>
      </c>
      <c r="D2020" s="125" t="s">
        <v>202</v>
      </c>
      <c r="E2020" s="125" t="s">
        <v>2874</v>
      </c>
      <c r="F2020" s="125" t="s">
        <v>2875</v>
      </c>
      <c r="G2020" s="125" t="s">
        <v>3045</v>
      </c>
    </row>
    <row r="2021" spans="1:7">
      <c r="A2021" s="208" t="s">
        <v>3550</v>
      </c>
      <c r="B2021" s="125" t="s">
        <v>335</v>
      </c>
      <c r="C2021" s="125" t="s">
        <v>2862</v>
      </c>
      <c r="D2021" s="125" t="s">
        <v>202</v>
      </c>
      <c r="E2021" s="125" t="s">
        <v>2874</v>
      </c>
      <c r="F2021" s="125" t="s">
        <v>2875</v>
      </c>
      <c r="G2021" s="125" t="s">
        <v>2885</v>
      </c>
    </row>
    <row r="2022" spans="1:7">
      <c r="A2022" s="208" t="s">
        <v>3551</v>
      </c>
      <c r="B2022" s="125" t="s">
        <v>335</v>
      </c>
      <c r="C2022" s="125" t="s">
        <v>2862</v>
      </c>
      <c r="D2022" s="125" t="s">
        <v>197</v>
      </c>
      <c r="E2022" s="125" t="s">
        <v>2874</v>
      </c>
      <c r="F2022" s="125" t="s">
        <v>2875</v>
      </c>
      <c r="G2022" s="125" t="s">
        <v>3064</v>
      </c>
    </row>
    <row r="2023" spans="1:7">
      <c r="A2023" s="208" t="s">
        <v>3552</v>
      </c>
      <c r="B2023" s="125" t="s">
        <v>335</v>
      </c>
      <c r="C2023" s="125" t="s">
        <v>2862</v>
      </c>
      <c r="D2023" s="125" t="s">
        <v>202</v>
      </c>
      <c r="E2023" s="125" t="s">
        <v>2874</v>
      </c>
      <c r="F2023" s="125" t="s">
        <v>2875</v>
      </c>
      <c r="G2023" s="125" t="s">
        <v>2876</v>
      </c>
    </row>
    <row r="2024" spans="1:7">
      <c r="A2024" s="208" t="s">
        <v>3553</v>
      </c>
      <c r="B2024" s="125" t="s">
        <v>335</v>
      </c>
      <c r="C2024" s="125" t="s">
        <v>2862</v>
      </c>
      <c r="D2024" s="125" t="s">
        <v>202</v>
      </c>
      <c r="E2024" s="125" t="s">
        <v>2874</v>
      </c>
      <c r="F2024" s="125" t="s">
        <v>2875</v>
      </c>
      <c r="G2024" s="125" t="s">
        <v>3096</v>
      </c>
    </row>
    <row r="2025" spans="1:7">
      <c r="A2025" s="208" t="s">
        <v>3554</v>
      </c>
      <c r="B2025" s="125" t="s">
        <v>195</v>
      </c>
      <c r="C2025" s="125" t="s">
        <v>2863</v>
      </c>
      <c r="D2025" s="125" t="s">
        <v>202</v>
      </c>
      <c r="E2025" s="125" t="s">
        <v>2874</v>
      </c>
      <c r="F2025" s="125" t="s">
        <v>2875</v>
      </c>
      <c r="G2025" s="125" t="s">
        <v>2981</v>
      </c>
    </row>
    <row r="2026" spans="1:7">
      <c r="A2026" s="208" t="s">
        <v>3555</v>
      </c>
      <c r="B2026" s="125" t="s">
        <v>195</v>
      </c>
      <c r="C2026" s="125" t="s">
        <v>2863</v>
      </c>
      <c r="D2026" s="125" t="s">
        <v>202</v>
      </c>
      <c r="E2026" s="125" t="s">
        <v>2874</v>
      </c>
      <c r="F2026" s="125" t="s">
        <v>2875</v>
      </c>
      <c r="G2026" s="125" t="s">
        <v>2916</v>
      </c>
    </row>
    <row r="2027" spans="1:7">
      <c r="A2027" s="208" t="s">
        <v>3556</v>
      </c>
      <c r="B2027" s="125" t="s">
        <v>195</v>
      </c>
      <c r="C2027" s="125" t="s">
        <v>2863</v>
      </c>
      <c r="D2027" s="125" t="s">
        <v>202</v>
      </c>
      <c r="E2027" s="125" t="s">
        <v>2874</v>
      </c>
      <c r="F2027" s="125" t="s">
        <v>2875</v>
      </c>
      <c r="G2027" s="125" t="s">
        <v>2876</v>
      </c>
    </row>
    <row r="2028" spans="1:7">
      <c r="A2028" s="208" t="s">
        <v>3557</v>
      </c>
      <c r="B2028" s="125" t="s">
        <v>195</v>
      </c>
      <c r="C2028" s="125" t="s">
        <v>2863</v>
      </c>
      <c r="D2028" s="125" t="s">
        <v>197</v>
      </c>
      <c r="E2028" s="125" t="s">
        <v>2874</v>
      </c>
      <c r="F2028" s="125" t="s">
        <v>2875</v>
      </c>
      <c r="G2028" s="125" t="s">
        <v>2881</v>
      </c>
    </row>
    <row r="2029" spans="1:7">
      <c r="A2029" s="208" t="s">
        <v>3558</v>
      </c>
      <c r="B2029" s="125" t="s">
        <v>195</v>
      </c>
      <c r="C2029" s="125" t="s">
        <v>2863</v>
      </c>
      <c r="D2029" s="125" t="s">
        <v>202</v>
      </c>
      <c r="E2029" s="125" t="s">
        <v>2874</v>
      </c>
      <c r="F2029" s="125" t="s">
        <v>2875</v>
      </c>
      <c r="G2029" s="125" t="s">
        <v>2876</v>
      </c>
    </row>
    <row r="2030" spans="1:7">
      <c r="A2030" s="208" t="s">
        <v>3559</v>
      </c>
      <c r="B2030" s="125" t="s">
        <v>195</v>
      </c>
      <c r="C2030" s="125" t="s">
        <v>2863</v>
      </c>
      <c r="D2030" s="125" t="s">
        <v>202</v>
      </c>
      <c r="E2030" s="125" t="s">
        <v>2874</v>
      </c>
      <c r="F2030" s="125" t="s">
        <v>2875</v>
      </c>
      <c r="G2030" s="125" t="s">
        <v>2876</v>
      </c>
    </row>
    <row r="2031" spans="1:7">
      <c r="A2031" s="208" t="s">
        <v>3560</v>
      </c>
      <c r="B2031" s="125" t="s">
        <v>195</v>
      </c>
      <c r="C2031" s="125" t="s">
        <v>2863</v>
      </c>
      <c r="D2031" s="125" t="s">
        <v>197</v>
      </c>
      <c r="E2031" s="125" t="s">
        <v>2874</v>
      </c>
      <c r="F2031" s="125" t="s">
        <v>2875</v>
      </c>
      <c r="G2031" s="125" t="s">
        <v>2904</v>
      </c>
    </row>
    <row r="2032" spans="1:7">
      <c r="A2032" s="208" t="s">
        <v>3561</v>
      </c>
      <c r="B2032" s="125" t="s">
        <v>195</v>
      </c>
      <c r="C2032" s="125" t="s">
        <v>2863</v>
      </c>
      <c r="D2032" s="125" t="s">
        <v>202</v>
      </c>
      <c r="E2032" s="125" t="s">
        <v>2874</v>
      </c>
      <c r="F2032" s="125" t="s">
        <v>2875</v>
      </c>
      <c r="G2032" s="125" t="s">
        <v>2896</v>
      </c>
    </row>
    <row r="2033" spans="1:7">
      <c r="A2033" s="208" t="s">
        <v>3562</v>
      </c>
      <c r="B2033" s="125" t="s">
        <v>195</v>
      </c>
      <c r="C2033" s="125" t="s">
        <v>2863</v>
      </c>
      <c r="D2033" s="125" t="s">
        <v>197</v>
      </c>
      <c r="E2033" s="125" t="s">
        <v>2874</v>
      </c>
      <c r="F2033" s="125" t="s">
        <v>2875</v>
      </c>
      <c r="G2033" s="125" t="s">
        <v>2883</v>
      </c>
    </row>
    <row r="2034" spans="1:7">
      <c r="A2034" s="208" t="s">
        <v>3563</v>
      </c>
      <c r="B2034" s="125" t="s">
        <v>195</v>
      </c>
      <c r="C2034" s="125" t="s">
        <v>2863</v>
      </c>
      <c r="D2034" s="125" t="s">
        <v>197</v>
      </c>
      <c r="E2034" s="125" t="s">
        <v>2874</v>
      </c>
      <c r="F2034" s="125" t="s">
        <v>2875</v>
      </c>
      <c r="G2034" s="125" t="s">
        <v>2876</v>
      </c>
    </row>
    <row r="2035" spans="1:7">
      <c r="A2035" s="208" t="s">
        <v>3564</v>
      </c>
      <c r="B2035" s="125" t="s">
        <v>195</v>
      </c>
      <c r="C2035" s="125" t="s">
        <v>2863</v>
      </c>
      <c r="D2035" s="125" t="s">
        <v>197</v>
      </c>
      <c r="E2035" s="125" t="s">
        <v>2874</v>
      </c>
      <c r="F2035" s="125" t="s">
        <v>2875</v>
      </c>
      <c r="G2035" s="125" t="s">
        <v>3565</v>
      </c>
    </row>
    <row r="2036" spans="1:7">
      <c r="A2036" s="208" t="s">
        <v>3566</v>
      </c>
      <c r="B2036" s="125" t="s">
        <v>195</v>
      </c>
      <c r="C2036" s="125" t="s">
        <v>2863</v>
      </c>
      <c r="D2036" s="125" t="s">
        <v>197</v>
      </c>
      <c r="E2036" s="125" t="s">
        <v>2874</v>
      </c>
      <c r="F2036" s="125" t="s">
        <v>2875</v>
      </c>
      <c r="G2036" s="125" t="s">
        <v>2876</v>
      </c>
    </row>
    <row r="2037" spans="1:7">
      <c r="A2037" s="208" t="s">
        <v>3567</v>
      </c>
      <c r="B2037" s="125" t="s">
        <v>195</v>
      </c>
      <c r="C2037" s="125" t="s">
        <v>2863</v>
      </c>
      <c r="D2037" s="125" t="s">
        <v>197</v>
      </c>
      <c r="E2037" s="125" t="s">
        <v>2874</v>
      </c>
      <c r="F2037" s="125" t="s">
        <v>2875</v>
      </c>
      <c r="G2037" s="125" t="s">
        <v>2981</v>
      </c>
    </row>
    <row r="2038" spans="1:7">
      <c r="A2038" s="208" t="s">
        <v>3568</v>
      </c>
      <c r="B2038" s="125" t="s">
        <v>195</v>
      </c>
      <c r="C2038" s="125" t="s">
        <v>2863</v>
      </c>
      <c r="D2038" s="125" t="s">
        <v>202</v>
      </c>
      <c r="E2038" s="125" t="s">
        <v>2874</v>
      </c>
      <c r="F2038" s="125" t="s">
        <v>2875</v>
      </c>
      <c r="G2038" s="125" t="s">
        <v>2916</v>
      </c>
    </row>
    <row r="2039" spans="1:7">
      <c r="A2039" s="208" t="s">
        <v>3569</v>
      </c>
      <c r="B2039" s="125" t="s">
        <v>195</v>
      </c>
      <c r="C2039" s="125" t="s">
        <v>2863</v>
      </c>
      <c r="D2039" s="125" t="s">
        <v>202</v>
      </c>
      <c r="E2039" s="125" t="s">
        <v>2874</v>
      </c>
      <c r="F2039" s="125" t="s">
        <v>2875</v>
      </c>
      <c r="G2039" s="125" t="s">
        <v>2876</v>
      </c>
    </row>
    <row r="2040" spans="1:7">
      <c r="A2040" s="208" t="s">
        <v>3570</v>
      </c>
      <c r="B2040" s="125" t="s">
        <v>195</v>
      </c>
      <c r="C2040" s="125" t="s">
        <v>2863</v>
      </c>
      <c r="D2040" s="125" t="s">
        <v>197</v>
      </c>
      <c r="E2040" s="125" t="s">
        <v>2874</v>
      </c>
      <c r="F2040" s="125" t="s">
        <v>2875</v>
      </c>
      <c r="G2040" s="125" t="s">
        <v>2876</v>
      </c>
    </row>
    <row r="2041" spans="1:7">
      <c r="A2041" s="208" t="s">
        <v>3571</v>
      </c>
      <c r="B2041" s="125" t="s">
        <v>195</v>
      </c>
      <c r="C2041" s="125" t="s">
        <v>2863</v>
      </c>
      <c r="D2041" s="125" t="s">
        <v>197</v>
      </c>
      <c r="E2041" s="125" t="s">
        <v>2874</v>
      </c>
      <c r="F2041" s="125" t="s">
        <v>2875</v>
      </c>
      <c r="G2041" s="125" t="s">
        <v>2876</v>
      </c>
    </row>
    <row r="2042" spans="1:7">
      <c r="A2042" s="208" t="s">
        <v>3572</v>
      </c>
      <c r="B2042" s="125" t="s">
        <v>195</v>
      </c>
      <c r="C2042" s="125" t="s">
        <v>2863</v>
      </c>
      <c r="D2042" s="125" t="s">
        <v>202</v>
      </c>
      <c r="E2042" s="125" t="s">
        <v>2874</v>
      </c>
      <c r="F2042" s="125" t="s">
        <v>2875</v>
      </c>
      <c r="G2042" s="125" t="s">
        <v>2876</v>
      </c>
    </row>
    <row r="2043" spans="1:7">
      <c r="A2043" s="208" t="s">
        <v>3573</v>
      </c>
      <c r="B2043" s="125" t="s">
        <v>195</v>
      </c>
      <c r="C2043" s="125" t="s">
        <v>2863</v>
      </c>
      <c r="D2043" s="125" t="s">
        <v>197</v>
      </c>
      <c r="E2043" s="125" t="s">
        <v>2874</v>
      </c>
      <c r="F2043" s="125" t="s">
        <v>2875</v>
      </c>
      <c r="G2043" s="125" t="s">
        <v>2876</v>
      </c>
    </row>
    <row r="2044" spans="1:7">
      <c r="A2044" s="208" t="s">
        <v>3574</v>
      </c>
      <c r="B2044" s="125" t="s">
        <v>195</v>
      </c>
      <c r="C2044" s="125" t="s">
        <v>2863</v>
      </c>
      <c r="D2044" s="125" t="s">
        <v>202</v>
      </c>
      <c r="E2044" s="125" t="s">
        <v>2874</v>
      </c>
      <c r="F2044" s="125" t="s">
        <v>2875</v>
      </c>
      <c r="G2044" s="125" t="s">
        <v>2876</v>
      </c>
    </row>
    <row r="2045" spans="1:7">
      <c r="A2045" s="208" t="s">
        <v>3575</v>
      </c>
      <c r="B2045" s="125" t="s">
        <v>195</v>
      </c>
      <c r="C2045" s="125" t="s">
        <v>2863</v>
      </c>
      <c r="D2045" s="125" t="s">
        <v>202</v>
      </c>
      <c r="E2045" s="125" t="s">
        <v>2874</v>
      </c>
      <c r="F2045" s="125" t="s">
        <v>2875</v>
      </c>
      <c r="G2045" s="125" t="s">
        <v>2876</v>
      </c>
    </row>
    <row r="2046" spans="1:7">
      <c r="A2046" s="208" t="s">
        <v>3576</v>
      </c>
      <c r="B2046" s="125" t="s">
        <v>195</v>
      </c>
      <c r="C2046" s="125" t="s">
        <v>2863</v>
      </c>
      <c r="D2046" s="125" t="s">
        <v>197</v>
      </c>
      <c r="E2046" s="125" t="s">
        <v>2874</v>
      </c>
      <c r="F2046" s="125" t="s">
        <v>2875</v>
      </c>
      <c r="G2046" s="125" t="s">
        <v>2999</v>
      </c>
    </row>
    <row r="2047" spans="1:7">
      <c r="A2047" s="208" t="s">
        <v>3577</v>
      </c>
      <c r="B2047" s="125" t="s">
        <v>195</v>
      </c>
      <c r="C2047" s="125" t="s">
        <v>2863</v>
      </c>
      <c r="D2047" s="125" t="s">
        <v>202</v>
      </c>
      <c r="E2047" s="125" t="s">
        <v>2874</v>
      </c>
      <c r="F2047" s="125" t="s">
        <v>3073</v>
      </c>
      <c r="G2047" s="125" t="s">
        <v>2876</v>
      </c>
    </row>
    <row r="2048" spans="1:7">
      <c r="A2048" s="208" t="s">
        <v>3578</v>
      </c>
      <c r="B2048" s="125" t="s">
        <v>195</v>
      </c>
      <c r="C2048" s="125" t="s">
        <v>2863</v>
      </c>
      <c r="D2048" s="125" t="s">
        <v>202</v>
      </c>
      <c r="E2048" s="125" t="s">
        <v>2874</v>
      </c>
      <c r="F2048" s="125" t="s">
        <v>2875</v>
      </c>
      <c r="G2048" s="125" t="s">
        <v>3579</v>
      </c>
    </row>
    <row r="2049" spans="1:7">
      <c r="A2049" s="208" t="s">
        <v>3580</v>
      </c>
      <c r="B2049" s="125" t="s">
        <v>195</v>
      </c>
      <c r="C2049" s="125" t="s">
        <v>2863</v>
      </c>
      <c r="D2049" s="125" t="s">
        <v>202</v>
      </c>
      <c r="E2049" s="125" t="s">
        <v>2938</v>
      </c>
      <c r="F2049" s="125" t="s">
        <v>2875</v>
      </c>
      <c r="G2049" s="125" t="s">
        <v>2896</v>
      </c>
    </row>
    <row r="2050" spans="1:7">
      <c r="A2050" s="208" t="s">
        <v>3581</v>
      </c>
      <c r="B2050" s="125" t="s">
        <v>195</v>
      </c>
      <c r="C2050" s="125" t="s">
        <v>2863</v>
      </c>
      <c r="D2050" s="125" t="s">
        <v>197</v>
      </c>
      <c r="E2050" s="125" t="s">
        <v>2874</v>
      </c>
      <c r="F2050" s="125" t="s">
        <v>2875</v>
      </c>
      <c r="G2050" s="125" t="s">
        <v>2941</v>
      </c>
    </row>
    <row r="2051" spans="1:7">
      <c r="A2051" s="208" t="s">
        <v>3582</v>
      </c>
      <c r="B2051" s="125" t="s">
        <v>195</v>
      </c>
      <c r="C2051" s="125" t="s">
        <v>2863</v>
      </c>
      <c r="D2051" s="125" t="s">
        <v>202</v>
      </c>
      <c r="E2051" s="125" t="s">
        <v>2874</v>
      </c>
      <c r="F2051" s="125" t="s">
        <v>2875</v>
      </c>
      <c r="G2051" s="125" t="s">
        <v>2876</v>
      </c>
    </row>
    <row r="2052" spans="1:7">
      <c r="A2052" s="208" t="s">
        <v>3583</v>
      </c>
      <c r="B2052" s="125" t="s">
        <v>195</v>
      </c>
      <c r="C2052" s="125" t="s">
        <v>2863</v>
      </c>
      <c r="D2052" s="125" t="s">
        <v>202</v>
      </c>
      <c r="E2052" s="125" t="s">
        <v>2874</v>
      </c>
      <c r="F2052" s="125" t="s">
        <v>2875</v>
      </c>
      <c r="G2052" s="125" t="s">
        <v>2876</v>
      </c>
    </row>
    <row r="2053" spans="1:7">
      <c r="A2053" s="208" t="s">
        <v>3584</v>
      </c>
      <c r="B2053" s="125" t="s">
        <v>195</v>
      </c>
      <c r="C2053" s="125" t="s">
        <v>2863</v>
      </c>
      <c r="D2053" s="125" t="s">
        <v>197</v>
      </c>
      <c r="E2053" s="125" t="s">
        <v>2938</v>
      </c>
      <c r="F2053" s="125" t="s">
        <v>2875</v>
      </c>
      <c r="G2053" s="125" t="s">
        <v>3024</v>
      </c>
    </row>
    <row r="2054" spans="1:7">
      <c r="A2054" s="208" t="s">
        <v>3585</v>
      </c>
      <c r="B2054" s="125" t="s">
        <v>195</v>
      </c>
      <c r="C2054" s="125" t="s">
        <v>2863</v>
      </c>
      <c r="D2054" s="125" t="s">
        <v>197</v>
      </c>
      <c r="E2054" s="125" t="s">
        <v>2874</v>
      </c>
      <c r="F2054" s="125" t="s">
        <v>2875</v>
      </c>
      <c r="G2054" s="125" t="s">
        <v>2885</v>
      </c>
    </row>
    <row r="2055" spans="1:7">
      <c r="A2055" s="208" t="s">
        <v>3586</v>
      </c>
      <c r="B2055" s="125" t="s">
        <v>195</v>
      </c>
      <c r="C2055" s="125" t="s">
        <v>2863</v>
      </c>
      <c r="D2055" s="125" t="s">
        <v>197</v>
      </c>
      <c r="E2055" s="125" t="s">
        <v>2874</v>
      </c>
      <c r="F2055" s="125" t="s">
        <v>2875</v>
      </c>
      <c r="G2055" s="125" t="s">
        <v>2876</v>
      </c>
    </row>
    <row r="2056" spans="1:7">
      <c r="A2056" s="208" t="s">
        <v>3587</v>
      </c>
      <c r="B2056" s="125" t="s">
        <v>195</v>
      </c>
      <c r="C2056" s="125" t="s">
        <v>2863</v>
      </c>
      <c r="D2056" s="125" t="s">
        <v>197</v>
      </c>
      <c r="E2056" s="125" t="s">
        <v>2874</v>
      </c>
      <c r="F2056" s="125" t="s">
        <v>2875</v>
      </c>
      <c r="G2056" s="125" t="s">
        <v>3588</v>
      </c>
    </row>
    <row r="2057" spans="1:7">
      <c r="A2057" s="208" t="s">
        <v>3589</v>
      </c>
      <c r="B2057" s="125" t="s">
        <v>195</v>
      </c>
      <c r="C2057" s="125" t="s">
        <v>2863</v>
      </c>
      <c r="D2057" s="125" t="s">
        <v>202</v>
      </c>
      <c r="E2057" s="125" t="s">
        <v>2874</v>
      </c>
      <c r="F2057" s="125" t="s">
        <v>2875</v>
      </c>
      <c r="G2057" s="125" t="s">
        <v>2881</v>
      </c>
    </row>
    <row r="2058" spans="1:7">
      <c r="A2058" s="208" t="s">
        <v>3590</v>
      </c>
      <c r="B2058" s="125" t="s">
        <v>195</v>
      </c>
      <c r="C2058" s="125" t="s">
        <v>2863</v>
      </c>
      <c r="D2058" s="125" t="s">
        <v>202</v>
      </c>
      <c r="E2058" s="125" t="s">
        <v>2874</v>
      </c>
      <c r="F2058" s="125" t="s">
        <v>2875</v>
      </c>
      <c r="G2058" s="125" t="s">
        <v>2876</v>
      </c>
    </row>
    <row r="2059" spans="1:7">
      <c r="A2059" s="208" t="s">
        <v>3591</v>
      </c>
      <c r="B2059" s="125" t="s">
        <v>195</v>
      </c>
      <c r="C2059" s="125" t="s">
        <v>2863</v>
      </c>
      <c r="D2059" s="125" t="s">
        <v>202</v>
      </c>
      <c r="E2059" s="125" t="s">
        <v>2874</v>
      </c>
      <c r="F2059" s="125" t="s">
        <v>2875</v>
      </c>
      <c r="G2059" s="125" t="s">
        <v>2876</v>
      </c>
    </row>
    <row r="2060" spans="1:7">
      <c r="A2060" s="208" t="s">
        <v>3592</v>
      </c>
      <c r="B2060" s="125" t="s">
        <v>195</v>
      </c>
      <c r="C2060" s="125" t="s">
        <v>2863</v>
      </c>
      <c r="D2060" s="125" t="s">
        <v>202</v>
      </c>
      <c r="E2060" s="125" t="s">
        <v>2874</v>
      </c>
      <c r="F2060" s="125" t="s">
        <v>2875</v>
      </c>
      <c r="G2060" s="125" t="s">
        <v>2881</v>
      </c>
    </row>
    <row r="2061" spans="1:7">
      <c r="A2061" s="208" t="s">
        <v>3593</v>
      </c>
      <c r="B2061" s="125" t="s">
        <v>195</v>
      </c>
      <c r="C2061" s="125" t="s">
        <v>2863</v>
      </c>
      <c r="D2061" s="125" t="s">
        <v>197</v>
      </c>
      <c r="E2061" s="125" t="s">
        <v>2874</v>
      </c>
      <c r="F2061" s="125" t="s">
        <v>2875</v>
      </c>
      <c r="G2061" s="125" t="s">
        <v>3051</v>
      </c>
    </row>
    <row r="2062" spans="1:7">
      <c r="A2062" s="208" t="s">
        <v>3594</v>
      </c>
      <c r="B2062" s="125" t="s">
        <v>195</v>
      </c>
      <c r="C2062" s="125" t="s">
        <v>2863</v>
      </c>
      <c r="D2062" s="125" t="s">
        <v>202</v>
      </c>
      <c r="E2062" s="125" t="s">
        <v>2874</v>
      </c>
      <c r="F2062" s="125" t="s">
        <v>2875</v>
      </c>
      <c r="G2062" s="125"/>
    </row>
    <row r="2063" spans="1:7">
      <c r="A2063" s="208" t="s">
        <v>3595</v>
      </c>
      <c r="B2063" s="125" t="s">
        <v>195</v>
      </c>
      <c r="C2063" s="125" t="s">
        <v>2863</v>
      </c>
      <c r="D2063" s="125" t="s">
        <v>197</v>
      </c>
      <c r="E2063" s="125" t="s">
        <v>2874</v>
      </c>
      <c r="F2063" s="125" t="s">
        <v>3073</v>
      </c>
      <c r="G2063" s="125" t="s">
        <v>3036</v>
      </c>
    </row>
    <row r="2064" spans="1:7">
      <c r="A2064" s="208" t="s">
        <v>3596</v>
      </c>
      <c r="B2064" s="125" t="s">
        <v>195</v>
      </c>
      <c r="C2064" s="125" t="s">
        <v>2863</v>
      </c>
      <c r="D2064" s="125" t="s">
        <v>197</v>
      </c>
      <c r="E2064" s="125" t="s">
        <v>2874</v>
      </c>
      <c r="F2064" s="125" t="s">
        <v>2875</v>
      </c>
      <c r="G2064" s="125" t="s">
        <v>2876</v>
      </c>
    </row>
    <row r="2065" spans="1:7">
      <c r="A2065" s="208" t="s">
        <v>3597</v>
      </c>
      <c r="B2065" s="125" t="s">
        <v>195</v>
      </c>
      <c r="C2065" s="125" t="s">
        <v>2863</v>
      </c>
      <c r="D2065" s="125" t="s">
        <v>197</v>
      </c>
      <c r="E2065" s="125" t="s">
        <v>2874</v>
      </c>
      <c r="F2065" s="125" t="s">
        <v>2875</v>
      </c>
      <c r="G2065" s="125" t="s">
        <v>2876</v>
      </c>
    </row>
    <row r="2066" spans="1:7">
      <c r="A2066" s="208" t="s">
        <v>3598</v>
      </c>
      <c r="B2066" s="125" t="s">
        <v>195</v>
      </c>
      <c r="C2066" s="125" t="s">
        <v>2863</v>
      </c>
      <c r="D2066" s="125" t="s">
        <v>202</v>
      </c>
      <c r="E2066" s="125" t="s">
        <v>2874</v>
      </c>
      <c r="F2066" s="125" t="s">
        <v>2875</v>
      </c>
      <c r="G2066" s="125" t="s">
        <v>2944</v>
      </c>
    </row>
    <row r="2067" spans="1:7">
      <c r="A2067" s="208" t="s">
        <v>3599</v>
      </c>
      <c r="B2067" s="125" t="s">
        <v>195</v>
      </c>
      <c r="C2067" s="125" t="s">
        <v>2863</v>
      </c>
      <c r="D2067" s="125" t="s">
        <v>197</v>
      </c>
      <c r="E2067" s="125" t="s">
        <v>2874</v>
      </c>
      <c r="F2067" s="125" t="s">
        <v>2875</v>
      </c>
      <c r="G2067" s="125" t="s">
        <v>3244</v>
      </c>
    </row>
    <row r="2068" spans="1:7">
      <c r="A2068" s="208" t="s">
        <v>3600</v>
      </c>
      <c r="B2068" s="125" t="s">
        <v>195</v>
      </c>
      <c r="C2068" s="125" t="s">
        <v>2863</v>
      </c>
      <c r="D2068" s="125" t="s">
        <v>202</v>
      </c>
      <c r="E2068" s="125" t="s">
        <v>2874</v>
      </c>
      <c r="F2068" s="125" t="s">
        <v>2875</v>
      </c>
      <c r="G2068" s="125" t="s">
        <v>2876</v>
      </c>
    </row>
    <row r="2069" spans="1:7">
      <c r="A2069" s="208" t="s">
        <v>3601</v>
      </c>
      <c r="B2069" s="125" t="s">
        <v>195</v>
      </c>
      <c r="C2069" s="125" t="s">
        <v>2863</v>
      </c>
      <c r="D2069" s="125" t="s">
        <v>197</v>
      </c>
      <c r="E2069" s="125" t="s">
        <v>2874</v>
      </c>
      <c r="F2069" s="125" t="s">
        <v>2875</v>
      </c>
      <c r="G2069" s="125" t="s">
        <v>2878</v>
      </c>
    </row>
    <row r="2070" spans="1:7">
      <c r="A2070" s="208" t="s">
        <v>3602</v>
      </c>
      <c r="B2070" s="125" t="s">
        <v>195</v>
      </c>
      <c r="C2070" s="125" t="s">
        <v>2863</v>
      </c>
      <c r="D2070" s="125" t="s">
        <v>202</v>
      </c>
      <c r="E2070" s="125" t="s">
        <v>2874</v>
      </c>
      <c r="F2070" s="125" t="s">
        <v>2875</v>
      </c>
      <c r="G2070" s="125" t="s">
        <v>2973</v>
      </c>
    </row>
    <row r="2071" spans="1:7">
      <c r="A2071" s="208" t="s">
        <v>3603</v>
      </c>
      <c r="B2071" s="125" t="s">
        <v>335</v>
      </c>
      <c r="C2071" s="125" t="s">
        <v>2863</v>
      </c>
      <c r="D2071" s="125" t="s">
        <v>197</v>
      </c>
      <c r="E2071" s="125" t="s">
        <v>2874</v>
      </c>
      <c r="F2071" s="125" t="s">
        <v>2875</v>
      </c>
      <c r="G2071" s="125" t="s">
        <v>2876</v>
      </c>
    </row>
    <row r="2072" spans="1:7">
      <c r="A2072" s="208" t="s">
        <v>3604</v>
      </c>
      <c r="B2072" s="125" t="s">
        <v>335</v>
      </c>
      <c r="C2072" s="125" t="s">
        <v>2863</v>
      </c>
      <c r="D2072" s="125" t="s">
        <v>197</v>
      </c>
      <c r="E2072" s="125" t="s">
        <v>2874</v>
      </c>
      <c r="F2072" s="125" t="s">
        <v>2875</v>
      </c>
      <c r="G2072" s="125" t="s">
        <v>2876</v>
      </c>
    </row>
    <row r="2073" spans="1:7">
      <c r="A2073" s="208" t="s">
        <v>3605</v>
      </c>
      <c r="B2073" s="125" t="s">
        <v>335</v>
      </c>
      <c r="C2073" s="125" t="s">
        <v>2863</v>
      </c>
      <c r="D2073" s="125" t="s">
        <v>197</v>
      </c>
      <c r="E2073" s="125" t="s">
        <v>2874</v>
      </c>
      <c r="F2073" s="125" t="s">
        <v>2875</v>
      </c>
      <c r="G2073" s="125" t="s">
        <v>2876</v>
      </c>
    </row>
    <row r="2074" spans="1:7">
      <c r="A2074" s="208" t="s">
        <v>3606</v>
      </c>
      <c r="B2074" s="125" t="s">
        <v>335</v>
      </c>
      <c r="C2074" s="125" t="s">
        <v>2863</v>
      </c>
      <c r="D2074" s="125" t="s">
        <v>202</v>
      </c>
      <c r="E2074" s="125" t="s">
        <v>2874</v>
      </c>
      <c r="F2074" s="125" t="s">
        <v>2875</v>
      </c>
      <c r="G2074" s="125" t="s">
        <v>2876</v>
      </c>
    </row>
    <row r="2075" spans="1:7">
      <c r="A2075" s="208" t="s">
        <v>3607</v>
      </c>
      <c r="B2075" s="125" t="s">
        <v>335</v>
      </c>
      <c r="C2075" s="125" t="s">
        <v>2863</v>
      </c>
      <c r="D2075" s="125" t="s">
        <v>197</v>
      </c>
      <c r="E2075" s="125" t="s">
        <v>2874</v>
      </c>
      <c r="F2075" s="125" t="s">
        <v>2875</v>
      </c>
      <c r="G2075" s="125" t="s">
        <v>2876</v>
      </c>
    </row>
    <row r="2076" spans="1:7">
      <c r="A2076" s="208" t="s">
        <v>3608</v>
      </c>
      <c r="B2076" s="125" t="s">
        <v>335</v>
      </c>
      <c r="C2076" s="125" t="s">
        <v>2863</v>
      </c>
      <c r="D2076" s="125" t="s">
        <v>197</v>
      </c>
      <c r="E2076" s="125" t="s">
        <v>2874</v>
      </c>
      <c r="F2076" s="125" t="s">
        <v>2875</v>
      </c>
      <c r="G2076" s="125" t="s">
        <v>3051</v>
      </c>
    </row>
    <row r="2077" spans="1:7">
      <c r="A2077" s="208" t="s">
        <v>3609</v>
      </c>
      <c r="B2077" s="125" t="s">
        <v>335</v>
      </c>
      <c r="C2077" s="125" t="s">
        <v>2863</v>
      </c>
      <c r="D2077" s="125" t="s">
        <v>202</v>
      </c>
      <c r="E2077" s="125" t="s">
        <v>2874</v>
      </c>
      <c r="F2077" s="125" t="s">
        <v>2875</v>
      </c>
      <c r="G2077" s="125" t="s">
        <v>2881</v>
      </c>
    </row>
    <row r="2078" spans="1:7">
      <c r="A2078" s="208" t="s">
        <v>3610</v>
      </c>
      <c r="B2078" s="125" t="s">
        <v>335</v>
      </c>
      <c r="C2078" s="125" t="s">
        <v>2863</v>
      </c>
      <c r="D2078" s="125" t="s">
        <v>197</v>
      </c>
      <c r="E2078" s="125" t="s">
        <v>2874</v>
      </c>
      <c r="F2078" s="125" t="s">
        <v>2875</v>
      </c>
      <c r="G2078" s="125" t="s">
        <v>2876</v>
      </c>
    </row>
    <row r="2079" spans="1:7">
      <c r="A2079" s="208" t="s">
        <v>3611</v>
      </c>
      <c r="B2079" s="125" t="s">
        <v>335</v>
      </c>
      <c r="C2079" s="125" t="s">
        <v>2863</v>
      </c>
      <c r="D2079" s="125" t="s">
        <v>197</v>
      </c>
      <c r="E2079" s="125" t="s">
        <v>2938</v>
      </c>
      <c r="F2079" s="125" t="s">
        <v>2875</v>
      </c>
      <c r="G2079" s="125" t="s">
        <v>2876</v>
      </c>
    </row>
    <row r="2080" spans="1:7">
      <c r="A2080" s="208" t="s">
        <v>3612</v>
      </c>
      <c r="B2080" s="125" t="s">
        <v>335</v>
      </c>
      <c r="C2080" s="125" t="s">
        <v>2863</v>
      </c>
      <c r="D2080" s="125" t="s">
        <v>202</v>
      </c>
      <c r="E2080" s="125" t="s">
        <v>2938</v>
      </c>
      <c r="F2080" s="125" t="s">
        <v>2875</v>
      </c>
      <c r="G2080" s="125" t="s">
        <v>2920</v>
      </c>
    </row>
    <row r="2081" spans="1:7">
      <c r="A2081" s="208" t="s">
        <v>3613</v>
      </c>
      <c r="B2081" s="125" t="s">
        <v>335</v>
      </c>
      <c r="C2081" s="125" t="s">
        <v>2863</v>
      </c>
      <c r="D2081" s="125" t="s">
        <v>202</v>
      </c>
      <c r="E2081" s="125" t="s">
        <v>2874</v>
      </c>
      <c r="F2081" s="125" t="s">
        <v>2875</v>
      </c>
      <c r="G2081" s="125" t="s">
        <v>2876</v>
      </c>
    </row>
    <row r="2082" spans="1:7">
      <c r="A2082" s="208" t="s">
        <v>3614</v>
      </c>
      <c r="B2082" s="125" t="s">
        <v>335</v>
      </c>
      <c r="C2082" s="125" t="s">
        <v>2863</v>
      </c>
      <c r="D2082" s="125" t="s">
        <v>202</v>
      </c>
      <c r="E2082" s="125" t="s">
        <v>2874</v>
      </c>
      <c r="F2082" s="125" t="s">
        <v>2875</v>
      </c>
      <c r="G2082" s="125" t="s">
        <v>2890</v>
      </c>
    </row>
    <row r="2083" spans="1:7">
      <c r="A2083" s="208" t="s">
        <v>3615</v>
      </c>
      <c r="B2083" s="125" t="s">
        <v>335</v>
      </c>
      <c r="C2083" s="125" t="s">
        <v>2863</v>
      </c>
      <c r="D2083" s="125" t="s">
        <v>202</v>
      </c>
      <c r="E2083" s="125" t="s">
        <v>2874</v>
      </c>
      <c r="F2083" s="125" t="s">
        <v>2875</v>
      </c>
      <c r="G2083" s="125" t="s">
        <v>2876</v>
      </c>
    </row>
    <row r="2084" spans="1:7">
      <c r="A2084" s="208" t="s">
        <v>3616</v>
      </c>
      <c r="B2084" s="125" t="s">
        <v>335</v>
      </c>
      <c r="C2084" s="125" t="s">
        <v>2863</v>
      </c>
      <c r="D2084" s="125" t="s">
        <v>202</v>
      </c>
      <c r="E2084" s="125" t="s">
        <v>2874</v>
      </c>
      <c r="F2084" s="125" t="s">
        <v>2875</v>
      </c>
      <c r="G2084" s="125" t="s">
        <v>2885</v>
      </c>
    </row>
    <row r="2085" spans="1:7">
      <c r="A2085" s="208" t="s">
        <v>3617</v>
      </c>
      <c r="B2085" s="125" t="s">
        <v>335</v>
      </c>
      <c r="C2085" s="125" t="s">
        <v>2863</v>
      </c>
      <c r="D2085" s="125" t="s">
        <v>197</v>
      </c>
      <c r="E2085" s="125" t="s">
        <v>2874</v>
      </c>
      <c r="F2085" s="125" t="s">
        <v>2875</v>
      </c>
      <c r="G2085" s="125" t="s">
        <v>2876</v>
      </c>
    </row>
    <row r="2086" spans="1:7">
      <c r="A2086" s="208" t="s">
        <v>3618</v>
      </c>
      <c r="B2086" s="125" t="s">
        <v>335</v>
      </c>
      <c r="C2086" s="125" t="s">
        <v>2863</v>
      </c>
      <c r="D2086" s="125" t="s">
        <v>202</v>
      </c>
      <c r="E2086" s="125" t="s">
        <v>2874</v>
      </c>
      <c r="F2086" s="125" t="s">
        <v>2875</v>
      </c>
      <c r="G2086" s="125" t="s">
        <v>2875</v>
      </c>
    </row>
    <row r="2087" spans="1:7">
      <c r="A2087" s="208" t="s">
        <v>3619</v>
      </c>
      <c r="B2087" s="125" t="s">
        <v>335</v>
      </c>
      <c r="C2087" s="125" t="s">
        <v>2863</v>
      </c>
      <c r="D2087" s="125" t="s">
        <v>202</v>
      </c>
      <c r="E2087" s="125" t="s">
        <v>2874</v>
      </c>
      <c r="F2087" s="125" t="s">
        <v>2875</v>
      </c>
      <c r="G2087" s="125" t="s">
        <v>2904</v>
      </c>
    </row>
    <row r="2088" spans="1:7">
      <c r="A2088" s="208" t="s">
        <v>3620</v>
      </c>
      <c r="B2088" s="125" t="s">
        <v>335</v>
      </c>
      <c r="C2088" s="125" t="s">
        <v>2863</v>
      </c>
      <c r="D2088" s="125" t="s">
        <v>202</v>
      </c>
      <c r="E2088" s="125" t="s">
        <v>2874</v>
      </c>
      <c r="F2088" s="125" t="s">
        <v>2875</v>
      </c>
      <c r="G2088" s="125" t="s">
        <v>2876</v>
      </c>
    </row>
    <row r="2089" spans="1:7">
      <c r="A2089" s="208" t="s">
        <v>3621</v>
      </c>
      <c r="B2089" s="125" t="s">
        <v>335</v>
      </c>
      <c r="C2089" s="125" t="s">
        <v>2863</v>
      </c>
      <c r="D2089" s="125" t="s">
        <v>202</v>
      </c>
      <c r="E2089" s="125" t="s">
        <v>2874</v>
      </c>
      <c r="F2089" s="125" t="s">
        <v>2875</v>
      </c>
      <c r="G2089" s="125" t="s">
        <v>2876</v>
      </c>
    </row>
    <row r="2090" spans="1:7">
      <c r="A2090" s="208" t="s">
        <v>3622</v>
      </c>
      <c r="B2090" s="125" t="s">
        <v>335</v>
      </c>
      <c r="C2090" s="125" t="s">
        <v>2863</v>
      </c>
      <c r="D2090" s="125" t="s">
        <v>202</v>
      </c>
      <c r="E2090" s="125" t="s">
        <v>2874</v>
      </c>
      <c r="F2090" s="125" t="s">
        <v>2875</v>
      </c>
      <c r="G2090" s="125" t="s">
        <v>2999</v>
      </c>
    </row>
    <row r="2091" spans="1:7">
      <c r="A2091" s="208" t="s">
        <v>3623</v>
      </c>
      <c r="B2091" s="125" t="s">
        <v>335</v>
      </c>
      <c r="C2091" s="125" t="s">
        <v>2863</v>
      </c>
      <c r="D2091" s="125" t="s">
        <v>202</v>
      </c>
      <c r="E2091" s="125" t="s">
        <v>2874</v>
      </c>
      <c r="F2091" s="125" t="s">
        <v>2875</v>
      </c>
      <c r="G2091" s="125" t="s">
        <v>2876</v>
      </c>
    </row>
    <row r="2092" spans="1:7">
      <c r="A2092" s="208" t="s">
        <v>3624</v>
      </c>
      <c r="B2092" s="125" t="s">
        <v>335</v>
      </c>
      <c r="C2092" s="125" t="s">
        <v>2863</v>
      </c>
      <c r="D2092" s="125" t="s">
        <v>202</v>
      </c>
      <c r="E2092" s="125" t="s">
        <v>2874</v>
      </c>
      <c r="F2092" s="125" t="s">
        <v>2875</v>
      </c>
      <c r="G2092" s="125" t="s">
        <v>2876</v>
      </c>
    </row>
    <row r="2093" spans="1:7">
      <c r="A2093" s="208" t="s">
        <v>3625</v>
      </c>
      <c r="B2093" s="125" t="s">
        <v>335</v>
      </c>
      <c r="C2093" s="125" t="s">
        <v>2863</v>
      </c>
      <c r="D2093" s="125" t="s">
        <v>197</v>
      </c>
      <c r="E2093" s="125" t="s">
        <v>2874</v>
      </c>
      <c r="F2093" s="125" t="s">
        <v>2875</v>
      </c>
      <c r="G2093" s="125" t="s">
        <v>2881</v>
      </c>
    </row>
    <row r="2094" spans="1:7">
      <c r="A2094" s="208" t="s">
        <v>3626</v>
      </c>
      <c r="B2094" s="125" t="s">
        <v>335</v>
      </c>
      <c r="C2094" s="125" t="s">
        <v>2863</v>
      </c>
      <c r="D2094" s="125" t="s">
        <v>197</v>
      </c>
      <c r="E2094" s="125" t="s">
        <v>2874</v>
      </c>
      <c r="F2094" s="125" t="s">
        <v>2875</v>
      </c>
      <c r="G2094" s="125" t="s">
        <v>3036</v>
      </c>
    </row>
    <row r="2095" spans="1:7">
      <c r="A2095" s="208" t="s">
        <v>3627</v>
      </c>
      <c r="B2095" s="125" t="s">
        <v>335</v>
      </c>
      <c r="C2095" s="125" t="s">
        <v>2863</v>
      </c>
      <c r="D2095" s="125" t="s">
        <v>197</v>
      </c>
      <c r="E2095" s="125" t="s">
        <v>2874</v>
      </c>
      <c r="F2095" s="125" t="s">
        <v>2875</v>
      </c>
      <c r="G2095" s="125" t="s">
        <v>2885</v>
      </c>
    </row>
    <row r="2096" spans="1:7">
      <c r="A2096" s="208" t="s">
        <v>3628</v>
      </c>
      <c r="B2096" s="125" t="s">
        <v>335</v>
      </c>
      <c r="C2096" s="125" t="s">
        <v>2863</v>
      </c>
      <c r="D2096" s="125" t="s">
        <v>197</v>
      </c>
      <c r="E2096" s="125" t="s">
        <v>2874</v>
      </c>
      <c r="F2096" s="125" t="s">
        <v>2875</v>
      </c>
      <c r="G2096" s="125" t="s">
        <v>3036</v>
      </c>
    </row>
    <row r="2097" spans="1:7">
      <c r="A2097" s="208" t="s">
        <v>3629</v>
      </c>
      <c r="B2097" s="125" t="s">
        <v>335</v>
      </c>
      <c r="C2097" s="125" t="s">
        <v>2863</v>
      </c>
      <c r="D2097" s="125" t="s">
        <v>197</v>
      </c>
      <c r="E2097" s="125" t="s">
        <v>2874</v>
      </c>
      <c r="F2097" s="125" t="s">
        <v>2875</v>
      </c>
      <c r="G2097" s="125" t="s">
        <v>2876</v>
      </c>
    </row>
    <row r="2098" spans="1:7">
      <c r="A2098" s="208" t="s">
        <v>3630</v>
      </c>
      <c r="B2098" s="125" t="s">
        <v>335</v>
      </c>
      <c r="C2098" s="125" t="s">
        <v>2863</v>
      </c>
      <c r="D2098" s="125" t="s">
        <v>202</v>
      </c>
      <c r="E2098" s="125" t="s">
        <v>2874</v>
      </c>
      <c r="F2098" s="125" t="s">
        <v>2875</v>
      </c>
      <c r="G2098" s="125" t="s">
        <v>2876</v>
      </c>
    </row>
    <row r="2099" spans="1:7">
      <c r="A2099" s="208" t="s">
        <v>3631</v>
      </c>
      <c r="B2099" s="125" t="s">
        <v>335</v>
      </c>
      <c r="C2099" s="125" t="s">
        <v>2863</v>
      </c>
      <c r="D2099" s="125" t="s">
        <v>197</v>
      </c>
      <c r="E2099" s="125" t="s">
        <v>2874</v>
      </c>
      <c r="F2099" s="125" t="s">
        <v>2875</v>
      </c>
      <c r="G2099" s="125" t="s">
        <v>2876</v>
      </c>
    </row>
    <row r="2100" spans="1:7">
      <c r="A2100" s="208" t="s">
        <v>3632</v>
      </c>
      <c r="B2100" s="125" t="s">
        <v>335</v>
      </c>
      <c r="C2100" s="125" t="s">
        <v>2863</v>
      </c>
      <c r="D2100" s="125" t="s">
        <v>197</v>
      </c>
      <c r="E2100" s="125" t="s">
        <v>2874</v>
      </c>
      <c r="F2100" s="125" t="s">
        <v>2875</v>
      </c>
      <c r="G2100" s="125" t="s">
        <v>3633</v>
      </c>
    </row>
    <row r="2101" spans="1:7">
      <c r="A2101" s="208" t="s">
        <v>3634</v>
      </c>
      <c r="B2101" s="125" t="s">
        <v>335</v>
      </c>
      <c r="C2101" s="125" t="s">
        <v>2863</v>
      </c>
      <c r="D2101" s="125" t="s">
        <v>197</v>
      </c>
      <c r="E2101" s="125" t="s">
        <v>2874</v>
      </c>
      <c r="F2101" s="125" t="s">
        <v>2875</v>
      </c>
      <c r="G2101" s="125" t="s">
        <v>2876</v>
      </c>
    </row>
    <row r="2102" spans="1:7">
      <c r="A2102" s="208" t="s">
        <v>3635</v>
      </c>
      <c r="B2102" s="125" t="s">
        <v>335</v>
      </c>
      <c r="C2102" s="125" t="s">
        <v>2863</v>
      </c>
      <c r="D2102" s="125" t="s">
        <v>202</v>
      </c>
      <c r="E2102" s="125" t="s">
        <v>2874</v>
      </c>
      <c r="F2102" s="125" t="s">
        <v>2875</v>
      </c>
      <c r="G2102" s="125" t="s">
        <v>2916</v>
      </c>
    </row>
    <row r="2103" spans="1:7">
      <c r="A2103" s="208" t="s">
        <v>3636</v>
      </c>
      <c r="B2103" s="125" t="s">
        <v>335</v>
      </c>
      <c r="C2103" s="125" t="s">
        <v>2863</v>
      </c>
      <c r="D2103" s="125" t="s">
        <v>197</v>
      </c>
      <c r="E2103" s="125" t="s">
        <v>2874</v>
      </c>
      <c r="F2103" s="125" t="s">
        <v>2875</v>
      </c>
      <c r="G2103" s="125" t="s">
        <v>2904</v>
      </c>
    </row>
    <row r="2104" spans="1:7">
      <c r="A2104" s="208" t="s">
        <v>3637</v>
      </c>
      <c r="B2104" s="125" t="s">
        <v>335</v>
      </c>
      <c r="C2104" s="125" t="s">
        <v>2863</v>
      </c>
      <c r="D2104" s="125" t="s">
        <v>197</v>
      </c>
      <c r="E2104" s="125" t="s">
        <v>2874</v>
      </c>
      <c r="F2104" s="125" t="s">
        <v>2875</v>
      </c>
      <c r="G2104" s="125" t="s">
        <v>3009</v>
      </c>
    </row>
    <row r="2105" spans="1:7">
      <c r="A2105" s="208" t="s">
        <v>3638</v>
      </c>
      <c r="B2105" s="125" t="s">
        <v>335</v>
      </c>
      <c r="C2105" s="125" t="s">
        <v>2863</v>
      </c>
      <c r="D2105" s="125" t="s">
        <v>202</v>
      </c>
      <c r="E2105" s="125" t="s">
        <v>3107</v>
      </c>
      <c r="F2105" s="125" t="s">
        <v>2875</v>
      </c>
      <c r="G2105" s="125" t="s">
        <v>2881</v>
      </c>
    </row>
    <row r="2106" spans="1:7">
      <c r="A2106" s="208" t="s">
        <v>3639</v>
      </c>
      <c r="B2106" s="125" t="s">
        <v>335</v>
      </c>
      <c r="C2106" s="125" t="s">
        <v>2863</v>
      </c>
      <c r="D2106" s="125" t="s">
        <v>202</v>
      </c>
      <c r="E2106" s="125" t="s">
        <v>2874</v>
      </c>
      <c r="F2106" s="125" t="s">
        <v>2875</v>
      </c>
      <c r="G2106" s="125" t="s">
        <v>2876</v>
      </c>
    </row>
    <row r="2107" spans="1:7">
      <c r="A2107" s="208" t="s">
        <v>3640</v>
      </c>
      <c r="B2107" s="125" t="s">
        <v>335</v>
      </c>
      <c r="C2107" s="125" t="s">
        <v>2863</v>
      </c>
      <c r="D2107" s="125" t="s">
        <v>202</v>
      </c>
      <c r="E2107" s="125" t="s">
        <v>2874</v>
      </c>
      <c r="F2107" s="125" t="s">
        <v>2875</v>
      </c>
      <c r="G2107" s="125" t="s">
        <v>2876</v>
      </c>
    </row>
    <row r="2108" spans="1:7">
      <c r="A2108" s="208" t="s">
        <v>3641</v>
      </c>
      <c r="B2108" s="125" t="s">
        <v>335</v>
      </c>
      <c r="C2108" s="125" t="s">
        <v>2863</v>
      </c>
      <c r="D2108" s="125" t="s">
        <v>197</v>
      </c>
      <c r="E2108" s="125" t="s">
        <v>2874</v>
      </c>
      <c r="F2108" s="125" t="s">
        <v>2875</v>
      </c>
      <c r="G2108" s="125" t="s">
        <v>2876</v>
      </c>
    </row>
    <row r="2109" spans="1:7">
      <c r="A2109" s="208" t="s">
        <v>3642</v>
      </c>
      <c r="B2109" s="125" t="s">
        <v>335</v>
      </c>
      <c r="C2109" s="125" t="s">
        <v>2863</v>
      </c>
      <c r="D2109" s="125" t="s">
        <v>202</v>
      </c>
      <c r="E2109" s="125" t="s">
        <v>2874</v>
      </c>
      <c r="F2109" s="125" t="s">
        <v>2875</v>
      </c>
      <c r="G2109" s="125" t="s">
        <v>2876</v>
      </c>
    </row>
    <row r="2110" spans="1:7">
      <c r="A2110" s="208" t="s">
        <v>3643</v>
      </c>
      <c r="B2110" s="125" t="s">
        <v>335</v>
      </c>
      <c r="C2110" s="125" t="s">
        <v>2863</v>
      </c>
      <c r="D2110" s="125" t="s">
        <v>202</v>
      </c>
      <c r="E2110" s="125" t="s">
        <v>2874</v>
      </c>
      <c r="F2110" s="125" t="s">
        <v>2875</v>
      </c>
      <c r="G2110" s="125" t="s">
        <v>2890</v>
      </c>
    </row>
    <row r="2111" spans="1:7">
      <c r="A2111" s="208" t="s">
        <v>3644</v>
      </c>
      <c r="B2111" s="125" t="s">
        <v>335</v>
      </c>
      <c r="C2111" s="125" t="s">
        <v>2863</v>
      </c>
      <c r="D2111" s="125" t="s">
        <v>197</v>
      </c>
      <c r="E2111" s="125" t="s">
        <v>2874</v>
      </c>
      <c r="F2111" s="125" t="s">
        <v>2875</v>
      </c>
      <c r="G2111" s="125" t="s">
        <v>2941</v>
      </c>
    </row>
    <row r="2112" spans="1:7">
      <c r="A2112" s="208" t="s">
        <v>3543</v>
      </c>
      <c r="B2112" s="125" t="s">
        <v>335</v>
      </c>
      <c r="C2112" s="125" t="s">
        <v>2863</v>
      </c>
      <c r="D2112" s="125" t="s">
        <v>202</v>
      </c>
      <c r="E2112" s="125" t="s">
        <v>2874</v>
      </c>
      <c r="F2112" s="125" t="s">
        <v>2875</v>
      </c>
      <c r="G2112" s="125" t="s">
        <v>2912</v>
      </c>
    </row>
    <row r="2113" spans="1:7">
      <c r="A2113" s="208" t="s">
        <v>3645</v>
      </c>
      <c r="B2113" s="125" t="s">
        <v>335</v>
      </c>
      <c r="C2113" s="125" t="s">
        <v>2863</v>
      </c>
      <c r="D2113" s="125" t="s">
        <v>197</v>
      </c>
      <c r="E2113" s="125" t="s">
        <v>2874</v>
      </c>
      <c r="F2113" s="125" t="s">
        <v>2875</v>
      </c>
      <c r="G2113" s="125" t="s">
        <v>2876</v>
      </c>
    </row>
    <row r="2114" spans="1:7">
      <c r="A2114" s="208" t="s">
        <v>3646</v>
      </c>
      <c r="B2114" s="125" t="s">
        <v>335</v>
      </c>
      <c r="C2114" s="125" t="s">
        <v>2863</v>
      </c>
      <c r="D2114" s="125" t="s">
        <v>202</v>
      </c>
      <c r="E2114" s="125" t="s">
        <v>2874</v>
      </c>
      <c r="F2114" s="125" t="s">
        <v>2875</v>
      </c>
      <c r="G2114" s="125" t="s">
        <v>3064</v>
      </c>
    </row>
    <row r="2115" spans="1:7">
      <c r="A2115" s="208" t="s">
        <v>3647</v>
      </c>
      <c r="B2115" s="125" t="s">
        <v>335</v>
      </c>
      <c r="C2115" s="125" t="s">
        <v>2863</v>
      </c>
      <c r="D2115" s="125" t="s">
        <v>202</v>
      </c>
      <c r="E2115" s="125" t="s">
        <v>2874</v>
      </c>
      <c r="F2115" s="125" t="s">
        <v>2875</v>
      </c>
      <c r="G2115" s="125" t="s">
        <v>2896</v>
      </c>
    </row>
    <row r="2116" spans="1:7">
      <c r="A2116" s="208" t="s">
        <v>3648</v>
      </c>
      <c r="B2116" s="125" t="s">
        <v>195</v>
      </c>
      <c r="C2116" s="125" t="s">
        <v>2864</v>
      </c>
      <c r="D2116" s="125" t="s">
        <v>202</v>
      </c>
      <c r="E2116" s="125" t="s">
        <v>2874</v>
      </c>
      <c r="F2116" s="125" t="s">
        <v>2875</v>
      </c>
      <c r="G2116" s="125" t="s">
        <v>2876</v>
      </c>
    </row>
    <row r="2117" spans="1:7">
      <c r="A2117" s="208" t="s">
        <v>3649</v>
      </c>
      <c r="B2117" s="125" t="s">
        <v>195</v>
      </c>
      <c r="C2117" s="125" t="s">
        <v>2864</v>
      </c>
      <c r="D2117" s="125" t="s">
        <v>197</v>
      </c>
      <c r="E2117" s="125" t="s">
        <v>2874</v>
      </c>
      <c r="F2117" s="125" t="s">
        <v>2875</v>
      </c>
      <c r="G2117" s="125" t="s">
        <v>2885</v>
      </c>
    </row>
    <row r="2118" spans="1:7">
      <c r="A2118" s="208" t="s">
        <v>3650</v>
      </c>
      <c r="B2118" s="125" t="s">
        <v>195</v>
      </c>
      <c r="C2118" s="125" t="s">
        <v>2864</v>
      </c>
      <c r="D2118" s="125" t="s">
        <v>197</v>
      </c>
      <c r="E2118" s="125" t="s">
        <v>2874</v>
      </c>
      <c r="F2118" s="125" t="s">
        <v>2875</v>
      </c>
      <c r="G2118" s="125" t="s">
        <v>2876</v>
      </c>
    </row>
    <row r="2119" spans="1:7">
      <c r="A2119" s="208" t="s">
        <v>3651</v>
      </c>
      <c r="B2119" s="125" t="s">
        <v>195</v>
      </c>
      <c r="C2119" s="125" t="s">
        <v>2864</v>
      </c>
      <c r="D2119" s="125" t="s">
        <v>197</v>
      </c>
      <c r="E2119" s="125" t="s">
        <v>2874</v>
      </c>
      <c r="F2119" s="125" t="s">
        <v>2875</v>
      </c>
      <c r="G2119" s="125" t="s">
        <v>2876</v>
      </c>
    </row>
    <row r="2120" spans="1:7">
      <c r="A2120" s="208" t="s">
        <v>3652</v>
      </c>
      <c r="B2120" s="125" t="s">
        <v>195</v>
      </c>
      <c r="C2120" s="125" t="s">
        <v>2864</v>
      </c>
      <c r="D2120" s="125" t="s">
        <v>197</v>
      </c>
      <c r="E2120" s="125" t="s">
        <v>2874</v>
      </c>
      <c r="F2120" s="125" t="s">
        <v>2875</v>
      </c>
      <c r="G2120" s="125" t="s">
        <v>2875</v>
      </c>
    </row>
    <row r="2121" spans="1:7">
      <c r="A2121" s="208" t="s">
        <v>3653</v>
      </c>
      <c r="B2121" s="125" t="s">
        <v>195</v>
      </c>
      <c r="C2121" s="125" t="s">
        <v>2864</v>
      </c>
      <c r="D2121" s="125" t="s">
        <v>197</v>
      </c>
      <c r="E2121" s="125" t="s">
        <v>2874</v>
      </c>
      <c r="F2121" s="125" t="s">
        <v>2875</v>
      </c>
      <c r="G2121" s="125" t="s">
        <v>2922</v>
      </c>
    </row>
    <row r="2122" spans="1:7">
      <c r="A2122" s="208" t="s">
        <v>3654</v>
      </c>
      <c r="B2122" s="125" t="s">
        <v>195</v>
      </c>
      <c r="C2122" s="125" t="s">
        <v>2864</v>
      </c>
      <c r="D2122" s="125" t="s">
        <v>202</v>
      </c>
      <c r="E2122" s="125" t="s">
        <v>2874</v>
      </c>
      <c r="F2122" s="125" t="s">
        <v>2875</v>
      </c>
      <c r="G2122" s="125" t="s">
        <v>2876</v>
      </c>
    </row>
    <row r="2123" spans="1:7">
      <c r="A2123" s="208" t="s">
        <v>3655</v>
      </c>
      <c r="B2123" s="125" t="s">
        <v>195</v>
      </c>
      <c r="C2123" s="125" t="s">
        <v>2864</v>
      </c>
      <c r="D2123" s="125" t="s">
        <v>197</v>
      </c>
      <c r="E2123" s="125" t="s">
        <v>2874</v>
      </c>
      <c r="F2123" s="125" t="s">
        <v>2875</v>
      </c>
      <c r="G2123" s="125" t="s">
        <v>2876</v>
      </c>
    </row>
    <row r="2124" spans="1:7">
      <c r="A2124" s="208" t="s">
        <v>3656</v>
      </c>
      <c r="B2124" s="125" t="s">
        <v>195</v>
      </c>
      <c r="C2124" s="125" t="s">
        <v>2864</v>
      </c>
      <c r="D2124" s="125" t="s">
        <v>197</v>
      </c>
      <c r="E2124" s="125" t="s">
        <v>2874</v>
      </c>
      <c r="F2124" s="125" t="s">
        <v>2875</v>
      </c>
      <c r="G2124" s="125" t="s">
        <v>3036</v>
      </c>
    </row>
    <row r="2125" spans="1:7">
      <c r="A2125" s="208" t="s">
        <v>3657</v>
      </c>
      <c r="B2125" s="125" t="s">
        <v>195</v>
      </c>
      <c r="C2125" s="125" t="s">
        <v>2864</v>
      </c>
      <c r="D2125" s="125" t="s">
        <v>197</v>
      </c>
      <c r="E2125" s="125" t="s">
        <v>2874</v>
      </c>
      <c r="F2125" s="125" t="s">
        <v>2875</v>
      </c>
      <c r="G2125" s="125" t="s">
        <v>2875</v>
      </c>
    </row>
    <row r="2126" spans="1:7">
      <c r="A2126" s="208" t="s">
        <v>3658</v>
      </c>
      <c r="B2126" s="125" t="s">
        <v>195</v>
      </c>
      <c r="C2126" s="125" t="s">
        <v>2864</v>
      </c>
      <c r="D2126" s="125" t="s">
        <v>197</v>
      </c>
      <c r="E2126" s="125" t="s">
        <v>2874</v>
      </c>
      <c r="F2126" s="125" t="s">
        <v>2875</v>
      </c>
      <c r="G2126" s="125" t="s">
        <v>2876</v>
      </c>
    </row>
    <row r="2127" spans="1:7">
      <c r="A2127" s="208" t="s">
        <v>3659</v>
      </c>
      <c r="B2127" s="125" t="s">
        <v>195</v>
      </c>
      <c r="C2127" s="125" t="s">
        <v>2864</v>
      </c>
      <c r="D2127" s="125" t="s">
        <v>197</v>
      </c>
      <c r="E2127" s="125" t="s">
        <v>2874</v>
      </c>
      <c r="F2127" s="125" t="s">
        <v>2875</v>
      </c>
      <c r="G2127" s="125" t="s">
        <v>2876</v>
      </c>
    </row>
    <row r="2128" spans="1:7">
      <c r="A2128" s="208" t="s">
        <v>3660</v>
      </c>
      <c r="B2128" s="125" t="s">
        <v>195</v>
      </c>
      <c r="C2128" s="125" t="s">
        <v>2864</v>
      </c>
      <c r="D2128" s="125" t="s">
        <v>197</v>
      </c>
      <c r="E2128" s="125" t="s">
        <v>2874</v>
      </c>
      <c r="F2128" s="125" t="s">
        <v>2875</v>
      </c>
      <c r="G2128" s="125" t="s">
        <v>2876</v>
      </c>
    </row>
    <row r="2129" spans="1:7">
      <c r="A2129" s="208" t="s">
        <v>3661</v>
      </c>
      <c r="B2129" s="125" t="s">
        <v>195</v>
      </c>
      <c r="C2129" s="125" t="s">
        <v>2864</v>
      </c>
      <c r="D2129" s="125" t="s">
        <v>202</v>
      </c>
      <c r="E2129" s="125" t="s">
        <v>2874</v>
      </c>
      <c r="F2129" s="125" t="s">
        <v>2875</v>
      </c>
      <c r="G2129" s="125" t="s">
        <v>2876</v>
      </c>
    </row>
    <row r="2130" spans="1:7">
      <c r="A2130" s="208" t="s">
        <v>3662</v>
      </c>
      <c r="B2130" s="125" t="s">
        <v>195</v>
      </c>
      <c r="C2130" s="125" t="s">
        <v>2864</v>
      </c>
      <c r="D2130" s="125" t="s">
        <v>202</v>
      </c>
      <c r="E2130" s="125" t="s">
        <v>2874</v>
      </c>
      <c r="F2130" s="125" t="s">
        <v>2875</v>
      </c>
      <c r="G2130" s="125" t="s">
        <v>2896</v>
      </c>
    </row>
    <row r="2131" spans="1:7">
      <c r="A2131" s="208" t="s">
        <v>3663</v>
      </c>
      <c r="B2131" s="125" t="s">
        <v>195</v>
      </c>
      <c r="C2131" s="125" t="s">
        <v>2864</v>
      </c>
      <c r="D2131" s="125" t="s">
        <v>202</v>
      </c>
      <c r="E2131" s="125" t="s">
        <v>2874</v>
      </c>
      <c r="F2131" s="125" t="s">
        <v>2875</v>
      </c>
      <c r="G2131" s="125" t="s">
        <v>2876</v>
      </c>
    </row>
    <row r="2132" spans="1:7">
      <c r="A2132" s="208" t="s">
        <v>3664</v>
      </c>
      <c r="B2132" s="125" t="s">
        <v>195</v>
      </c>
      <c r="C2132" s="125" t="s">
        <v>2864</v>
      </c>
      <c r="D2132" s="125" t="s">
        <v>202</v>
      </c>
      <c r="E2132" s="125" t="s">
        <v>2874</v>
      </c>
      <c r="F2132" s="125" t="s">
        <v>2875</v>
      </c>
      <c r="G2132" s="125" t="s">
        <v>3051</v>
      </c>
    </row>
    <row r="2133" spans="1:7">
      <c r="A2133" s="208" t="s">
        <v>3665</v>
      </c>
      <c r="B2133" s="125" t="s">
        <v>195</v>
      </c>
      <c r="C2133" s="125" t="s">
        <v>2864</v>
      </c>
      <c r="D2133" s="125" t="s">
        <v>197</v>
      </c>
      <c r="E2133" s="125" t="s">
        <v>2874</v>
      </c>
      <c r="F2133" s="125" t="s">
        <v>2875</v>
      </c>
      <c r="G2133" s="125" t="s">
        <v>2876</v>
      </c>
    </row>
    <row r="2134" spans="1:7">
      <c r="A2134" s="208" t="s">
        <v>3666</v>
      </c>
      <c r="B2134" s="125" t="s">
        <v>195</v>
      </c>
      <c r="C2134" s="125" t="s">
        <v>2864</v>
      </c>
      <c r="D2134" s="125" t="s">
        <v>197</v>
      </c>
      <c r="E2134" s="125" t="s">
        <v>2874</v>
      </c>
      <c r="F2134" s="125" t="s">
        <v>2875</v>
      </c>
      <c r="G2134" s="125" t="s">
        <v>2885</v>
      </c>
    </row>
    <row r="2135" spans="1:7">
      <c r="A2135" s="208" t="s">
        <v>3667</v>
      </c>
      <c r="B2135" s="125" t="s">
        <v>195</v>
      </c>
      <c r="C2135" s="125" t="s">
        <v>2864</v>
      </c>
      <c r="D2135" s="125" t="s">
        <v>197</v>
      </c>
      <c r="E2135" s="125" t="s">
        <v>2874</v>
      </c>
      <c r="F2135" s="125" t="s">
        <v>2875</v>
      </c>
      <c r="G2135" s="125" t="s">
        <v>2876</v>
      </c>
    </row>
    <row r="2136" spans="1:7">
      <c r="A2136" s="208" t="s">
        <v>3668</v>
      </c>
      <c r="B2136" s="125" t="s">
        <v>195</v>
      </c>
      <c r="C2136" s="125" t="s">
        <v>2864</v>
      </c>
      <c r="D2136" s="125" t="s">
        <v>197</v>
      </c>
      <c r="E2136" s="125" t="s">
        <v>2874</v>
      </c>
      <c r="F2136" s="125" t="s">
        <v>2875</v>
      </c>
      <c r="G2136" s="125" t="s">
        <v>2876</v>
      </c>
    </row>
    <row r="2137" spans="1:7">
      <c r="A2137" s="208" t="s">
        <v>3669</v>
      </c>
      <c r="B2137" s="125" t="s">
        <v>195</v>
      </c>
      <c r="C2137" s="125" t="s">
        <v>2864</v>
      </c>
      <c r="D2137" s="125" t="s">
        <v>197</v>
      </c>
      <c r="E2137" s="125" t="s">
        <v>2874</v>
      </c>
      <c r="F2137" s="125" t="s">
        <v>2875</v>
      </c>
      <c r="G2137" s="125" t="s">
        <v>3036</v>
      </c>
    </row>
    <row r="2138" spans="1:7">
      <c r="A2138" s="208" t="s">
        <v>3670</v>
      </c>
      <c r="B2138" s="125" t="s">
        <v>195</v>
      </c>
      <c r="C2138" s="125" t="s">
        <v>2864</v>
      </c>
      <c r="D2138" s="125" t="s">
        <v>197</v>
      </c>
      <c r="E2138" s="125" t="s">
        <v>2874</v>
      </c>
      <c r="F2138" s="125" t="s">
        <v>2875</v>
      </c>
      <c r="G2138" s="125" t="s">
        <v>2876</v>
      </c>
    </row>
    <row r="2139" spans="1:7">
      <c r="A2139" s="208" t="s">
        <v>3671</v>
      </c>
      <c r="B2139" s="125" t="s">
        <v>195</v>
      </c>
      <c r="C2139" s="125" t="s">
        <v>2864</v>
      </c>
      <c r="D2139" s="125" t="s">
        <v>202</v>
      </c>
      <c r="E2139" s="125" t="s">
        <v>2874</v>
      </c>
      <c r="F2139" s="125" t="s">
        <v>2875</v>
      </c>
      <c r="G2139" s="125" t="s">
        <v>2876</v>
      </c>
    </row>
    <row r="2140" spans="1:7">
      <c r="A2140" s="208" t="s">
        <v>3672</v>
      </c>
      <c r="B2140" s="125" t="s">
        <v>195</v>
      </c>
      <c r="C2140" s="125" t="s">
        <v>2864</v>
      </c>
      <c r="D2140" s="125" t="s">
        <v>197</v>
      </c>
      <c r="E2140" s="125" t="s">
        <v>2874</v>
      </c>
      <c r="F2140" s="125" t="s">
        <v>2875</v>
      </c>
      <c r="G2140" s="125" t="s">
        <v>2876</v>
      </c>
    </row>
    <row r="2141" spans="1:7">
      <c r="A2141" s="208" t="s">
        <v>3673</v>
      </c>
      <c r="B2141" s="125" t="s">
        <v>195</v>
      </c>
      <c r="C2141" s="125" t="s">
        <v>2864</v>
      </c>
      <c r="D2141" s="125" t="s">
        <v>197</v>
      </c>
      <c r="E2141" s="125" t="s">
        <v>2874</v>
      </c>
      <c r="F2141" s="125" t="s">
        <v>2875</v>
      </c>
      <c r="G2141" s="125" t="s">
        <v>2876</v>
      </c>
    </row>
    <row r="2142" spans="1:7">
      <c r="A2142" s="208" t="s">
        <v>3674</v>
      </c>
      <c r="B2142" s="125" t="s">
        <v>195</v>
      </c>
      <c r="C2142" s="125" t="s">
        <v>2864</v>
      </c>
      <c r="D2142" s="125" t="s">
        <v>197</v>
      </c>
      <c r="E2142" s="125" t="s">
        <v>2874</v>
      </c>
      <c r="F2142" s="125" t="s">
        <v>2875</v>
      </c>
      <c r="G2142" s="125" t="s">
        <v>2876</v>
      </c>
    </row>
    <row r="2143" spans="1:7">
      <c r="A2143" s="208" t="s">
        <v>3675</v>
      </c>
      <c r="B2143" s="125" t="s">
        <v>195</v>
      </c>
      <c r="C2143" s="125" t="s">
        <v>2864</v>
      </c>
      <c r="D2143" s="125" t="s">
        <v>197</v>
      </c>
      <c r="E2143" s="125" t="s">
        <v>2874</v>
      </c>
      <c r="F2143" s="125" t="s">
        <v>3073</v>
      </c>
      <c r="G2143" s="125" t="s">
        <v>2875</v>
      </c>
    </row>
    <row r="2144" spans="1:7">
      <c r="A2144" s="208" t="s">
        <v>3676</v>
      </c>
      <c r="B2144" s="125" t="s">
        <v>195</v>
      </c>
      <c r="C2144" s="125" t="s">
        <v>2864</v>
      </c>
      <c r="D2144" s="125" t="s">
        <v>197</v>
      </c>
      <c r="E2144" s="125" t="s">
        <v>2874</v>
      </c>
      <c r="F2144" s="125" t="s">
        <v>2875</v>
      </c>
      <c r="G2144" s="125" t="s">
        <v>2890</v>
      </c>
    </row>
    <row r="2145" spans="1:7">
      <c r="A2145" s="208" t="s">
        <v>3677</v>
      </c>
      <c r="B2145" s="125" t="s">
        <v>195</v>
      </c>
      <c r="C2145" s="125" t="s">
        <v>2864</v>
      </c>
      <c r="D2145" s="125" t="s">
        <v>202</v>
      </c>
      <c r="E2145" s="125" t="s">
        <v>2874</v>
      </c>
      <c r="F2145" s="125" t="s">
        <v>2875</v>
      </c>
      <c r="G2145" s="125" t="s">
        <v>2904</v>
      </c>
    </row>
    <row r="2146" spans="1:7">
      <c r="A2146" s="208" t="s">
        <v>3678</v>
      </c>
      <c r="B2146" s="125" t="s">
        <v>195</v>
      </c>
      <c r="C2146" s="125" t="s">
        <v>2864</v>
      </c>
      <c r="D2146" s="125" t="s">
        <v>202</v>
      </c>
      <c r="E2146" s="125" t="s">
        <v>2874</v>
      </c>
      <c r="F2146" s="125" t="s">
        <v>2875</v>
      </c>
      <c r="G2146" s="125" t="s">
        <v>2948</v>
      </c>
    </row>
    <row r="2147" spans="1:7">
      <c r="A2147" s="208" t="s">
        <v>3679</v>
      </c>
      <c r="B2147" s="125" t="s">
        <v>195</v>
      </c>
      <c r="C2147" s="125" t="s">
        <v>2864</v>
      </c>
      <c r="D2147" s="125" t="s">
        <v>197</v>
      </c>
      <c r="E2147" s="125" t="s">
        <v>2874</v>
      </c>
      <c r="F2147" s="125" t="s">
        <v>2875</v>
      </c>
      <c r="G2147" s="125" t="s">
        <v>2876</v>
      </c>
    </row>
    <row r="2148" spans="1:7">
      <c r="A2148" s="208" t="s">
        <v>3680</v>
      </c>
      <c r="B2148" s="125" t="s">
        <v>195</v>
      </c>
      <c r="C2148" s="125" t="s">
        <v>2864</v>
      </c>
      <c r="D2148" s="125" t="s">
        <v>202</v>
      </c>
      <c r="E2148" s="125" t="s">
        <v>2874</v>
      </c>
      <c r="F2148" s="125" t="s">
        <v>2875</v>
      </c>
      <c r="G2148" s="125" t="s">
        <v>2876</v>
      </c>
    </row>
    <row r="2149" spans="1:7">
      <c r="A2149" s="208" t="s">
        <v>3681</v>
      </c>
      <c r="B2149" s="125" t="s">
        <v>195</v>
      </c>
      <c r="C2149" s="125" t="s">
        <v>2864</v>
      </c>
      <c r="D2149" s="125" t="s">
        <v>202</v>
      </c>
      <c r="E2149" s="125" t="s">
        <v>2874</v>
      </c>
      <c r="F2149" s="125" t="s">
        <v>2875</v>
      </c>
      <c r="G2149" s="125" t="s">
        <v>2885</v>
      </c>
    </row>
    <row r="2150" spans="1:7">
      <c r="A2150" s="208" t="s">
        <v>3682</v>
      </c>
      <c r="B2150" s="125" t="s">
        <v>195</v>
      </c>
      <c r="C2150" s="125" t="s">
        <v>2864</v>
      </c>
      <c r="D2150" s="125" t="s">
        <v>202</v>
      </c>
      <c r="E2150" s="125" t="s">
        <v>2874</v>
      </c>
      <c r="F2150" s="125" t="s">
        <v>3073</v>
      </c>
      <c r="G2150" s="125" t="s">
        <v>2875</v>
      </c>
    </row>
    <row r="2151" spans="1:7">
      <c r="A2151" s="208" t="s">
        <v>3683</v>
      </c>
      <c r="B2151" s="125" t="s">
        <v>195</v>
      </c>
      <c r="C2151" s="125" t="s">
        <v>2864</v>
      </c>
      <c r="D2151" s="125" t="s">
        <v>197</v>
      </c>
      <c r="E2151" s="125" t="s">
        <v>2874</v>
      </c>
      <c r="F2151" s="125" t="s">
        <v>2875</v>
      </c>
      <c r="G2151" s="125" t="s">
        <v>2876</v>
      </c>
    </row>
    <row r="2152" spans="1:7">
      <c r="A2152" s="208" t="s">
        <v>3684</v>
      </c>
      <c r="B2152" s="125" t="s">
        <v>195</v>
      </c>
      <c r="C2152" s="125" t="s">
        <v>2864</v>
      </c>
      <c r="D2152" s="125" t="s">
        <v>197</v>
      </c>
      <c r="E2152" s="125" t="s">
        <v>2874</v>
      </c>
      <c r="F2152" s="125" t="s">
        <v>2875</v>
      </c>
      <c r="G2152" s="125" t="s">
        <v>3362</v>
      </c>
    </row>
    <row r="2153" spans="1:7">
      <c r="A2153" s="208" t="s">
        <v>3685</v>
      </c>
      <c r="B2153" s="125" t="s">
        <v>195</v>
      </c>
      <c r="C2153" s="125" t="s">
        <v>2864</v>
      </c>
      <c r="D2153" s="125" t="s">
        <v>202</v>
      </c>
      <c r="E2153" s="125" t="s">
        <v>2874</v>
      </c>
      <c r="F2153" s="125" t="s">
        <v>2875</v>
      </c>
      <c r="G2153" s="125" t="s">
        <v>2876</v>
      </c>
    </row>
    <row r="2154" spans="1:7">
      <c r="A2154" s="208" t="s">
        <v>3686</v>
      </c>
      <c r="B2154" s="125" t="s">
        <v>195</v>
      </c>
      <c r="C2154" s="125" t="s">
        <v>2864</v>
      </c>
      <c r="D2154" s="125" t="s">
        <v>202</v>
      </c>
      <c r="E2154" s="125" t="s">
        <v>2874</v>
      </c>
      <c r="F2154" s="125" t="s">
        <v>2875</v>
      </c>
      <c r="G2154" s="125" t="s">
        <v>2876</v>
      </c>
    </row>
    <row r="2155" spans="1:7">
      <c r="A2155" s="208" t="s">
        <v>3687</v>
      </c>
      <c r="B2155" s="125" t="s">
        <v>195</v>
      </c>
      <c r="C2155" s="125" t="s">
        <v>2864</v>
      </c>
      <c r="D2155" s="125" t="s">
        <v>197</v>
      </c>
      <c r="E2155" s="125" t="s">
        <v>2874</v>
      </c>
      <c r="F2155" s="125" t="s">
        <v>2875</v>
      </c>
      <c r="G2155" s="125" t="s">
        <v>3068</v>
      </c>
    </row>
    <row r="2156" spans="1:7">
      <c r="A2156" s="208" t="s">
        <v>3688</v>
      </c>
      <c r="B2156" s="125" t="s">
        <v>195</v>
      </c>
      <c r="C2156" s="125" t="s">
        <v>2864</v>
      </c>
      <c r="D2156" s="125" t="s">
        <v>197</v>
      </c>
      <c r="E2156" s="125" t="s">
        <v>2874</v>
      </c>
      <c r="F2156" s="125" t="s">
        <v>2875</v>
      </c>
      <c r="G2156" s="125" t="s">
        <v>2876</v>
      </c>
    </row>
    <row r="2157" spans="1:7">
      <c r="A2157" s="208" t="s">
        <v>3689</v>
      </c>
      <c r="B2157" s="125" t="s">
        <v>195</v>
      </c>
      <c r="C2157" s="125" t="s">
        <v>2864</v>
      </c>
      <c r="D2157" s="125" t="s">
        <v>202</v>
      </c>
      <c r="E2157" s="125" t="s">
        <v>2874</v>
      </c>
      <c r="F2157" s="125" t="s">
        <v>2875</v>
      </c>
      <c r="G2157" s="125" t="s">
        <v>2878</v>
      </c>
    </row>
    <row r="2158" spans="1:7">
      <c r="A2158" s="208" t="s">
        <v>3690</v>
      </c>
      <c r="B2158" s="125" t="s">
        <v>195</v>
      </c>
      <c r="C2158" s="125" t="s">
        <v>2864</v>
      </c>
      <c r="D2158" s="125" t="s">
        <v>197</v>
      </c>
      <c r="E2158" s="125" t="s">
        <v>2874</v>
      </c>
      <c r="F2158" s="125" t="s">
        <v>2875</v>
      </c>
      <c r="G2158" s="125" t="s">
        <v>2878</v>
      </c>
    </row>
    <row r="2159" spans="1:7">
      <c r="A2159" s="208" t="s">
        <v>3691</v>
      </c>
      <c r="B2159" s="125" t="s">
        <v>195</v>
      </c>
      <c r="C2159" s="125" t="s">
        <v>2864</v>
      </c>
      <c r="D2159" s="125" t="s">
        <v>202</v>
      </c>
      <c r="E2159" s="125" t="s">
        <v>2874</v>
      </c>
      <c r="F2159" s="125" t="s">
        <v>2875</v>
      </c>
      <c r="G2159" s="125" t="s">
        <v>2881</v>
      </c>
    </row>
    <row r="2160" spans="1:7">
      <c r="A2160" s="208" t="s">
        <v>3692</v>
      </c>
      <c r="B2160" s="125" t="s">
        <v>335</v>
      </c>
      <c r="C2160" s="125" t="s">
        <v>2864</v>
      </c>
      <c r="D2160" s="125" t="s">
        <v>197</v>
      </c>
      <c r="E2160" s="125" t="s">
        <v>2874</v>
      </c>
      <c r="F2160" s="125" t="s">
        <v>2875</v>
      </c>
      <c r="G2160" s="125" t="s">
        <v>3009</v>
      </c>
    </row>
    <row r="2161" spans="1:7">
      <c r="A2161" s="208" t="s">
        <v>3693</v>
      </c>
      <c r="B2161" s="125" t="s">
        <v>335</v>
      </c>
      <c r="C2161" s="125" t="s">
        <v>2864</v>
      </c>
      <c r="D2161" s="125" t="s">
        <v>202</v>
      </c>
      <c r="E2161" s="125" t="s">
        <v>2874</v>
      </c>
      <c r="F2161" s="125" t="s">
        <v>2875</v>
      </c>
      <c r="G2161" s="125" t="s">
        <v>2876</v>
      </c>
    </row>
    <row r="2162" spans="1:7">
      <c r="A2162" s="208" t="s">
        <v>3694</v>
      </c>
      <c r="B2162" s="125" t="s">
        <v>335</v>
      </c>
      <c r="C2162" s="125" t="s">
        <v>2864</v>
      </c>
      <c r="D2162" s="125" t="s">
        <v>202</v>
      </c>
      <c r="E2162" s="125" t="s">
        <v>2874</v>
      </c>
      <c r="F2162" s="125" t="s">
        <v>2875</v>
      </c>
      <c r="G2162" s="125" t="s">
        <v>2876</v>
      </c>
    </row>
    <row r="2163" spans="1:7">
      <c r="A2163" s="208" t="s">
        <v>3695</v>
      </c>
      <c r="B2163" s="125" t="s">
        <v>335</v>
      </c>
      <c r="C2163" s="125" t="s">
        <v>2864</v>
      </c>
      <c r="D2163" s="125" t="s">
        <v>202</v>
      </c>
      <c r="E2163" s="125" t="s">
        <v>2874</v>
      </c>
      <c r="F2163" s="125" t="s">
        <v>2875</v>
      </c>
      <c r="G2163" s="125" t="s">
        <v>2876</v>
      </c>
    </row>
    <row r="2164" spans="1:7">
      <c r="A2164" s="208" t="s">
        <v>3696</v>
      </c>
      <c r="B2164" s="125" t="s">
        <v>335</v>
      </c>
      <c r="C2164" s="125" t="s">
        <v>2864</v>
      </c>
      <c r="D2164" s="125" t="s">
        <v>197</v>
      </c>
      <c r="E2164" s="125" t="s">
        <v>2874</v>
      </c>
      <c r="F2164" s="125" t="s">
        <v>2875</v>
      </c>
      <c r="G2164" s="125" t="s">
        <v>2876</v>
      </c>
    </row>
    <row r="2165" spans="1:7">
      <c r="A2165" s="208" t="s">
        <v>3697</v>
      </c>
      <c r="B2165" s="125" t="s">
        <v>335</v>
      </c>
      <c r="C2165" s="125" t="s">
        <v>2864</v>
      </c>
      <c r="D2165" s="125" t="s">
        <v>197</v>
      </c>
      <c r="E2165" s="125" t="s">
        <v>2874</v>
      </c>
      <c r="F2165" s="125" t="s">
        <v>2875</v>
      </c>
      <c r="G2165" s="125" t="s">
        <v>2876</v>
      </c>
    </row>
    <row r="2166" spans="1:7">
      <c r="A2166" s="208" t="s">
        <v>3698</v>
      </c>
      <c r="B2166" s="125" t="s">
        <v>335</v>
      </c>
      <c r="C2166" s="125" t="s">
        <v>2864</v>
      </c>
      <c r="D2166" s="125" t="s">
        <v>197</v>
      </c>
      <c r="E2166" s="125" t="s">
        <v>2874</v>
      </c>
      <c r="F2166" s="125" t="s">
        <v>2875</v>
      </c>
      <c r="G2166" s="125" t="s">
        <v>2876</v>
      </c>
    </row>
    <row r="2167" spans="1:7">
      <c r="A2167" s="208" t="s">
        <v>3699</v>
      </c>
      <c r="B2167" s="125" t="s">
        <v>335</v>
      </c>
      <c r="C2167" s="125" t="s">
        <v>2864</v>
      </c>
      <c r="D2167" s="125" t="s">
        <v>197</v>
      </c>
      <c r="E2167" s="125" t="s">
        <v>2874</v>
      </c>
      <c r="F2167" s="125" t="s">
        <v>2875</v>
      </c>
      <c r="G2167" s="125" t="s">
        <v>2885</v>
      </c>
    </row>
    <row r="2168" spans="1:7">
      <c r="A2168" s="208" t="s">
        <v>3700</v>
      </c>
      <c r="B2168" s="125" t="s">
        <v>335</v>
      </c>
      <c r="C2168" s="125" t="s">
        <v>2864</v>
      </c>
      <c r="D2168" s="125" t="s">
        <v>202</v>
      </c>
      <c r="E2168" s="125" t="s">
        <v>2874</v>
      </c>
      <c r="F2168" s="125" t="s">
        <v>2875</v>
      </c>
      <c r="G2168" s="125" t="s">
        <v>2890</v>
      </c>
    </row>
    <row r="2169" spans="1:7">
      <c r="A2169" s="208" t="s">
        <v>3701</v>
      </c>
      <c r="B2169" s="125" t="s">
        <v>335</v>
      </c>
      <c r="C2169" s="125" t="s">
        <v>2864</v>
      </c>
      <c r="D2169" s="125" t="s">
        <v>197</v>
      </c>
      <c r="E2169" s="125" t="s">
        <v>2874</v>
      </c>
      <c r="F2169" s="125" t="s">
        <v>2875</v>
      </c>
      <c r="G2169" s="125" t="s">
        <v>2878</v>
      </c>
    </row>
    <row r="2170" spans="1:7">
      <c r="A2170" s="208" t="s">
        <v>3702</v>
      </c>
      <c r="B2170" s="125" t="s">
        <v>335</v>
      </c>
      <c r="C2170" s="125" t="s">
        <v>2864</v>
      </c>
      <c r="D2170" s="125" t="s">
        <v>202</v>
      </c>
      <c r="E2170" s="125" t="s">
        <v>2874</v>
      </c>
      <c r="F2170" s="125" t="s">
        <v>2875</v>
      </c>
      <c r="G2170" s="125" t="s">
        <v>2887</v>
      </c>
    </row>
    <row r="2171" spans="1:7">
      <c r="A2171" s="208" t="s">
        <v>3703</v>
      </c>
      <c r="B2171" s="125" t="s">
        <v>335</v>
      </c>
      <c r="C2171" s="125" t="s">
        <v>2864</v>
      </c>
      <c r="D2171" s="125" t="s">
        <v>197</v>
      </c>
      <c r="E2171" s="125" t="s">
        <v>2938</v>
      </c>
      <c r="F2171" s="125" t="s">
        <v>2875</v>
      </c>
      <c r="G2171" s="125" t="s">
        <v>2887</v>
      </c>
    </row>
    <row r="2172" spans="1:7">
      <c r="A2172" s="208" t="s">
        <v>3704</v>
      </c>
      <c r="B2172" s="125" t="s">
        <v>335</v>
      </c>
      <c r="C2172" s="125" t="s">
        <v>2864</v>
      </c>
      <c r="D2172" s="125" t="s">
        <v>197</v>
      </c>
      <c r="E2172" s="125" t="s">
        <v>2874</v>
      </c>
      <c r="F2172" s="125" t="s">
        <v>2875</v>
      </c>
      <c r="G2172" s="125" t="s">
        <v>2876</v>
      </c>
    </row>
    <row r="2173" spans="1:7">
      <c r="A2173" s="208" t="s">
        <v>3705</v>
      </c>
      <c r="B2173" s="125" t="s">
        <v>335</v>
      </c>
      <c r="C2173" s="125" t="s">
        <v>2864</v>
      </c>
      <c r="D2173" s="125" t="s">
        <v>202</v>
      </c>
      <c r="E2173" s="125" t="s">
        <v>3706</v>
      </c>
      <c r="F2173" s="125" t="s">
        <v>2875</v>
      </c>
      <c r="G2173" s="125" t="s">
        <v>2876</v>
      </c>
    </row>
    <row r="2174" spans="1:7">
      <c r="A2174" s="208" t="s">
        <v>3707</v>
      </c>
      <c r="B2174" s="125" t="s">
        <v>335</v>
      </c>
      <c r="C2174" s="125" t="s">
        <v>2864</v>
      </c>
      <c r="D2174" s="125" t="s">
        <v>197</v>
      </c>
      <c r="E2174" s="125" t="s">
        <v>2874</v>
      </c>
      <c r="F2174" s="125" t="s">
        <v>2875</v>
      </c>
      <c r="G2174" s="125" t="s">
        <v>2876</v>
      </c>
    </row>
    <row r="2175" spans="1:7">
      <c r="A2175" s="208" t="s">
        <v>3708</v>
      </c>
      <c r="B2175" s="125" t="s">
        <v>335</v>
      </c>
      <c r="C2175" s="125" t="s">
        <v>2864</v>
      </c>
      <c r="D2175" s="125" t="s">
        <v>202</v>
      </c>
      <c r="E2175" s="125" t="s">
        <v>2874</v>
      </c>
      <c r="F2175" s="125" t="s">
        <v>2875</v>
      </c>
      <c r="G2175" s="125" t="s">
        <v>2906</v>
      </c>
    </row>
    <row r="2176" spans="1:7">
      <c r="A2176" s="208" t="s">
        <v>3709</v>
      </c>
      <c r="B2176" s="125" t="s">
        <v>335</v>
      </c>
      <c r="C2176" s="125" t="s">
        <v>2864</v>
      </c>
      <c r="D2176" s="125" t="s">
        <v>202</v>
      </c>
      <c r="E2176" s="125" t="s">
        <v>2874</v>
      </c>
      <c r="F2176" s="125" t="s">
        <v>2875</v>
      </c>
      <c r="G2176" s="125" t="s">
        <v>3138</v>
      </c>
    </row>
    <row r="2177" spans="1:7">
      <c r="A2177" s="208" t="s">
        <v>3710</v>
      </c>
      <c r="B2177" s="125" t="s">
        <v>335</v>
      </c>
      <c r="C2177" s="125" t="s">
        <v>2864</v>
      </c>
      <c r="D2177" s="125" t="s">
        <v>202</v>
      </c>
      <c r="E2177" s="125" t="s">
        <v>2874</v>
      </c>
      <c r="F2177" s="125" t="s">
        <v>3073</v>
      </c>
      <c r="G2177" s="125" t="s">
        <v>2876</v>
      </c>
    </row>
    <row r="2178" spans="1:7">
      <c r="A2178" s="208" t="s">
        <v>3711</v>
      </c>
      <c r="B2178" s="125" t="s">
        <v>335</v>
      </c>
      <c r="C2178" s="125" t="s">
        <v>2864</v>
      </c>
      <c r="D2178" s="125" t="s">
        <v>197</v>
      </c>
      <c r="E2178" s="125" t="s">
        <v>2874</v>
      </c>
      <c r="F2178" s="125" t="s">
        <v>2875</v>
      </c>
      <c r="G2178" s="125" t="s">
        <v>2876</v>
      </c>
    </row>
    <row r="2179" spans="1:7">
      <c r="A2179" s="208" t="s">
        <v>3712</v>
      </c>
      <c r="B2179" s="125" t="s">
        <v>335</v>
      </c>
      <c r="C2179" s="125" t="s">
        <v>2864</v>
      </c>
      <c r="D2179" s="125" t="s">
        <v>197</v>
      </c>
      <c r="E2179" s="125" t="s">
        <v>2874</v>
      </c>
      <c r="F2179" s="125" t="s">
        <v>2875</v>
      </c>
      <c r="G2179" s="125" t="s">
        <v>2885</v>
      </c>
    </row>
    <row r="2180" spans="1:7">
      <c r="A2180" s="208" t="s">
        <v>3713</v>
      </c>
      <c r="B2180" s="125" t="s">
        <v>335</v>
      </c>
      <c r="C2180" s="125" t="s">
        <v>2864</v>
      </c>
      <c r="D2180" s="125" t="s">
        <v>202</v>
      </c>
      <c r="E2180" s="125" t="s">
        <v>2874</v>
      </c>
      <c r="F2180" s="125" t="s">
        <v>2875</v>
      </c>
      <c r="G2180" s="125" t="s">
        <v>2876</v>
      </c>
    </row>
    <row r="2181" spans="1:7">
      <c r="A2181" s="208" t="s">
        <v>3714</v>
      </c>
      <c r="B2181" s="125" t="s">
        <v>335</v>
      </c>
      <c r="C2181" s="125" t="s">
        <v>2864</v>
      </c>
      <c r="D2181" s="125" t="s">
        <v>202</v>
      </c>
      <c r="E2181" s="125" t="s">
        <v>2874</v>
      </c>
      <c r="F2181" s="125" t="s">
        <v>2875</v>
      </c>
      <c r="G2181" s="125" t="s">
        <v>2876</v>
      </c>
    </row>
    <row r="2182" spans="1:7">
      <c r="A2182" s="208" t="s">
        <v>3715</v>
      </c>
      <c r="B2182" s="125" t="s">
        <v>335</v>
      </c>
      <c r="C2182" s="125" t="s">
        <v>2864</v>
      </c>
      <c r="D2182" s="125" t="s">
        <v>197</v>
      </c>
      <c r="E2182" s="125" t="s">
        <v>2874</v>
      </c>
      <c r="F2182" s="125" t="s">
        <v>2875</v>
      </c>
      <c r="G2182" s="125" t="s">
        <v>2999</v>
      </c>
    </row>
    <row r="2183" spans="1:7">
      <c r="A2183" s="208" t="s">
        <v>3716</v>
      </c>
      <c r="B2183" s="125" t="s">
        <v>335</v>
      </c>
      <c r="C2183" s="125" t="s">
        <v>2864</v>
      </c>
      <c r="D2183" s="125" t="s">
        <v>197</v>
      </c>
      <c r="E2183" s="125" t="s">
        <v>2874</v>
      </c>
      <c r="F2183" s="125" t="s">
        <v>2875</v>
      </c>
      <c r="G2183" s="125" t="s">
        <v>2876</v>
      </c>
    </row>
    <row r="2184" spans="1:7">
      <c r="A2184" s="208" t="s">
        <v>3717</v>
      </c>
      <c r="B2184" s="125" t="s">
        <v>335</v>
      </c>
      <c r="C2184" s="125" t="s">
        <v>2864</v>
      </c>
      <c r="D2184" s="125" t="s">
        <v>197</v>
      </c>
      <c r="E2184" s="125" t="s">
        <v>2874</v>
      </c>
      <c r="F2184" s="125" t="s">
        <v>2875</v>
      </c>
      <c r="G2184" s="125" t="s">
        <v>2973</v>
      </c>
    </row>
    <row r="2185" spans="1:7">
      <c r="A2185" s="208" t="s">
        <v>3718</v>
      </c>
      <c r="B2185" s="125" t="s">
        <v>335</v>
      </c>
      <c r="C2185" s="125" t="s">
        <v>2864</v>
      </c>
      <c r="D2185" s="125" t="s">
        <v>197</v>
      </c>
      <c r="E2185" s="125" t="s">
        <v>2874</v>
      </c>
      <c r="F2185" s="125" t="s">
        <v>3073</v>
      </c>
      <c r="G2185" s="125"/>
    </row>
    <row r="2186" spans="1:7">
      <c r="A2186" s="208" t="s">
        <v>3719</v>
      </c>
      <c r="B2186" s="125" t="s">
        <v>335</v>
      </c>
      <c r="C2186" s="125" t="s">
        <v>2864</v>
      </c>
      <c r="D2186" s="125" t="s">
        <v>202</v>
      </c>
      <c r="E2186" s="125" t="s">
        <v>2874</v>
      </c>
      <c r="F2186" s="125" t="s">
        <v>2875</v>
      </c>
      <c r="G2186" s="125" t="s">
        <v>2876</v>
      </c>
    </row>
    <row r="2187" spans="1:7">
      <c r="A2187" s="208" t="s">
        <v>3720</v>
      </c>
      <c r="B2187" s="125" t="s">
        <v>335</v>
      </c>
      <c r="C2187" s="125" t="s">
        <v>2864</v>
      </c>
      <c r="D2187" s="125" t="s">
        <v>202</v>
      </c>
      <c r="E2187" s="125" t="s">
        <v>2874</v>
      </c>
      <c r="F2187" s="125" t="s">
        <v>2875</v>
      </c>
      <c r="G2187" s="125" t="s">
        <v>2957</v>
      </c>
    </row>
    <row r="2188" spans="1:7">
      <c r="A2188" s="208" t="s">
        <v>3721</v>
      </c>
      <c r="B2188" s="125" t="s">
        <v>335</v>
      </c>
      <c r="C2188" s="125" t="s">
        <v>2864</v>
      </c>
      <c r="D2188" s="125" t="s">
        <v>202</v>
      </c>
      <c r="E2188" s="125" t="s">
        <v>2874</v>
      </c>
      <c r="F2188" s="125" t="s">
        <v>2875</v>
      </c>
      <c r="G2188" s="125" t="s">
        <v>2876</v>
      </c>
    </row>
    <row r="2189" spans="1:7">
      <c r="A2189" s="208" t="s">
        <v>3722</v>
      </c>
      <c r="B2189" s="125" t="s">
        <v>335</v>
      </c>
      <c r="C2189" s="125" t="s">
        <v>2864</v>
      </c>
      <c r="D2189" s="125" t="s">
        <v>197</v>
      </c>
      <c r="E2189" s="125" t="s">
        <v>2874</v>
      </c>
      <c r="F2189" s="125" t="s">
        <v>2875</v>
      </c>
      <c r="G2189" s="125" t="s">
        <v>2876</v>
      </c>
    </row>
    <row r="2190" spans="1:7">
      <c r="A2190" s="208" t="s">
        <v>3723</v>
      </c>
      <c r="B2190" s="125" t="s">
        <v>335</v>
      </c>
      <c r="C2190" s="125" t="s">
        <v>2864</v>
      </c>
      <c r="D2190" s="125" t="s">
        <v>197</v>
      </c>
      <c r="E2190" s="125" t="s">
        <v>2938</v>
      </c>
      <c r="F2190" s="125" t="s">
        <v>2875</v>
      </c>
      <c r="G2190" s="125" t="s">
        <v>2876</v>
      </c>
    </row>
    <row r="2191" spans="1:7">
      <c r="A2191" s="208" t="s">
        <v>3724</v>
      </c>
      <c r="B2191" s="125" t="s">
        <v>335</v>
      </c>
      <c r="C2191" s="125" t="s">
        <v>2864</v>
      </c>
      <c r="D2191" s="125" t="s">
        <v>197</v>
      </c>
      <c r="E2191" s="125" t="s">
        <v>2874</v>
      </c>
      <c r="F2191" s="125" t="s">
        <v>2875</v>
      </c>
      <c r="G2191" s="125" t="s">
        <v>2876</v>
      </c>
    </row>
    <row r="2192" spans="1:7">
      <c r="A2192" s="208" t="s">
        <v>3725</v>
      </c>
      <c r="B2192" s="125" t="s">
        <v>335</v>
      </c>
      <c r="C2192" s="125" t="s">
        <v>2864</v>
      </c>
      <c r="D2192" s="125" t="s">
        <v>202</v>
      </c>
      <c r="E2192" s="125" t="s">
        <v>2874</v>
      </c>
      <c r="F2192" s="125" t="s">
        <v>2875</v>
      </c>
      <c r="G2192" s="125" t="s">
        <v>2876</v>
      </c>
    </row>
    <row r="2193" spans="1:7">
      <c r="A2193" s="208" t="s">
        <v>3726</v>
      </c>
      <c r="B2193" s="125" t="s">
        <v>335</v>
      </c>
      <c r="C2193" s="125" t="s">
        <v>2864</v>
      </c>
      <c r="D2193" s="125" t="s">
        <v>197</v>
      </c>
      <c r="E2193" s="125" t="s">
        <v>2874</v>
      </c>
      <c r="F2193" s="125" t="s">
        <v>2875</v>
      </c>
      <c r="G2193" s="125" t="s">
        <v>2876</v>
      </c>
    </row>
    <row r="2194" spans="1:7">
      <c r="A2194" s="208" t="s">
        <v>3680</v>
      </c>
      <c r="B2194" s="125" t="s">
        <v>335</v>
      </c>
      <c r="C2194" s="125" t="s">
        <v>2864</v>
      </c>
      <c r="D2194" s="125" t="s">
        <v>202</v>
      </c>
      <c r="E2194" s="125" t="s">
        <v>2874</v>
      </c>
      <c r="F2194" s="125" t="s">
        <v>2875</v>
      </c>
      <c r="G2194" s="125" t="s">
        <v>2876</v>
      </c>
    </row>
    <row r="2195" spans="1:7">
      <c r="A2195" s="208" t="s">
        <v>3727</v>
      </c>
      <c r="B2195" s="125" t="s">
        <v>335</v>
      </c>
      <c r="C2195" s="125" t="s">
        <v>2864</v>
      </c>
      <c r="D2195" s="125" t="s">
        <v>197</v>
      </c>
      <c r="E2195" s="125" t="s">
        <v>2874</v>
      </c>
      <c r="F2195" s="125" t="s">
        <v>2875</v>
      </c>
      <c r="G2195" s="125" t="s">
        <v>2904</v>
      </c>
    </row>
    <row r="2196" spans="1:7">
      <c r="A2196" s="208" t="s">
        <v>3728</v>
      </c>
      <c r="B2196" s="125" t="s">
        <v>335</v>
      </c>
      <c r="C2196" s="125" t="s">
        <v>2864</v>
      </c>
      <c r="D2196" s="125" t="s">
        <v>197</v>
      </c>
      <c r="E2196" s="125" t="s">
        <v>2874</v>
      </c>
      <c r="F2196" s="125" t="s">
        <v>3073</v>
      </c>
      <c r="G2196" s="125" t="s">
        <v>2876</v>
      </c>
    </row>
    <row r="2197" spans="1:7">
      <c r="A2197" s="208" t="s">
        <v>3729</v>
      </c>
      <c r="B2197" s="125" t="s">
        <v>335</v>
      </c>
      <c r="C2197" s="125" t="s">
        <v>2864</v>
      </c>
      <c r="D2197" s="125" t="s">
        <v>202</v>
      </c>
      <c r="E2197" s="125" t="s">
        <v>2874</v>
      </c>
      <c r="F2197" s="125" t="s">
        <v>2875</v>
      </c>
      <c r="G2197" s="125" t="s">
        <v>2885</v>
      </c>
    </row>
    <row r="2198" spans="1:7">
      <c r="A2198" s="208" t="s">
        <v>3730</v>
      </c>
      <c r="B2198" s="125" t="s">
        <v>335</v>
      </c>
      <c r="C2198" s="125" t="s">
        <v>2864</v>
      </c>
      <c r="D2198" s="125" t="s">
        <v>197</v>
      </c>
      <c r="E2198" s="125" t="s">
        <v>2874</v>
      </c>
      <c r="F2198" s="125" t="s">
        <v>2875</v>
      </c>
      <c r="G2198" s="125" t="s">
        <v>2963</v>
      </c>
    </row>
    <row r="2199" spans="1:7">
      <c r="A2199" s="208" t="s">
        <v>3731</v>
      </c>
      <c r="B2199" s="125" t="s">
        <v>335</v>
      </c>
      <c r="C2199" s="125" t="s">
        <v>2864</v>
      </c>
      <c r="D2199" s="125" t="s">
        <v>197</v>
      </c>
      <c r="E2199" s="125" t="s">
        <v>2874</v>
      </c>
      <c r="F2199" s="125" t="s">
        <v>2875</v>
      </c>
      <c r="G2199" s="125" t="s">
        <v>2981</v>
      </c>
    </row>
    <row r="2200" spans="1:7">
      <c r="A2200" s="208" t="s">
        <v>3732</v>
      </c>
      <c r="B2200" s="125" t="s">
        <v>335</v>
      </c>
      <c r="C2200" s="125" t="s">
        <v>2864</v>
      </c>
      <c r="D2200" s="125" t="s">
        <v>202</v>
      </c>
      <c r="E2200" s="125" t="s">
        <v>2874</v>
      </c>
      <c r="F2200" s="125" t="s">
        <v>2875</v>
      </c>
      <c r="G2200" s="125" t="s">
        <v>2876</v>
      </c>
    </row>
    <row r="2201" spans="1:7">
      <c r="A2201" s="208" t="s">
        <v>3733</v>
      </c>
      <c r="B2201" s="125" t="s">
        <v>195</v>
      </c>
      <c r="C2201" s="125" t="s">
        <v>2865</v>
      </c>
      <c r="D2201" s="125" t="s">
        <v>197</v>
      </c>
      <c r="E2201" s="125" t="s">
        <v>2874</v>
      </c>
      <c r="F2201" s="125" t="s">
        <v>2875</v>
      </c>
      <c r="G2201" s="125" t="s">
        <v>3036</v>
      </c>
    </row>
    <row r="2202" spans="1:7">
      <c r="A2202" s="208" t="s">
        <v>3734</v>
      </c>
      <c r="B2202" s="125" t="s">
        <v>195</v>
      </c>
      <c r="C2202" s="125" t="s">
        <v>2865</v>
      </c>
      <c r="D2202" s="125" t="s">
        <v>202</v>
      </c>
      <c r="E2202" s="125" t="s">
        <v>2874</v>
      </c>
      <c r="F2202" s="125" t="s">
        <v>2875</v>
      </c>
      <c r="G2202" s="125" t="s">
        <v>2876</v>
      </c>
    </row>
    <row r="2203" spans="1:7">
      <c r="A2203" s="208" t="s">
        <v>3735</v>
      </c>
      <c r="B2203" s="125" t="s">
        <v>195</v>
      </c>
      <c r="C2203" s="125" t="s">
        <v>2865</v>
      </c>
      <c r="D2203" s="125" t="s">
        <v>202</v>
      </c>
      <c r="E2203" s="125" t="s">
        <v>2874</v>
      </c>
      <c r="F2203" s="125" t="s">
        <v>2875</v>
      </c>
      <c r="G2203" s="125" t="s">
        <v>2876</v>
      </c>
    </row>
    <row r="2204" spans="1:7">
      <c r="A2204" s="208" t="s">
        <v>3228</v>
      </c>
      <c r="B2204" s="125" t="s">
        <v>195</v>
      </c>
      <c r="C2204" s="125" t="s">
        <v>2865</v>
      </c>
      <c r="D2204" s="125" t="s">
        <v>197</v>
      </c>
      <c r="E2204" s="125" t="s">
        <v>2874</v>
      </c>
      <c r="F2204" s="125" t="s">
        <v>2875</v>
      </c>
      <c r="G2204" s="125" t="s">
        <v>2876</v>
      </c>
    </row>
    <row r="2205" spans="1:7">
      <c r="A2205" s="208" t="s">
        <v>3736</v>
      </c>
      <c r="B2205" s="125" t="s">
        <v>195</v>
      </c>
      <c r="C2205" s="125" t="s">
        <v>2865</v>
      </c>
      <c r="D2205" s="125" t="s">
        <v>202</v>
      </c>
      <c r="E2205" s="125" t="s">
        <v>2874</v>
      </c>
      <c r="F2205" s="125" t="s">
        <v>2875</v>
      </c>
      <c r="G2205" s="125" t="s">
        <v>2885</v>
      </c>
    </row>
    <row r="2206" spans="1:7">
      <c r="A2206" s="208" t="s">
        <v>3737</v>
      </c>
      <c r="B2206" s="125" t="s">
        <v>195</v>
      </c>
      <c r="C2206" s="125" t="s">
        <v>2865</v>
      </c>
      <c r="D2206" s="125" t="s">
        <v>197</v>
      </c>
      <c r="E2206" s="125" t="s">
        <v>2874</v>
      </c>
      <c r="F2206" s="125" t="s">
        <v>2875</v>
      </c>
      <c r="G2206" s="125" t="s">
        <v>2885</v>
      </c>
    </row>
    <row r="2207" spans="1:7">
      <c r="A2207" s="208" t="s">
        <v>3738</v>
      </c>
      <c r="B2207" s="125" t="s">
        <v>195</v>
      </c>
      <c r="C2207" s="125" t="s">
        <v>2865</v>
      </c>
      <c r="D2207" s="125" t="s">
        <v>202</v>
      </c>
      <c r="E2207" s="125" t="s">
        <v>2874</v>
      </c>
      <c r="F2207" s="125" t="s">
        <v>2875</v>
      </c>
      <c r="G2207" s="125" t="s">
        <v>2876</v>
      </c>
    </row>
    <row r="2208" spans="1:7">
      <c r="A2208" s="208" t="s">
        <v>3739</v>
      </c>
      <c r="B2208" s="125" t="s">
        <v>195</v>
      </c>
      <c r="C2208" s="125" t="s">
        <v>2865</v>
      </c>
      <c r="D2208" s="125" t="s">
        <v>202</v>
      </c>
      <c r="E2208" s="125" t="s">
        <v>2874</v>
      </c>
      <c r="F2208" s="125" t="s">
        <v>2875</v>
      </c>
      <c r="G2208" s="125" t="s">
        <v>2876</v>
      </c>
    </row>
    <row r="2209" spans="1:7">
      <c r="A2209" s="208" t="s">
        <v>3740</v>
      </c>
      <c r="B2209" s="125" t="s">
        <v>195</v>
      </c>
      <c r="C2209" s="125" t="s">
        <v>2865</v>
      </c>
      <c r="D2209" s="125" t="s">
        <v>197</v>
      </c>
      <c r="E2209" s="125" t="s">
        <v>2874</v>
      </c>
      <c r="F2209" s="125" t="s">
        <v>2875</v>
      </c>
      <c r="G2209" s="125" t="s">
        <v>2876</v>
      </c>
    </row>
    <row r="2210" spans="1:7">
      <c r="A2210" s="208" t="s">
        <v>3741</v>
      </c>
      <c r="B2210" s="125" t="s">
        <v>195</v>
      </c>
      <c r="C2210" s="125" t="s">
        <v>2865</v>
      </c>
      <c r="D2210" s="125" t="s">
        <v>197</v>
      </c>
      <c r="E2210" s="125" t="s">
        <v>2874</v>
      </c>
      <c r="F2210" s="125" t="s">
        <v>2875</v>
      </c>
      <c r="G2210" s="125" t="s">
        <v>2876</v>
      </c>
    </row>
    <row r="2211" spans="1:7">
      <c r="A2211" s="208" t="s">
        <v>3742</v>
      </c>
      <c r="B2211" s="125" t="s">
        <v>195</v>
      </c>
      <c r="C2211" s="125" t="s">
        <v>2865</v>
      </c>
      <c r="D2211" s="125" t="s">
        <v>197</v>
      </c>
      <c r="E2211" s="125" t="s">
        <v>2874</v>
      </c>
      <c r="F2211" s="125" t="s">
        <v>2875</v>
      </c>
      <c r="G2211" s="125" t="s">
        <v>2876</v>
      </c>
    </row>
    <row r="2212" spans="1:7">
      <c r="A2212" s="208" t="s">
        <v>3743</v>
      </c>
      <c r="B2212" s="125" t="s">
        <v>195</v>
      </c>
      <c r="C2212" s="125" t="s">
        <v>2865</v>
      </c>
      <c r="D2212" s="125" t="s">
        <v>202</v>
      </c>
      <c r="E2212" s="125" t="s">
        <v>2874</v>
      </c>
      <c r="F2212" s="125" t="s">
        <v>2875</v>
      </c>
      <c r="G2212" s="125" t="s">
        <v>2876</v>
      </c>
    </row>
    <row r="2213" spans="1:7">
      <c r="A2213" s="208" t="s">
        <v>3744</v>
      </c>
      <c r="B2213" s="125" t="s">
        <v>195</v>
      </c>
      <c r="C2213" s="125" t="s">
        <v>2865</v>
      </c>
      <c r="D2213" s="125" t="s">
        <v>197</v>
      </c>
      <c r="E2213" s="125" t="s">
        <v>2874</v>
      </c>
      <c r="F2213" s="125" t="s">
        <v>2875</v>
      </c>
      <c r="G2213" s="125" t="s">
        <v>2912</v>
      </c>
    </row>
    <row r="2214" spans="1:7">
      <c r="A2214" s="208" t="s">
        <v>3745</v>
      </c>
      <c r="B2214" s="125" t="s">
        <v>195</v>
      </c>
      <c r="C2214" s="125" t="s">
        <v>2865</v>
      </c>
      <c r="D2214" s="125" t="s">
        <v>197</v>
      </c>
      <c r="E2214" s="125" t="s">
        <v>2874</v>
      </c>
      <c r="F2214" s="125" t="s">
        <v>2875</v>
      </c>
      <c r="G2214" s="125" t="s">
        <v>2885</v>
      </c>
    </row>
    <row r="2215" spans="1:7">
      <c r="A2215" s="208" t="s">
        <v>3746</v>
      </c>
      <c r="B2215" s="125" t="s">
        <v>195</v>
      </c>
      <c r="C2215" s="125" t="s">
        <v>2865</v>
      </c>
      <c r="D2215" s="125" t="s">
        <v>197</v>
      </c>
      <c r="E2215" s="125" t="s">
        <v>2874</v>
      </c>
      <c r="F2215" s="125" t="s">
        <v>2875</v>
      </c>
      <c r="G2215" s="125" t="s">
        <v>2881</v>
      </c>
    </row>
    <row r="2216" spans="1:7">
      <c r="A2216" s="208" t="s">
        <v>3705</v>
      </c>
      <c r="B2216" s="125" t="s">
        <v>195</v>
      </c>
      <c r="C2216" s="125" t="s">
        <v>2865</v>
      </c>
      <c r="D2216" s="125" t="s">
        <v>202</v>
      </c>
      <c r="E2216" s="125" t="s">
        <v>2874</v>
      </c>
      <c r="F2216" s="125" t="s">
        <v>2875</v>
      </c>
      <c r="G2216" s="125" t="s">
        <v>2876</v>
      </c>
    </row>
    <row r="2217" spans="1:7">
      <c r="A2217" s="208" t="s">
        <v>3747</v>
      </c>
      <c r="B2217" s="125" t="s">
        <v>195</v>
      </c>
      <c r="C2217" s="125" t="s">
        <v>2865</v>
      </c>
      <c r="D2217" s="125" t="s">
        <v>202</v>
      </c>
      <c r="E2217" s="125" t="s">
        <v>2874</v>
      </c>
      <c r="F2217" s="125" t="s">
        <v>2875</v>
      </c>
      <c r="G2217" s="125" t="s">
        <v>2876</v>
      </c>
    </row>
    <row r="2218" spans="1:7">
      <c r="A2218" s="208" t="s">
        <v>3748</v>
      </c>
      <c r="B2218" s="125" t="s">
        <v>195</v>
      </c>
      <c r="C2218" s="125" t="s">
        <v>2865</v>
      </c>
      <c r="D2218" s="125" t="s">
        <v>202</v>
      </c>
      <c r="E2218" s="125" t="s">
        <v>2874</v>
      </c>
      <c r="F2218" s="125" t="s">
        <v>2875</v>
      </c>
      <c r="G2218" s="125" t="s">
        <v>2876</v>
      </c>
    </row>
    <row r="2219" spans="1:7">
      <c r="A2219" s="208" t="s">
        <v>3749</v>
      </c>
      <c r="B2219" s="125" t="s">
        <v>195</v>
      </c>
      <c r="C2219" s="125" t="s">
        <v>2865</v>
      </c>
      <c r="D2219" s="125" t="s">
        <v>202</v>
      </c>
      <c r="E2219" s="125" t="s">
        <v>2874</v>
      </c>
      <c r="F2219" s="125" t="s">
        <v>2875</v>
      </c>
      <c r="G2219" s="125" t="s">
        <v>2876</v>
      </c>
    </row>
    <row r="2220" spans="1:7">
      <c r="A2220" s="208" t="s">
        <v>3750</v>
      </c>
      <c r="B2220" s="125" t="s">
        <v>195</v>
      </c>
      <c r="C2220" s="125" t="s">
        <v>2865</v>
      </c>
      <c r="D2220" s="125" t="s">
        <v>197</v>
      </c>
      <c r="E2220" s="125" t="s">
        <v>2874</v>
      </c>
      <c r="F2220" s="125" t="s">
        <v>2875</v>
      </c>
      <c r="G2220" s="125" t="s">
        <v>2876</v>
      </c>
    </row>
    <row r="2221" spans="1:7">
      <c r="A2221" s="208" t="s">
        <v>3751</v>
      </c>
      <c r="B2221" s="125" t="s">
        <v>195</v>
      </c>
      <c r="C2221" s="125" t="s">
        <v>2865</v>
      </c>
      <c r="D2221" s="125" t="s">
        <v>197</v>
      </c>
      <c r="E2221" s="125" t="s">
        <v>2874</v>
      </c>
      <c r="F2221" s="125" t="s">
        <v>2875</v>
      </c>
      <c r="G2221" s="125" t="s">
        <v>2876</v>
      </c>
    </row>
    <row r="2222" spans="1:7">
      <c r="A2222" s="208" t="s">
        <v>3752</v>
      </c>
      <c r="B2222" s="125" t="s">
        <v>195</v>
      </c>
      <c r="C2222" s="125" t="s">
        <v>2865</v>
      </c>
      <c r="D2222" s="125" t="s">
        <v>202</v>
      </c>
      <c r="E2222" s="125" t="s">
        <v>2874</v>
      </c>
      <c r="F2222" s="125" t="s">
        <v>2875</v>
      </c>
      <c r="G2222" s="125" t="s">
        <v>2876</v>
      </c>
    </row>
    <row r="2223" spans="1:7">
      <c r="A2223" s="208" t="s">
        <v>3753</v>
      </c>
      <c r="B2223" s="125" t="s">
        <v>195</v>
      </c>
      <c r="C2223" s="125" t="s">
        <v>2865</v>
      </c>
      <c r="D2223" s="125" t="s">
        <v>202</v>
      </c>
      <c r="E2223" s="125" t="s">
        <v>2874</v>
      </c>
      <c r="F2223" s="125" t="s">
        <v>2875</v>
      </c>
      <c r="G2223" s="125" t="s">
        <v>3289</v>
      </c>
    </row>
    <row r="2224" spans="1:7">
      <c r="A2224" s="208" t="s">
        <v>3754</v>
      </c>
      <c r="B2224" s="125" t="s">
        <v>195</v>
      </c>
      <c r="C2224" s="125" t="s">
        <v>2865</v>
      </c>
      <c r="D2224" s="125" t="s">
        <v>197</v>
      </c>
      <c r="E2224" s="125" t="s">
        <v>2874</v>
      </c>
      <c r="F2224" s="125" t="s">
        <v>2875</v>
      </c>
      <c r="G2224" s="125" t="s">
        <v>2876</v>
      </c>
    </row>
    <row r="2225" spans="1:7">
      <c r="A2225" s="208" t="s">
        <v>3755</v>
      </c>
      <c r="B2225" s="125" t="s">
        <v>195</v>
      </c>
      <c r="C2225" s="125" t="s">
        <v>2865</v>
      </c>
      <c r="D2225" s="125" t="s">
        <v>197</v>
      </c>
      <c r="E2225" s="125" t="s">
        <v>2874</v>
      </c>
      <c r="F2225" s="125" t="s">
        <v>2875</v>
      </c>
      <c r="G2225" s="125" t="s">
        <v>2876</v>
      </c>
    </row>
    <row r="2226" spans="1:7">
      <c r="A2226" s="208" t="s">
        <v>3756</v>
      </c>
      <c r="B2226" s="125" t="s">
        <v>195</v>
      </c>
      <c r="C2226" s="125" t="s">
        <v>2865</v>
      </c>
      <c r="D2226" s="125" t="s">
        <v>202</v>
      </c>
      <c r="E2226" s="125" t="s">
        <v>2874</v>
      </c>
      <c r="F2226" s="125" t="s">
        <v>2875</v>
      </c>
      <c r="G2226" s="125" t="s">
        <v>2885</v>
      </c>
    </row>
    <row r="2227" spans="1:7">
      <c r="A2227" s="208" t="s">
        <v>3757</v>
      </c>
      <c r="B2227" s="125" t="s">
        <v>195</v>
      </c>
      <c r="C2227" s="125" t="s">
        <v>2865</v>
      </c>
      <c r="D2227" s="125" t="s">
        <v>197</v>
      </c>
      <c r="E2227" s="125" t="s">
        <v>2874</v>
      </c>
      <c r="F2227" s="125" t="s">
        <v>2875</v>
      </c>
      <c r="G2227" s="125" t="s">
        <v>2912</v>
      </c>
    </row>
    <row r="2228" spans="1:7">
      <c r="A2228" s="208" t="s">
        <v>3758</v>
      </c>
      <c r="B2228" s="125" t="s">
        <v>195</v>
      </c>
      <c r="C2228" s="125" t="s">
        <v>2865</v>
      </c>
      <c r="D2228" s="125" t="s">
        <v>197</v>
      </c>
      <c r="E2228" s="125" t="s">
        <v>2874</v>
      </c>
      <c r="F2228" s="125" t="s">
        <v>2875</v>
      </c>
      <c r="G2228" s="125" t="s">
        <v>2876</v>
      </c>
    </row>
    <row r="2229" spans="1:7">
      <c r="A2229" s="208" t="s">
        <v>3759</v>
      </c>
      <c r="B2229" s="125" t="s">
        <v>195</v>
      </c>
      <c r="C2229" s="125" t="s">
        <v>2865</v>
      </c>
      <c r="D2229" s="125" t="s">
        <v>197</v>
      </c>
      <c r="E2229" s="125" t="s">
        <v>2874</v>
      </c>
      <c r="F2229" s="125" t="s">
        <v>3073</v>
      </c>
      <c r="G2229" s="125" t="s">
        <v>2876</v>
      </c>
    </row>
    <row r="2230" spans="1:7">
      <c r="A2230" s="208" t="s">
        <v>3760</v>
      </c>
      <c r="B2230" s="125" t="s">
        <v>195</v>
      </c>
      <c r="C2230" s="125" t="s">
        <v>2865</v>
      </c>
      <c r="D2230" s="125" t="s">
        <v>202</v>
      </c>
      <c r="E2230" s="125" t="s">
        <v>2874</v>
      </c>
      <c r="F2230" s="125" t="s">
        <v>2875</v>
      </c>
      <c r="G2230" s="125" t="s">
        <v>2876</v>
      </c>
    </row>
    <row r="2231" spans="1:7">
      <c r="A2231" s="208" t="s">
        <v>3761</v>
      </c>
      <c r="B2231" s="125" t="s">
        <v>195</v>
      </c>
      <c r="C2231" s="125" t="s">
        <v>2865</v>
      </c>
      <c r="D2231" s="125" t="s">
        <v>197</v>
      </c>
      <c r="E2231" s="125" t="s">
        <v>2874</v>
      </c>
      <c r="F2231" s="125" t="s">
        <v>2875</v>
      </c>
      <c r="G2231" s="125" t="s">
        <v>2876</v>
      </c>
    </row>
    <row r="2232" spans="1:7">
      <c r="A2232" s="208" t="s">
        <v>3762</v>
      </c>
      <c r="B2232" s="125" t="s">
        <v>195</v>
      </c>
      <c r="C2232" s="125" t="s">
        <v>2865</v>
      </c>
      <c r="D2232" s="125" t="s">
        <v>202</v>
      </c>
      <c r="E2232" s="125" t="s">
        <v>2874</v>
      </c>
      <c r="F2232" s="125" t="s">
        <v>2875</v>
      </c>
      <c r="G2232" s="125" t="s">
        <v>2941</v>
      </c>
    </row>
    <row r="2233" spans="1:7">
      <c r="A2233" s="208" t="s">
        <v>3763</v>
      </c>
      <c r="B2233" s="125" t="s">
        <v>195</v>
      </c>
      <c r="C2233" s="125" t="s">
        <v>2865</v>
      </c>
      <c r="D2233" s="125" t="s">
        <v>202</v>
      </c>
      <c r="E2233" s="125" t="s">
        <v>2874</v>
      </c>
      <c r="F2233" s="125" t="s">
        <v>2875</v>
      </c>
      <c r="G2233" s="125" t="s">
        <v>2881</v>
      </c>
    </row>
    <row r="2234" spans="1:7">
      <c r="A2234" s="208" t="s">
        <v>3764</v>
      </c>
      <c r="B2234" s="125" t="s">
        <v>195</v>
      </c>
      <c r="C2234" s="125" t="s">
        <v>2865</v>
      </c>
      <c r="D2234" s="125" t="s">
        <v>202</v>
      </c>
      <c r="E2234" s="125" t="s">
        <v>2874</v>
      </c>
      <c r="F2234" s="125" t="s">
        <v>2875</v>
      </c>
      <c r="G2234" s="125" t="s">
        <v>3765</v>
      </c>
    </row>
    <row r="2235" spans="1:7">
      <c r="A2235" s="208" t="s">
        <v>3766</v>
      </c>
      <c r="B2235" s="125" t="s">
        <v>195</v>
      </c>
      <c r="C2235" s="125" t="s">
        <v>2865</v>
      </c>
      <c r="D2235" s="125" t="s">
        <v>202</v>
      </c>
      <c r="E2235" s="125" t="s">
        <v>2874</v>
      </c>
      <c r="F2235" s="125" t="s">
        <v>2875</v>
      </c>
      <c r="G2235" s="125"/>
    </row>
    <row r="2236" spans="1:7">
      <c r="A2236" s="208" t="s">
        <v>3767</v>
      </c>
      <c r="B2236" s="125" t="s">
        <v>195</v>
      </c>
      <c r="C2236" s="125" t="s">
        <v>2865</v>
      </c>
      <c r="D2236" s="125" t="s">
        <v>197</v>
      </c>
      <c r="E2236" s="125" t="s">
        <v>2874</v>
      </c>
      <c r="F2236" s="125" t="s">
        <v>2875</v>
      </c>
      <c r="G2236" s="125" t="s">
        <v>2876</v>
      </c>
    </row>
    <row r="2237" spans="1:7">
      <c r="A2237" s="208" t="s">
        <v>3768</v>
      </c>
      <c r="B2237" s="125" t="s">
        <v>195</v>
      </c>
      <c r="C2237" s="125" t="s">
        <v>2865</v>
      </c>
      <c r="D2237" s="125" t="s">
        <v>197</v>
      </c>
      <c r="E2237" s="125" t="s">
        <v>2874</v>
      </c>
      <c r="F2237" s="125" t="s">
        <v>2875</v>
      </c>
      <c r="G2237" s="125" t="s">
        <v>3068</v>
      </c>
    </row>
    <row r="2238" spans="1:7">
      <c r="A2238" s="208" t="s">
        <v>3769</v>
      </c>
      <c r="B2238" s="125" t="s">
        <v>195</v>
      </c>
      <c r="C2238" s="125" t="s">
        <v>2865</v>
      </c>
      <c r="D2238" s="125" t="s">
        <v>202</v>
      </c>
      <c r="E2238" s="125" t="s">
        <v>2874</v>
      </c>
      <c r="F2238" s="125" t="s">
        <v>2875</v>
      </c>
      <c r="G2238" s="125" t="s">
        <v>2876</v>
      </c>
    </row>
    <row r="2239" spans="1:7">
      <c r="A2239" s="208" t="s">
        <v>3770</v>
      </c>
      <c r="B2239" s="125" t="s">
        <v>195</v>
      </c>
      <c r="C2239" s="125" t="s">
        <v>2865</v>
      </c>
      <c r="D2239" s="125" t="s">
        <v>202</v>
      </c>
      <c r="E2239" s="125" t="s">
        <v>2874</v>
      </c>
      <c r="F2239" s="125" t="s">
        <v>2875</v>
      </c>
      <c r="G2239" s="125" t="s">
        <v>2876</v>
      </c>
    </row>
    <row r="2240" spans="1:7">
      <c r="A2240" s="208" t="s">
        <v>3771</v>
      </c>
      <c r="B2240" s="125" t="s">
        <v>195</v>
      </c>
      <c r="C2240" s="125" t="s">
        <v>2865</v>
      </c>
      <c r="D2240" s="125" t="s">
        <v>202</v>
      </c>
      <c r="E2240" s="125" t="s">
        <v>2874</v>
      </c>
      <c r="F2240" s="125" t="s">
        <v>2875</v>
      </c>
      <c r="G2240" s="125" t="s">
        <v>2876</v>
      </c>
    </row>
    <row r="2241" spans="1:7">
      <c r="A2241" s="208" t="s">
        <v>3772</v>
      </c>
      <c r="B2241" s="125" t="s">
        <v>195</v>
      </c>
      <c r="C2241" s="125" t="s">
        <v>2865</v>
      </c>
      <c r="D2241" s="125" t="s">
        <v>197</v>
      </c>
      <c r="E2241" s="125" t="s">
        <v>2874</v>
      </c>
      <c r="F2241" s="125" t="s">
        <v>2875</v>
      </c>
      <c r="G2241" s="125" t="s">
        <v>2876</v>
      </c>
    </row>
    <row r="2242" spans="1:7">
      <c r="A2242" s="208" t="s">
        <v>3773</v>
      </c>
      <c r="B2242" s="125" t="s">
        <v>195</v>
      </c>
      <c r="C2242" s="125" t="s">
        <v>2865</v>
      </c>
      <c r="D2242" s="125" t="s">
        <v>202</v>
      </c>
      <c r="E2242" s="125" t="s">
        <v>2874</v>
      </c>
      <c r="F2242" s="125" t="s">
        <v>2875</v>
      </c>
      <c r="G2242" s="125" t="s">
        <v>2875</v>
      </c>
    </row>
    <row r="2243" spans="1:7">
      <c r="A2243" s="208" t="s">
        <v>3774</v>
      </c>
      <c r="B2243" s="125" t="s">
        <v>195</v>
      </c>
      <c r="C2243" s="125" t="s">
        <v>2865</v>
      </c>
      <c r="D2243" s="125" t="s">
        <v>197</v>
      </c>
      <c r="E2243" s="125" t="s">
        <v>2874</v>
      </c>
      <c r="F2243" s="125" t="s">
        <v>2875</v>
      </c>
      <c r="G2243" s="125" t="s">
        <v>2876</v>
      </c>
    </row>
    <row r="2244" spans="1:7">
      <c r="A2244" s="208" t="s">
        <v>3775</v>
      </c>
      <c r="B2244" s="125" t="s">
        <v>195</v>
      </c>
      <c r="C2244" s="125" t="s">
        <v>2865</v>
      </c>
      <c r="D2244" s="125" t="s">
        <v>197</v>
      </c>
      <c r="E2244" s="125" t="s">
        <v>2874</v>
      </c>
      <c r="F2244" s="125" t="s">
        <v>2875</v>
      </c>
      <c r="G2244" s="125" t="s">
        <v>2885</v>
      </c>
    </row>
    <row r="2245" spans="1:7">
      <c r="A2245" s="208" t="s">
        <v>3776</v>
      </c>
      <c r="B2245" s="125" t="s">
        <v>195</v>
      </c>
      <c r="C2245" s="125" t="s">
        <v>2865</v>
      </c>
      <c r="D2245" s="125" t="s">
        <v>197</v>
      </c>
      <c r="E2245" s="125" t="s">
        <v>2874</v>
      </c>
      <c r="F2245" s="125" t="s">
        <v>2875</v>
      </c>
      <c r="G2245" s="125" t="s">
        <v>2876</v>
      </c>
    </row>
    <row r="2246" spans="1:7">
      <c r="A2246" s="208" t="s">
        <v>3777</v>
      </c>
      <c r="B2246" s="125" t="s">
        <v>195</v>
      </c>
      <c r="C2246" s="125" t="s">
        <v>2865</v>
      </c>
      <c r="D2246" s="125" t="s">
        <v>202</v>
      </c>
      <c r="E2246" s="125" t="s">
        <v>2874</v>
      </c>
      <c r="F2246" s="125" t="s">
        <v>2875</v>
      </c>
      <c r="G2246" s="125" t="s">
        <v>2904</v>
      </c>
    </row>
    <row r="2247" spans="1:7">
      <c r="A2247" s="208" t="s">
        <v>3778</v>
      </c>
      <c r="B2247" s="125" t="s">
        <v>335</v>
      </c>
      <c r="C2247" s="125" t="s">
        <v>2865</v>
      </c>
      <c r="D2247" s="125" t="s">
        <v>197</v>
      </c>
      <c r="E2247" s="125" t="s">
        <v>2874</v>
      </c>
      <c r="F2247" s="125" t="s">
        <v>2875</v>
      </c>
      <c r="G2247" s="125" t="s">
        <v>2876</v>
      </c>
    </row>
    <row r="2248" spans="1:7">
      <c r="A2248" s="208" t="s">
        <v>3779</v>
      </c>
      <c r="B2248" s="125" t="s">
        <v>335</v>
      </c>
      <c r="C2248" s="125" t="s">
        <v>2865</v>
      </c>
      <c r="D2248" s="125" t="s">
        <v>197</v>
      </c>
      <c r="E2248" s="125" t="s">
        <v>2874</v>
      </c>
      <c r="F2248" s="125" t="s">
        <v>2875</v>
      </c>
      <c r="G2248" s="125" t="s">
        <v>3009</v>
      </c>
    </row>
    <row r="2249" spans="1:7">
      <c r="A2249" s="208" t="s">
        <v>3780</v>
      </c>
      <c r="B2249" s="125" t="s">
        <v>335</v>
      </c>
      <c r="C2249" s="125" t="s">
        <v>2865</v>
      </c>
      <c r="D2249" s="125" t="s">
        <v>202</v>
      </c>
      <c r="E2249" s="125" t="s">
        <v>2938</v>
      </c>
      <c r="F2249" s="125" t="s">
        <v>2875</v>
      </c>
      <c r="G2249" s="125" t="s">
        <v>2876</v>
      </c>
    </row>
    <row r="2250" spans="1:7">
      <c r="A2250" s="208" t="s">
        <v>3781</v>
      </c>
      <c r="B2250" s="125" t="s">
        <v>335</v>
      </c>
      <c r="C2250" s="125" t="s">
        <v>2865</v>
      </c>
      <c r="D2250" s="125" t="s">
        <v>197</v>
      </c>
      <c r="E2250" s="125" t="s">
        <v>2874</v>
      </c>
      <c r="F2250" s="125" t="s">
        <v>2875</v>
      </c>
      <c r="G2250" s="125" t="s">
        <v>2876</v>
      </c>
    </row>
    <row r="2251" spans="1:7">
      <c r="A2251" s="208" t="s">
        <v>3782</v>
      </c>
      <c r="B2251" s="125" t="s">
        <v>335</v>
      </c>
      <c r="C2251" s="125" t="s">
        <v>2865</v>
      </c>
      <c r="D2251" s="125" t="s">
        <v>197</v>
      </c>
      <c r="E2251" s="125" t="s">
        <v>2874</v>
      </c>
      <c r="F2251" s="125" t="s">
        <v>2875</v>
      </c>
      <c r="G2251" s="125" t="s">
        <v>2876</v>
      </c>
    </row>
    <row r="2252" spans="1:7">
      <c r="A2252" s="208" t="s">
        <v>3783</v>
      </c>
      <c r="B2252" s="125" t="s">
        <v>335</v>
      </c>
      <c r="C2252" s="125" t="s">
        <v>2865</v>
      </c>
      <c r="D2252" s="125" t="s">
        <v>197</v>
      </c>
      <c r="E2252" s="125" t="s">
        <v>2874</v>
      </c>
      <c r="F2252" s="125" t="s">
        <v>2875</v>
      </c>
      <c r="G2252" s="125" t="s">
        <v>2878</v>
      </c>
    </row>
    <row r="2253" spans="1:7">
      <c r="A2253" s="208" t="s">
        <v>3784</v>
      </c>
      <c r="B2253" s="125" t="s">
        <v>335</v>
      </c>
      <c r="C2253" s="125" t="s">
        <v>2865</v>
      </c>
      <c r="D2253" s="125" t="s">
        <v>197</v>
      </c>
      <c r="E2253" s="125" t="s">
        <v>2874</v>
      </c>
      <c r="F2253" s="125" t="s">
        <v>2875</v>
      </c>
      <c r="G2253" s="125" t="s">
        <v>2876</v>
      </c>
    </row>
    <row r="2254" spans="1:7">
      <c r="A2254" s="208" t="s">
        <v>3785</v>
      </c>
      <c r="B2254" s="125" t="s">
        <v>335</v>
      </c>
      <c r="C2254" s="125" t="s">
        <v>2865</v>
      </c>
      <c r="D2254" s="125" t="s">
        <v>197</v>
      </c>
      <c r="E2254" s="125" t="s">
        <v>2874</v>
      </c>
      <c r="F2254" s="125" t="s">
        <v>2875</v>
      </c>
      <c r="G2254" s="125" t="s">
        <v>2906</v>
      </c>
    </row>
    <row r="2255" spans="1:7">
      <c r="A2255" s="208" t="s">
        <v>3786</v>
      </c>
      <c r="B2255" s="125" t="s">
        <v>335</v>
      </c>
      <c r="C2255" s="125" t="s">
        <v>2865</v>
      </c>
      <c r="D2255" s="125" t="s">
        <v>202</v>
      </c>
      <c r="E2255" s="125" t="s">
        <v>2874</v>
      </c>
      <c r="F2255" s="125" t="s">
        <v>2875</v>
      </c>
      <c r="G2255" s="125"/>
    </row>
    <row r="2256" spans="1:7">
      <c r="A2256" s="208" t="s">
        <v>3787</v>
      </c>
      <c r="B2256" s="125" t="s">
        <v>335</v>
      </c>
      <c r="C2256" s="125" t="s">
        <v>2865</v>
      </c>
      <c r="D2256" s="125" t="s">
        <v>197</v>
      </c>
      <c r="E2256" s="125" t="s">
        <v>2874</v>
      </c>
      <c r="F2256" s="125" t="s">
        <v>2875</v>
      </c>
      <c r="G2256" s="125" t="s">
        <v>2876</v>
      </c>
    </row>
    <row r="2257" spans="1:7">
      <c r="A2257" s="208" t="s">
        <v>3788</v>
      </c>
      <c r="B2257" s="125" t="s">
        <v>335</v>
      </c>
      <c r="C2257" s="125" t="s">
        <v>2865</v>
      </c>
      <c r="D2257" s="125" t="s">
        <v>197</v>
      </c>
      <c r="E2257" s="125" t="s">
        <v>2874</v>
      </c>
      <c r="F2257" s="125" t="s">
        <v>2875</v>
      </c>
      <c r="G2257" s="125" t="s">
        <v>2876</v>
      </c>
    </row>
    <row r="2258" spans="1:7">
      <c r="A2258" s="208" t="s">
        <v>3789</v>
      </c>
      <c r="B2258" s="125" t="s">
        <v>335</v>
      </c>
      <c r="C2258" s="125" t="s">
        <v>2865</v>
      </c>
      <c r="D2258" s="125" t="s">
        <v>202</v>
      </c>
      <c r="E2258" s="125" t="s">
        <v>2874</v>
      </c>
      <c r="F2258" s="125" t="s">
        <v>2875</v>
      </c>
      <c r="G2258" s="125" t="s">
        <v>2876</v>
      </c>
    </row>
    <row r="2259" spans="1:7">
      <c r="A2259" s="208" t="s">
        <v>3790</v>
      </c>
      <c r="B2259" s="125" t="s">
        <v>335</v>
      </c>
      <c r="C2259" s="125" t="s">
        <v>2865</v>
      </c>
      <c r="D2259" s="125" t="s">
        <v>197</v>
      </c>
      <c r="E2259" s="125" t="s">
        <v>2874</v>
      </c>
      <c r="F2259" s="125" t="s">
        <v>2875</v>
      </c>
      <c r="G2259" s="125" t="s">
        <v>2876</v>
      </c>
    </row>
    <row r="2260" spans="1:7">
      <c r="A2260" s="208" t="s">
        <v>3791</v>
      </c>
      <c r="B2260" s="125" t="s">
        <v>335</v>
      </c>
      <c r="C2260" s="125" t="s">
        <v>2865</v>
      </c>
      <c r="D2260" s="125" t="s">
        <v>202</v>
      </c>
      <c r="E2260" s="125" t="s">
        <v>2874</v>
      </c>
      <c r="F2260" s="125" t="s">
        <v>2875</v>
      </c>
      <c r="G2260" s="125" t="s">
        <v>2904</v>
      </c>
    </row>
    <row r="2261" spans="1:7">
      <c r="A2261" s="208" t="s">
        <v>3792</v>
      </c>
      <c r="B2261" s="125" t="s">
        <v>335</v>
      </c>
      <c r="C2261" s="125" t="s">
        <v>2865</v>
      </c>
      <c r="D2261" s="125" t="s">
        <v>197</v>
      </c>
      <c r="E2261" s="125" t="s">
        <v>2874</v>
      </c>
      <c r="F2261" s="125" t="s">
        <v>2875</v>
      </c>
      <c r="G2261" s="125" t="s">
        <v>3009</v>
      </c>
    </row>
    <row r="2262" spans="1:7">
      <c r="A2262" s="208" t="s">
        <v>3793</v>
      </c>
      <c r="B2262" s="125" t="s">
        <v>335</v>
      </c>
      <c r="C2262" s="125" t="s">
        <v>2865</v>
      </c>
      <c r="D2262" s="125" t="s">
        <v>197</v>
      </c>
      <c r="E2262" s="125" t="s">
        <v>2874</v>
      </c>
      <c r="F2262" s="125" t="s">
        <v>2875</v>
      </c>
      <c r="G2262" s="125" t="s">
        <v>3036</v>
      </c>
    </row>
    <row r="2263" spans="1:7">
      <c r="A2263" s="208" t="s">
        <v>3794</v>
      </c>
      <c r="B2263" s="125" t="s">
        <v>335</v>
      </c>
      <c r="C2263" s="125" t="s">
        <v>2865</v>
      </c>
      <c r="D2263" s="125" t="s">
        <v>202</v>
      </c>
      <c r="E2263" s="125" t="s">
        <v>2874</v>
      </c>
      <c r="F2263" s="125" t="s">
        <v>2875</v>
      </c>
      <c r="G2263" s="125" t="s">
        <v>2876</v>
      </c>
    </row>
    <row r="2264" spans="1:7">
      <c r="A2264" s="208" t="s">
        <v>3795</v>
      </c>
      <c r="B2264" s="125" t="s">
        <v>335</v>
      </c>
      <c r="C2264" s="125" t="s">
        <v>2865</v>
      </c>
      <c r="D2264" s="125" t="s">
        <v>197</v>
      </c>
      <c r="E2264" s="125" t="s">
        <v>2874</v>
      </c>
      <c r="F2264" s="125" t="s">
        <v>2875</v>
      </c>
      <c r="G2264" s="125" t="s">
        <v>2876</v>
      </c>
    </row>
    <row r="2265" spans="1:7">
      <c r="A2265" s="208" t="s">
        <v>3796</v>
      </c>
      <c r="B2265" s="125" t="s">
        <v>335</v>
      </c>
      <c r="C2265" s="125" t="s">
        <v>2865</v>
      </c>
      <c r="D2265" s="125" t="s">
        <v>197</v>
      </c>
      <c r="E2265" s="125" t="s">
        <v>2874</v>
      </c>
      <c r="F2265" s="125" t="s">
        <v>2875</v>
      </c>
      <c r="G2265" s="125" t="s">
        <v>2906</v>
      </c>
    </row>
    <row r="2266" spans="1:7">
      <c r="A2266" s="208" t="s">
        <v>3797</v>
      </c>
      <c r="B2266" s="125" t="s">
        <v>335</v>
      </c>
      <c r="C2266" s="125" t="s">
        <v>2865</v>
      </c>
      <c r="D2266" s="125" t="s">
        <v>197</v>
      </c>
      <c r="E2266" s="125" t="s">
        <v>2874</v>
      </c>
      <c r="F2266" s="125" t="s">
        <v>2875</v>
      </c>
      <c r="G2266" s="125" t="s">
        <v>2922</v>
      </c>
    </row>
    <row r="2267" spans="1:7">
      <c r="A2267" s="208" t="s">
        <v>3798</v>
      </c>
      <c r="B2267" s="125" t="s">
        <v>335</v>
      </c>
      <c r="C2267" s="125" t="s">
        <v>2865</v>
      </c>
      <c r="D2267" s="125" t="s">
        <v>202</v>
      </c>
      <c r="E2267" s="125" t="s">
        <v>2874</v>
      </c>
      <c r="F2267" s="125" t="s">
        <v>2875</v>
      </c>
      <c r="G2267" s="125" t="s">
        <v>2881</v>
      </c>
    </row>
    <row r="2268" spans="1:7">
      <c r="A2268" s="208" t="s">
        <v>3799</v>
      </c>
      <c r="B2268" s="125" t="s">
        <v>335</v>
      </c>
      <c r="C2268" s="125" t="s">
        <v>2865</v>
      </c>
      <c r="D2268" s="125" t="s">
        <v>202</v>
      </c>
      <c r="E2268" s="125" t="s">
        <v>2874</v>
      </c>
      <c r="F2268" s="125" t="s">
        <v>2875</v>
      </c>
      <c r="G2268" s="125" t="s">
        <v>2916</v>
      </c>
    </row>
    <row r="2269" spans="1:7">
      <c r="A2269" s="208" t="s">
        <v>3800</v>
      </c>
      <c r="B2269" s="125" t="s">
        <v>335</v>
      </c>
      <c r="C2269" s="125" t="s">
        <v>2865</v>
      </c>
      <c r="D2269" s="125" t="s">
        <v>197</v>
      </c>
      <c r="E2269" s="125" t="s">
        <v>2874</v>
      </c>
      <c r="F2269" s="125" t="s">
        <v>2875</v>
      </c>
      <c r="G2269" s="125" t="s">
        <v>2876</v>
      </c>
    </row>
    <row r="2270" spans="1:7">
      <c r="A2270" s="208" t="s">
        <v>3801</v>
      </c>
      <c r="B2270" s="125" t="s">
        <v>335</v>
      </c>
      <c r="C2270" s="125" t="s">
        <v>2865</v>
      </c>
      <c r="D2270" s="125" t="s">
        <v>197</v>
      </c>
      <c r="E2270" s="125" t="s">
        <v>2874</v>
      </c>
      <c r="F2270" s="125" t="s">
        <v>2875</v>
      </c>
      <c r="G2270" s="125" t="s">
        <v>3226</v>
      </c>
    </row>
    <row r="2271" spans="1:7">
      <c r="A2271" s="208" t="s">
        <v>3802</v>
      </c>
      <c r="B2271" s="125" t="s">
        <v>335</v>
      </c>
      <c r="C2271" s="125" t="s">
        <v>2865</v>
      </c>
      <c r="D2271" s="125" t="s">
        <v>202</v>
      </c>
      <c r="E2271" s="125" t="s">
        <v>2874</v>
      </c>
      <c r="F2271" s="125" t="s">
        <v>2875</v>
      </c>
      <c r="G2271" s="125" t="s">
        <v>2876</v>
      </c>
    </row>
    <row r="2272" spans="1:7">
      <c r="A2272" s="208" t="s">
        <v>3803</v>
      </c>
      <c r="B2272" s="125" t="s">
        <v>335</v>
      </c>
      <c r="C2272" s="125" t="s">
        <v>2865</v>
      </c>
      <c r="D2272" s="125" t="s">
        <v>202</v>
      </c>
      <c r="E2272" s="125" t="s">
        <v>2874</v>
      </c>
      <c r="F2272" s="125" t="s">
        <v>2875</v>
      </c>
      <c r="G2272" s="125" t="s">
        <v>2876</v>
      </c>
    </row>
    <row r="2273" spans="1:7">
      <c r="A2273" s="208" t="s">
        <v>3804</v>
      </c>
      <c r="B2273" s="125" t="s">
        <v>335</v>
      </c>
      <c r="C2273" s="125" t="s">
        <v>2865</v>
      </c>
      <c r="D2273" s="125" t="s">
        <v>197</v>
      </c>
      <c r="E2273" s="125" t="s">
        <v>2874</v>
      </c>
      <c r="F2273" s="125" t="s">
        <v>2875</v>
      </c>
      <c r="G2273" s="125" t="s">
        <v>2876</v>
      </c>
    </row>
    <row r="2274" spans="1:7">
      <c r="A2274" s="208" t="s">
        <v>3805</v>
      </c>
      <c r="B2274" s="125" t="s">
        <v>335</v>
      </c>
      <c r="C2274" s="125" t="s">
        <v>2865</v>
      </c>
      <c r="D2274" s="125" t="s">
        <v>197</v>
      </c>
      <c r="E2274" s="125" t="s">
        <v>2874</v>
      </c>
      <c r="F2274" s="125" t="s">
        <v>2875</v>
      </c>
      <c r="G2274" s="125" t="s">
        <v>2876</v>
      </c>
    </row>
    <row r="2275" spans="1:7">
      <c r="A2275" s="208" t="s">
        <v>3806</v>
      </c>
      <c r="B2275" s="125" t="s">
        <v>335</v>
      </c>
      <c r="C2275" s="125" t="s">
        <v>2865</v>
      </c>
      <c r="D2275" s="125" t="s">
        <v>202</v>
      </c>
      <c r="E2275" s="125" t="s">
        <v>2874</v>
      </c>
      <c r="F2275" s="125" t="s">
        <v>2875</v>
      </c>
      <c r="G2275" s="125" t="s">
        <v>2885</v>
      </c>
    </row>
    <row r="2276" spans="1:7">
      <c r="A2276" s="208" t="s">
        <v>3807</v>
      </c>
      <c r="B2276" s="125" t="s">
        <v>335</v>
      </c>
      <c r="C2276" s="125" t="s">
        <v>2865</v>
      </c>
      <c r="D2276" s="125" t="s">
        <v>197</v>
      </c>
      <c r="E2276" s="125" t="s">
        <v>2874</v>
      </c>
      <c r="F2276" s="125" t="s">
        <v>2875</v>
      </c>
      <c r="G2276" s="125" t="s">
        <v>2876</v>
      </c>
    </row>
    <row r="2277" spans="1:7">
      <c r="A2277" s="208" t="s">
        <v>3808</v>
      </c>
      <c r="B2277" s="125" t="s">
        <v>335</v>
      </c>
      <c r="C2277" s="125" t="s">
        <v>2865</v>
      </c>
      <c r="D2277" s="125" t="s">
        <v>202</v>
      </c>
      <c r="E2277" s="125" t="s">
        <v>2874</v>
      </c>
      <c r="F2277" s="125" t="s">
        <v>2875</v>
      </c>
      <c r="G2277" s="125" t="s">
        <v>3362</v>
      </c>
    </row>
    <row r="2278" spans="1:7">
      <c r="A2278" s="208" t="s">
        <v>3809</v>
      </c>
      <c r="B2278" s="125" t="s">
        <v>335</v>
      </c>
      <c r="C2278" s="125" t="s">
        <v>2865</v>
      </c>
      <c r="D2278" s="125" t="s">
        <v>202</v>
      </c>
      <c r="E2278" s="125" t="s">
        <v>2938</v>
      </c>
      <c r="F2278" s="125" t="s">
        <v>2875</v>
      </c>
      <c r="G2278" s="125" t="s">
        <v>2896</v>
      </c>
    </row>
    <row r="2279" spans="1:7">
      <c r="A2279" s="208" t="s">
        <v>3810</v>
      </c>
      <c r="B2279" s="125" t="s">
        <v>335</v>
      </c>
      <c r="C2279" s="125" t="s">
        <v>2865</v>
      </c>
      <c r="D2279" s="125" t="s">
        <v>202</v>
      </c>
      <c r="E2279" s="125" t="s">
        <v>2874</v>
      </c>
      <c r="F2279" s="125" t="s">
        <v>2875</v>
      </c>
      <c r="G2279" s="125" t="s">
        <v>2876</v>
      </c>
    </row>
    <row r="2280" spans="1:7">
      <c r="A2280" s="208" t="s">
        <v>3811</v>
      </c>
      <c r="B2280" s="125" t="s">
        <v>335</v>
      </c>
      <c r="C2280" s="125" t="s">
        <v>2865</v>
      </c>
      <c r="D2280" s="125" t="s">
        <v>202</v>
      </c>
      <c r="E2280" s="125" t="s">
        <v>2874</v>
      </c>
      <c r="F2280" s="125" t="s">
        <v>2875</v>
      </c>
      <c r="G2280" s="125" t="s">
        <v>2876</v>
      </c>
    </row>
    <row r="2281" spans="1:7">
      <c r="A2281" s="208" t="s">
        <v>3812</v>
      </c>
      <c r="B2281" s="125" t="s">
        <v>335</v>
      </c>
      <c r="C2281" s="125" t="s">
        <v>2865</v>
      </c>
      <c r="D2281" s="125" t="s">
        <v>197</v>
      </c>
      <c r="E2281" s="125" t="s">
        <v>2874</v>
      </c>
      <c r="F2281" s="125" t="s">
        <v>2875</v>
      </c>
      <c r="G2281" s="125" t="s">
        <v>3487</v>
      </c>
    </row>
    <row r="2282" spans="1:7">
      <c r="A2282" s="208" t="s">
        <v>3813</v>
      </c>
      <c r="B2282" s="125" t="s">
        <v>335</v>
      </c>
      <c r="C2282" s="125" t="s">
        <v>2865</v>
      </c>
      <c r="D2282" s="125" t="s">
        <v>202</v>
      </c>
      <c r="E2282" s="125" t="s">
        <v>2874</v>
      </c>
      <c r="F2282" s="125" t="s">
        <v>2875</v>
      </c>
      <c r="G2282" s="125" t="s">
        <v>3036</v>
      </c>
    </row>
    <row r="2283" spans="1:7">
      <c r="A2283" s="208" t="s">
        <v>3814</v>
      </c>
      <c r="B2283" s="125" t="s">
        <v>335</v>
      </c>
      <c r="C2283" s="125" t="s">
        <v>2865</v>
      </c>
      <c r="D2283" s="125" t="s">
        <v>197</v>
      </c>
      <c r="E2283" s="125" t="s">
        <v>2874</v>
      </c>
      <c r="F2283" s="125" t="s">
        <v>2875</v>
      </c>
      <c r="G2283" s="125" t="s">
        <v>2876</v>
      </c>
    </row>
    <row r="2284" spans="1:7">
      <c r="A2284" s="208" t="s">
        <v>3815</v>
      </c>
      <c r="B2284" s="125" t="s">
        <v>335</v>
      </c>
      <c r="C2284" s="125" t="s">
        <v>2865</v>
      </c>
      <c r="D2284" s="125" t="s">
        <v>202</v>
      </c>
      <c r="E2284" s="125" t="s">
        <v>2874</v>
      </c>
      <c r="F2284" s="125" t="s">
        <v>2875</v>
      </c>
      <c r="G2284" s="125" t="s">
        <v>3068</v>
      </c>
    </row>
    <row r="2285" spans="1:7">
      <c r="A2285" s="208" t="s">
        <v>3816</v>
      </c>
      <c r="B2285" s="125" t="s">
        <v>335</v>
      </c>
      <c r="C2285" s="125" t="s">
        <v>2865</v>
      </c>
      <c r="D2285" s="125" t="s">
        <v>202</v>
      </c>
      <c r="E2285" s="125" t="s">
        <v>2874</v>
      </c>
      <c r="F2285" s="125" t="s">
        <v>2875</v>
      </c>
      <c r="G2285" s="125" t="s">
        <v>2876</v>
      </c>
    </row>
    <row r="2286" spans="1:7">
      <c r="A2286" s="208" t="s">
        <v>3817</v>
      </c>
      <c r="B2286" s="125" t="s">
        <v>335</v>
      </c>
      <c r="C2286" s="125" t="s">
        <v>2865</v>
      </c>
      <c r="D2286" s="125" t="s">
        <v>202</v>
      </c>
      <c r="E2286" s="125" t="s">
        <v>2874</v>
      </c>
      <c r="F2286" s="125" t="s">
        <v>2875</v>
      </c>
      <c r="G2286" s="125" t="s">
        <v>3818</v>
      </c>
    </row>
    <row r="2287" spans="1:7">
      <c r="A2287" s="208" t="s">
        <v>3819</v>
      </c>
      <c r="B2287" s="125" t="s">
        <v>335</v>
      </c>
      <c r="C2287" s="125" t="s">
        <v>2865</v>
      </c>
      <c r="D2287" s="125" t="s">
        <v>197</v>
      </c>
      <c r="E2287" s="125" t="s">
        <v>2874</v>
      </c>
      <c r="F2287" s="125" t="s">
        <v>2875</v>
      </c>
      <c r="G2287" s="125" t="s">
        <v>2898</v>
      </c>
    </row>
    <row r="2288" spans="1:7">
      <c r="A2288" s="208" t="s">
        <v>3820</v>
      </c>
      <c r="B2288" s="125" t="s">
        <v>335</v>
      </c>
      <c r="C2288" s="125" t="s">
        <v>2865</v>
      </c>
      <c r="D2288" s="125" t="s">
        <v>197</v>
      </c>
      <c r="E2288" s="125" t="s">
        <v>2874</v>
      </c>
      <c r="F2288" s="125" t="s">
        <v>2875</v>
      </c>
      <c r="G2288" s="125" t="s">
        <v>2876</v>
      </c>
    </row>
    <row r="2289" spans="1:7">
      <c r="A2289" s="208" t="s">
        <v>3821</v>
      </c>
      <c r="B2289" s="125" t="s">
        <v>335</v>
      </c>
      <c r="C2289" s="125" t="s">
        <v>2865</v>
      </c>
      <c r="D2289" s="125" t="s">
        <v>197</v>
      </c>
      <c r="E2289" s="125" t="s">
        <v>2874</v>
      </c>
      <c r="F2289" s="125" t="s">
        <v>2875</v>
      </c>
      <c r="G2289" s="125" t="s">
        <v>2876</v>
      </c>
    </row>
    <row r="2290" spans="1:7">
      <c r="A2290" s="208" t="s">
        <v>3822</v>
      </c>
      <c r="B2290" s="125" t="s">
        <v>335</v>
      </c>
      <c r="C2290" s="125" t="s">
        <v>2865</v>
      </c>
      <c r="D2290" s="125" t="s">
        <v>197</v>
      </c>
      <c r="E2290" s="125" t="s">
        <v>2874</v>
      </c>
      <c r="F2290" s="125" t="s">
        <v>2875</v>
      </c>
      <c r="G2290" s="125" t="s">
        <v>2896</v>
      </c>
    </row>
    <row r="2291" spans="1:7">
      <c r="A2291" s="208" t="s">
        <v>3823</v>
      </c>
      <c r="B2291" s="125" t="s">
        <v>335</v>
      </c>
      <c r="C2291" s="125" t="s">
        <v>2865</v>
      </c>
      <c r="D2291" s="125" t="s">
        <v>202</v>
      </c>
      <c r="E2291" s="125" t="s">
        <v>2874</v>
      </c>
      <c r="F2291" s="125" t="s">
        <v>2875</v>
      </c>
      <c r="G2291" s="125"/>
    </row>
    <row r="2292" spans="1:7">
      <c r="A2292" s="208" t="s">
        <v>3824</v>
      </c>
      <c r="B2292" s="125" t="s">
        <v>195</v>
      </c>
      <c r="C2292" s="125" t="s">
        <v>2858</v>
      </c>
      <c r="D2292" s="125" t="s">
        <v>202</v>
      </c>
      <c r="E2292" s="125" t="s">
        <v>2874</v>
      </c>
      <c r="F2292" s="125" t="s">
        <v>2875</v>
      </c>
      <c r="G2292" s="125" t="s">
        <v>2981</v>
      </c>
    </row>
    <row r="2293" spans="1:7">
      <c r="A2293" s="208" t="s">
        <v>3825</v>
      </c>
      <c r="B2293" s="125" t="s">
        <v>195</v>
      </c>
      <c r="C2293" s="125" t="s">
        <v>2858</v>
      </c>
      <c r="D2293" s="125" t="s">
        <v>202</v>
      </c>
      <c r="E2293" s="125" t="s">
        <v>2874</v>
      </c>
      <c r="F2293" s="125" t="s">
        <v>2875</v>
      </c>
      <c r="G2293" s="125" t="s">
        <v>2876</v>
      </c>
    </row>
    <row r="2294" spans="1:7">
      <c r="A2294" s="208" t="s">
        <v>3826</v>
      </c>
      <c r="B2294" s="125" t="s">
        <v>195</v>
      </c>
      <c r="C2294" s="125" t="s">
        <v>2858</v>
      </c>
      <c r="D2294" s="125" t="s">
        <v>202</v>
      </c>
      <c r="E2294" s="125" t="s">
        <v>2874</v>
      </c>
      <c r="F2294" s="125" t="s">
        <v>2875</v>
      </c>
      <c r="G2294" s="125"/>
    </row>
    <row r="2295" spans="1:7">
      <c r="A2295" s="208" t="s">
        <v>3827</v>
      </c>
      <c r="B2295" s="125" t="s">
        <v>195</v>
      </c>
      <c r="C2295" s="125" t="s">
        <v>2858</v>
      </c>
      <c r="D2295" s="125" t="s">
        <v>197</v>
      </c>
      <c r="E2295" s="125" t="s">
        <v>2874</v>
      </c>
      <c r="F2295" s="125" t="s">
        <v>2875</v>
      </c>
      <c r="G2295" s="125" t="s">
        <v>3828</v>
      </c>
    </row>
    <row r="2296" spans="1:7">
      <c r="A2296" s="208" t="s">
        <v>3829</v>
      </c>
      <c r="B2296" s="125" t="s">
        <v>195</v>
      </c>
      <c r="C2296" s="125" t="s">
        <v>2858</v>
      </c>
      <c r="D2296" s="125" t="s">
        <v>202</v>
      </c>
      <c r="E2296" s="125" t="s">
        <v>2874</v>
      </c>
      <c r="F2296" s="125" t="s">
        <v>2875</v>
      </c>
      <c r="G2296" s="125" t="s">
        <v>2876</v>
      </c>
    </row>
    <row r="2297" spans="1:7">
      <c r="A2297" s="208" t="s">
        <v>3830</v>
      </c>
      <c r="B2297" s="125" t="s">
        <v>195</v>
      </c>
      <c r="C2297" s="125" t="s">
        <v>2858</v>
      </c>
      <c r="D2297" s="125" t="s">
        <v>202</v>
      </c>
      <c r="E2297" s="125" t="s">
        <v>2874</v>
      </c>
      <c r="F2297" s="125" t="s">
        <v>2875</v>
      </c>
      <c r="G2297" s="125" t="s">
        <v>2904</v>
      </c>
    </row>
    <row r="2298" spans="1:7">
      <c r="A2298" s="208" t="s">
        <v>3831</v>
      </c>
      <c r="B2298" s="125" t="s">
        <v>195</v>
      </c>
      <c r="C2298" s="125" t="s">
        <v>2858</v>
      </c>
      <c r="D2298" s="125" t="s">
        <v>202</v>
      </c>
      <c r="E2298" s="125" t="s">
        <v>2874</v>
      </c>
      <c r="F2298" s="125" t="s">
        <v>2875</v>
      </c>
      <c r="G2298" s="125" t="s">
        <v>2890</v>
      </c>
    </row>
    <row r="2299" spans="1:7">
      <c r="A2299" s="208" t="s">
        <v>3832</v>
      </c>
      <c r="B2299" s="125" t="s">
        <v>195</v>
      </c>
      <c r="C2299" s="125" t="s">
        <v>2858</v>
      </c>
      <c r="D2299" s="125" t="s">
        <v>197</v>
      </c>
      <c r="E2299" s="125" t="s">
        <v>2874</v>
      </c>
      <c r="F2299" s="125" t="s">
        <v>2875</v>
      </c>
      <c r="G2299" s="125" t="s">
        <v>2890</v>
      </c>
    </row>
    <row r="2300" spans="1:7">
      <c r="A2300" s="208" t="s">
        <v>3833</v>
      </c>
      <c r="B2300" s="125" t="s">
        <v>195</v>
      </c>
      <c r="C2300" s="125" t="s">
        <v>2858</v>
      </c>
      <c r="D2300" s="125" t="s">
        <v>197</v>
      </c>
      <c r="E2300" s="125" t="s">
        <v>2874</v>
      </c>
      <c r="F2300" s="125" t="s">
        <v>2875</v>
      </c>
      <c r="G2300" s="125" t="s">
        <v>2876</v>
      </c>
    </row>
    <row r="2301" spans="1:7">
      <c r="A2301" s="208" t="s">
        <v>3834</v>
      </c>
      <c r="B2301" s="125" t="s">
        <v>195</v>
      </c>
      <c r="C2301" s="125" t="s">
        <v>2858</v>
      </c>
      <c r="D2301" s="125" t="s">
        <v>197</v>
      </c>
      <c r="E2301" s="125" t="s">
        <v>2874</v>
      </c>
      <c r="F2301" s="125" t="s">
        <v>2875</v>
      </c>
      <c r="G2301" s="125" t="s">
        <v>2904</v>
      </c>
    </row>
    <row r="2302" spans="1:7">
      <c r="A2302" s="208" t="s">
        <v>3835</v>
      </c>
      <c r="B2302" s="125" t="s">
        <v>195</v>
      </c>
      <c r="C2302" s="125" t="s">
        <v>2858</v>
      </c>
      <c r="D2302" s="125" t="s">
        <v>202</v>
      </c>
      <c r="E2302" s="125" t="s">
        <v>2874</v>
      </c>
      <c r="F2302" s="125" t="s">
        <v>2875</v>
      </c>
      <c r="G2302" s="125" t="s">
        <v>2885</v>
      </c>
    </row>
    <row r="2303" spans="1:7">
      <c r="A2303" s="208" t="s">
        <v>3836</v>
      </c>
      <c r="B2303" s="125" t="s">
        <v>195</v>
      </c>
      <c r="C2303" s="125" t="s">
        <v>2858</v>
      </c>
      <c r="D2303" s="125" t="s">
        <v>197</v>
      </c>
      <c r="E2303" s="125" t="s">
        <v>2874</v>
      </c>
      <c r="F2303" s="125" t="s">
        <v>2875</v>
      </c>
      <c r="G2303" s="125" t="s">
        <v>2876</v>
      </c>
    </row>
    <row r="2304" spans="1:7">
      <c r="A2304" s="208" t="s">
        <v>3837</v>
      </c>
      <c r="B2304" s="125" t="s">
        <v>195</v>
      </c>
      <c r="C2304" s="125" t="s">
        <v>2858</v>
      </c>
      <c r="D2304" s="125" t="s">
        <v>202</v>
      </c>
      <c r="E2304" s="125" t="s">
        <v>2874</v>
      </c>
      <c r="F2304" s="125" t="s">
        <v>2875</v>
      </c>
      <c r="G2304" s="125" t="s">
        <v>2890</v>
      </c>
    </row>
    <row r="2305" spans="1:7">
      <c r="A2305" s="208" t="s">
        <v>3838</v>
      </c>
      <c r="B2305" s="125" t="s">
        <v>195</v>
      </c>
      <c r="C2305" s="125" t="s">
        <v>2858</v>
      </c>
      <c r="D2305" s="125" t="s">
        <v>202</v>
      </c>
      <c r="E2305" s="125" t="s">
        <v>2874</v>
      </c>
      <c r="F2305" s="125" t="s">
        <v>2875</v>
      </c>
      <c r="G2305" s="125" t="s">
        <v>2876</v>
      </c>
    </row>
    <row r="2306" spans="1:7">
      <c r="A2306" s="208" t="s">
        <v>3839</v>
      </c>
      <c r="B2306" s="125" t="s">
        <v>195</v>
      </c>
      <c r="C2306" s="125" t="s">
        <v>2858</v>
      </c>
      <c r="D2306" s="125" t="s">
        <v>202</v>
      </c>
      <c r="E2306" s="125" t="s">
        <v>2874</v>
      </c>
      <c r="F2306" s="125" t="s">
        <v>2875</v>
      </c>
      <c r="G2306" s="125" t="s">
        <v>2876</v>
      </c>
    </row>
    <row r="2307" spans="1:7">
      <c r="A2307" s="208" t="s">
        <v>3840</v>
      </c>
      <c r="B2307" s="125" t="s">
        <v>195</v>
      </c>
      <c r="C2307" s="125" t="s">
        <v>2858</v>
      </c>
      <c r="D2307" s="125" t="s">
        <v>202</v>
      </c>
      <c r="E2307" s="125" t="s">
        <v>2874</v>
      </c>
      <c r="F2307" s="125" t="s">
        <v>2875</v>
      </c>
      <c r="G2307" s="125" t="s">
        <v>2876</v>
      </c>
    </row>
    <row r="2308" spans="1:7">
      <c r="A2308" s="208" t="s">
        <v>3841</v>
      </c>
      <c r="B2308" s="125" t="s">
        <v>195</v>
      </c>
      <c r="C2308" s="125" t="s">
        <v>2858</v>
      </c>
      <c r="D2308" s="125" t="s">
        <v>197</v>
      </c>
      <c r="E2308" s="125" t="s">
        <v>2874</v>
      </c>
      <c r="F2308" s="125" t="s">
        <v>2875</v>
      </c>
      <c r="G2308" s="125" t="s">
        <v>2876</v>
      </c>
    </row>
    <row r="2309" spans="1:7">
      <c r="A2309" s="208" t="s">
        <v>3842</v>
      </c>
      <c r="B2309" s="125" t="s">
        <v>195</v>
      </c>
      <c r="C2309" s="125" t="s">
        <v>2858</v>
      </c>
      <c r="D2309" s="125" t="s">
        <v>202</v>
      </c>
      <c r="E2309" s="125" t="s">
        <v>2874</v>
      </c>
      <c r="F2309" s="125" t="s">
        <v>2875</v>
      </c>
      <c r="G2309" s="125" t="s">
        <v>2920</v>
      </c>
    </row>
    <row r="2310" spans="1:7">
      <c r="A2310" s="208" t="s">
        <v>3843</v>
      </c>
      <c r="B2310" s="125" t="s">
        <v>195</v>
      </c>
      <c r="C2310" s="125" t="s">
        <v>2858</v>
      </c>
      <c r="D2310" s="125" t="s">
        <v>202</v>
      </c>
      <c r="E2310" s="125" t="s">
        <v>2874</v>
      </c>
      <c r="F2310" s="125" t="s">
        <v>2875</v>
      </c>
      <c r="G2310" s="125" t="s">
        <v>2878</v>
      </c>
    </row>
    <row r="2311" spans="1:7">
      <c r="A2311" s="208" t="s">
        <v>3844</v>
      </c>
      <c r="B2311" s="125" t="s">
        <v>195</v>
      </c>
      <c r="C2311" s="125" t="s">
        <v>2858</v>
      </c>
      <c r="D2311" s="125" t="s">
        <v>202</v>
      </c>
      <c r="E2311" s="125" t="s">
        <v>2874</v>
      </c>
      <c r="F2311" s="125" t="s">
        <v>2875</v>
      </c>
      <c r="G2311" s="125" t="s">
        <v>2876</v>
      </c>
    </row>
    <row r="2312" spans="1:7">
      <c r="A2312" s="208" t="s">
        <v>3845</v>
      </c>
      <c r="B2312" s="125" t="s">
        <v>195</v>
      </c>
      <c r="C2312" s="125" t="s">
        <v>2858</v>
      </c>
      <c r="D2312" s="125" t="s">
        <v>197</v>
      </c>
      <c r="E2312" s="125" t="s">
        <v>2874</v>
      </c>
      <c r="F2312" s="125" t="s">
        <v>2875</v>
      </c>
      <c r="G2312" s="125" t="s">
        <v>2876</v>
      </c>
    </row>
    <row r="2313" spans="1:7">
      <c r="A2313" s="208" t="s">
        <v>3846</v>
      </c>
      <c r="B2313" s="125" t="s">
        <v>195</v>
      </c>
      <c r="C2313" s="125" t="s">
        <v>2858</v>
      </c>
      <c r="D2313" s="125" t="s">
        <v>202</v>
      </c>
      <c r="E2313" s="125" t="s">
        <v>2874</v>
      </c>
      <c r="F2313" s="125" t="s">
        <v>2875</v>
      </c>
      <c r="G2313" s="125" t="s">
        <v>3847</v>
      </c>
    </row>
    <row r="2314" spans="1:7">
      <c r="A2314" s="208" t="s">
        <v>3848</v>
      </c>
      <c r="B2314" s="125" t="s">
        <v>195</v>
      </c>
      <c r="C2314" s="125" t="s">
        <v>2858</v>
      </c>
      <c r="D2314" s="125" t="s">
        <v>202</v>
      </c>
      <c r="E2314" s="125" t="s">
        <v>2874</v>
      </c>
      <c r="F2314" s="125" t="s">
        <v>2875</v>
      </c>
      <c r="G2314" s="125" t="s">
        <v>2876</v>
      </c>
    </row>
    <row r="2315" spans="1:7">
      <c r="A2315" s="208" t="s">
        <v>3849</v>
      </c>
      <c r="B2315" s="125" t="s">
        <v>195</v>
      </c>
      <c r="C2315" s="125" t="s">
        <v>2858</v>
      </c>
      <c r="D2315" s="125" t="s">
        <v>197</v>
      </c>
      <c r="E2315" s="125" t="s">
        <v>2874</v>
      </c>
      <c r="F2315" s="125" t="s">
        <v>2875</v>
      </c>
      <c r="G2315" s="125" t="s">
        <v>2876</v>
      </c>
    </row>
    <row r="2316" spans="1:7">
      <c r="A2316" s="208" t="s">
        <v>3850</v>
      </c>
      <c r="B2316" s="125" t="s">
        <v>195</v>
      </c>
      <c r="C2316" s="125" t="s">
        <v>2858</v>
      </c>
      <c r="D2316" s="125" t="s">
        <v>197</v>
      </c>
      <c r="E2316" s="125" t="s">
        <v>2874</v>
      </c>
      <c r="F2316" s="125" t="s">
        <v>2875</v>
      </c>
      <c r="G2316" s="125" t="s">
        <v>2876</v>
      </c>
    </row>
    <row r="2317" spans="1:7">
      <c r="A2317" s="208" t="s">
        <v>3851</v>
      </c>
      <c r="B2317" s="125" t="s">
        <v>195</v>
      </c>
      <c r="C2317" s="125" t="s">
        <v>2858</v>
      </c>
      <c r="D2317" s="125" t="s">
        <v>202</v>
      </c>
      <c r="E2317" s="125" t="s">
        <v>2874</v>
      </c>
      <c r="F2317" s="125" t="s">
        <v>2875</v>
      </c>
      <c r="G2317" s="125" t="s">
        <v>2875</v>
      </c>
    </row>
    <row r="2318" spans="1:7">
      <c r="A2318" s="208" t="s">
        <v>3852</v>
      </c>
      <c r="B2318" s="125" t="s">
        <v>195</v>
      </c>
      <c r="C2318" s="125" t="s">
        <v>2858</v>
      </c>
      <c r="D2318" s="125" t="s">
        <v>202</v>
      </c>
      <c r="E2318" s="125" t="s">
        <v>2874</v>
      </c>
      <c r="F2318" s="125" t="s">
        <v>2875</v>
      </c>
      <c r="G2318" s="125" t="s">
        <v>2957</v>
      </c>
    </row>
    <row r="2319" spans="1:7">
      <c r="A2319" s="208" t="s">
        <v>3853</v>
      </c>
      <c r="B2319" s="125" t="s">
        <v>195</v>
      </c>
      <c r="C2319" s="125" t="s">
        <v>2858</v>
      </c>
      <c r="D2319" s="125" t="s">
        <v>202</v>
      </c>
      <c r="E2319" s="125" t="s">
        <v>2874</v>
      </c>
      <c r="F2319" s="125" t="s">
        <v>2875</v>
      </c>
      <c r="G2319" s="125" t="s">
        <v>2890</v>
      </c>
    </row>
    <row r="2320" spans="1:7">
      <c r="A2320" s="208" t="s">
        <v>3854</v>
      </c>
      <c r="B2320" s="125" t="s">
        <v>195</v>
      </c>
      <c r="C2320" s="125" t="s">
        <v>2858</v>
      </c>
      <c r="D2320" s="125" t="s">
        <v>197</v>
      </c>
      <c r="E2320" s="125" t="s">
        <v>2874</v>
      </c>
      <c r="F2320" s="125" t="s">
        <v>2875</v>
      </c>
      <c r="G2320" s="125" t="s">
        <v>3330</v>
      </c>
    </row>
    <row r="2321" spans="1:7">
      <c r="A2321" s="208" t="s">
        <v>3855</v>
      </c>
      <c r="B2321" s="125" t="s">
        <v>195</v>
      </c>
      <c r="C2321" s="125" t="s">
        <v>2858</v>
      </c>
      <c r="D2321" s="125" t="s">
        <v>202</v>
      </c>
      <c r="E2321" s="125" t="s">
        <v>2874</v>
      </c>
      <c r="F2321" s="125" t="s">
        <v>2875</v>
      </c>
      <c r="G2321" s="125" t="s">
        <v>2999</v>
      </c>
    </row>
    <row r="2322" spans="1:7">
      <c r="A2322" s="208" t="s">
        <v>3856</v>
      </c>
      <c r="B2322" s="125" t="s">
        <v>195</v>
      </c>
      <c r="C2322" s="125" t="s">
        <v>2858</v>
      </c>
      <c r="D2322" s="125" t="s">
        <v>197</v>
      </c>
      <c r="E2322" s="125" t="s">
        <v>2874</v>
      </c>
      <c r="F2322" s="125" t="s">
        <v>2875</v>
      </c>
      <c r="G2322" s="125" t="s">
        <v>2878</v>
      </c>
    </row>
    <row r="2323" spans="1:7">
      <c r="A2323" s="208" t="s">
        <v>3857</v>
      </c>
      <c r="B2323" s="125" t="s">
        <v>195</v>
      </c>
      <c r="C2323" s="125" t="s">
        <v>2858</v>
      </c>
      <c r="D2323" s="125" t="s">
        <v>197</v>
      </c>
      <c r="E2323" s="125" t="s">
        <v>2874</v>
      </c>
      <c r="F2323" s="125" t="s">
        <v>2875</v>
      </c>
      <c r="G2323" s="125" t="s">
        <v>2876</v>
      </c>
    </row>
    <row r="2324" spans="1:7">
      <c r="A2324" s="208" t="s">
        <v>3858</v>
      </c>
      <c r="B2324" s="125" t="s">
        <v>195</v>
      </c>
      <c r="C2324" s="125" t="s">
        <v>2858</v>
      </c>
      <c r="D2324" s="125" t="s">
        <v>202</v>
      </c>
      <c r="E2324" s="125" t="s">
        <v>2874</v>
      </c>
      <c r="F2324" s="125" t="s">
        <v>2875</v>
      </c>
      <c r="G2324" s="125" t="s">
        <v>2876</v>
      </c>
    </row>
    <row r="2325" spans="1:7">
      <c r="A2325" s="208" t="s">
        <v>3859</v>
      </c>
      <c r="B2325" s="125" t="s">
        <v>195</v>
      </c>
      <c r="C2325" s="125" t="s">
        <v>2858</v>
      </c>
      <c r="D2325" s="125" t="s">
        <v>197</v>
      </c>
      <c r="E2325" s="125" t="s">
        <v>2874</v>
      </c>
      <c r="F2325" s="125" t="s">
        <v>2875</v>
      </c>
      <c r="G2325" s="125" t="s">
        <v>2885</v>
      </c>
    </row>
    <row r="2326" spans="1:7">
      <c r="A2326" s="208" t="s">
        <v>3860</v>
      </c>
      <c r="B2326" s="125" t="s">
        <v>195</v>
      </c>
      <c r="C2326" s="125" t="s">
        <v>2858</v>
      </c>
      <c r="D2326" s="125" t="s">
        <v>197</v>
      </c>
      <c r="E2326" s="125" t="s">
        <v>2874</v>
      </c>
      <c r="F2326" s="125" t="s">
        <v>2875</v>
      </c>
      <c r="G2326" s="125" t="s">
        <v>3117</v>
      </c>
    </row>
    <row r="2327" spans="1:7">
      <c r="A2327" s="208" t="s">
        <v>3861</v>
      </c>
      <c r="B2327" s="125" t="s">
        <v>195</v>
      </c>
      <c r="C2327" s="125" t="s">
        <v>2858</v>
      </c>
      <c r="D2327" s="125" t="s">
        <v>202</v>
      </c>
      <c r="E2327" s="125" t="s">
        <v>2874</v>
      </c>
      <c r="F2327" s="125" t="s">
        <v>2875</v>
      </c>
      <c r="G2327" s="125" t="s">
        <v>2876</v>
      </c>
    </row>
    <row r="2328" spans="1:7">
      <c r="A2328" s="208" t="s">
        <v>3862</v>
      </c>
      <c r="B2328" s="125" t="s">
        <v>195</v>
      </c>
      <c r="C2328" s="125" t="s">
        <v>2858</v>
      </c>
      <c r="D2328" s="125" t="s">
        <v>197</v>
      </c>
      <c r="E2328" s="125" t="s">
        <v>2874</v>
      </c>
      <c r="F2328" s="125" t="s">
        <v>2875</v>
      </c>
      <c r="G2328" s="125" t="s">
        <v>2876</v>
      </c>
    </row>
    <row r="2329" spans="1:7">
      <c r="A2329" s="208" t="s">
        <v>3863</v>
      </c>
      <c r="B2329" s="125" t="s">
        <v>195</v>
      </c>
      <c r="C2329" s="125" t="s">
        <v>2858</v>
      </c>
      <c r="D2329" s="125" t="s">
        <v>202</v>
      </c>
      <c r="E2329" s="125" t="s">
        <v>2874</v>
      </c>
      <c r="F2329" s="125" t="s">
        <v>2875</v>
      </c>
      <c r="G2329" s="125" t="s">
        <v>2876</v>
      </c>
    </row>
    <row r="2330" spans="1:7">
      <c r="A2330" s="208" t="s">
        <v>3864</v>
      </c>
      <c r="B2330" s="125" t="s">
        <v>195</v>
      </c>
      <c r="C2330" s="125" t="s">
        <v>2858</v>
      </c>
      <c r="D2330" s="125" t="s">
        <v>197</v>
      </c>
      <c r="E2330" s="125" t="s">
        <v>2874</v>
      </c>
      <c r="F2330" s="125" t="s">
        <v>2875</v>
      </c>
      <c r="G2330" s="125" t="s">
        <v>2876</v>
      </c>
    </row>
    <row r="2331" spans="1:7">
      <c r="A2331" s="208" t="s">
        <v>3865</v>
      </c>
      <c r="B2331" s="125" t="s">
        <v>195</v>
      </c>
      <c r="C2331" s="125" t="s">
        <v>2858</v>
      </c>
      <c r="D2331" s="125" t="s">
        <v>197</v>
      </c>
      <c r="E2331" s="125" t="s">
        <v>2874</v>
      </c>
      <c r="F2331" s="125" t="s">
        <v>2875</v>
      </c>
      <c r="G2331" s="125" t="s">
        <v>2878</v>
      </c>
    </row>
    <row r="2332" spans="1:7">
      <c r="A2332" s="208" t="s">
        <v>3866</v>
      </c>
      <c r="B2332" s="125" t="s">
        <v>195</v>
      </c>
      <c r="C2332" s="125" t="s">
        <v>2858</v>
      </c>
      <c r="D2332" s="125" t="s">
        <v>202</v>
      </c>
      <c r="E2332" s="125" t="s">
        <v>2874</v>
      </c>
      <c r="F2332" s="125" t="s">
        <v>2875</v>
      </c>
      <c r="G2332" s="125" t="s">
        <v>2876</v>
      </c>
    </row>
    <row r="2333" spans="1:7">
      <c r="A2333" s="208" t="s">
        <v>3867</v>
      </c>
      <c r="B2333" s="125" t="s">
        <v>195</v>
      </c>
      <c r="C2333" s="125" t="s">
        <v>2858</v>
      </c>
      <c r="D2333" s="125" t="s">
        <v>197</v>
      </c>
      <c r="E2333" s="125" t="s">
        <v>2874</v>
      </c>
      <c r="F2333" s="125" t="s">
        <v>2875</v>
      </c>
      <c r="G2333" s="125" t="s">
        <v>2885</v>
      </c>
    </row>
    <row r="2334" spans="1:7">
      <c r="A2334" s="208" t="s">
        <v>3868</v>
      </c>
      <c r="B2334" s="125" t="s">
        <v>195</v>
      </c>
      <c r="C2334" s="125" t="s">
        <v>2858</v>
      </c>
      <c r="D2334" s="125" t="s">
        <v>197</v>
      </c>
      <c r="E2334" s="125" t="s">
        <v>2874</v>
      </c>
      <c r="F2334" s="125" t="s">
        <v>2875</v>
      </c>
      <c r="G2334" s="125" t="s">
        <v>2876</v>
      </c>
    </row>
    <row r="2335" spans="1:7">
      <c r="A2335" s="208" t="s">
        <v>3869</v>
      </c>
      <c r="B2335" s="125" t="s">
        <v>195</v>
      </c>
      <c r="C2335" s="125" t="s">
        <v>2858</v>
      </c>
      <c r="D2335" s="125" t="s">
        <v>202</v>
      </c>
      <c r="E2335" s="125" t="s">
        <v>2874</v>
      </c>
      <c r="F2335" s="125" t="s">
        <v>2875</v>
      </c>
      <c r="G2335" s="125" t="s">
        <v>3064</v>
      </c>
    </row>
    <row r="2336" spans="1:7">
      <c r="A2336" s="208" t="s">
        <v>3870</v>
      </c>
      <c r="B2336" s="125" t="s">
        <v>195</v>
      </c>
      <c r="C2336" s="125" t="s">
        <v>2858</v>
      </c>
      <c r="D2336" s="125" t="s">
        <v>197</v>
      </c>
      <c r="E2336" s="125" t="s">
        <v>2874</v>
      </c>
      <c r="F2336" s="125" t="s">
        <v>2875</v>
      </c>
      <c r="G2336" s="125" t="s">
        <v>2885</v>
      </c>
    </row>
    <row r="2337" spans="1:7">
      <c r="A2337" s="208" t="s">
        <v>3849</v>
      </c>
      <c r="B2337" s="125" t="s">
        <v>195</v>
      </c>
      <c r="C2337" s="125" t="s">
        <v>2858</v>
      </c>
      <c r="D2337" s="125" t="s">
        <v>197</v>
      </c>
      <c r="E2337" s="125" t="s">
        <v>2874</v>
      </c>
      <c r="F2337" s="125" t="s">
        <v>2875</v>
      </c>
      <c r="G2337" s="125" t="s">
        <v>2876</v>
      </c>
    </row>
    <row r="2338" spans="1:7">
      <c r="A2338" s="208" t="s">
        <v>3871</v>
      </c>
      <c r="B2338" s="125" t="s">
        <v>335</v>
      </c>
      <c r="C2338" s="125" t="s">
        <v>2858</v>
      </c>
      <c r="D2338" s="125" t="s">
        <v>202</v>
      </c>
      <c r="E2338" s="125" t="s">
        <v>2874</v>
      </c>
      <c r="F2338" s="125" t="s">
        <v>2875</v>
      </c>
      <c r="G2338" s="125" t="s">
        <v>2876</v>
      </c>
    </row>
    <row r="2339" spans="1:7">
      <c r="A2339" s="208" t="s">
        <v>3872</v>
      </c>
      <c r="B2339" s="125" t="s">
        <v>335</v>
      </c>
      <c r="C2339" s="125" t="s">
        <v>2858</v>
      </c>
      <c r="D2339" s="125" t="s">
        <v>202</v>
      </c>
      <c r="E2339" s="125" t="s">
        <v>2874</v>
      </c>
      <c r="F2339" s="125" t="s">
        <v>2875</v>
      </c>
      <c r="G2339" s="125"/>
    </row>
    <row r="2340" spans="1:7">
      <c r="A2340" s="208" t="s">
        <v>3873</v>
      </c>
      <c r="B2340" s="125" t="s">
        <v>335</v>
      </c>
      <c r="C2340" s="125" t="s">
        <v>2858</v>
      </c>
      <c r="D2340" s="125" t="s">
        <v>202</v>
      </c>
      <c r="E2340" s="125" t="s">
        <v>2874</v>
      </c>
      <c r="F2340" s="125" t="s">
        <v>2875</v>
      </c>
      <c r="G2340" s="125" t="s">
        <v>2876</v>
      </c>
    </row>
    <row r="2341" spans="1:7">
      <c r="A2341" s="208" t="s">
        <v>3874</v>
      </c>
      <c r="B2341" s="125" t="s">
        <v>335</v>
      </c>
      <c r="C2341" s="125" t="s">
        <v>2858</v>
      </c>
      <c r="D2341" s="125" t="s">
        <v>197</v>
      </c>
      <c r="E2341" s="125" t="s">
        <v>2874</v>
      </c>
      <c r="F2341" s="125" t="s">
        <v>2875</v>
      </c>
      <c r="G2341" s="125" t="s">
        <v>3875</v>
      </c>
    </row>
    <row r="2342" spans="1:7">
      <c r="A2342" s="208" t="s">
        <v>3876</v>
      </c>
      <c r="B2342" s="125" t="s">
        <v>335</v>
      </c>
      <c r="C2342" s="125" t="s">
        <v>2858</v>
      </c>
      <c r="D2342" s="125" t="s">
        <v>202</v>
      </c>
      <c r="E2342" s="125" t="s">
        <v>2874</v>
      </c>
      <c r="F2342" s="125" t="s">
        <v>2875</v>
      </c>
      <c r="G2342" s="125" t="s">
        <v>3138</v>
      </c>
    </row>
    <row r="2343" spans="1:7">
      <c r="A2343" s="208" t="s">
        <v>3877</v>
      </c>
      <c r="B2343" s="125" t="s">
        <v>335</v>
      </c>
      <c r="C2343" s="125" t="s">
        <v>2858</v>
      </c>
      <c r="D2343" s="125" t="s">
        <v>202</v>
      </c>
      <c r="E2343" s="125" t="s">
        <v>2874</v>
      </c>
      <c r="F2343" s="125" t="s">
        <v>2875</v>
      </c>
      <c r="G2343" s="125" t="s">
        <v>2876</v>
      </c>
    </row>
    <row r="2344" spans="1:7">
      <c r="A2344" s="208" t="s">
        <v>3878</v>
      </c>
      <c r="B2344" s="125" t="s">
        <v>335</v>
      </c>
      <c r="C2344" s="125" t="s">
        <v>2858</v>
      </c>
      <c r="D2344" s="125" t="s">
        <v>197</v>
      </c>
      <c r="E2344" s="125" t="s">
        <v>2874</v>
      </c>
      <c r="F2344" s="125" t="s">
        <v>2875</v>
      </c>
      <c r="G2344" s="125" t="s">
        <v>2876</v>
      </c>
    </row>
    <row r="2345" spans="1:7">
      <c r="A2345" s="208" t="s">
        <v>3879</v>
      </c>
      <c r="B2345" s="125" t="s">
        <v>335</v>
      </c>
      <c r="C2345" s="125" t="s">
        <v>2858</v>
      </c>
      <c r="D2345" s="125" t="s">
        <v>202</v>
      </c>
      <c r="E2345" s="125" t="s">
        <v>2874</v>
      </c>
      <c r="F2345" s="125" t="s">
        <v>2875</v>
      </c>
      <c r="G2345" s="125" t="s">
        <v>2876</v>
      </c>
    </row>
    <row r="2346" spans="1:7">
      <c r="A2346" s="208" t="s">
        <v>3880</v>
      </c>
      <c r="B2346" s="125" t="s">
        <v>335</v>
      </c>
      <c r="C2346" s="125" t="s">
        <v>2858</v>
      </c>
      <c r="D2346" s="125" t="s">
        <v>202</v>
      </c>
      <c r="E2346" s="125" t="s">
        <v>2874</v>
      </c>
      <c r="F2346" s="125" t="s">
        <v>2875</v>
      </c>
      <c r="G2346" s="125" t="s">
        <v>3064</v>
      </c>
    </row>
    <row r="2347" spans="1:7">
      <c r="A2347" s="208" t="s">
        <v>3881</v>
      </c>
      <c r="B2347" s="125" t="s">
        <v>335</v>
      </c>
      <c r="C2347" s="125" t="s">
        <v>2858</v>
      </c>
      <c r="D2347" s="125" t="s">
        <v>197</v>
      </c>
      <c r="E2347" s="125" t="s">
        <v>2874</v>
      </c>
      <c r="F2347" s="125" t="s">
        <v>2875</v>
      </c>
      <c r="G2347" s="125" t="s">
        <v>3487</v>
      </c>
    </row>
    <row r="2348" spans="1:7">
      <c r="A2348" s="208" t="s">
        <v>3882</v>
      </c>
      <c r="B2348" s="125" t="s">
        <v>335</v>
      </c>
      <c r="C2348" s="125" t="s">
        <v>2858</v>
      </c>
      <c r="D2348" s="125" t="s">
        <v>197</v>
      </c>
      <c r="E2348" s="125" t="s">
        <v>2874</v>
      </c>
      <c r="F2348" s="125" t="s">
        <v>2875</v>
      </c>
      <c r="G2348" s="125" t="s">
        <v>2885</v>
      </c>
    </row>
    <row r="2349" spans="1:7">
      <c r="A2349" s="208" t="s">
        <v>3883</v>
      </c>
      <c r="B2349" s="125" t="s">
        <v>335</v>
      </c>
      <c r="C2349" s="125" t="s">
        <v>2858</v>
      </c>
      <c r="D2349" s="125" t="s">
        <v>202</v>
      </c>
      <c r="E2349" s="125" t="s">
        <v>2874</v>
      </c>
      <c r="F2349" s="125" t="s">
        <v>2875</v>
      </c>
      <c r="G2349" s="125" t="s">
        <v>2890</v>
      </c>
    </row>
    <row r="2350" spans="1:7">
      <c r="A2350" s="208" t="s">
        <v>3884</v>
      </c>
      <c r="B2350" s="125" t="s">
        <v>335</v>
      </c>
      <c r="C2350" s="125" t="s">
        <v>2858</v>
      </c>
      <c r="D2350" s="125" t="s">
        <v>202</v>
      </c>
      <c r="E2350" s="125" t="s">
        <v>2874</v>
      </c>
      <c r="F2350" s="125" t="s">
        <v>2875</v>
      </c>
      <c r="G2350" s="125" t="s">
        <v>2876</v>
      </c>
    </row>
    <row r="2351" spans="1:7">
      <c r="A2351" s="208" t="s">
        <v>3885</v>
      </c>
      <c r="B2351" s="125" t="s">
        <v>335</v>
      </c>
      <c r="C2351" s="125" t="s">
        <v>2858</v>
      </c>
      <c r="D2351" s="125" t="s">
        <v>202</v>
      </c>
      <c r="E2351" s="125" t="s">
        <v>2874</v>
      </c>
      <c r="F2351" s="125" t="s">
        <v>2875</v>
      </c>
      <c r="G2351" s="125" t="s">
        <v>2876</v>
      </c>
    </row>
    <row r="2352" spans="1:7">
      <c r="A2352" s="208" t="s">
        <v>3886</v>
      </c>
      <c r="B2352" s="125" t="s">
        <v>335</v>
      </c>
      <c r="C2352" s="125" t="s">
        <v>2858</v>
      </c>
      <c r="D2352" s="125" t="s">
        <v>197</v>
      </c>
      <c r="E2352" s="125" t="s">
        <v>2874</v>
      </c>
      <c r="F2352" s="125" t="s">
        <v>2875</v>
      </c>
      <c r="G2352" s="125" t="s">
        <v>2876</v>
      </c>
    </row>
    <row r="2353" spans="1:7">
      <c r="A2353" s="208" t="s">
        <v>3887</v>
      </c>
      <c r="B2353" s="125" t="s">
        <v>335</v>
      </c>
      <c r="C2353" s="125" t="s">
        <v>2858</v>
      </c>
      <c r="D2353" s="125" t="s">
        <v>202</v>
      </c>
      <c r="E2353" s="125" t="s">
        <v>2874</v>
      </c>
      <c r="F2353" s="125" t="s">
        <v>2875</v>
      </c>
      <c r="G2353" s="125" t="s">
        <v>3096</v>
      </c>
    </row>
    <row r="2354" spans="1:7">
      <c r="A2354" s="208" t="s">
        <v>3888</v>
      </c>
      <c r="B2354" s="125" t="s">
        <v>335</v>
      </c>
      <c r="C2354" s="125" t="s">
        <v>2858</v>
      </c>
      <c r="D2354" s="125" t="s">
        <v>197</v>
      </c>
      <c r="E2354" s="125" t="s">
        <v>2874</v>
      </c>
      <c r="F2354" s="125" t="s">
        <v>2875</v>
      </c>
      <c r="G2354" s="125" t="s">
        <v>3117</v>
      </c>
    </row>
    <row r="2355" spans="1:7">
      <c r="A2355" s="208" t="s">
        <v>3889</v>
      </c>
      <c r="B2355" s="125" t="s">
        <v>335</v>
      </c>
      <c r="C2355" s="125" t="s">
        <v>2858</v>
      </c>
      <c r="D2355" s="125" t="s">
        <v>202</v>
      </c>
      <c r="E2355" s="125" t="s">
        <v>2874</v>
      </c>
      <c r="F2355" s="125" t="s">
        <v>2875</v>
      </c>
      <c r="G2355" s="125" t="s">
        <v>2876</v>
      </c>
    </row>
    <row r="2356" spans="1:7">
      <c r="A2356" s="208" t="s">
        <v>3890</v>
      </c>
      <c r="B2356" s="125" t="s">
        <v>335</v>
      </c>
      <c r="C2356" s="125" t="s">
        <v>2858</v>
      </c>
      <c r="D2356" s="125" t="s">
        <v>202</v>
      </c>
      <c r="E2356" s="125" t="s">
        <v>2874</v>
      </c>
      <c r="F2356" s="125" t="s">
        <v>2875</v>
      </c>
      <c r="G2356" s="125" t="s">
        <v>2875</v>
      </c>
    </row>
    <row r="2357" spans="1:7">
      <c r="A2357" s="208" t="s">
        <v>3891</v>
      </c>
      <c r="B2357" s="125" t="s">
        <v>335</v>
      </c>
      <c r="C2357" s="125" t="s">
        <v>2858</v>
      </c>
      <c r="D2357" s="125" t="s">
        <v>202</v>
      </c>
      <c r="E2357" s="125" t="s">
        <v>2874</v>
      </c>
      <c r="F2357" s="125" t="s">
        <v>2875</v>
      </c>
      <c r="G2357" s="125" t="s">
        <v>2876</v>
      </c>
    </row>
    <row r="2358" spans="1:7">
      <c r="A2358" s="208" t="s">
        <v>3892</v>
      </c>
      <c r="B2358" s="125" t="s">
        <v>335</v>
      </c>
      <c r="C2358" s="125" t="s">
        <v>2858</v>
      </c>
      <c r="D2358" s="125" t="s">
        <v>197</v>
      </c>
      <c r="E2358" s="125" t="s">
        <v>2874</v>
      </c>
      <c r="F2358" s="125" t="s">
        <v>2875</v>
      </c>
      <c r="G2358" s="125" t="s">
        <v>2881</v>
      </c>
    </row>
    <row r="2359" spans="1:7">
      <c r="A2359" s="208" t="s">
        <v>3870</v>
      </c>
      <c r="B2359" s="125" t="s">
        <v>335</v>
      </c>
      <c r="C2359" s="125" t="s">
        <v>2858</v>
      </c>
      <c r="D2359" s="125" t="s">
        <v>197</v>
      </c>
      <c r="E2359" s="125" t="s">
        <v>2874</v>
      </c>
      <c r="F2359" s="125" t="s">
        <v>2875</v>
      </c>
      <c r="G2359" s="125" t="s">
        <v>2885</v>
      </c>
    </row>
    <row r="2360" spans="1:7">
      <c r="A2360" s="208" t="s">
        <v>3893</v>
      </c>
      <c r="B2360" s="125" t="s">
        <v>335</v>
      </c>
      <c r="C2360" s="125" t="s">
        <v>2858</v>
      </c>
      <c r="D2360" s="125" t="s">
        <v>197</v>
      </c>
      <c r="E2360" s="125" t="s">
        <v>2874</v>
      </c>
      <c r="F2360" s="125" t="s">
        <v>2875</v>
      </c>
      <c r="G2360" s="125" t="s">
        <v>2876</v>
      </c>
    </row>
    <row r="2361" spans="1:7">
      <c r="A2361" s="208" t="s">
        <v>3894</v>
      </c>
      <c r="B2361" s="125" t="s">
        <v>335</v>
      </c>
      <c r="C2361" s="125" t="s">
        <v>2858</v>
      </c>
      <c r="D2361" s="125" t="s">
        <v>202</v>
      </c>
      <c r="E2361" s="125" t="s">
        <v>2874</v>
      </c>
      <c r="F2361" s="125" t="s">
        <v>2875</v>
      </c>
      <c r="G2361" s="125" t="s">
        <v>2876</v>
      </c>
    </row>
    <row r="2362" spans="1:7">
      <c r="A2362" s="208" t="s">
        <v>3895</v>
      </c>
      <c r="B2362" s="125" t="s">
        <v>335</v>
      </c>
      <c r="C2362" s="125" t="s">
        <v>2858</v>
      </c>
      <c r="D2362" s="125" t="s">
        <v>197</v>
      </c>
      <c r="E2362" s="125" t="s">
        <v>2874</v>
      </c>
      <c r="F2362" s="125" t="s">
        <v>2875</v>
      </c>
      <c r="G2362" s="125" t="s">
        <v>2876</v>
      </c>
    </row>
    <row r="2363" spans="1:7">
      <c r="A2363" s="208" t="s">
        <v>3896</v>
      </c>
      <c r="B2363" s="125" t="s">
        <v>335</v>
      </c>
      <c r="C2363" s="125" t="s">
        <v>2858</v>
      </c>
      <c r="D2363" s="125" t="s">
        <v>202</v>
      </c>
      <c r="E2363" s="125" t="s">
        <v>2874</v>
      </c>
      <c r="F2363" s="125" t="s">
        <v>2875</v>
      </c>
      <c r="G2363" s="125" t="s">
        <v>2890</v>
      </c>
    </row>
    <row r="2364" spans="1:7">
      <c r="A2364" s="208" t="s">
        <v>3897</v>
      </c>
      <c r="B2364" s="125" t="s">
        <v>335</v>
      </c>
      <c r="C2364" s="125" t="s">
        <v>2858</v>
      </c>
      <c r="D2364" s="125" t="s">
        <v>197</v>
      </c>
      <c r="E2364" s="125" t="s">
        <v>2874</v>
      </c>
      <c r="F2364" s="125" t="s">
        <v>2875</v>
      </c>
      <c r="G2364" s="125" t="s">
        <v>3579</v>
      </c>
    </row>
    <row r="2365" spans="1:7">
      <c r="A2365" s="208" t="s">
        <v>3898</v>
      </c>
      <c r="B2365" s="125" t="s">
        <v>335</v>
      </c>
      <c r="C2365" s="125" t="s">
        <v>2858</v>
      </c>
      <c r="D2365" s="125" t="s">
        <v>202</v>
      </c>
      <c r="E2365" s="125" t="s">
        <v>2874</v>
      </c>
      <c r="F2365" s="125" t="s">
        <v>2875</v>
      </c>
      <c r="G2365" s="125" t="s">
        <v>2963</v>
      </c>
    </row>
    <row r="2366" spans="1:7">
      <c r="A2366" s="208" t="s">
        <v>3899</v>
      </c>
      <c r="B2366" s="125" t="s">
        <v>335</v>
      </c>
      <c r="C2366" s="125" t="s">
        <v>2858</v>
      </c>
      <c r="D2366" s="125" t="s">
        <v>197</v>
      </c>
      <c r="E2366" s="125" t="s">
        <v>2874</v>
      </c>
      <c r="F2366" s="125" t="s">
        <v>2875</v>
      </c>
      <c r="G2366" s="125" t="s">
        <v>2973</v>
      </c>
    </row>
    <row r="2367" spans="1:7">
      <c r="A2367" s="208" t="s">
        <v>3900</v>
      </c>
      <c r="B2367" s="125" t="s">
        <v>335</v>
      </c>
      <c r="C2367" s="125" t="s">
        <v>2858</v>
      </c>
      <c r="D2367" s="125" t="s">
        <v>197</v>
      </c>
      <c r="E2367" s="125" t="s">
        <v>2874</v>
      </c>
      <c r="F2367" s="125" t="s">
        <v>2875</v>
      </c>
      <c r="G2367" s="125" t="s">
        <v>2916</v>
      </c>
    </row>
    <row r="2368" spans="1:7">
      <c r="A2368" s="208" t="s">
        <v>3901</v>
      </c>
      <c r="B2368" s="125" t="s">
        <v>335</v>
      </c>
      <c r="C2368" s="125" t="s">
        <v>2858</v>
      </c>
      <c r="D2368" s="125" t="s">
        <v>202</v>
      </c>
      <c r="E2368" s="125" t="s">
        <v>2874</v>
      </c>
      <c r="F2368" s="125" t="s">
        <v>2875</v>
      </c>
      <c r="G2368" s="125" t="s">
        <v>2876</v>
      </c>
    </row>
    <row r="2369" spans="1:7">
      <c r="A2369" s="208" t="s">
        <v>3902</v>
      </c>
      <c r="B2369" s="125" t="s">
        <v>335</v>
      </c>
      <c r="C2369" s="125" t="s">
        <v>2858</v>
      </c>
      <c r="D2369" s="125" t="s">
        <v>202</v>
      </c>
      <c r="E2369" s="125" t="s">
        <v>2874</v>
      </c>
      <c r="F2369" s="125" t="s">
        <v>2875</v>
      </c>
      <c r="G2369" s="125" t="s">
        <v>2948</v>
      </c>
    </row>
    <row r="2370" spans="1:7">
      <c r="A2370" s="208" t="s">
        <v>3903</v>
      </c>
      <c r="B2370" s="125" t="s">
        <v>335</v>
      </c>
      <c r="C2370" s="125" t="s">
        <v>2858</v>
      </c>
      <c r="D2370" s="125" t="s">
        <v>202</v>
      </c>
      <c r="E2370" s="125" t="s">
        <v>2874</v>
      </c>
      <c r="F2370" s="125" t="s">
        <v>2875</v>
      </c>
      <c r="G2370" s="125" t="s">
        <v>2885</v>
      </c>
    </row>
    <row r="2371" spans="1:7">
      <c r="A2371" s="208" t="s">
        <v>3904</v>
      </c>
      <c r="B2371" s="125" t="s">
        <v>335</v>
      </c>
      <c r="C2371" s="125" t="s">
        <v>2858</v>
      </c>
      <c r="D2371" s="125" t="s">
        <v>202</v>
      </c>
      <c r="E2371" s="125" t="s">
        <v>2874</v>
      </c>
      <c r="F2371" s="125" t="s">
        <v>2875</v>
      </c>
      <c r="G2371" s="125"/>
    </row>
    <row r="2372" spans="1:7">
      <c r="A2372" s="208" t="s">
        <v>3905</v>
      </c>
      <c r="B2372" s="125" t="s">
        <v>335</v>
      </c>
      <c r="C2372" s="125" t="s">
        <v>2858</v>
      </c>
      <c r="D2372" s="125" t="s">
        <v>202</v>
      </c>
      <c r="E2372" s="125" t="s">
        <v>2874</v>
      </c>
      <c r="F2372" s="125" t="s">
        <v>2875</v>
      </c>
      <c r="G2372" s="125" t="s">
        <v>2876</v>
      </c>
    </row>
    <row r="2373" spans="1:7">
      <c r="A2373" s="208" t="s">
        <v>3906</v>
      </c>
      <c r="B2373" s="125" t="s">
        <v>335</v>
      </c>
      <c r="C2373" s="125" t="s">
        <v>2858</v>
      </c>
      <c r="D2373" s="125" t="s">
        <v>202</v>
      </c>
      <c r="E2373" s="125" t="s">
        <v>2874</v>
      </c>
      <c r="F2373" s="125" t="s">
        <v>2875</v>
      </c>
      <c r="G2373" s="125" t="s">
        <v>3068</v>
      </c>
    </row>
    <row r="2374" spans="1:7">
      <c r="A2374" s="208" t="s">
        <v>3907</v>
      </c>
      <c r="B2374" s="125" t="s">
        <v>335</v>
      </c>
      <c r="C2374" s="125" t="s">
        <v>2858</v>
      </c>
      <c r="D2374" s="125" t="s">
        <v>197</v>
      </c>
      <c r="E2374" s="125" t="s">
        <v>2874</v>
      </c>
      <c r="F2374" s="125" t="s">
        <v>2875</v>
      </c>
      <c r="G2374" s="125" t="s">
        <v>3045</v>
      </c>
    </row>
    <row r="2375" spans="1:7">
      <c r="A2375" s="208" t="s">
        <v>3908</v>
      </c>
      <c r="B2375" s="125" t="s">
        <v>335</v>
      </c>
      <c r="C2375" s="125" t="s">
        <v>2858</v>
      </c>
      <c r="D2375" s="125" t="s">
        <v>202</v>
      </c>
      <c r="E2375" s="125" t="s">
        <v>2874</v>
      </c>
      <c r="F2375" s="125" t="s">
        <v>2875</v>
      </c>
      <c r="G2375" s="125" t="s">
        <v>3051</v>
      </c>
    </row>
    <row r="2376" spans="1:7">
      <c r="A2376" s="208" t="s">
        <v>3909</v>
      </c>
      <c r="B2376" s="125" t="s">
        <v>335</v>
      </c>
      <c r="C2376" s="125" t="s">
        <v>2858</v>
      </c>
      <c r="D2376" s="125" t="s">
        <v>197</v>
      </c>
      <c r="E2376" s="125" t="s">
        <v>2874</v>
      </c>
      <c r="F2376" s="125" t="s">
        <v>2875</v>
      </c>
      <c r="G2376" s="125" t="s">
        <v>3018</v>
      </c>
    </row>
    <row r="2377" spans="1:7">
      <c r="A2377" s="208" t="s">
        <v>3910</v>
      </c>
      <c r="B2377" s="125" t="s">
        <v>335</v>
      </c>
      <c r="C2377" s="125" t="s">
        <v>2858</v>
      </c>
      <c r="D2377" s="125" t="s">
        <v>197</v>
      </c>
      <c r="E2377" s="125" t="s">
        <v>2874</v>
      </c>
      <c r="F2377" s="125" t="s">
        <v>2875</v>
      </c>
      <c r="G2377" s="125" t="s">
        <v>2875</v>
      </c>
    </row>
    <row r="2378" spans="1:7">
      <c r="A2378" s="208" t="s">
        <v>3911</v>
      </c>
      <c r="B2378" s="125" t="s">
        <v>335</v>
      </c>
      <c r="C2378" s="125" t="s">
        <v>2858</v>
      </c>
      <c r="D2378" s="125" t="s">
        <v>202</v>
      </c>
      <c r="E2378" s="125" t="s">
        <v>2874</v>
      </c>
      <c r="F2378" s="125" t="s">
        <v>2875</v>
      </c>
      <c r="G2378" s="125" t="s">
        <v>2876</v>
      </c>
    </row>
    <row r="2379" spans="1:7">
      <c r="A2379" s="208" t="s">
        <v>3410</v>
      </c>
      <c r="B2379" s="125" t="s">
        <v>335</v>
      </c>
      <c r="C2379" s="125" t="s">
        <v>2858</v>
      </c>
      <c r="D2379" s="125" t="s">
        <v>202</v>
      </c>
      <c r="E2379" s="125" t="s">
        <v>2874</v>
      </c>
      <c r="F2379" s="125" t="s">
        <v>2875</v>
      </c>
      <c r="G2379" s="125" t="s">
        <v>2876</v>
      </c>
    </row>
    <row r="2380" spans="1:7">
      <c r="A2380" s="208" t="s">
        <v>3912</v>
      </c>
      <c r="B2380" s="125" t="s">
        <v>335</v>
      </c>
      <c r="C2380" s="125" t="s">
        <v>2858</v>
      </c>
      <c r="D2380" s="125" t="s">
        <v>202</v>
      </c>
      <c r="E2380" s="125" t="s">
        <v>2874</v>
      </c>
      <c r="F2380" s="125" t="s">
        <v>2875</v>
      </c>
      <c r="G2380" s="125" t="s">
        <v>2876</v>
      </c>
    </row>
    <row r="2381" spans="1:7">
      <c r="A2381" s="208" t="s">
        <v>3849</v>
      </c>
      <c r="B2381" s="125" t="s">
        <v>335</v>
      </c>
      <c r="C2381" s="125" t="s">
        <v>2858</v>
      </c>
      <c r="D2381" s="125" t="s">
        <v>197</v>
      </c>
      <c r="E2381" s="125" t="s">
        <v>2874</v>
      </c>
      <c r="F2381" s="125" t="s">
        <v>2875</v>
      </c>
      <c r="G2381" s="125" t="s">
        <v>2876</v>
      </c>
    </row>
    <row r="2382" spans="1:7">
      <c r="A2382" s="208" t="s">
        <v>3913</v>
      </c>
      <c r="B2382" s="125" t="s">
        <v>335</v>
      </c>
      <c r="C2382" s="125" t="s">
        <v>2858</v>
      </c>
      <c r="D2382" s="125" t="s">
        <v>202</v>
      </c>
      <c r="E2382" s="125" t="s">
        <v>2874</v>
      </c>
      <c r="F2382" s="125" t="s">
        <v>2875</v>
      </c>
      <c r="G2382" s="125" t="s">
        <v>2876</v>
      </c>
    </row>
    <row r="2383" spans="1:7">
      <c r="A2383" s="208" t="s">
        <v>3914</v>
      </c>
      <c r="B2383" s="125" t="s">
        <v>335</v>
      </c>
      <c r="C2383" s="125" t="s">
        <v>2858</v>
      </c>
      <c r="D2383" s="125" t="s">
        <v>197</v>
      </c>
      <c r="E2383" s="125" t="s">
        <v>2874</v>
      </c>
      <c r="F2383" s="125" t="s">
        <v>2875</v>
      </c>
      <c r="G2383" s="125" t="s">
        <v>2885</v>
      </c>
    </row>
    <row r="2384" spans="1:7">
      <c r="A2384" s="208" t="s">
        <v>3915</v>
      </c>
      <c r="B2384" s="125" t="s">
        <v>970</v>
      </c>
      <c r="C2384" s="125" t="s">
        <v>2858</v>
      </c>
      <c r="D2384" s="125" t="s">
        <v>202</v>
      </c>
      <c r="E2384" s="125" t="s">
        <v>2874</v>
      </c>
      <c r="F2384" s="125" t="s">
        <v>2875</v>
      </c>
      <c r="G2384" s="125" t="s">
        <v>2904</v>
      </c>
    </row>
    <row r="2385" spans="1:7">
      <c r="A2385" s="208" t="s">
        <v>3916</v>
      </c>
      <c r="B2385" s="125" t="s">
        <v>970</v>
      </c>
      <c r="C2385" s="125" t="s">
        <v>2858</v>
      </c>
      <c r="D2385" s="125" t="s">
        <v>202</v>
      </c>
      <c r="E2385" s="125" t="s">
        <v>2874</v>
      </c>
      <c r="F2385" s="125" t="s">
        <v>3073</v>
      </c>
      <c r="G2385" s="125" t="s">
        <v>2973</v>
      </c>
    </row>
    <row r="2386" spans="1:7">
      <c r="A2386" s="208" t="s">
        <v>3917</v>
      </c>
      <c r="B2386" s="125" t="s">
        <v>970</v>
      </c>
      <c r="C2386" s="125" t="s">
        <v>2858</v>
      </c>
      <c r="D2386" s="125" t="s">
        <v>197</v>
      </c>
      <c r="E2386" s="125" t="s">
        <v>2874</v>
      </c>
      <c r="F2386" s="125" t="s">
        <v>2875</v>
      </c>
      <c r="G2386" s="125" t="s">
        <v>2876</v>
      </c>
    </row>
    <row r="2387" spans="1:7">
      <c r="A2387" s="208" t="s">
        <v>3918</v>
      </c>
      <c r="B2387" s="125" t="s">
        <v>970</v>
      </c>
      <c r="C2387" s="125" t="s">
        <v>2858</v>
      </c>
      <c r="D2387" s="125" t="s">
        <v>202</v>
      </c>
      <c r="E2387" s="125" t="s">
        <v>2874</v>
      </c>
      <c r="F2387" s="125" t="s">
        <v>2875</v>
      </c>
      <c r="G2387" s="125" t="s">
        <v>2876</v>
      </c>
    </row>
    <row r="2388" spans="1:7">
      <c r="A2388" s="208" t="s">
        <v>3919</v>
      </c>
      <c r="B2388" s="125" t="s">
        <v>970</v>
      </c>
      <c r="C2388" s="125" t="s">
        <v>2858</v>
      </c>
      <c r="D2388" s="125" t="s">
        <v>202</v>
      </c>
      <c r="E2388" s="125" t="s">
        <v>2938</v>
      </c>
      <c r="F2388" s="125" t="s">
        <v>2875</v>
      </c>
      <c r="G2388" s="125" t="s">
        <v>2876</v>
      </c>
    </row>
    <row r="2389" spans="1:7">
      <c r="A2389" s="208" t="s">
        <v>3920</v>
      </c>
      <c r="B2389" s="125" t="s">
        <v>970</v>
      </c>
      <c r="C2389" s="125" t="s">
        <v>2858</v>
      </c>
      <c r="D2389" s="125" t="s">
        <v>202</v>
      </c>
      <c r="E2389" s="125" t="s">
        <v>2874</v>
      </c>
      <c r="F2389" s="125" t="s">
        <v>2875</v>
      </c>
      <c r="G2389" s="125" t="s">
        <v>2881</v>
      </c>
    </row>
    <row r="2390" spans="1:7">
      <c r="A2390" s="208" t="s">
        <v>3921</v>
      </c>
      <c r="B2390" s="125" t="s">
        <v>970</v>
      </c>
      <c r="C2390" s="125" t="s">
        <v>2858</v>
      </c>
      <c r="D2390" s="125" t="s">
        <v>202</v>
      </c>
      <c r="E2390" s="125" t="s">
        <v>2874</v>
      </c>
      <c r="F2390" s="125" t="s">
        <v>2875</v>
      </c>
      <c r="G2390" s="125" t="s">
        <v>2896</v>
      </c>
    </row>
    <row r="2391" spans="1:7">
      <c r="A2391" s="208" t="s">
        <v>3922</v>
      </c>
      <c r="B2391" s="125" t="s">
        <v>970</v>
      </c>
      <c r="C2391" s="125" t="s">
        <v>2858</v>
      </c>
      <c r="D2391" s="125" t="s">
        <v>202</v>
      </c>
      <c r="E2391" s="125" t="s">
        <v>2874</v>
      </c>
      <c r="F2391" s="125" t="s">
        <v>2875</v>
      </c>
      <c r="G2391" s="125" t="s">
        <v>2885</v>
      </c>
    </row>
    <row r="2392" spans="1:7">
      <c r="A2392" s="208" t="s">
        <v>3923</v>
      </c>
      <c r="B2392" s="125" t="s">
        <v>970</v>
      </c>
      <c r="C2392" s="125" t="s">
        <v>2858</v>
      </c>
      <c r="D2392" s="125" t="s">
        <v>197</v>
      </c>
      <c r="E2392" s="125" t="s">
        <v>2874</v>
      </c>
      <c r="F2392" s="125" t="s">
        <v>2875</v>
      </c>
      <c r="G2392" s="125" t="s">
        <v>2876</v>
      </c>
    </row>
    <row r="2393" spans="1:7">
      <c r="A2393" s="208" t="s">
        <v>3924</v>
      </c>
      <c r="B2393" s="125" t="s">
        <v>970</v>
      </c>
      <c r="C2393" s="125" t="s">
        <v>2858</v>
      </c>
      <c r="D2393" s="125" t="s">
        <v>202</v>
      </c>
      <c r="E2393" s="125" t="s">
        <v>2874</v>
      </c>
      <c r="F2393" s="125" t="s">
        <v>2875</v>
      </c>
      <c r="G2393" s="125" t="s">
        <v>3138</v>
      </c>
    </row>
    <row r="2394" spans="1:7">
      <c r="A2394" s="208" t="s">
        <v>3925</v>
      </c>
      <c r="B2394" s="125" t="s">
        <v>970</v>
      </c>
      <c r="C2394" s="125" t="s">
        <v>2858</v>
      </c>
      <c r="D2394" s="125" t="s">
        <v>197</v>
      </c>
      <c r="E2394" s="125" t="s">
        <v>2874</v>
      </c>
      <c r="F2394" s="125" t="s">
        <v>2875</v>
      </c>
      <c r="G2394" s="125" t="s">
        <v>2890</v>
      </c>
    </row>
    <row r="2395" spans="1:7">
      <c r="A2395" s="208" t="s">
        <v>3926</v>
      </c>
      <c r="B2395" s="125" t="s">
        <v>970</v>
      </c>
      <c r="C2395" s="125" t="s">
        <v>2858</v>
      </c>
      <c r="D2395" s="125" t="s">
        <v>202</v>
      </c>
      <c r="E2395" s="125" t="s">
        <v>2874</v>
      </c>
      <c r="F2395" s="125" t="s">
        <v>2875</v>
      </c>
      <c r="G2395" s="125" t="s">
        <v>2999</v>
      </c>
    </row>
    <row r="2396" spans="1:7">
      <c r="A2396" s="208" t="s">
        <v>3927</v>
      </c>
      <c r="B2396" s="125" t="s">
        <v>970</v>
      </c>
      <c r="C2396" s="125" t="s">
        <v>2858</v>
      </c>
      <c r="D2396" s="125" t="s">
        <v>197</v>
      </c>
      <c r="E2396" s="125" t="s">
        <v>2874</v>
      </c>
      <c r="F2396" s="125" t="s">
        <v>2875</v>
      </c>
      <c r="G2396" s="125"/>
    </row>
    <row r="2397" spans="1:7">
      <c r="A2397" s="208" t="s">
        <v>3928</v>
      </c>
      <c r="B2397" s="125" t="s">
        <v>970</v>
      </c>
      <c r="C2397" s="125" t="s">
        <v>2858</v>
      </c>
      <c r="D2397" s="125" t="s">
        <v>202</v>
      </c>
      <c r="E2397" s="125" t="s">
        <v>2874</v>
      </c>
      <c r="F2397" s="125" t="s">
        <v>2875</v>
      </c>
      <c r="G2397" s="125" t="s">
        <v>2890</v>
      </c>
    </row>
    <row r="2398" spans="1:7">
      <c r="A2398" s="208" t="s">
        <v>3929</v>
      </c>
      <c r="B2398" s="125" t="s">
        <v>970</v>
      </c>
      <c r="C2398" s="125" t="s">
        <v>2858</v>
      </c>
      <c r="D2398" s="125" t="s">
        <v>197</v>
      </c>
      <c r="E2398" s="125" t="s">
        <v>2874</v>
      </c>
      <c r="F2398" s="125" t="s">
        <v>3073</v>
      </c>
      <c r="G2398" s="125" t="s">
        <v>2876</v>
      </c>
    </row>
    <row r="2399" spans="1:7">
      <c r="A2399" s="208" t="s">
        <v>3930</v>
      </c>
      <c r="B2399" s="125" t="s">
        <v>970</v>
      </c>
      <c r="C2399" s="125" t="s">
        <v>2858</v>
      </c>
      <c r="D2399" s="125" t="s">
        <v>197</v>
      </c>
      <c r="E2399" s="125" t="s">
        <v>2874</v>
      </c>
      <c r="F2399" s="125" t="s">
        <v>2875</v>
      </c>
      <c r="G2399" s="125" t="s">
        <v>3330</v>
      </c>
    </row>
    <row r="2400" spans="1:7">
      <c r="A2400" s="208" t="s">
        <v>3931</v>
      </c>
      <c r="B2400" s="125" t="s">
        <v>970</v>
      </c>
      <c r="C2400" s="125" t="s">
        <v>2858</v>
      </c>
      <c r="D2400" s="125" t="s">
        <v>202</v>
      </c>
      <c r="E2400" s="125" t="s">
        <v>2874</v>
      </c>
      <c r="F2400" s="125" t="s">
        <v>2875</v>
      </c>
      <c r="G2400" s="125" t="s">
        <v>3009</v>
      </c>
    </row>
    <row r="2401" spans="1:7">
      <c r="A2401" s="208" t="s">
        <v>3932</v>
      </c>
      <c r="B2401" s="125" t="s">
        <v>970</v>
      </c>
      <c r="C2401" s="125" t="s">
        <v>2858</v>
      </c>
      <c r="D2401" s="125" t="s">
        <v>202</v>
      </c>
      <c r="E2401" s="125" t="s">
        <v>2874</v>
      </c>
      <c r="F2401" s="125" t="s">
        <v>2875</v>
      </c>
      <c r="G2401" s="125" t="s">
        <v>3933</v>
      </c>
    </row>
    <row r="2402" spans="1:7">
      <c r="A2402" s="208" t="s">
        <v>3934</v>
      </c>
      <c r="B2402" s="125" t="s">
        <v>970</v>
      </c>
      <c r="C2402" s="125" t="s">
        <v>2858</v>
      </c>
      <c r="D2402" s="125" t="s">
        <v>202</v>
      </c>
      <c r="E2402" s="125" t="s">
        <v>2874</v>
      </c>
      <c r="F2402" s="125" t="s">
        <v>2875</v>
      </c>
      <c r="G2402" s="125" t="s">
        <v>2876</v>
      </c>
    </row>
    <row r="2403" spans="1:7">
      <c r="A2403" s="208" t="s">
        <v>3935</v>
      </c>
      <c r="B2403" s="125" t="s">
        <v>970</v>
      </c>
      <c r="C2403" s="125" t="s">
        <v>2858</v>
      </c>
      <c r="D2403" s="125" t="s">
        <v>202</v>
      </c>
      <c r="E2403" s="125" t="s">
        <v>2874</v>
      </c>
      <c r="F2403" s="125" t="s">
        <v>2875</v>
      </c>
      <c r="G2403" s="125" t="s">
        <v>2876</v>
      </c>
    </row>
    <row r="2404" spans="1:7">
      <c r="A2404" s="208" t="s">
        <v>3936</v>
      </c>
      <c r="B2404" s="125" t="s">
        <v>970</v>
      </c>
      <c r="C2404" s="125" t="s">
        <v>2858</v>
      </c>
      <c r="D2404" s="125" t="s">
        <v>202</v>
      </c>
      <c r="E2404" s="125" t="s">
        <v>2874</v>
      </c>
      <c r="F2404" s="125" t="s">
        <v>2875</v>
      </c>
      <c r="G2404" s="125" t="s">
        <v>3937</v>
      </c>
    </row>
    <row r="2405" spans="1:7">
      <c r="A2405" s="208" t="s">
        <v>3938</v>
      </c>
      <c r="B2405" s="125" t="s">
        <v>970</v>
      </c>
      <c r="C2405" s="125" t="s">
        <v>2858</v>
      </c>
      <c r="D2405" s="125" t="s">
        <v>197</v>
      </c>
      <c r="E2405" s="125" t="s">
        <v>2874</v>
      </c>
      <c r="F2405" s="125" t="s">
        <v>2875</v>
      </c>
      <c r="G2405" s="125" t="s">
        <v>2885</v>
      </c>
    </row>
    <row r="2406" spans="1:7">
      <c r="A2406" s="208" t="s">
        <v>3939</v>
      </c>
      <c r="B2406" s="125" t="s">
        <v>970</v>
      </c>
      <c r="C2406" s="125" t="s">
        <v>2858</v>
      </c>
      <c r="D2406" s="125" t="s">
        <v>197</v>
      </c>
      <c r="E2406" s="125" t="s">
        <v>2874</v>
      </c>
      <c r="F2406" s="125" t="s">
        <v>2875</v>
      </c>
      <c r="G2406" s="125" t="s">
        <v>2876</v>
      </c>
    </row>
    <row r="2407" spans="1:7">
      <c r="A2407" s="208" t="s">
        <v>3940</v>
      </c>
      <c r="B2407" s="125" t="s">
        <v>970</v>
      </c>
      <c r="C2407" s="125" t="s">
        <v>2858</v>
      </c>
      <c r="D2407" s="125" t="s">
        <v>202</v>
      </c>
      <c r="E2407" s="125" t="s">
        <v>2874</v>
      </c>
      <c r="F2407" s="125" t="s">
        <v>2875</v>
      </c>
      <c r="G2407" s="125" t="s">
        <v>2916</v>
      </c>
    </row>
    <row r="2408" spans="1:7">
      <c r="A2408" s="208" t="s">
        <v>3941</v>
      </c>
      <c r="B2408" s="125" t="s">
        <v>970</v>
      </c>
      <c r="C2408" s="125" t="s">
        <v>2858</v>
      </c>
      <c r="D2408" s="125" t="s">
        <v>197</v>
      </c>
      <c r="E2408" s="125" t="s">
        <v>2874</v>
      </c>
      <c r="F2408" s="125" t="s">
        <v>2875</v>
      </c>
      <c r="G2408" s="125" t="s">
        <v>2999</v>
      </c>
    </row>
    <row r="2409" spans="1:7">
      <c r="A2409" s="208" t="s">
        <v>3942</v>
      </c>
      <c r="B2409" s="125" t="s">
        <v>970</v>
      </c>
      <c r="C2409" s="125" t="s">
        <v>2858</v>
      </c>
      <c r="D2409" s="125" t="s">
        <v>197</v>
      </c>
      <c r="E2409" s="125" t="s">
        <v>2874</v>
      </c>
      <c r="F2409" s="125" t="s">
        <v>2875</v>
      </c>
      <c r="G2409" s="125" t="s">
        <v>2876</v>
      </c>
    </row>
    <row r="2410" spans="1:7">
      <c r="A2410" s="208" t="s">
        <v>3943</v>
      </c>
      <c r="B2410" s="125" t="s">
        <v>970</v>
      </c>
      <c r="C2410" s="125" t="s">
        <v>2858</v>
      </c>
      <c r="D2410" s="125" t="s">
        <v>197</v>
      </c>
      <c r="E2410" s="125" t="s">
        <v>2874</v>
      </c>
      <c r="F2410" s="125" t="s">
        <v>2875</v>
      </c>
      <c r="G2410" s="125" t="s">
        <v>3944</v>
      </c>
    </row>
    <row r="2411" spans="1:7">
      <c r="A2411" s="208" t="s">
        <v>3945</v>
      </c>
      <c r="B2411" s="125" t="s">
        <v>970</v>
      </c>
      <c r="C2411" s="125" t="s">
        <v>2858</v>
      </c>
      <c r="D2411" s="125" t="s">
        <v>197</v>
      </c>
      <c r="E2411" s="125" t="s">
        <v>2874</v>
      </c>
      <c r="F2411" s="125" t="s">
        <v>2875</v>
      </c>
      <c r="G2411" s="125" t="s">
        <v>2904</v>
      </c>
    </row>
    <row r="2412" spans="1:7">
      <c r="A2412" s="208" t="s">
        <v>3946</v>
      </c>
      <c r="B2412" s="125" t="s">
        <v>970</v>
      </c>
      <c r="C2412" s="125" t="s">
        <v>2858</v>
      </c>
      <c r="D2412" s="125" t="s">
        <v>202</v>
      </c>
      <c r="E2412" s="125" t="s">
        <v>2874</v>
      </c>
      <c r="F2412" s="125" t="s">
        <v>2875</v>
      </c>
      <c r="G2412" s="125" t="s">
        <v>2904</v>
      </c>
    </row>
    <row r="2413" spans="1:7">
      <c r="A2413" s="208" t="s">
        <v>3947</v>
      </c>
      <c r="B2413" s="125" t="s">
        <v>970</v>
      </c>
      <c r="C2413" s="125" t="s">
        <v>2858</v>
      </c>
      <c r="D2413" s="125" t="s">
        <v>202</v>
      </c>
      <c r="E2413" s="125" t="s">
        <v>2874</v>
      </c>
      <c r="F2413" s="125" t="s">
        <v>2875</v>
      </c>
      <c r="G2413" s="125" t="s">
        <v>2876</v>
      </c>
    </row>
    <row r="2414" spans="1:7">
      <c r="A2414" s="208" t="s">
        <v>3948</v>
      </c>
      <c r="B2414" s="125" t="s">
        <v>970</v>
      </c>
      <c r="C2414" s="125" t="s">
        <v>2858</v>
      </c>
      <c r="D2414" s="125" t="s">
        <v>197</v>
      </c>
      <c r="E2414" s="125" t="s">
        <v>2874</v>
      </c>
      <c r="F2414" s="125" t="s">
        <v>2875</v>
      </c>
      <c r="G2414" s="125" t="s">
        <v>2896</v>
      </c>
    </row>
    <row r="2415" spans="1:7">
      <c r="A2415" s="208" t="s">
        <v>3949</v>
      </c>
      <c r="B2415" s="125" t="s">
        <v>970</v>
      </c>
      <c r="C2415" s="125" t="s">
        <v>2858</v>
      </c>
      <c r="D2415" s="125" t="s">
        <v>197</v>
      </c>
      <c r="E2415" s="125" t="s">
        <v>2874</v>
      </c>
      <c r="F2415" s="125" t="s">
        <v>2875</v>
      </c>
      <c r="G2415" s="125" t="s">
        <v>2939</v>
      </c>
    </row>
    <row r="2416" spans="1:7">
      <c r="A2416" s="208" t="s">
        <v>3950</v>
      </c>
      <c r="B2416" s="125" t="s">
        <v>970</v>
      </c>
      <c r="C2416" s="125" t="s">
        <v>2858</v>
      </c>
      <c r="D2416" s="125" t="s">
        <v>202</v>
      </c>
      <c r="E2416" s="125" t="s">
        <v>2874</v>
      </c>
      <c r="F2416" s="125" t="s">
        <v>2875</v>
      </c>
      <c r="G2416" s="125" t="s">
        <v>2876</v>
      </c>
    </row>
    <row r="2417" spans="1:7">
      <c r="A2417" s="208" t="s">
        <v>3951</v>
      </c>
      <c r="B2417" s="125" t="s">
        <v>970</v>
      </c>
      <c r="C2417" s="125" t="s">
        <v>2858</v>
      </c>
      <c r="D2417" s="125" t="s">
        <v>202</v>
      </c>
      <c r="E2417" s="125" t="s">
        <v>2874</v>
      </c>
      <c r="F2417" s="125" t="s">
        <v>2875</v>
      </c>
      <c r="G2417" s="125" t="s">
        <v>3217</v>
      </c>
    </row>
    <row r="2418" spans="1:7">
      <c r="A2418" s="208" t="s">
        <v>3952</v>
      </c>
      <c r="B2418" s="125" t="s">
        <v>970</v>
      </c>
      <c r="C2418" s="125" t="s">
        <v>2858</v>
      </c>
      <c r="D2418" s="125" t="s">
        <v>202</v>
      </c>
      <c r="E2418" s="125" t="s">
        <v>2874</v>
      </c>
      <c r="F2418" s="125" t="s">
        <v>2875</v>
      </c>
      <c r="G2418" s="125" t="s">
        <v>2883</v>
      </c>
    </row>
    <row r="2419" spans="1:7">
      <c r="A2419" s="208" t="s">
        <v>3953</v>
      </c>
      <c r="B2419" s="125" t="s">
        <v>970</v>
      </c>
      <c r="C2419" s="125" t="s">
        <v>2858</v>
      </c>
      <c r="D2419" s="125" t="s">
        <v>202</v>
      </c>
      <c r="E2419" s="125" t="s">
        <v>2874</v>
      </c>
      <c r="F2419" s="125" t="s">
        <v>2875</v>
      </c>
      <c r="G2419" s="125" t="s">
        <v>2912</v>
      </c>
    </row>
    <row r="2420" spans="1:7">
      <c r="A2420" s="208" t="s">
        <v>3954</v>
      </c>
      <c r="B2420" s="125" t="s">
        <v>970</v>
      </c>
      <c r="C2420" s="125" t="s">
        <v>2858</v>
      </c>
      <c r="D2420" s="125" t="s">
        <v>202</v>
      </c>
      <c r="E2420" s="125" t="s">
        <v>2874</v>
      </c>
      <c r="F2420" s="125" t="s">
        <v>2875</v>
      </c>
      <c r="G2420" s="125" t="s">
        <v>2981</v>
      </c>
    </row>
    <row r="2421" spans="1:7">
      <c r="A2421" s="208" t="s">
        <v>3955</v>
      </c>
      <c r="B2421" s="125" t="s">
        <v>970</v>
      </c>
      <c r="C2421" s="125" t="s">
        <v>2858</v>
      </c>
      <c r="D2421" s="125" t="s">
        <v>202</v>
      </c>
      <c r="E2421" s="125" t="s">
        <v>2874</v>
      </c>
      <c r="F2421" s="125" t="s">
        <v>2875</v>
      </c>
      <c r="G2421" s="125" t="s">
        <v>2876</v>
      </c>
    </row>
    <row r="2422" spans="1:7">
      <c r="A2422" s="208" t="s">
        <v>3956</v>
      </c>
      <c r="B2422" s="125" t="s">
        <v>970</v>
      </c>
      <c r="C2422" s="125" t="s">
        <v>2858</v>
      </c>
      <c r="D2422" s="125" t="s">
        <v>202</v>
      </c>
      <c r="E2422" s="125" t="s">
        <v>2874</v>
      </c>
      <c r="F2422" s="125" t="s">
        <v>3073</v>
      </c>
      <c r="G2422" s="125" t="s">
        <v>3168</v>
      </c>
    </row>
    <row r="2423" spans="1:7">
      <c r="A2423" s="208" t="s">
        <v>3957</v>
      </c>
      <c r="B2423" s="125" t="s">
        <v>970</v>
      </c>
      <c r="C2423" s="125" t="s">
        <v>2858</v>
      </c>
      <c r="D2423" s="125" t="s">
        <v>197</v>
      </c>
      <c r="E2423" s="125" t="s">
        <v>2874</v>
      </c>
      <c r="F2423" s="125" t="s">
        <v>2875</v>
      </c>
      <c r="G2423" s="125" t="s">
        <v>2876</v>
      </c>
    </row>
    <row r="2424" spans="1:7">
      <c r="A2424" s="208" t="s">
        <v>3958</v>
      </c>
      <c r="B2424" s="125" t="s">
        <v>970</v>
      </c>
      <c r="C2424" s="125" t="s">
        <v>2858</v>
      </c>
      <c r="D2424" s="125" t="s">
        <v>202</v>
      </c>
      <c r="E2424" s="125" t="s">
        <v>2874</v>
      </c>
      <c r="F2424" s="125" t="s">
        <v>2875</v>
      </c>
      <c r="G2424" s="125" t="s">
        <v>2885</v>
      </c>
    </row>
    <row r="2425" spans="1:7">
      <c r="A2425" s="208" t="s">
        <v>3959</v>
      </c>
      <c r="B2425" s="125" t="s">
        <v>970</v>
      </c>
      <c r="C2425" s="125" t="s">
        <v>2858</v>
      </c>
      <c r="D2425" s="125" t="s">
        <v>197</v>
      </c>
      <c r="E2425" s="125" t="s">
        <v>2874</v>
      </c>
      <c r="F2425" s="125" t="s">
        <v>3073</v>
      </c>
      <c r="G2425" s="125" t="s">
        <v>2876</v>
      </c>
    </row>
    <row r="2426" spans="1:7">
      <c r="A2426" s="208" t="s">
        <v>3960</v>
      </c>
      <c r="B2426" s="125" t="s">
        <v>970</v>
      </c>
      <c r="C2426" s="125" t="s">
        <v>2858</v>
      </c>
      <c r="D2426" s="125" t="s">
        <v>197</v>
      </c>
      <c r="E2426" s="125" t="s">
        <v>2874</v>
      </c>
      <c r="F2426" s="125" t="s">
        <v>2875</v>
      </c>
      <c r="G2426" s="125" t="s">
        <v>2876</v>
      </c>
    </row>
    <row r="2427" spans="1:7">
      <c r="A2427" s="208" t="s">
        <v>3961</v>
      </c>
      <c r="B2427" s="125" t="s">
        <v>970</v>
      </c>
      <c r="C2427" s="125" t="s">
        <v>2858</v>
      </c>
      <c r="D2427" s="125" t="s">
        <v>202</v>
      </c>
      <c r="E2427" s="125" t="s">
        <v>2874</v>
      </c>
      <c r="F2427" s="125" t="s">
        <v>2875</v>
      </c>
      <c r="G2427" s="125" t="s">
        <v>2876</v>
      </c>
    </row>
    <row r="2428" spans="1:7">
      <c r="A2428" s="208" t="s">
        <v>3962</v>
      </c>
      <c r="B2428" s="125" t="s">
        <v>970</v>
      </c>
      <c r="C2428" s="125" t="s">
        <v>2858</v>
      </c>
      <c r="D2428" s="125" t="s">
        <v>202</v>
      </c>
      <c r="E2428" s="125" t="s">
        <v>2874</v>
      </c>
      <c r="F2428" s="125" t="s">
        <v>2875</v>
      </c>
      <c r="G2428" s="125" t="s">
        <v>2876</v>
      </c>
    </row>
    <row r="2429" spans="1:7">
      <c r="A2429" s="208" t="s">
        <v>3963</v>
      </c>
      <c r="B2429" s="125" t="s">
        <v>970</v>
      </c>
      <c r="C2429" s="125" t="s">
        <v>2858</v>
      </c>
      <c r="D2429" s="125" t="s">
        <v>197</v>
      </c>
      <c r="E2429" s="125" t="s">
        <v>2874</v>
      </c>
      <c r="F2429" s="125" t="s">
        <v>2875</v>
      </c>
      <c r="G2429" s="125" t="s">
        <v>2896</v>
      </c>
    </row>
    <row r="2430" spans="1:7">
      <c r="A2430" s="208" t="s">
        <v>3964</v>
      </c>
      <c r="B2430" s="125" t="s">
        <v>195</v>
      </c>
      <c r="C2430" s="125" t="s">
        <v>2859</v>
      </c>
      <c r="D2430" s="125" t="s">
        <v>202</v>
      </c>
      <c r="E2430" s="125" t="s">
        <v>2874</v>
      </c>
      <c r="F2430" s="125" t="s">
        <v>2875</v>
      </c>
      <c r="G2430" s="125" t="s">
        <v>2878</v>
      </c>
    </row>
    <row r="2431" spans="1:7">
      <c r="A2431" s="208" t="s">
        <v>3965</v>
      </c>
      <c r="B2431" s="125" t="s">
        <v>195</v>
      </c>
      <c r="C2431" s="125" t="s">
        <v>2859</v>
      </c>
      <c r="D2431" s="125" t="s">
        <v>197</v>
      </c>
      <c r="E2431" s="125" t="s">
        <v>2874</v>
      </c>
      <c r="F2431" s="125" t="s">
        <v>2875</v>
      </c>
      <c r="G2431" s="125" t="s">
        <v>2876</v>
      </c>
    </row>
    <row r="2432" spans="1:7">
      <c r="A2432" s="208" t="s">
        <v>3966</v>
      </c>
      <c r="B2432" s="125" t="s">
        <v>195</v>
      </c>
      <c r="C2432" s="125" t="s">
        <v>2859</v>
      </c>
      <c r="D2432" s="125" t="s">
        <v>202</v>
      </c>
      <c r="E2432" s="125" t="s">
        <v>2874</v>
      </c>
      <c r="F2432" s="125" t="s">
        <v>2875</v>
      </c>
      <c r="G2432" s="125"/>
    </row>
    <row r="2433" spans="1:7">
      <c r="A2433" s="208" t="s">
        <v>3967</v>
      </c>
      <c r="B2433" s="125" t="s">
        <v>195</v>
      </c>
      <c r="C2433" s="125" t="s">
        <v>2859</v>
      </c>
      <c r="D2433" s="125" t="s">
        <v>197</v>
      </c>
      <c r="E2433" s="125" t="s">
        <v>2874</v>
      </c>
      <c r="F2433" s="125" t="s">
        <v>2875</v>
      </c>
      <c r="G2433" s="125" t="s">
        <v>2876</v>
      </c>
    </row>
    <row r="2434" spans="1:7">
      <c r="A2434" s="208" t="s">
        <v>3968</v>
      </c>
      <c r="B2434" s="125" t="s">
        <v>195</v>
      </c>
      <c r="C2434" s="125" t="s">
        <v>2859</v>
      </c>
      <c r="D2434" s="125" t="s">
        <v>202</v>
      </c>
      <c r="E2434" s="125" t="s">
        <v>2874</v>
      </c>
      <c r="F2434" s="125" t="s">
        <v>2875</v>
      </c>
      <c r="G2434" s="125" t="s">
        <v>2876</v>
      </c>
    </row>
    <row r="2435" spans="1:7">
      <c r="A2435" s="208" t="s">
        <v>3969</v>
      </c>
      <c r="B2435" s="125" t="s">
        <v>195</v>
      </c>
      <c r="C2435" s="125" t="s">
        <v>2859</v>
      </c>
      <c r="D2435" s="125" t="s">
        <v>202</v>
      </c>
      <c r="E2435" s="125" t="s">
        <v>2874</v>
      </c>
      <c r="F2435" s="125" t="s">
        <v>2875</v>
      </c>
      <c r="G2435" s="125" t="s">
        <v>2878</v>
      </c>
    </row>
    <row r="2436" spans="1:7">
      <c r="A2436" s="208" t="s">
        <v>3970</v>
      </c>
      <c r="B2436" s="125" t="s">
        <v>195</v>
      </c>
      <c r="C2436" s="125" t="s">
        <v>2859</v>
      </c>
      <c r="D2436" s="125" t="s">
        <v>197</v>
      </c>
      <c r="E2436" s="125" t="s">
        <v>2874</v>
      </c>
      <c r="F2436" s="125" t="s">
        <v>2875</v>
      </c>
      <c r="G2436" s="125"/>
    </row>
    <row r="2437" spans="1:7">
      <c r="A2437" s="208" t="s">
        <v>3971</v>
      </c>
      <c r="B2437" s="125" t="s">
        <v>195</v>
      </c>
      <c r="C2437" s="125" t="s">
        <v>2859</v>
      </c>
      <c r="D2437" s="125" t="s">
        <v>202</v>
      </c>
      <c r="E2437" s="125" t="s">
        <v>2874</v>
      </c>
      <c r="F2437" s="125" t="s">
        <v>2875</v>
      </c>
      <c r="G2437" s="125" t="s">
        <v>2881</v>
      </c>
    </row>
    <row r="2438" spans="1:7">
      <c r="A2438" s="208" t="s">
        <v>3972</v>
      </c>
      <c r="B2438" s="125" t="s">
        <v>195</v>
      </c>
      <c r="C2438" s="125" t="s">
        <v>2859</v>
      </c>
      <c r="D2438" s="125" t="s">
        <v>202</v>
      </c>
      <c r="E2438" s="125" t="s">
        <v>2874</v>
      </c>
      <c r="F2438" s="125" t="s">
        <v>2875</v>
      </c>
      <c r="G2438" s="125" t="s">
        <v>3036</v>
      </c>
    </row>
    <row r="2439" spans="1:7">
      <c r="A2439" s="208" t="s">
        <v>3973</v>
      </c>
      <c r="B2439" s="125" t="s">
        <v>195</v>
      </c>
      <c r="C2439" s="125" t="s">
        <v>2859</v>
      </c>
      <c r="D2439" s="125" t="s">
        <v>202</v>
      </c>
      <c r="E2439" s="125" t="s">
        <v>2874</v>
      </c>
      <c r="F2439" s="125" t="s">
        <v>2875</v>
      </c>
      <c r="G2439" s="125" t="s">
        <v>2876</v>
      </c>
    </row>
    <row r="2440" spans="1:7">
      <c r="A2440" s="208" t="s">
        <v>3974</v>
      </c>
      <c r="B2440" s="125" t="s">
        <v>195</v>
      </c>
      <c r="C2440" s="125" t="s">
        <v>2859</v>
      </c>
      <c r="D2440" s="125" t="s">
        <v>202</v>
      </c>
      <c r="E2440" s="125" t="s">
        <v>2874</v>
      </c>
      <c r="F2440" s="125" t="s">
        <v>2875</v>
      </c>
      <c r="G2440" s="125" t="s">
        <v>2878</v>
      </c>
    </row>
    <row r="2441" spans="1:7">
      <c r="A2441" s="208" t="s">
        <v>3975</v>
      </c>
      <c r="B2441" s="125" t="s">
        <v>195</v>
      </c>
      <c r="C2441" s="125" t="s">
        <v>2859</v>
      </c>
      <c r="D2441" s="125" t="s">
        <v>202</v>
      </c>
      <c r="E2441" s="125" t="s">
        <v>2874</v>
      </c>
      <c r="F2441" s="125" t="s">
        <v>2875</v>
      </c>
      <c r="G2441" s="125" t="s">
        <v>2876</v>
      </c>
    </row>
    <row r="2442" spans="1:7">
      <c r="A2442" s="208" t="s">
        <v>3976</v>
      </c>
      <c r="B2442" s="125" t="s">
        <v>195</v>
      </c>
      <c r="C2442" s="125" t="s">
        <v>2859</v>
      </c>
      <c r="D2442" s="125" t="s">
        <v>202</v>
      </c>
      <c r="E2442" s="125" t="s">
        <v>2874</v>
      </c>
      <c r="F2442" s="125" t="s">
        <v>2875</v>
      </c>
      <c r="G2442" s="125" t="s">
        <v>3064</v>
      </c>
    </row>
    <row r="2443" spans="1:7">
      <c r="A2443" s="208" t="s">
        <v>3977</v>
      </c>
      <c r="B2443" s="125" t="s">
        <v>195</v>
      </c>
      <c r="C2443" s="125" t="s">
        <v>2859</v>
      </c>
      <c r="D2443" s="125" t="s">
        <v>197</v>
      </c>
      <c r="E2443" s="125" t="s">
        <v>2874</v>
      </c>
      <c r="F2443" s="125" t="s">
        <v>2875</v>
      </c>
      <c r="G2443" s="125" t="s">
        <v>2876</v>
      </c>
    </row>
    <row r="2444" spans="1:7">
      <c r="A2444" s="208" t="s">
        <v>3978</v>
      </c>
      <c r="B2444" s="125" t="s">
        <v>195</v>
      </c>
      <c r="C2444" s="125" t="s">
        <v>2859</v>
      </c>
      <c r="D2444" s="125" t="s">
        <v>197</v>
      </c>
      <c r="E2444" s="125" t="s">
        <v>2874</v>
      </c>
      <c r="F2444" s="125" t="s">
        <v>2875</v>
      </c>
      <c r="G2444" s="125" t="s">
        <v>2876</v>
      </c>
    </row>
    <row r="2445" spans="1:7">
      <c r="A2445" s="208" t="s">
        <v>3979</v>
      </c>
      <c r="B2445" s="125" t="s">
        <v>195</v>
      </c>
      <c r="C2445" s="125" t="s">
        <v>2859</v>
      </c>
      <c r="D2445" s="125" t="s">
        <v>202</v>
      </c>
      <c r="E2445" s="125" t="s">
        <v>2874</v>
      </c>
      <c r="F2445" s="125" t="s">
        <v>2875</v>
      </c>
      <c r="G2445" s="125" t="s">
        <v>2885</v>
      </c>
    </row>
    <row r="2446" spans="1:7">
      <c r="A2446" s="208" t="s">
        <v>3980</v>
      </c>
      <c r="B2446" s="125" t="s">
        <v>195</v>
      </c>
      <c r="C2446" s="125" t="s">
        <v>2859</v>
      </c>
      <c r="D2446" s="125" t="s">
        <v>197</v>
      </c>
      <c r="E2446" s="125" t="s">
        <v>2874</v>
      </c>
      <c r="F2446" s="125" t="s">
        <v>2875</v>
      </c>
      <c r="G2446" s="125" t="s">
        <v>2878</v>
      </c>
    </row>
    <row r="2447" spans="1:7">
      <c r="A2447" s="208" t="s">
        <v>3981</v>
      </c>
      <c r="B2447" s="125" t="s">
        <v>195</v>
      </c>
      <c r="C2447" s="125" t="s">
        <v>2859</v>
      </c>
      <c r="D2447" s="125" t="s">
        <v>202</v>
      </c>
      <c r="E2447" s="125" t="s">
        <v>2874</v>
      </c>
      <c r="F2447" s="125" t="s">
        <v>2875</v>
      </c>
      <c r="G2447" s="125" t="s">
        <v>2876</v>
      </c>
    </row>
    <row r="2448" spans="1:7">
      <c r="A2448" s="208" t="s">
        <v>3982</v>
      </c>
      <c r="B2448" s="125" t="s">
        <v>195</v>
      </c>
      <c r="C2448" s="125" t="s">
        <v>2859</v>
      </c>
      <c r="D2448" s="125" t="s">
        <v>202</v>
      </c>
      <c r="E2448" s="125" t="s">
        <v>2874</v>
      </c>
      <c r="F2448" s="125" t="s">
        <v>2875</v>
      </c>
      <c r="G2448" s="125" t="s">
        <v>2881</v>
      </c>
    </row>
    <row r="2449" spans="1:7">
      <c r="A2449" s="208" t="s">
        <v>3983</v>
      </c>
      <c r="B2449" s="125" t="s">
        <v>195</v>
      </c>
      <c r="C2449" s="125" t="s">
        <v>2859</v>
      </c>
      <c r="D2449" s="125" t="s">
        <v>197</v>
      </c>
      <c r="E2449" s="125" t="s">
        <v>2874</v>
      </c>
      <c r="F2449" s="125" t="s">
        <v>2875</v>
      </c>
      <c r="G2449" s="125" t="s">
        <v>2876</v>
      </c>
    </row>
    <row r="2450" spans="1:7">
      <c r="A2450" s="208" t="s">
        <v>3984</v>
      </c>
      <c r="B2450" s="125" t="s">
        <v>195</v>
      </c>
      <c r="C2450" s="125" t="s">
        <v>2859</v>
      </c>
      <c r="D2450" s="125" t="s">
        <v>202</v>
      </c>
      <c r="E2450" s="125" t="s">
        <v>2874</v>
      </c>
      <c r="F2450" s="125" t="s">
        <v>2875</v>
      </c>
      <c r="G2450" s="125" t="s">
        <v>2876</v>
      </c>
    </row>
    <row r="2451" spans="1:7">
      <c r="A2451" s="208" t="s">
        <v>3985</v>
      </c>
      <c r="B2451" s="125" t="s">
        <v>195</v>
      </c>
      <c r="C2451" s="125" t="s">
        <v>2859</v>
      </c>
      <c r="D2451" s="125" t="s">
        <v>202</v>
      </c>
      <c r="E2451" s="125" t="s">
        <v>2874</v>
      </c>
      <c r="F2451" s="125" t="s">
        <v>2875</v>
      </c>
      <c r="G2451" s="125" t="s">
        <v>2885</v>
      </c>
    </row>
    <row r="2452" spans="1:7">
      <c r="A2452" s="208" t="s">
        <v>3986</v>
      </c>
      <c r="B2452" s="125" t="s">
        <v>195</v>
      </c>
      <c r="C2452" s="125" t="s">
        <v>2859</v>
      </c>
      <c r="D2452" s="125" t="s">
        <v>197</v>
      </c>
      <c r="E2452" s="125" t="s">
        <v>2874</v>
      </c>
      <c r="F2452" s="125" t="s">
        <v>2875</v>
      </c>
      <c r="G2452" s="125" t="s">
        <v>2904</v>
      </c>
    </row>
    <row r="2453" spans="1:7">
      <c r="A2453" s="208" t="s">
        <v>3987</v>
      </c>
      <c r="B2453" s="125" t="s">
        <v>195</v>
      </c>
      <c r="C2453" s="125" t="s">
        <v>2859</v>
      </c>
      <c r="D2453" s="125" t="s">
        <v>202</v>
      </c>
      <c r="E2453" s="125" t="s">
        <v>2874</v>
      </c>
      <c r="F2453" s="125" t="s">
        <v>2875</v>
      </c>
      <c r="G2453" s="125" t="s">
        <v>2876</v>
      </c>
    </row>
    <row r="2454" spans="1:7">
      <c r="A2454" s="208" t="s">
        <v>3988</v>
      </c>
      <c r="B2454" s="125" t="s">
        <v>195</v>
      </c>
      <c r="C2454" s="125" t="s">
        <v>2859</v>
      </c>
      <c r="D2454" s="125" t="s">
        <v>202</v>
      </c>
      <c r="E2454" s="125" t="s">
        <v>2874</v>
      </c>
      <c r="F2454" s="125" t="s">
        <v>2875</v>
      </c>
      <c r="G2454" s="125" t="s">
        <v>2876</v>
      </c>
    </row>
    <row r="2455" spans="1:7">
      <c r="A2455" s="208" t="s">
        <v>3989</v>
      </c>
      <c r="B2455" s="125" t="s">
        <v>195</v>
      </c>
      <c r="C2455" s="125" t="s">
        <v>2859</v>
      </c>
      <c r="D2455" s="125" t="s">
        <v>202</v>
      </c>
      <c r="E2455" s="125" t="s">
        <v>2874</v>
      </c>
      <c r="F2455" s="125" t="s">
        <v>2875</v>
      </c>
      <c r="G2455" s="125" t="s">
        <v>3990</v>
      </c>
    </row>
    <row r="2456" spans="1:7">
      <c r="A2456" s="208" t="s">
        <v>3991</v>
      </c>
      <c r="B2456" s="125" t="s">
        <v>195</v>
      </c>
      <c r="C2456" s="125" t="s">
        <v>2859</v>
      </c>
      <c r="D2456" s="125" t="s">
        <v>197</v>
      </c>
      <c r="E2456" s="125" t="s">
        <v>2874</v>
      </c>
      <c r="F2456" s="125" t="s">
        <v>2875</v>
      </c>
      <c r="G2456" s="125" t="s">
        <v>2890</v>
      </c>
    </row>
    <row r="2457" spans="1:7">
      <c r="A2457" s="208" t="s">
        <v>3992</v>
      </c>
      <c r="B2457" s="125" t="s">
        <v>195</v>
      </c>
      <c r="C2457" s="125" t="s">
        <v>2859</v>
      </c>
      <c r="D2457" s="125" t="s">
        <v>197</v>
      </c>
      <c r="E2457" s="125" t="s">
        <v>2938</v>
      </c>
      <c r="F2457" s="125" t="s">
        <v>2875</v>
      </c>
      <c r="G2457" s="125" t="s">
        <v>2876</v>
      </c>
    </row>
    <row r="2458" spans="1:7">
      <c r="A2458" s="208" t="s">
        <v>3993</v>
      </c>
      <c r="B2458" s="125" t="s">
        <v>195</v>
      </c>
      <c r="C2458" s="125" t="s">
        <v>2859</v>
      </c>
      <c r="D2458" s="125" t="s">
        <v>197</v>
      </c>
      <c r="E2458" s="125" t="s">
        <v>2874</v>
      </c>
      <c r="F2458" s="125" t="s">
        <v>2875</v>
      </c>
      <c r="G2458" s="125" t="s">
        <v>2881</v>
      </c>
    </row>
    <row r="2459" spans="1:7">
      <c r="A2459" s="208" t="s">
        <v>3994</v>
      </c>
      <c r="B2459" s="125" t="s">
        <v>195</v>
      </c>
      <c r="C2459" s="125" t="s">
        <v>2859</v>
      </c>
      <c r="D2459" s="125" t="s">
        <v>197</v>
      </c>
      <c r="E2459" s="125" t="s">
        <v>2874</v>
      </c>
      <c r="F2459" s="125" t="s">
        <v>2875</v>
      </c>
      <c r="G2459" s="125" t="s">
        <v>2981</v>
      </c>
    </row>
    <row r="2460" spans="1:7">
      <c r="A2460" s="208" t="s">
        <v>3995</v>
      </c>
      <c r="B2460" s="125" t="s">
        <v>195</v>
      </c>
      <c r="C2460" s="125" t="s">
        <v>2859</v>
      </c>
      <c r="D2460" s="125" t="s">
        <v>202</v>
      </c>
      <c r="E2460" s="125" t="s">
        <v>2874</v>
      </c>
      <c r="F2460" s="125" t="s">
        <v>2875</v>
      </c>
      <c r="G2460" s="125" t="s">
        <v>2896</v>
      </c>
    </row>
    <row r="2461" spans="1:7">
      <c r="A2461" s="208" t="s">
        <v>3996</v>
      </c>
      <c r="B2461" s="125" t="s">
        <v>195</v>
      </c>
      <c r="C2461" s="125" t="s">
        <v>2859</v>
      </c>
      <c r="D2461" s="125" t="s">
        <v>202</v>
      </c>
      <c r="E2461" s="125" t="s">
        <v>2874</v>
      </c>
      <c r="F2461" s="125" t="s">
        <v>2875</v>
      </c>
      <c r="G2461" s="125" t="s">
        <v>2881</v>
      </c>
    </row>
    <row r="2462" spans="1:7">
      <c r="A2462" s="208" t="s">
        <v>3997</v>
      </c>
      <c r="B2462" s="125" t="s">
        <v>195</v>
      </c>
      <c r="C2462" s="125" t="s">
        <v>2859</v>
      </c>
      <c r="D2462" s="125" t="s">
        <v>197</v>
      </c>
      <c r="E2462" s="125" t="s">
        <v>2874</v>
      </c>
      <c r="F2462" s="125" t="s">
        <v>2875</v>
      </c>
      <c r="G2462" s="125" t="s">
        <v>2885</v>
      </c>
    </row>
    <row r="2463" spans="1:7">
      <c r="A2463" s="208" t="s">
        <v>3998</v>
      </c>
      <c r="B2463" s="125" t="s">
        <v>195</v>
      </c>
      <c r="C2463" s="125" t="s">
        <v>2859</v>
      </c>
      <c r="D2463" s="125" t="s">
        <v>197</v>
      </c>
      <c r="E2463" s="125" t="s">
        <v>2874</v>
      </c>
      <c r="F2463" s="125" t="s">
        <v>2875</v>
      </c>
      <c r="G2463" s="125" t="s">
        <v>2876</v>
      </c>
    </row>
    <row r="2464" spans="1:7">
      <c r="A2464" s="208" t="s">
        <v>3999</v>
      </c>
      <c r="B2464" s="125" t="s">
        <v>195</v>
      </c>
      <c r="C2464" s="125" t="s">
        <v>2859</v>
      </c>
      <c r="D2464" s="125" t="s">
        <v>197</v>
      </c>
      <c r="E2464" s="125" t="s">
        <v>2938</v>
      </c>
      <c r="F2464" s="125" t="s">
        <v>2875</v>
      </c>
      <c r="G2464" s="125" t="s">
        <v>2890</v>
      </c>
    </row>
    <row r="2465" spans="1:7">
      <c r="A2465" s="208" t="s">
        <v>4000</v>
      </c>
      <c r="B2465" s="125" t="s">
        <v>195</v>
      </c>
      <c r="C2465" s="125" t="s">
        <v>2859</v>
      </c>
      <c r="D2465" s="125" t="s">
        <v>202</v>
      </c>
      <c r="E2465" s="125" t="s">
        <v>2874</v>
      </c>
      <c r="F2465" s="125" t="s">
        <v>2875</v>
      </c>
      <c r="G2465" s="125" t="s">
        <v>2885</v>
      </c>
    </row>
    <row r="2466" spans="1:7">
      <c r="A2466" s="208" t="s">
        <v>4001</v>
      </c>
      <c r="B2466" s="125" t="s">
        <v>195</v>
      </c>
      <c r="C2466" s="125" t="s">
        <v>2859</v>
      </c>
      <c r="D2466" s="125" t="s">
        <v>202</v>
      </c>
      <c r="E2466" s="125" t="s">
        <v>2874</v>
      </c>
      <c r="F2466" s="125" t="s">
        <v>2875</v>
      </c>
      <c r="G2466" s="125" t="s">
        <v>2999</v>
      </c>
    </row>
    <row r="2467" spans="1:7">
      <c r="A2467" s="208" t="s">
        <v>4002</v>
      </c>
      <c r="B2467" s="125" t="s">
        <v>195</v>
      </c>
      <c r="C2467" s="125" t="s">
        <v>2859</v>
      </c>
      <c r="D2467" s="125" t="s">
        <v>197</v>
      </c>
      <c r="E2467" s="125" t="s">
        <v>2874</v>
      </c>
      <c r="F2467" s="125" t="s">
        <v>2875</v>
      </c>
      <c r="G2467" s="125" t="s">
        <v>2876</v>
      </c>
    </row>
    <row r="2468" spans="1:7">
      <c r="A2468" s="208" t="s">
        <v>3546</v>
      </c>
      <c r="B2468" s="125" t="s">
        <v>195</v>
      </c>
      <c r="C2468" s="125" t="s">
        <v>2859</v>
      </c>
      <c r="D2468" s="125" t="s">
        <v>202</v>
      </c>
      <c r="E2468" s="125" t="s">
        <v>2874</v>
      </c>
      <c r="F2468" s="125" t="s">
        <v>2875</v>
      </c>
      <c r="G2468" s="125" t="s">
        <v>2948</v>
      </c>
    </row>
    <row r="2469" spans="1:7">
      <c r="A2469" s="208" t="s">
        <v>4003</v>
      </c>
      <c r="B2469" s="125" t="s">
        <v>195</v>
      </c>
      <c r="C2469" s="125" t="s">
        <v>2859</v>
      </c>
      <c r="D2469" s="125" t="s">
        <v>202</v>
      </c>
      <c r="E2469" s="125" t="s">
        <v>2874</v>
      </c>
      <c r="F2469" s="125" t="s">
        <v>2875</v>
      </c>
      <c r="G2469" s="125" t="s">
        <v>4004</v>
      </c>
    </row>
    <row r="2470" spans="1:7">
      <c r="A2470" s="208" t="s">
        <v>4005</v>
      </c>
      <c r="B2470" s="125" t="s">
        <v>195</v>
      </c>
      <c r="C2470" s="125" t="s">
        <v>2859</v>
      </c>
      <c r="D2470" s="125" t="s">
        <v>197</v>
      </c>
      <c r="E2470" s="125" t="s">
        <v>2874</v>
      </c>
      <c r="F2470" s="125" t="s">
        <v>2875</v>
      </c>
      <c r="G2470" s="125" t="s">
        <v>2890</v>
      </c>
    </row>
    <row r="2471" spans="1:7">
      <c r="A2471" s="208" t="s">
        <v>4006</v>
      </c>
      <c r="B2471" s="125" t="s">
        <v>195</v>
      </c>
      <c r="C2471" s="125" t="s">
        <v>2859</v>
      </c>
      <c r="D2471" s="125" t="s">
        <v>202</v>
      </c>
      <c r="E2471" s="125" t="s">
        <v>2874</v>
      </c>
      <c r="F2471" s="125" t="s">
        <v>2875</v>
      </c>
      <c r="G2471" s="125" t="s">
        <v>2876</v>
      </c>
    </row>
    <row r="2472" spans="1:7">
      <c r="A2472" s="208" t="s">
        <v>4007</v>
      </c>
      <c r="B2472" s="125" t="s">
        <v>195</v>
      </c>
      <c r="C2472" s="125" t="s">
        <v>2859</v>
      </c>
      <c r="D2472" s="125" t="s">
        <v>202</v>
      </c>
      <c r="E2472" s="125" t="s">
        <v>2874</v>
      </c>
      <c r="F2472" s="125" t="s">
        <v>2875</v>
      </c>
      <c r="G2472" s="125" t="s">
        <v>2876</v>
      </c>
    </row>
    <row r="2473" spans="1:7">
      <c r="A2473" s="208" t="s">
        <v>4008</v>
      </c>
      <c r="B2473" s="125" t="s">
        <v>195</v>
      </c>
      <c r="C2473" s="125" t="s">
        <v>2859</v>
      </c>
      <c r="D2473" s="125" t="s">
        <v>202</v>
      </c>
      <c r="E2473" s="125" t="s">
        <v>2874</v>
      </c>
      <c r="F2473" s="125" t="s">
        <v>2875</v>
      </c>
      <c r="G2473" s="125" t="s">
        <v>2876</v>
      </c>
    </row>
    <row r="2474" spans="1:7">
      <c r="A2474" s="208" t="s">
        <v>4009</v>
      </c>
      <c r="B2474" s="125" t="s">
        <v>335</v>
      </c>
      <c r="C2474" s="125" t="s">
        <v>2859</v>
      </c>
      <c r="D2474" s="125" t="s">
        <v>202</v>
      </c>
      <c r="E2474" s="125" t="s">
        <v>2874</v>
      </c>
      <c r="F2474" s="125" t="s">
        <v>2875</v>
      </c>
      <c r="G2474" s="125" t="s">
        <v>3009</v>
      </c>
    </row>
    <row r="2475" spans="1:7">
      <c r="A2475" s="208" t="s">
        <v>4010</v>
      </c>
      <c r="B2475" s="125" t="s">
        <v>335</v>
      </c>
      <c r="C2475" s="125" t="s">
        <v>2859</v>
      </c>
      <c r="D2475" s="125" t="s">
        <v>202</v>
      </c>
      <c r="E2475" s="125" t="s">
        <v>2874</v>
      </c>
      <c r="F2475" s="125" t="s">
        <v>2875</v>
      </c>
      <c r="G2475" s="125" t="s">
        <v>2875</v>
      </c>
    </row>
    <row r="2476" spans="1:7">
      <c r="A2476" s="208" t="s">
        <v>4011</v>
      </c>
      <c r="B2476" s="125" t="s">
        <v>335</v>
      </c>
      <c r="C2476" s="125" t="s">
        <v>2859</v>
      </c>
      <c r="D2476" s="125" t="s">
        <v>202</v>
      </c>
      <c r="E2476" s="125" t="s">
        <v>2874</v>
      </c>
      <c r="F2476" s="125" t="s">
        <v>2875</v>
      </c>
      <c r="G2476" s="125" t="s">
        <v>2876</v>
      </c>
    </row>
    <row r="2477" spans="1:7">
      <c r="A2477" s="208" t="s">
        <v>4012</v>
      </c>
      <c r="B2477" s="125" t="s">
        <v>335</v>
      </c>
      <c r="C2477" s="125" t="s">
        <v>2859</v>
      </c>
      <c r="D2477" s="125" t="s">
        <v>197</v>
      </c>
      <c r="E2477" s="125" t="s">
        <v>2874</v>
      </c>
      <c r="F2477" s="125" t="s">
        <v>2875</v>
      </c>
      <c r="G2477" s="125" t="s">
        <v>2875</v>
      </c>
    </row>
    <row r="2478" spans="1:7">
      <c r="A2478" s="208" t="s">
        <v>4013</v>
      </c>
      <c r="B2478" s="125" t="s">
        <v>335</v>
      </c>
      <c r="C2478" s="125" t="s">
        <v>2859</v>
      </c>
      <c r="D2478" s="125" t="s">
        <v>202</v>
      </c>
      <c r="E2478" s="125" t="s">
        <v>2874</v>
      </c>
      <c r="F2478" s="125" t="s">
        <v>2875</v>
      </c>
      <c r="G2478" s="125" t="s">
        <v>2876</v>
      </c>
    </row>
    <row r="2479" spans="1:7">
      <c r="A2479" s="208" t="s">
        <v>4014</v>
      </c>
      <c r="B2479" s="125" t="s">
        <v>335</v>
      </c>
      <c r="C2479" s="125" t="s">
        <v>2859</v>
      </c>
      <c r="D2479" s="125" t="s">
        <v>197</v>
      </c>
      <c r="E2479" s="125" t="s">
        <v>2874</v>
      </c>
      <c r="F2479" s="125" t="s">
        <v>2875</v>
      </c>
      <c r="G2479" s="125" t="s">
        <v>2876</v>
      </c>
    </row>
    <row r="2480" spans="1:7">
      <c r="A2480" s="208" t="s">
        <v>4015</v>
      </c>
      <c r="B2480" s="125" t="s">
        <v>335</v>
      </c>
      <c r="C2480" s="125" t="s">
        <v>2859</v>
      </c>
      <c r="D2480" s="125" t="s">
        <v>197</v>
      </c>
      <c r="E2480" s="125" t="s">
        <v>2874</v>
      </c>
      <c r="F2480" s="125" t="s">
        <v>2875</v>
      </c>
      <c r="G2480" s="125" t="s">
        <v>2876</v>
      </c>
    </row>
    <row r="2481" spans="1:7">
      <c r="A2481" s="208" t="s">
        <v>4016</v>
      </c>
      <c r="B2481" s="125" t="s">
        <v>335</v>
      </c>
      <c r="C2481" s="125" t="s">
        <v>2859</v>
      </c>
      <c r="D2481" s="125" t="s">
        <v>197</v>
      </c>
      <c r="E2481" s="125" t="s">
        <v>2874</v>
      </c>
      <c r="F2481" s="125" t="s">
        <v>2875</v>
      </c>
      <c r="G2481" s="125" t="s">
        <v>3051</v>
      </c>
    </row>
    <row r="2482" spans="1:7">
      <c r="A2482" s="208" t="s">
        <v>4017</v>
      </c>
      <c r="B2482" s="125" t="s">
        <v>335</v>
      </c>
      <c r="C2482" s="125" t="s">
        <v>2859</v>
      </c>
      <c r="D2482" s="125" t="s">
        <v>197</v>
      </c>
      <c r="E2482" s="125" t="s">
        <v>2874</v>
      </c>
      <c r="F2482" s="125" t="s">
        <v>2875</v>
      </c>
      <c r="G2482" s="125" t="s">
        <v>2876</v>
      </c>
    </row>
    <row r="2483" spans="1:7">
      <c r="A2483" s="208" t="s">
        <v>4018</v>
      </c>
      <c r="B2483" s="125" t="s">
        <v>335</v>
      </c>
      <c r="C2483" s="125" t="s">
        <v>2859</v>
      </c>
      <c r="D2483" s="125" t="s">
        <v>197</v>
      </c>
      <c r="E2483" s="125" t="s">
        <v>2874</v>
      </c>
      <c r="F2483" s="125" t="s">
        <v>2875</v>
      </c>
      <c r="G2483" s="125" t="s">
        <v>2876</v>
      </c>
    </row>
    <row r="2484" spans="1:7">
      <c r="A2484" s="208" t="s">
        <v>4019</v>
      </c>
      <c r="B2484" s="125" t="s">
        <v>335</v>
      </c>
      <c r="C2484" s="125" t="s">
        <v>2859</v>
      </c>
      <c r="D2484" s="125" t="s">
        <v>197</v>
      </c>
      <c r="E2484" s="125" t="s">
        <v>2938</v>
      </c>
      <c r="F2484" s="125" t="s">
        <v>2875</v>
      </c>
      <c r="G2484" s="125" t="s">
        <v>2876</v>
      </c>
    </row>
    <row r="2485" spans="1:7">
      <c r="A2485" s="208" t="s">
        <v>4020</v>
      </c>
      <c r="B2485" s="125" t="s">
        <v>335</v>
      </c>
      <c r="C2485" s="125" t="s">
        <v>2859</v>
      </c>
      <c r="D2485" s="125" t="s">
        <v>197</v>
      </c>
      <c r="E2485" s="125" t="s">
        <v>2874</v>
      </c>
      <c r="F2485" s="125" t="s">
        <v>2875</v>
      </c>
      <c r="G2485" s="125" t="s">
        <v>2876</v>
      </c>
    </row>
    <row r="2486" spans="1:7">
      <c r="A2486" s="208" t="s">
        <v>4021</v>
      </c>
      <c r="B2486" s="125" t="s">
        <v>335</v>
      </c>
      <c r="C2486" s="125" t="s">
        <v>2859</v>
      </c>
      <c r="D2486" s="125" t="s">
        <v>197</v>
      </c>
      <c r="E2486" s="125" t="s">
        <v>2874</v>
      </c>
      <c r="F2486" s="125" t="s">
        <v>2875</v>
      </c>
      <c r="G2486" s="125" t="s">
        <v>2896</v>
      </c>
    </row>
    <row r="2487" spans="1:7">
      <c r="A2487" s="208" t="s">
        <v>4022</v>
      </c>
      <c r="B2487" s="125" t="s">
        <v>335</v>
      </c>
      <c r="C2487" s="125" t="s">
        <v>2859</v>
      </c>
      <c r="D2487" s="125" t="s">
        <v>197</v>
      </c>
      <c r="E2487" s="125" t="s">
        <v>2874</v>
      </c>
      <c r="F2487" s="125" t="s">
        <v>2875</v>
      </c>
      <c r="G2487" s="125" t="s">
        <v>2876</v>
      </c>
    </row>
    <row r="2488" spans="1:7">
      <c r="A2488" s="208" t="s">
        <v>4023</v>
      </c>
      <c r="B2488" s="125" t="s">
        <v>335</v>
      </c>
      <c r="C2488" s="125" t="s">
        <v>2859</v>
      </c>
      <c r="D2488" s="125" t="s">
        <v>197</v>
      </c>
      <c r="E2488" s="125" t="s">
        <v>2874</v>
      </c>
      <c r="F2488" s="125" t="s">
        <v>2875</v>
      </c>
      <c r="G2488" s="125" t="s">
        <v>2890</v>
      </c>
    </row>
    <row r="2489" spans="1:7">
      <c r="A2489" s="208" t="s">
        <v>4024</v>
      </c>
      <c r="B2489" s="125" t="s">
        <v>335</v>
      </c>
      <c r="C2489" s="125" t="s">
        <v>2859</v>
      </c>
      <c r="D2489" s="125" t="s">
        <v>202</v>
      </c>
      <c r="E2489" s="125" t="s">
        <v>2874</v>
      </c>
      <c r="F2489" s="125" t="s">
        <v>2875</v>
      </c>
      <c r="G2489" s="125" t="s">
        <v>2876</v>
      </c>
    </row>
    <row r="2490" spans="1:7">
      <c r="A2490" s="208" t="s">
        <v>4025</v>
      </c>
      <c r="B2490" s="125" t="s">
        <v>335</v>
      </c>
      <c r="C2490" s="125" t="s">
        <v>2859</v>
      </c>
      <c r="D2490" s="125" t="s">
        <v>197</v>
      </c>
      <c r="E2490" s="125" t="s">
        <v>2874</v>
      </c>
      <c r="F2490" s="125" t="s">
        <v>2875</v>
      </c>
      <c r="G2490" s="125" t="s">
        <v>2876</v>
      </c>
    </row>
    <row r="2491" spans="1:7">
      <c r="A2491" s="208" t="s">
        <v>4026</v>
      </c>
      <c r="B2491" s="125" t="s">
        <v>335</v>
      </c>
      <c r="C2491" s="125" t="s">
        <v>2859</v>
      </c>
      <c r="D2491" s="125" t="s">
        <v>197</v>
      </c>
      <c r="E2491" s="125" t="s">
        <v>2874</v>
      </c>
      <c r="F2491" s="125" t="s">
        <v>2875</v>
      </c>
      <c r="G2491" s="125" t="s">
        <v>3024</v>
      </c>
    </row>
    <row r="2492" spans="1:7">
      <c r="A2492" s="208" t="s">
        <v>4027</v>
      </c>
      <c r="B2492" s="125" t="s">
        <v>335</v>
      </c>
      <c r="C2492" s="125" t="s">
        <v>2859</v>
      </c>
      <c r="D2492" s="125" t="s">
        <v>197</v>
      </c>
      <c r="E2492" s="125" t="s">
        <v>2874</v>
      </c>
      <c r="F2492" s="125" t="s">
        <v>2875</v>
      </c>
      <c r="G2492" s="125" t="s">
        <v>2876</v>
      </c>
    </row>
    <row r="2493" spans="1:7">
      <c r="A2493" s="208" t="s">
        <v>4028</v>
      </c>
      <c r="B2493" s="125" t="s">
        <v>335</v>
      </c>
      <c r="C2493" s="125" t="s">
        <v>2859</v>
      </c>
      <c r="D2493" s="125" t="s">
        <v>202</v>
      </c>
      <c r="E2493" s="125" t="s">
        <v>2874</v>
      </c>
      <c r="F2493" s="125" t="s">
        <v>2875</v>
      </c>
      <c r="G2493" s="125" t="s">
        <v>2878</v>
      </c>
    </row>
    <row r="2494" spans="1:7">
      <c r="A2494" s="208" t="s">
        <v>4029</v>
      </c>
      <c r="B2494" s="125" t="s">
        <v>335</v>
      </c>
      <c r="C2494" s="125" t="s">
        <v>2859</v>
      </c>
      <c r="D2494" s="125" t="s">
        <v>202</v>
      </c>
      <c r="E2494" s="125" t="s">
        <v>2874</v>
      </c>
      <c r="F2494" s="125" t="s">
        <v>2875</v>
      </c>
      <c r="G2494" s="125" t="s">
        <v>2878</v>
      </c>
    </row>
    <row r="2495" spans="1:7">
      <c r="A2495" s="208" t="s">
        <v>4030</v>
      </c>
      <c r="B2495" s="125" t="s">
        <v>335</v>
      </c>
      <c r="C2495" s="125" t="s">
        <v>2859</v>
      </c>
      <c r="D2495" s="125" t="s">
        <v>202</v>
      </c>
      <c r="E2495" s="125" t="s">
        <v>2874</v>
      </c>
      <c r="F2495" s="125" t="s">
        <v>2875</v>
      </c>
      <c r="G2495" s="125" t="s">
        <v>3096</v>
      </c>
    </row>
    <row r="2496" spans="1:7">
      <c r="A2496" s="208" t="s">
        <v>4031</v>
      </c>
      <c r="B2496" s="125" t="s">
        <v>335</v>
      </c>
      <c r="C2496" s="125" t="s">
        <v>2859</v>
      </c>
      <c r="D2496" s="125" t="s">
        <v>202</v>
      </c>
      <c r="E2496" s="125" t="s">
        <v>2874</v>
      </c>
      <c r="F2496" s="125" t="s">
        <v>2875</v>
      </c>
      <c r="G2496" s="125"/>
    </row>
    <row r="2497" spans="1:7">
      <c r="A2497" s="208" t="s">
        <v>4032</v>
      </c>
      <c r="B2497" s="125" t="s">
        <v>335</v>
      </c>
      <c r="C2497" s="125" t="s">
        <v>2859</v>
      </c>
      <c r="D2497" s="125" t="s">
        <v>202</v>
      </c>
      <c r="E2497" s="125" t="s">
        <v>2874</v>
      </c>
      <c r="F2497" s="125" t="s">
        <v>2875</v>
      </c>
      <c r="G2497" s="125" t="s">
        <v>2876</v>
      </c>
    </row>
    <row r="2498" spans="1:7">
      <c r="A2498" s="208" t="s">
        <v>4033</v>
      </c>
      <c r="B2498" s="125" t="s">
        <v>335</v>
      </c>
      <c r="C2498" s="125" t="s">
        <v>2859</v>
      </c>
      <c r="D2498" s="125" t="s">
        <v>202</v>
      </c>
      <c r="E2498" s="125" t="s">
        <v>2874</v>
      </c>
      <c r="F2498" s="125" t="s">
        <v>2875</v>
      </c>
      <c r="G2498" s="125" t="s">
        <v>2876</v>
      </c>
    </row>
    <row r="2499" spans="1:7">
      <c r="A2499" s="208" t="s">
        <v>4034</v>
      </c>
      <c r="B2499" s="125" t="s">
        <v>335</v>
      </c>
      <c r="C2499" s="125" t="s">
        <v>2859</v>
      </c>
      <c r="D2499" s="125" t="s">
        <v>202</v>
      </c>
      <c r="E2499" s="125" t="s">
        <v>2874</v>
      </c>
      <c r="F2499" s="125" t="s">
        <v>2875</v>
      </c>
      <c r="G2499" s="125" t="s">
        <v>3068</v>
      </c>
    </row>
    <row r="2500" spans="1:7">
      <c r="A2500" s="208" t="s">
        <v>4035</v>
      </c>
      <c r="B2500" s="125" t="s">
        <v>335</v>
      </c>
      <c r="C2500" s="125" t="s">
        <v>2859</v>
      </c>
      <c r="D2500" s="125" t="s">
        <v>197</v>
      </c>
      <c r="E2500" s="125" t="s">
        <v>2874</v>
      </c>
      <c r="F2500" s="125" t="s">
        <v>2875</v>
      </c>
      <c r="G2500" s="125" t="s">
        <v>2878</v>
      </c>
    </row>
    <row r="2501" spans="1:7">
      <c r="A2501" s="208" t="s">
        <v>4036</v>
      </c>
      <c r="B2501" s="125" t="s">
        <v>335</v>
      </c>
      <c r="C2501" s="125" t="s">
        <v>2859</v>
      </c>
      <c r="D2501" s="125" t="s">
        <v>197</v>
      </c>
      <c r="E2501" s="125" t="s">
        <v>2874</v>
      </c>
      <c r="F2501" s="125" t="s">
        <v>2875</v>
      </c>
      <c r="G2501" s="125" t="s">
        <v>2885</v>
      </c>
    </row>
    <row r="2502" spans="1:7">
      <c r="A2502" s="208" t="s">
        <v>4037</v>
      </c>
      <c r="B2502" s="125" t="s">
        <v>335</v>
      </c>
      <c r="C2502" s="125" t="s">
        <v>2859</v>
      </c>
      <c r="D2502" s="125" t="s">
        <v>202</v>
      </c>
      <c r="E2502" s="125" t="s">
        <v>2874</v>
      </c>
      <c r="F2502" s="125" t="s">
        <v>2875</v>
      </c>
      <c r="G2502" s="125" t="s">
        <v>2876</v>
      </c>
    </row>
    <row r="2503" spans="1:7">
      <c r="A2503" s="208" t="s">
        <v>4038</v>
      </c>
      <c r="B2503" s="125" t="s">
        <v>335</v>
      </c>
      <c r="C2503" s="125" t="s">
        <v>2859</v>
      </c>
      <c r="D2503" s="125" t="s">
        <v>202</v>
      </c>
      <c r="E2503" s="125" t="s">
        <v>2874</v>
      </c>
      <c r="F2503" s="125" t="s">
        <v>2875</v>
      </c>
      <c r="G2503" s="125" t="s">
        <v>2876</v>
      </c>
    </row>
    <row r="2504" spans="1:7">
      <c r="A2504" s="208" t="s">
        <v>4039</v>
      </c>
      <c r="B2504" s="125" t="s">
        <v>335</v>
      </c>
      <c r="C2504" s="125" t="s">
        <v>2859</v>
      </c>
      <c r="D2504" s="125" t="s">
        <v>202</v>
      </c>
      <c r="E2504" s="125" t="s">
        <v>2874</v>
      </c>
      <c r="F2504" s="125" t="s">
        <v>2875</v>
      </c>
      <c r="G2504" s="125" t="s">
        <v>2878</v>
      </c>
    </row>
    <row r="2505" spans="1:7">
      <c r="A2505" s="208" t="s">
        <v>4040</v>
      </c>
      <c r="B2505" s="125" t="s">
        <v>335</v>
      </c>
      <c r="C2505" s="125" t="s">
        <v>2859</v>
      </c>
      <c r="D2505" s="125" t="s">
        <v>202</v>
      </c>
      <c r="E2505" s="125" t="s">
        <v>2874</v>
      </c>
      <c r="F2505" s="125" t="s">
        <v>2875</v>
      </c>
      <c r="G2505" s="125" t="s">
        <v>2904</v>
      </c>
    </row>
    <row r="2506" spans="1:7">
      <c r="A2506" s="208" t="s">
        <v>4041</v>
      </c>
      <c r="B2506" s="125" t="s">
        <v>335</v>
      </c>
      <c r="C2506" s="125" t="s">
        <v>2859</v>
      </c>
      <c r="D2506" s="125" t="s">
        <v>202</v>
      </c>
      <c r="E2506" s="125" t="s">
        <v>2874</v>
      </c>
      <c r="F2506" s="125" t="s">
        <v>2875</v>
      </c>
      <c r="G2506" s="125" t="s">
        <v>2876</v>
      </c>
    </row>
    <row r="2507" spans="1:7">
      <c r="A2507" s="208" t="s">
        <v>4042</v>
      </c>
      <c r="B2507" s="125" t="s">
        <v>335</v>
      </c>
      <c r="C2507" s="125" t="s">
        <v>2859</v>
      </c>
      <c r="D2507" s="125" t="s">
        <v>197</v>
      </c>
      <c r="E2507" s="125" t="s">
        <v>2874</v>
      </c>
      <c r="F2507" s="125" t="s">
        <v>2875</v>
      </c>
      <c r="G2507" s="125" t="s">
        <v>2876</v>
      </c>
    </row>
    <row r="2508" spans="1:7">
      <c r="A2508" s="208" t="s">
        <v>4043</v>
      </c>
      <c r="B2508" s="125" t="s">
        <v>335</v>
      </c>
      <c r="C2508" s="125" t="s">
        <v>2859</v>
      </c>
      <c r="D2508" s="125" t="s">
        <v>202</v>
      </c>
      <c r="E2508" s="125" t="s">
        <v>2874</v>
      </c>
      <c r="F2508" s="125" t="s">
        <v>2875</v>
      </c>
      <c r="G2508" s="125" t="s">
        <v>2876</v>
      </c>
    </row>
    <row r="2509" spans="1:7">
      <c r="A2509" s="208" t="s">
        <v>4044</v>
      </c>
      <c r="B2509" s="125" t="s">
        <v>335</v>
      </c>
      <c r="C2509" s="125" t="s">
        <v>2859</v>
      </c>
      <c r="D2509" s="125" t="s">
        <v>197</v>
      </c>
      <c r="E2509" s="125" t="s">
        <v>2874</v>
      </c>
      <c r="F2509" s="125" t="s">
        <v>2875</v>
      </c>
      <c r="G2509" s="125" t="s">
        <v>2890</v>
      </c>
    </row>
    <row r="2510" spans="1:7">
      <c r="A2510" s="208" t="s">
        <v>4045</v>
      </c>
      <c r="B2510" s="125" t="s">
        <v>335</v>
      </c>
      <c r="C2510" s="125" t="s">
        <v>2859</v>
      </c>
      <c r="D2510" s="125" t="s">
        <v>197</v>
      </c>
      <c r="E2510" s="125" t="s">
        <v>2874</v>
      </c>
      <c r="F2510" s="125" t="s">
        <v>2875</v>
      </c>
      <c r="G2510" s="125" t="s">
        <v>2885</v>
      </c>
    </row>
    <row r="2511" spans="1:7">
      <c r="A2511" s="208" t="s">
        <v>4046</v>
      </c>
      <c r="B2511" s="125" t="s">
        <v>335</v>
      </c>
      <c r="C2511" s="125" t="s">
        <v>2859</v>
      </c>
      <c r="D2511" s="125" t="s">
        <v>197</v>
      </c>
      <c r="E2511" s="125" t="s">
        <v>2874</v>
      </c>
      <c r="F2511" s="125" t="s">
        <v>2875</v>
      </c>
      <c r="G2511" s="125" t="s">
        <v>2876</v>
      </c>
    </row>
    <row r="2512" spans="1:7">
      <c r="A2512" s="208" t="s">
        <v>4047</v>
      </c>
      <c r="B2512" s="125" t="s">
        <v>335</v>
      </c>
      <c r="C2512" s="125" t="s">
        <v>2859</v>
      </c>
      <c r="D2512" s="125" t="s">
        <v>197</v>
      </c>
      <c r="E2512" s="125" t="s">
        <v>2874</v>
      </c>
      <c r="F2512" s="125" t="s">
        <v>2875</v>
      </c>
      <c r="G2512" s="125" t="s">
        <v>3045</v>
      </c>
    </row>
    <row r="2513" spans="1:7">
      <c r="A2513" s="208" t="s">
        <v>4048</v>
      </c>
      <c r="B2513" s="125" t="s">
        <v>335</v>
      </c>
      <c r="C2513" s="125" t="s">
        <v>2859</v>
      </c>
      <c r="D2513" s="125" t="s">
        <v>202</v>
      </c>
      <c r="E2513" s="125" t="s">
        <v>2874</v>
      </c>
      <c r="F2513" s="125" t="s">
        <v>2875</v>
      </c>
      <c r="G2513" s="125" t="s">
        <v>2878</v>
      </c>
    </row>
    <row r="2514" spans="1:7">
      <c r="A2514" s="208" t="s">
        <v>4049</v>
      </c>
      <c r="B2514" s="125" t="s">
        <v>335</v>
      </c>
      <c r="C2514" s="125" t="s">
        <v>2859</v>
      </c>
      <c r="D2514" s="125" t="s">
        <v>202</v>
      </c>
      <c r="E2514" s="125" t="s">
        <v>2874</v>
      </c>
      <c r="F2514" s="125" t="s">
        <v>2875</v>
      </c>
      <c r="G2514" s="125" t="s">
        <v>2876</v>
      </c>
    </row>
    <row r="2515" spans="1:7">
      <c r="A2515" s="208" t="s">
        <v>4050</v>
      </c>
      <c r="B2515" s="125" t="s">
        <v>335</v>
      </c>
      <c r="C2515" s="125" t="s">
        <v>2859</v>
      </c>
      <c r="D2515" s="125" t="s">
        <v>202</v>
      </c>
      <c r="E2515" s="125" t="s">
        <v>2874</v>
      </c>
      <c r="F2515" s="125" t="s">
        <v>2875</v>
      </c>
      <c r="G2515" s="125" t="s">
        <v>2941</v>
      </c>
    </row>
    <row r="2516" spans="1:7">
      <c r="A2516" s="208" t="s">
        <v>4008</v>
      </c>
      <c r="B2516" s="125" t="s">
        <v>335</v>
      </c>
      <c r="C2516" s="125" t="s">
        <v>2859</v>
      </c>
      <c r="D2516" s="125" t="s">
        <v>202</v>
      </c>
      <c r="E2516" s="125" t="s">
        <v>2874</v>
      </c>
      <c r="F2516" s="125" t="s">
        <v>2875</v>
      </c>
      <c r="G2516" s="125" t="s">
        <v>2876</v>
      </c>
    </row>
    <row r="2517" spans="1:7">
      <c r="A2517" s="208" t="s">
        <v>3363</v>
      </c>
      <c r="B2517" s="125" t="s">
        <v>335</v>
      </c>
      <c r="C2517" s="125" t="s">
        <v>2859</v>
      </c>
      <c r="D2517" s="125" t="s">
        <v>202</v>
      </c>
      <c r="E2517" s="125" t="s">
        <v>2874</v>
      </c>
      <c r="F2517" s="125" t="s">
        <v>2875</v>
      </c>
      <c r="G2517" s="125" t="s">
        <v>2885</v>
      </c>
    </row>
    <row r="2518" spans="1:7">
      <c r="A2518" s="208" t="s">
        <v>4051</v>
      </c>
      <c r="B2518" s="125" t="s">
        <v>970</v>
      </c>
      <c r="C2518" s="125" t="s">
        <v>2859</v>
      </c>
      <c r="D2518" s="125" t="s">
        <v>197</v>
      </c>
      <c r="E2518" s="125" t="s">
        <v>2874</v>
      </c>
      <c r="F2518" s="125" t="s">
        <v>2875</v>
      </c>
      <c r="G2518" s="125" t="s">
        <v>2876</v>
      </c>
    </row>
    <row r="2519" spans="1:7">
      <c r="A2519" s="208" t="s">
        <v>4052</v>
      </c>
      <c r="B2519" s="125" t="s">
        <v>970</v>
      </c>
      <c r="C2519" s="125" t="s">
        <v>2859</v>
      </c>
      <c r="D2519" s="125" t="s">
        <v>202</v>
      </c>
      <c r="E2519" s="125" t="s">
        <v>2874</v>
      </c>
      <c r="F2519" s="125" t="s">
        <v>2875</v>
      </c>
      <c r="G2519" s="125" t="s">
        <v>2876</v>
      </c>
    </row>
    <row r="2520" spans="1:7">
      <c r="A2520" s="208" t="s">
        <v>4053</v>
      </c>
      <c r="B2520" s="125" t="s">
        <v>970</v>
      </c>
      <c r="C2520" s="125" t="s">
        <v>2859</v>
      </c>
      <c r="D2520" s="125" t="s">
        <v>197</v>
      </c>
      <c r="E2520" s="125" t="s">
        <v>2874</v>
      </c>
      <c r="F2520" s="125" t="s">
        <v>2875</v>
      </c>
      <c r="G2520" s="125" t="s">
        <v>4054</v>
      </c>
    </row>
    <row r="2521" spans="1:7">
      <c r="A2521" s="208" t="s">
        <v>4055</v>
      </c>
      <c r="B2521" s="125" t="s">
        <v>970</v>
      </c>
      <c r="C2521" s="125" t="s">
        <v>2859</v>
      </c>
      <c r="D2521" s="125" t="s">
        <v>202</v>
      </c>
      <c r="E2521" s="125" t="s">
        <v>2874</v>
      </c>
      <c r="F2521" s="125" t="s">
        <v>2875</v>
      </c>
      <c r="G2521" s="125" t="s">
        <v>2981</v>
      </c>
    </row>
    <row r="2522" spans="1:7">
      <c r="A2522" s="208" t="s">
        <v>4056</v>
      </c>
      <c r="B2522" s="125" t="s">
        <v>970</v>
      </c>
      <c r="C2522" s="125" t="s">
        <v>2859</v>
      </c>
      <c r="D2522" s="125" t="s">
        <v>202</v>
      </c>
      <c r="E2522" s="125" t="s">
        <v>2874</v>
      </c>
      <c r="F2522" s="125" t="s">
        <v>2875</v>
      </c>
      <c r="G2522" s="125" t="s">
        <v>3020</v>
      </c>
    </row>
    <row r="2523" spans="1:7">
      <c r="A2523" s="208" t="s">
        <v>4057</v>
      </c>
      <c r="B2523" s="125" t="s">
        <v>970</v>
      </c>
      <c r="C2523" s="125" t="s">
        <v>2859</v>
      </c>
      <c r="D2523" s="125" t="s">
        <v>202</v>
      </c>
      <c r="E2523" s="125" t="s">
        <v>2874</v>
      </c>
      <c r="F2523" s="125" t="s">
        <v>2875</v>
      </c>
      <c r="G2523" s="125" t="s">
        <v>2876</v>
      </c>
    </row>
    <row r="2524" spans="1:7">
      <c r="A2524" s="208" t="s">
        <v>4058</v>
      </c>
      <c r="B2524" s="125" t="s">
        <v>970</v>
      </c>
      <c r="C2524" s="125" t="s">
        <v>2859</v>
      </c>
      <c r="D2524" s="125" t="s">
        <v>202</v>
      </c>
      <c r="E2524" s="125" t="s">
        <v>2874</v>
      </c>
      <c r="F2524" s="125" t="s">
        <v>2875</v>
      </c>
      <c r="G2524" s="125" t="s">
        <v>2876</v>
      </c>
    </row>
    <row r="2525" spans="1:7">
      <c r="A2525" s="208" t="s">
        <v>4059</v>
      </c>
      <c r="B2525" s="125" t="s">
        <v>970</v>
      </c>
      <c r="C2525" s="125" t="s">
        <v>2859</v>
      </c>
      <c r="D2525" s="125" t="s">
        <v>202</v>
      </c>
      <c r="E2525" s="125" t="s">
        <v>2874</v>
      </c>
      <c r="F2525" s="125" t="s">
        <v>2875</v>
      </c>
      <c r="G2525" s="125" t="s">
        <v>2890</v>
      </c>
    </row>
    <row r="2526" spans="1:7">
      <c r="A2526" s="208" t="s">
        <v>4060</v>
      </c>
      <c r="B2526" s="125" t="s">
        <v>970</v>
      </c>
      <c r="C2526" s="125" t="s">
        <v>2859</v>
      </c>
      <c r="D2526" s="125" t="s">
        <v>197</v>
      </c>
      <c r="E2526" s="125" t="s">
        <v>2874</v>
      </c>
      <c r="F2526" s="125" t="s">
        <v>2875</v>
      </c>
      <c r="G2526" s="125" t="s">
        <v>3051</v>
      </c>
    </row>
    <row r="2527" spans="1:7">
      <c r="A2527" s="208" t="s">
        <v>4061</v>
      </c>
      <c r="B2527" s="125" t="s">
        <v>970</v>
      </c>
      <c r="C2527" s="125" t="s">
        <v>2859</v>
      </c>
      <c r="D2527" s="125" t="s">
        <v>197</v>
      </c>
      <c r="E2527" s="125" t="s">
        <v>2874</v>
      </c>
      <c r="F2527" s="125" t="s">
        <v>2875</v>
      </c>
      <c r="G2527" s="125" t="s">
        <v>2876</v>
      </c>
    </row>
    <row r="2528" spans="1:7">
      <c r="A2528" s="208" t="s">
        <v>4062</v>
      </c>
      <c r="B2528" s="125" t="s">
        <v>970</v>
      </c>
      <c r="C2528" s="125" t="s">
        <v>2859</v>
      </c>
      <c r="D2528" s="125" t="s">
        <v>202</v>
      </c>
      <c r="E2528" s="125" t="s">
        <v>2874</v>
      </c>
      <c r="F2528" s="125" t="s">
        <v>2875</v>
      </c>
      <c r="G2528" s="125" t="s">
        <v>3045</v>
      </c>
    </row>
    <row r="2529" spans="1:7">
      <c r="A2529" s="208" t="s">
        <v>4063</v>
      </c>
      <c r="B2529" s="125" t="s">
        <v>970</v>
      </c>
      <c r="C2529" s="125" t="s">
        <v>2859</v>
      </c>
      <c r="D2529" s="125" t="s">
        <v>202</v>
      </c>
      <c r="E2529" s="125" t="s">
        <v>2874</v>
      </c>
      <c r="F2529" s="125" t="s">
        <v>2875</v>
      </c>
      <c r="G2529" s="125" t="s">
        <v>2885</v>
      </c>
    </row>
    <row r="2530" spans="1:7">
      <c r="A2530" s="208" t="s">
        <v>4064</v>
      </c>
      <c r="B2530" s="125" t="s">
        <v>970</v>
      </c>
      <c r="C2530" s="125" t="s">
        <v>2859</v>
      </c>
      <c r="D2530" s="125" t="s">
        <v>202</v>
      </c>
      <c r="E2530" s="125" t="s">
        <v>2874</v>
      </c>
      <c r="F2530" s="125" t="s">
        <v>2875</v>
      </c>
      <c r="G2530" s="125" t="s">
        <v>2944</v>
      </c>
    </row>
    <row r="2531" spans="1:7">
      <c r="A2531" s="208" t="s">
        <v>4065</v>
      </c>
      <c r="B2531" s="125" t="s">
        <v>970</v>
      </c>
      <c r="C2531" s="125" t="s">
        <v>2859</v>
      </c>
      <c r="D2531" s="125" t="s">
        <v>202</v>
      </c>
      <c r="E2531" s="125" t="s">
        <v>2874</v>
      </c>
      <c r="F2531" s="125" t="s">
        <v>2875</v>
      </c>
      <c r="G2531" s="125" t="s">
        <v>2876</v>
      </c>
    </row>
    <row r="2532" spans="1:7">
      <c r="A2532" s="208" t="s">
        <v>4066</v>
      </c>
      <c r="B2532" s="125" t="s">
        <v>970</v>
      </c>
      <c r="C2532" s="125" t="s">
        <v>2859</v>
      </c>
      <c r="D2532" s="125" t="s">
        <v>197</v>
      </c>
      <c r="E2532" s="125" t="s">
        <v>2874</v>
      </c>
      <c r="F2532" s="125" t="s">
        <v>2875</v>
      </c>
      <c r="G2532" s="125" t="s">
        <v>2881</v>
      </c>
    </row>
    <row r="2533" spans="1:7">
      <c r="A2533" s="208" t="s">
        <v>4067</v>
      </c>
      <c r="B2533" s="125" t="s">
        <v>970</v>
      </c>
      <c r="C2533" s="125" t="s">
        <v>2859</v>
      </c>
      <c r="D2533" s="125" t="s">
        <v>197</v>
      </c>
      <c r="E2533" s="125" t="s">
        <v>2874</v>
      </c>
      <c r="F2533" s="125" t="s">
        <v>2875</v>
      </c>
      <c r="G2533" s="125" t="s">
        <v>2876</v>
      </c>
    </row>
    <row r="2534" spans="1:7">
      <c r="A2534" s="208" t="s">
        <v>4068</v>
      </c>
      <c r="B2534" s="125" t="s">
        <v>970</v>
      </c>
      <c r="C2534" s="125" t="s">
        <v>2859</v>
      </c>
      <c r="D2534" s="125" t="s">
        <v>202</v>
      </c>
      <c r="E2534" s="125" t="s">
        <v>2874</v>
      </c>
      <c r="F2534" s="125" t="s">
        <v>2875</v>
      </c>
      <c r="G2534" s="125" t="s">
        <v>2876</v>
      </c>
    </row>
    <row r="2535" spans="1:7">
      <c r="A2535" s="208" t="s">
        <v>4069</v>
      </c>
      <c r="B2535" s="125" t="s">
        <v>970</v>
      </c>
      <c r="C2535" s="125" t="s">
        <v>2859</v>
      </c>
      <c r="D2535" s="125" t="s">
        <v>202</v>
      </c>
      <c r="E2535" s="125" t="s">
        <v>2874</v>
      </c>
      <c r="F2535" s="125" t="s">
        <v>2875</v>
      </c>
      <c r="G2535" s="125" t="s">
        <v>2876</v>
      </c>
    </row>
    <row r="2536" spans="1:7">
      <c r="A2536" s="208" t="s">
        <v>4070</v>
      </c>
      <c r="B2536" s="125" t="s">
        <v>970</v>
      </c>
      <c r="C2536" s="125" t="s">
        <v>2859</v>
      </c>
      <c r="D2536" s="125" t="s">
        <v>202</v>
      </c>
      <c r="E2536" s="125" t="s">
        <v>2874</v>
      </c>
      <c r="F2536" s="125" t="s">
        <v>2875</v>
      </c>
      <c r="G2536" s="125" t="s">
        <v>2876</v>
      </c>
    </row>
    <row r="2537" spans="1:7">
      <c r="A2537" s="208" t="s">
        <v>4071</v>
      </c>
      <c r="B2537" s="125" t="s">
        <v>970</v>
      </c>
      <c r="C2537" s="125" t="s">
        <v>2859</v>
      </c>
      <c r="D2537" s="125" t="s">
        <v>202</v>
      </c>
      <c r="E2537" s="125" t="s">
        <v>2874</v>
      </c>
      <c r="F2537" s="125" t="s">
        <v>2875</v>
      </c>
      <c r="G2537" s="125" t="s">
        <v>2890</v>
      </c>
    </row>
    <row r="2538" spans="1:7">
      <c r="A2538" s="208" t="s">
        <v>4072</v>
      </c>
      <c r="B2538" s="125" t="s">
        <v>970</v>
      </c>
      <c r="C2538" s="125" t="s">
        <v>2859</v>
      </c>
      <c r="D2538" s="125" t="s">
        <v>197</v>
      </c>
      <c r="E2538" s="125" t="s">
        <v>2874</v>
      </c>
      <c r="F2538" s="125" t="s">
        <v>2875</v>
      </c>
      <c r="G2538" s="125" t="s">
        <v>2876</v>
      </c>
    </row>
    <row r="2539" spans="1:7">
      <c r="A2539" s="208" t="s">
        <v>4073</v>
      </c>
      <c r="B2539" s="125" t="s">
        <v>970</v>
      </c>
      <c r="C2539" s="125" t="s">
        <v>2859</v>
      </c>
      <c r="D2539" s="125" t="s">
        <v>197</v>
      </c>
      <c r="E2539" s="125" t="s">
        <v>2874</v>
      </c>
      <c r="F2539" s="125" t="s">
        <v>3073</v>
      </c>
      <c r="G2539" s="125" t="s">
        <v>2876</v>
      </c>
    </row>
    <row r="2540" spans="1:7">
      <c r="A2540" s="208" t="s">
        <v>4074</v>
      </c>
      <c r="B2540" s="125" t="s">
        <v>970</v>
      </c>
      <c r="C2540" s="125" t="s">
        <v>2859</v>
      </c>
      <c r="D2540" s="125" t="s">
        <v>202</v>
      </c>
      <c r="E2540" s="125" t="s">
        <v>2874</v>
      </c>
      <c r="F2540" s="125" t="s">
        <v>2875</v>
      </c>
      <c r="G2540" s="125" t="s">
        <v>2876</v>
      </c>
    </row>
    <row r="2541" spans="1:7">
      <c r="A2541" s="208" t="s">
        <v>4075</v>
      </c>
      <c r="B2541" s="125" t="s">
        <v>970</v>
      </c>
      <c r="C2541" s="125" t="s">
        <v>2859</v>
      </c>
      <c r="D2541" s="125" t="s">
        <v>202</v>
      </c>
      <c r="E2541" s="125" t="s">
        <v>2874</v>
      </c>
      <c r="F2541" s="125" t="s">
        <v>2875</v>
      </c>
      <c r="G2541" s="125" t="s">
        <v>2876</v>
      </c>
    </row>
    <row r="2542" spans="1:7">
      <c r="A2542" s="208" t="s">
        <v>4076</v>
      </c>
      <c r="B2542" s="125" t="s">
        <v>970</v>
      </c>
      <c r="C2542" s="125" t="s">
        <v>2859</v>
      </c>
      <c r="D2542" s="125" t="s">
        <v>197</v>
      </c>
      <c r="E2542" s="125" t="s">
        <v>2874</v>
      </c>
      <c r="F2542" s="125" t="s">
        <v>2875</v>
      </c>
      <c r="G2542" s="125" t="s">
        <v>2890</v>
      </c>
    </row>
    <row r="2543" spans="1:7">
      <c r="A2543" s="208" t="s">
        <v>4077</v>
      </c>
      <c r="B2543" s="125" t="s">
        <v>970</v>
      </c>
      <c r="C2543" s="125" t="s">
        <v>2859</v>
      </c>
      <c r="D2543" s="125" t="s">
        <v>197</v>
      </c>
      <c r="E2543" s="125" t="s">
        <v>2874</v>
      </c>
      <c r="F2543" s="125" t="s">
        <v>2875</v>
      </c>
      <c r="G2543" s="125" t="s">
        <v>2948</v>
      </c>
    </row>
    <row r="2544" spans="1:7">
      <c r="A2544" s="208" t="s">
        <v>4078</v>
      </c>
      <c r="B2544" s="125" t="s">
        <v>970</v>
      </c>
      <c r="C2544" s="125" t="s">
        <v>2859</v>
      </c>
      <c r="D2544" s="125" t="s">
        <v>197</v>
      </c>
      <c r="E2544" s="125" t="s">
        <v>2874</v>
      </c>
      <c r="F2544" s="125" t="s">
        <v>2875</v>
      </c>
      <c r="G2544" s="125" t="s">
        <v>3168</v>
      </c>
    </row>
    <row r="2545" spans="1:7">
      <c r="A2545" s="208" t="s">
        <v>4079</v>
      </c>
      <c r="B2545" s="125" t="s">
        <v>970</v>
      </c>
      <c r="C2545" s="125" t="s">
        <v>2859</v>
      </c>
      <c r="D2545" s="125" t="s">
        <v>202</v>
      </c>
      <c r="E2545" s="125" t="s">
        <v>2874</v>
      </c>
      <c r="F2545" s="125" t="s">
        <v>2875</v>
      </c>
      <c r="G2545" s="125" t="s">
        <v>2920</v>
      </c>
    </row>
    <row r="2546" spans="1:7">
      <c r="A2546" s="208" t="s">
        <v>4080</v>
      </c>
      <c r="B2546" s="125" t="s">
        <v>970</v>
      </c>
      <c r="C2546" s="125" t="s">
        <v>2859</v>
      </c>
      <c r="D2546" s="125" t="s">
        <v>202</v>
      </c>
      <c r="E2546" s="125" t="s">
        <v>2938</v>
      </c>
      <c r="F2546" s="125" t="s">
        <v>2875</v>
      </c>
      <c r="G2546" s="125" t="s">
        <v>2885</v>
      </c>
    </row>
    <row r="2547" spans="1:7">
      <c r="A2547" s="208" t="s">
        <v>4081</v>
      </c>
      <c r="B2547" s="125" t="s">
        <v>970</v>
      </c>
      <c r="C2547" s="125" t="s">
        <v>2859</v>
      </c>
      <c r="D2547" s="125" t="s">
        <v>202</v>
      </c>
      <c r="E2547" s="125" t="s">
        <v>2874</v>
      </c>
      <c r="F2547" s="125" t="s">
        <v>2875</v>
      </c>
      <c r="G2547" s="125" t="s">
        <v>2876</v>
      </c>
    </row>
    <row r="2548" spans="1:7">
      <c r="A2548" s="208" t="s">
        <v>4082</v>
      </c>
      <c r="B2548" s="125" t="s">
        <v>970</v>
      </c>
      <c r="C2548" s="125" t="s">
        <v>2859</v>
      </c>
      <c r="D2548" s="125" t="s">
        <v>202</v>
      </c>
      <c r="E2548" s="125" t="s">
        <v>2874</v>
      </c>
      <c r="F2548" s="125" t="s">
        <v>2875</v>
      </c>
      <c r="G2548" s="125" t="s">
        <v>2876</v>
      </c>
    </row>
    <row r="2549" spans="1:7">
      <c r="A2549" s="208" t="s">
        <v>4083</v>
      </c>
      <c r="B2549" s="125" t="s">
        <v>970</v>
      </c>
      <c r="C2549" s="125" t="s">
        <v>2859</v>
      </c>
      <c r="D2549" s="125" t="s">
        <v>202</v>
      </c>
      <c r="E2549" s="125" t="s">
        <v>2874</v>
      </c>
      <c r="F2549" s="125" t="s">
        <v>2875</v>
      </c>
      <c r="G2549" s="125" t="s">
        <v>2876</v>
      </c>
    </row>
    <row r="2550" spans="1:7">
      <c r="A2550" s="208" t="s">
        <v>4084</v>
      </c>
      <c r="B2550" s="125" t="s">
        <v>970</v>
      </c>
      <c r="C2550" s="125" t="s">
        <v>2859</v>
      </c>
      <c r="D2550" s="125" t="s">
        <v>202</v>
      </c>
      <c r="E2550" s="125" t="s">
        <v>2874</v>
      </c>
      <c r="F2550" s="125" t="s">
        <v>2875</v>
      </c>
      <c r="G2550" s="125" t="s">
        <v>2890</v>
      </c>
    </row>
    <row r="2551" spans="1:7">
      <c r="A2551" s="208" t="s">
        <v>4085</v>
      </c>
      <c r="B2551" s="125" t="s">
        <v>970</v>
      </c>
      <c r="C2551" s="125" t="s">
        <v>2859</v>
      </c>
      <c r="D2551" s="125" t="s">
        <v>197</v>
      </c>
      <c r="E2551" s="125" t="s">
        <v>2874</v>
      </c>
      <c r="F2551" s="125" t="s">
        <v>2875</v>
      </c>
      <c r="G2551" s="125" t="s">
        <v>2876</v>
      </c>
    </row>
    <row r="2552" spans="1:7">
      <c r="A2552" s="208" t="s">
        <v>4086</v>
      </c>
      <c r="B2552" s="125" t="s">
        <v>970</v>
      </c>
      <c r="C2552" s="125" t="s">
        <v>2859</v>
      </c>
      <c r="D2552" s="125" t="s">
        <v>202</v>
      </c>
      <c r="E2552" s="125" t="s">
        <v>2874</v>
      </c>
      <c r="F2552" s="125" t="s">
        <v>2875</v>
      </c>
      <c r="G2552" s="125" t="s">
        <v>2876</v>
      </c>
    </row>
    <row r="2553" spans="1:7">
      <c r="A2553" s="208" t="s">
        <v>4087</v>
      </c>
      <c r="B2553" s="125" t="s">
        <v>970</v>
      </c>
      <c r="C2553" s="125" t="s">
        <v>2859</v>
      </c>
      <c r="D2553" s="125" t="s">
        <v>197</v>
      </c>
      <c r="E2553" s="125" t="s">
        <v>2874</v>
      </c>
      <c r="F2553" s="125" t="s">
        <v>2875</v>
      </c>
      <c r="G2553" s="125" t="s">
        <v>2876</v>
      </c>
    </row>
    <row r="2554" spans="1:7">
      <c r="A2554" s="208" t="s">
        <v>4088</v>
      </c>
      <c r="B2554" s="125" t="s">
        <v>970</v>
      </c>
      <c r="C2554" s="125" t="s">
        <v>2859</v>
      </c>
      <c r="D2554" s="125" t="s">
        <v>202</v>
      </c>
      <c r="E2554" s="125" t="s">
        <v>2874</v>
      </c>
      <c r="F2554" s="125" t="s">
        <v>2875</v>
      </c>
      <c r="G2554" s="125" t="s">
        <v>2876</v>
      </c>
    </row>
    <row r="2555" spans="1:7">
      <c r="A2555" s="208" t="s">
        <v>4089</v>
      </c>
      <c r="B2555" s="125" t="s">
        <v>970</v>
      </c>
      <c r="C2555" s="125" t="s">
        <v>2859</v>
      </c>
      <c r="D2555" s="125" t="s">
        <v>197</v>
      </c>
      <c r="E2555" s="125" t="s">
        <v>2874</v>
      </c>
      <c r="F2555" s="125" t="s">
        <v>2875</v>
      </c>
      <c r="G2555" s="125" t="s">
        <v>3009</v>
      </c>
    </row>
    <row r="2556" spans="1:7">
      <c r="A2556" s="208" t="s">
        <v>4090</v>
      </c>
      <c r="B2556" s="125" t="s">
        <v>970</v>
      </c>
      <c r="C2556" s="125" t="s">
        <v>2859</v>
      </c>
      <c r="D2556" s="125" t="s">
        <v>202</v>
      </c>
      <c r="E2556" s="125" t="s">
        <v>2874</v>
      </c>
      <c r="F2556" s="125" t="s">
        <v>2875</v>
      </c>
      <c r="G2556" s="125" t="s">
        <v>3009</v>
      </c>
    </row>
    <row r="2557" spans="1:7">
      <c r="A2557" s="208" t="s">
        <v>4091</v>
      </c>
      <c r="B2557" s="125" t="s">
        <v>970</v>
      </c>
      <c r="C2557" s="125" t="s">
        <v>2859</v>
      </c>
      <c r="D2557" s="125" t="s">
        <v>197</v>
      </c>
      <c r="E2557" s="125" t="s">
        <v>2874</v>
      </c>
      <c r="F2557" s="125" t="s">
        <v>2875</v>
      </c>
      <c r="G2557" s="125" t="s">
        <v>3148</v>
      </c>
    </row>
    <row r="2558" spans="1:7">
      <c r="A2558" s="208" t="s">
        <v>4092</v>
      </c>
      <c r="B2558" s="125" t="s">
        <v>970</v>
      </c>
      <c r="C2558" s="125" t="s">
        <v>2859</v>
      </c>
      <c r="D2558" s="125" t="s">
        <v>202</v>
      </c>
      <c r="E2558" s="125" t="s">
        <v>2874</v>
      </c>
      <c r="F2558" s="125" t="s">
        <v>2875</v>
      </c>
      <c r="G2558" s="125" t="s">
        <v>2876</v>
      </c>
    </row>
    <row r="2559" spans="1:7">
      <c r="A2559" s="208" t="s">
        <v>4093</v>
      </c>
      <c r="B2559" s="125" t="s">
        <v>970</v>
      </c>
      <c r="C2559" s="125" t="s">
        <v>2859</v>
      </c>
      <c r="D2559" s="125" t="s">
        <v>202</v>
      </c>
      <c r="E2559" s="125" t="s">
        <v>2874</v>
      </c>
      <c r="F2559" s="125" t="s">
        <v>2875</v>
      </c>
      <c r="G2559" s="125" t="s">
        <v>4094</v>
      </c>
    </row>
    <row r="2560" spans="1:7">
      <c r="A2560" s="208" t="s">
        <v>4095</v>
      </c>
      <c r="B2560" s="125" t="s">
        <v>970</v>
      </c>
      <c r="C2560" s="125" t="s">
        <v>2859</v>
      </c>
      <c r="D2560" s="125" t="s">
        <v>197</v>
      </c>
      <c r="E2560" s="125" t="s">
        <v>2874</v>
      </c>
      <c r="F2560" s="125" t="s">
        <v>2875</v>
      </c>
      <c r="G2560" s="125" t="s">
        <v>2890</v>
      </c>
    </row>
    <row r="2561" spans="1:7">
      <c r="A2561" s="208" t="s">
        <v>4096</v>
      </c>
      <c r="B2561" s="125" t="s">
        <v>970</v>
      </c>
      <c r="C2561" s="125" t="s">
        <v>2859</v>
      </c>
      <c r="D2561" s="125" t="s">
        <v>202</v>
      </c>
      <c r="E2561" s="125" t="s">
        <v>2874</v>
      </c>
      <c r="F2561" s="125" t="s">
        <v>2875</v>
      </c>
      <c r="G2561" s="125" t="s">
        <v>2876</v>
      </c>
    </row>
    <row r="2562" spans="1:7">
      <c r="A2562" s="208" t="s">
        <v>4097</v>
      </c>
      <c r="B2562" s="125" t="s">
        <v>970</v>
      </c>
      <c r="C2562" s="125" t="s">
        <v>2859</v>
      </c>
      <c r="D2562" s="125" t="s">
        <v>202</v>
      </c>
      <c r="E2562" s="125" t="s">
        <v>2874</v>
      </c>
      <c r="F2562" s="125" t="s">
        <v>2875</v>
      </c>
      <c r="G2562" s="125" t="s">
        <v>2876</v>
      </c>
    </row>
    <row r="2563" spans="1:7">
      <c r="A2563" s="208" t="s">
        <v>4098</v>
      </c>
      <c r="B2563" s="125" t="s">
        <v>195</v>
      </c>
      <c r="C2563" s="125" t="s">
        <v>2860</v>
      </c>
      <c r="D2563" s="125" t="s">
        <v>202</v>
      </c>
      <c r="E2563" s="125" t="s">
        <v>2874</v>
      </c>
      <c r="F2563" s="125" t="s">
        <v>2875</v>
      </c>
      <c r="G2563" s="125" t="s">
        <v>3369</v>
      </c>
    </row>
    <row r="2564" spans="1:7">
      <c r="A2564" s="208" t="s">
        <v>4099</v>
      </c>
      <c r="B2564" s="125" t="s">
        <v>195</v>
      </c>
      <c r="C2564" s="125" t="s">
        <v>2860</v>
      </c>
      <c r="D2564" s="125" t="s">
        <v>202</v>
      </c>
      <c r="E2564" s="125" t="s">
        <v>2874</v>
      </c>
      <c r="F2564" s="125" t="s">
        <v>2875</v>
      </c>
      <c r="G2564" s="125" t="s">
        <v>3138</v>
      </c>
    </row>
    <row r="2565" spans="1:7">
      <c r="A2565" s="208" t="s">
        <v>4100</v>
      </c>
      <c r="B2565" s="125" t="s">
        <v>195</v>
      </c>
      <c r="C2565" s="125" t="s">
        <v>2860</v>
      </c>
      <c r="D2565" s="125" t="s">
        <v>202</v>
      </c>
      <c r="E2565" s="125" t="s">
        <v>2874</v>
      </c>
      <c r="F2565" s="125" t="s">
        <v>2875</v>
      </c>
      <c r="G2565" s="125" t="s">
        <v>2876</v>
      </c>
    </row>
    <row r="2566" spans="1:7">
      <c r="A2566" s="208" t="s">
        <v>4101</v>
      </c>
      <c r="B2566" s="125" t="s">
        <v>195</v>
      </c>
      <c r="C2566" s="125" t="s">
        <v>2860</v>
      </c>
      <c r="D2566" s="125" t="s">
        <v>197</v>
      </c>
      <c r="E2566" s="125" t="s">
        <v>2874</v>
      </c>
      <c r="F2566" s="125" t="s">
        <v>2875</v>
      </c>
      <c r="G2566" s="125"/>
    </row>
    <row r="2567" spans="1:7">
      <c r="A2567" s="208" t="s">
        <v>4102</v>
      </c>
      <c r="B2567" s="125" t="s">
        <v>195</v>
      </c>
      <c r="C2567" s="125" t="s">
        <v>2860</v>
      </c>
      <c r="D2567" s="125" t="s">
        <v>197</v>
      </c>
      <c r="E2567" s="125" t="s">
        <v>2874</v>
      </c>
      <c r="F2567" s="125" t="s">
        <v>2875</v>
      </c>
      <c r="G2567" s="125" t="s">
        <v>2876</v>
      </c>
    </row>
    <row r="2568" spans="1:7">
      <c r="A2568" s="208" t="s">
        <v>4103</v>
      </c>
      <c r="B2568" s="125" t="s">
        <v>195</v>
      </c>
      <c r="C2568" s="125" t="s">
        <v>2860</v>
      </c>
      <c r="D2568" s="125" t="s">
        <v>197</v>
      </c>
      <c r="E2568" s="125" t="s">
        <v>2874</v>
      </c>
      <c r="F2568" s="125" t="s">
        <v>2875</v>
      </c>
      <c r="G2568" s="125" t="s">
        <v>2875</v>
      </c>
    </row>
    <row r="2569" spans="1:7">
      <c r="A2569" s="208" t="s">
        <v>4104</v>
      </c>
      <c r="B2569" s="125" t="s">
        <v>195</v>
      </c>
      <c r="C2569" s="125" t="s">
        <v>2860</v>
      </c>
      <c r="D2569" s="125" t="s">
        <v>202</v>
      </c>
      <c r="E2569" s="125" t="s">
        <v>2874</v>
      </c>
      <c r="F2569" s="125" t="s">
        <v>2875</v>
      </c>
      <c r="G2569" s="125" t="s">
        <v>2876</v>
      </c>
    </row>
    <row r="2570" spans="1:7">
      <c r="A2570" s="208" t="s">
        <v>4105</v>
      </c>
      <c r="B2570" s="125" t="s">
        <v>195</v>
      </c>
      <c r="C2570" s="125" t="s">
        <v>2860</v>
      </c>
      <c r="D2570" s="125" t="s">
        <v>202</v>
      </c>
      <c r="E2570" s="125" t="s">
        <v>2874</v>
      </c>
      <c r="F2570" s="125" t="s">
        <v>2875</v>
      </c>
      <c r="G2570" s="125" t="s">
        <v>2875</v>
      </c>
    </row>
    <row r="2571" spans="1:7">
      <c r="A2571" s="208" t="s">
        <v>4106</v>
      </c>
      <c r="B2571" s="125" t="s">
        <v>195</v>
      </c>
      <c r="C2571" s="125" t="s">
        <v>2860</v>
      </c>
      <c r="D2571" s="125" t="s">
        <v>202</v>
      </c>
      <c r="E2571" s="125" t="s">
        <v>2874</v>
      </c>
      <c r="F2571" s="125" t="s">
        <v>2875</v>
      </c>
      <c r="G2571" s="125" t="s">
        <v>2912</v>
      </c>
    </row>
    <row r="2572" spans="1:7">
      <c r="A2572" s="208" t="s">
        <v>4107</v>
      </c>
      <c r="B2572" s="125" t="s">
        <v>195</v>
      </c>
      <c r="C2572" s="125" t="s">
        <v>2860</v>
      </c>
      <c r="D2572" s="125" t="s">
        <v>202</v>
      </c>
      <c r="E2572" s="125" t="s">
        <v>2874</v>
      </c>
      <c r="F2572" s="125" t="s">
        <v>2875</v>
      </c>
      <c r="G2572" s="125" t="s">
        <v>2876</v>
      </c>
    </row>
    <row r="2573" spans="1:7">
      <c r="A2573" s="208" t="s">
        <v>4108</v>
      </c>
      <c r="B2573" s="125" t="s">
        <v>195</v>
      </c>
      <c r="C2573" s="125" t="s">
        <v>2860</v>
      </c>
      <c r="D2573" s="125" t="s">
        <v>197</v>
      </c>
      <c r="E2573" s="125" t="s">
        <v>2874</v>
      </c>
      <c r="F2573" s="125" t="s">
        <v>2875</v>
      </c>
      <c r="G2573" s="125" t="s">
        <v>2876</v>
      </c>
    </row>
    <row r="2574" spans="1:7">
      <c r="A2574" s="208" t="s">
        <v>4109</v>
      </c>
      <c r="B2574" s="125" t="s">
        <v>195</v>
      </c>
      <c r="C2574" s="125" t="s">
        <v>2860</v>
      </c>
      <c r="D2574" s="125" t="s">
        <v>202</v>
      </c>
      <c r="E2574" s="125" t="s">
        <v>2874</v>
      </c>
      <c r="F2574" s="125" t="s">
        <v>2875</v>
      </c>
      <c r="G2574" s="125" t="s">
        <v>2885</v>
      </c>
    </row>
    <row r="2575" spans="1:7">
      <c r="A2575" s="208" t="s">
        <v>4110</v>
      </c>
      <c r="B2575" s="125" t="s">
        <v>195</v>
      </c>
      <c r="C2575" s="125" t="s">
        <v>2860</v>
      </c>
      <c r="D2575" s="125" t="s">
        <v>202</v>
      </c>
      <c r="E2575" s="125" t="s">
        <v>2874</v>
      </c>
      <c r="F2575" s="125" t="s">
        <v>2875</v>
      </c>
      <c r="G2575" s="125" t="s">
        <v>2876</v>
      </c>
    </row>
    <row r="2576" spans="1:7">
      <c r="A2576" s="208" t="s">
        <v>4111</v>
      </c>
      <c r="B2576" s="125" t="s">
        <v>195</v>
      </c>
      <c r="C2576" s="125" t="s">
        <v>2860</v>
      </c>
      <c r="D2576" s="125" t="s">
        <v>202</v>
      </c>
      <c r="E2576" s="125" t="s">
        <v>2874</v>
      </c>
      <c r="F2576" s="125" t="s">
        <v>2875</v>
      </c>
      <c r="G2576" s="125" t="s">
        <v>2876</v>
      </c>
    </row>
    <row r="2577" spans="1:7">
      <c r="A2577" s="208" t="s">
        <v>4112</v>
      </c>
      <c r="B2577" s="125" t="s">
        <v>195</v>
      </c>
      <c r="C2577" s="125" t="s">
        <v>2860</v>
      </c>
      <c r="D2577" s="125" t="s">
        <v>202</v>
      </c>
      <c r="E2577" s="125" t="s">
        <v>2874</v>
      </c>
      <c r="F2577" s="125" t="s">
        <v>2875</v>
      </c>
      <c r="G2577" s="125" t="s">
        <v>3168</v>
      </c>
    </row>
    <row r="2578" spans="1:7">
      <c r="A2578" s="208" t="s">
        <v>4113</v>
      </c>
      <c r="B2578" s="125" t="s">
        <v>195</v>
      </c>
      <c r="C2578" s="125" t="s">
        <v>2860</v>
      </c>
      <c r="D2578" s="125" t="s">
        <v>202</v>
      </c>
      <c r="E2578" s="125" t="s">
        <v>2874</v>
      </c>
      <c r="F2578" s="125" t="s">
        <v>2875</v>
      </c>
      <c r="G2578" s="125" t="s">
        <v>2876</v>
      </c>
    </row>
    <row r="2579" spans="1:7">
      <c r="A2579" s="208" t="s">
        <v>4114</v>
      </c>
      <c r="B2579" s="125" t="s">
        <v>195</v>
      </c>
      <c r="C2579" s="125" t="s">
        <v>2860</v>
      </c>
      <c r="D2579" s="125" t="s">
        <v>202</v>
      </c>
      <c r="E2579" s="125" t="s">
        <v>2874</v>
      </c>
      <c r="F2579" s="125" t="s">
        <v>2875</v>
      </c>
      <c r="G2579" s="125" t="s">
        <v>2876</v>
      </c>
    </row>
    <row r="2580" spans="1:7">
      <c r="A2580" s="208" t="s">
        <v>4115</v>
      </c>
      <c r="B2580" s="125" t="s">
        <v>195</v>
      </c>
      <c r="C2580" s="125" t="s">
        <v>2860</v>
      </c>
      <c r="D2580" s="125" t="s">
        <v>197</v>
      </c>
      <c r="E2580" s="125" t="s">
        <v>2874</v>
      </c>
      <c r="F2580" s="125" t="s">
        <v>2875</v>
      </c>
      <c r="G2580" s="125" t="s">
        <v>2973</v>
      </c>
    </row>
    <row r="2581" spans="1:7">
      <c r="A2581" s="208" t="s">
        <v>4116</v>
      </c>
      <c r="B2581" s="125" t="s">
        <v>195</v>
      </c>
      <c r="C2581" s="125" t="s">
        <v>2860</v>
      </c>
      <c r="D2581" s="125" t="s">
        <v>197</v>
      </c>
      <c r="E2581" s="125" t="s">
        <v>2874</v>
      </c>
      <c r="F2581" s="125" t="s">
        <v>2875</v>
      </c>
      <c r="G2581" s="125" t="s">
        <v>3009</v>
      </c>
    </row>
    <row r="2582" spans="1:7">
      <c r="A2582" s="208" t="s">
        <v>4117</v>
      </c>
      <c r="B2582" s="125" t="s">
        <v>195</v>
      </c>
      <c r="C2582" s="125" t="s">
        <v>2860</v>
      </c>
      <c r="D2582" s="125" t="s">
        <v>197</v>
      </c>
      <c r="E2582" s="125" t="s">
        <v>2874</v>
      </c>
      <c r="F2582" s="125" t="s">
        <v>2875</v>
      </c>
      <c r="G2582" s="125" t="s">
        <v>2876</v>
      </c>
    </row>
    <row r="2583" spans="1:7">
      <c r="A2583" s="208" t="s">
        <v>4118</v>
      </c>
      <c r="B2583" s="125" t="s">
        <v>195</v>
      </c>
      <c r="C2583" s="125" t="s">
        <v>2860</v>
      </c>
      <c r="D2583" s="125" t="s">
        <v>202</v>
      </c>
      <c r="E2583" s="125" t="s">
        <v>2874</v>
      </c>
      <c r="F2583" s="125" t="s">
        <v>3073</v>
      </c>
      <c r="G2583" s="125" t="s">
        <v>2881</v>
      </c>
    </row>
    <row r="2584" spans="1:7">
      <c r="A2584" s="208" t="s">
        <v>4119</v>
      </c>
      <c r="B2584" s="125" t="s">
        <v>195</v>
      </c>
      <c r="C2584" s="125" t="s">
        <v>2860</v>
      </c>
      <c r="D2584" s="125" t="s">
        <v>202</v>
      </c>
      <c r="E2584" s="125" t="s">
        <v>2874</v>
      </c>
      <c r="F2584" s="125" t="s">
        <v>2875</v>
      </c>
      <c r="G2584" s="125" t="s">
        <v>2876</v>
      </c>
    </row>
    <row r="2585" spans="1:7">
      <c r="A2585" s="208" t="s">
        <v>4120</v>
      </c>
      <c r="B2585" s="125" t="s">
        <v>195</v>
      </c>
      <c r="C2585" s="125" t="s">
        <v>2860</v>
      </c>
      <c r="D2585" s="125" t="s">
        <v>197</v>
      </c>
      <c r="E2585" s="125" t="s">
        <v>2874</v>
      </c>
      <c r="F2585" s="125" t="s">
        <v>2875</v>
      </c>
      <c r="G2585" s="125" t="s">
        <v>2876</v>
      </c>
    </row>
    <row r="2586" spans="1:7">
      <c r="A2586" s="208" t="s">
        <v>4121</v>
      </c>
      <c r="B2586" s="125" t="s">
        <v>195</v>
      </c>
      <c r="C2586" s="125" t="s">
        <v>2860</v>
      </c>
      <c r="D2586" s="125" t="s">
        <v>197</v>
      </c>
      <c r="E2586" s="125" t="s">
        <v>2874</v>
      </c>
      <c r="F2586" s="125" t="s">
        <v>2875</v>
      </c>
      <c r="G2586" s="125"/>
    </row>
    <row r="2587" spans="1:7">
      <c r="A2587" s="208" t="s">
        <v>4122</v>
      </c>
      <c r="B2587" s="125" t="s">
        <v>195</v>
      </c>
      <c r="C2587" s="125" t="s">
        <v>2860</v>
      </c>
      <c r="D2587" s="125" t="s">
        <v>202</v>
      </c>
      <c r="E2587" s="125" t="s">
        <v>2874</v>
      </c>
      <c r="F2587" s="125" t="s">
        <v>2875</v>
      </c>
      <c r="G2587" s="125" t="s">
        <v>3068</v>
      </c>
    </row>
    <row r="2588" spans="1:7">
      <c r="A2588" s="208" t="s">
        <v>4123</v>
      </c>
      <c r="B2588" s="125" t="s">
        <v>195</v>
      </c>
      <c r="C2588" s="125" t="s">
        <v>2860</v>
      </c>
      <c r="D2588" s="125" t="s">
        <v>197</v>
      </c>
      <c r="E2588" s="125" t="s">
        <v>2874</v>
      </c>
      <c r="F2588" s="125" t="s">
        <v>2875</v>
      </c>
      <c r="G2588" s="125" t="s">
        <v>2876</v>
      </c>
    </row>
    <row r="2589" spans="1:7">
      <c r="A2589" s="208" t="s">
        <v>4124</v>
      </c>
      <c r="B2589" s="125" t="s">
        <v>195</v>
      </c>
      <c r="C2589" s="125" t="s">
        <v>2860</v>
      </c>
      <c r="D2589" s="125" t="s">
        <v>202</v>
      </c>
      <c r="E2589" s="125" t="s">
        <v>2874</v>
      </c>
      <c r="F2589" s="125" t="s">
        <v>2875</v>
      </c>
      <c r="G2589" s="125" t="s">
        <v>2922</v>
      </c>
    </row>
    <row r="2590" spans="1:7">
      <c r="A2590" s="208" t="s">
        <v>4125</v>
      </c>
      <c r="B2590" s="125" t="s">
        <v>195</v>
      </c>
      <c r="C2590" s="125" t="s">
        <v>2860</v>
      </c>
      <c r="D2590" s="125" t="s">
        <v>202</v>
      </c>
      <c r="E2590" s="125" t="s">
        <v>2874</v>
      </c>
      <c r="F2590" s="125" t="s">
        <v>2875</v>
      </c>
      <c r="G2590" s="125" t="s">
        <v>2876</v>
      </c>
    </row>
    <row r="2591" spans="1:7">
      <c r="A2591" s="208" t="s">
        <v>4126</v>
      </c>
      <c r="B2591" s="125" t="s">
        <v>195</v>
      </c>
      <c r="C2591" s="125" t="s">
        <v>2860</v>
      </c>
      <c r="D2591" s="125" t="s">
        <v>202</v>
      </c>
      <c r="E2591" s="125" t="s">
        <v>2874</v>
      </c>
      <c r="F2591" s="125" t="s">
        <v>2875</v>
      </c>
      <c r="G2591" s="125" t="s">
        <v>2885</v>
      </c>
    </row>
    <row r="2592" spans="1:7">
      <c r="A2592" s="208" t="s">
        <v>4127</v>
      </c>
      <c r="B2592" s="125" t="s">
        <v>195</v>
      </c>
      <c r="C2592" s="125" t="s">
        <v>2860</v>
      </c>
      <c r="D2592" s="125" t="s">
        <v>202</v>
      </c>
      <c r="E2592" s="125" t="s">
        <v>2874</v>
      </c>
      <c r="F2592" s="125" t="s">
        <v>2875</v>
      </c>
      <c r="G2592" s="125" t="s">
        <v>2876</v>
      </c>
    </row>
    <row r="2593" spans="1:7">
      <c r="A2593" s="208" t="s">
        <v>4128</v>
      </c>
      <c r="B2593" s="125" t="s">
        <v>195</v>
      </c>
      <c r="C2593" s="125" t="s">
        <v>2860</v>
      </c>
      <c r="D2593" s="125" t="s">
        <v>197</v>
      </c>
      <c r="E2593" s="125" t="s">
        <v>2874</v>
      </c>
      <c r="F2593" s="125" t="s">
        <v>2875</v>
      </c>
      <c r="G2593" s="125" t="s">
        <v>3384</v>
      </c>
    </row>
    <row r="2594" spans="1:7">
      <c r="A2594" s="208" t="s">
        <v>4129</v>
      </c>
      <c r="B2594" s="125" t="s">
        <v>195</v>
      </c>
      <c r="C2594" s="125" t="s">
        <v>2860</v>
      </c>
      <c r="D2594" s="125" t="s">
        <v>197</v>
      </c>
      <c r="E2594" s="125" t="s">
        <v>2874</v>
      </c>
      <c r="F2594" s="125" t="s">
        <v>2875</v>
      </c>
      <c r="G2594" s="125" t="s">
        <v>2981</v>
      </c>
    </row>
    <row r="2595" spans="1:7">
      <c r="A2595" s="208" t="s">
        <v>4130</v>
      </c>
      <c r="B2595" s="125" t="s">
        <v>195</v>
      </c>
      <c r="C2595" s="125" t="s">
        <v>2860</v>
      </c>
      <c r="D2595" s="125" t="s">
        <v>202</v>
      </c>
      <c r="E2595" s="125" t="s">
        <v>2874</v>
      </c>
      <c r="F2595" s="125" t="s">
        <v>2875</v>
      </c>
      <c r="G2595" s="125" t="s">
        <v>3064</v>
      </c>
    </row>
    <row r="2596" spans="1:7">
      <c r="A2596" s="208" t="s">
        <v>4131</v>
      </c>
      <c r="B2596" s="125" t="s">
        <v>195</v>
      </c>
      <c r="C2596" s="125" t="s">
        <v>2860</v>
      </c>
      <c r="D2596" s="125" t="s">
        <v>197</v>
      </c>
      <c r="E2596" s="125" t="s">
        <v>2874</v>
      </c>
      <c r="F2596" s="125" t="s">
        <v>2875</v>
      </c>
      <c r="G2596" s="125" t="s">
        <v>2876</v>
      </c>
    </row>
    <row r="2597" spans="1:7">
      <c r="A2597" s="208" t="s">
        <v>4132</v>
      </c>
      <c r="B2597" s="125" t="s">
        <v>195</v>
      </c>
      <c r="C2597" s="125" t="s">
        <v>2860</v>
      </c>
      <c r="D2597" s="125" t="s">
        <v>202</v>
      </c>
      <c r="E2597" s="125" t="s">
        <v>2874</v>
      </c>
      <c r="F2597" s="125" t="s">
        <v>2875</v>
      </c>
      <c r="G2597" s="125" t="s">
        <v>2876</v>
      </c>
    </row>
    <row r="2598" spans="1:7">
      <c r="A2598" s="208" t="s">
        <v>4133</v>
      </c>
      <c r="B2598" s="125" t="s">
        <v>195</v>
      </c>
      <c r="C2598" s="125" t="s">
        <v>2860</v>
      </c>
      <c r="D2598" s="125" t="s">
        <v>197</v>
      </c>
      <c r="E2598" s="125" t="s">
        <v>2874</v>
      </c>
      <c r="F2598" s="125" t="s">
        <v>2875</v>
      </c>
      <c r="G2598" s="125" t="s">
        <v>2883</v>
      </c>
    </row>
    <row r="2599" spans="1:7">
      <c r="A2599" s="208" t="s">
        <v>3689</v>
      </c>
      <c r="B2599" s="125" t="s">
        <v>195</v>
      </c>
      <c r="C2599" s="125" t="s">
        <v>2860</v>
      </c>
      <c r="D2599" s="125" t="s">
        <v>202</v>
      </c>
      <c r="E2599" s="125" t="s">
        <v>2874</v>
      </c>
      <c r="F2599" s="125" t="s">
        <v>2875</v>
      </c>
      <c r="G2599" s="125" t="s">
        <v>2920</v>
      </c>
    </row>
    <row r="2600" spans="1:7">
      <c r="A2600" s="208" t="s">
        <v>4134</v>
      </c>
      <c r="B2600" s="125" t="s">
        <v>195</v>
      </c>
      <c r="C2600" s="125" t="s">
        <v>2860</v>
      </c>
      <c r="D2600" s="125" t="s">
        <v>197</v>
      </c>
      <c r="E2600" s="125" t="s">
        <v>2874</v>
      </c>
      <c r="F2600" s="125" t="s">
        <v>2875</v>
      </c>
      <c r="G2600" s="125" t="s">
        <v>2876</v>
      </c>
    </row>
    <row r="2601" spans="1:7">
      <c r="A2601" s="208" t="s">
        <v>4135</v>
      </c>
      <c r="B2601" s="125" t="s">
        <v>195</v>
      </c>
      <c r="C2601" s="125" t="s">
        <v>2860</v>
      </c>
      <c r="D2601" s="125" t="s">
        <v>197</v>
      </c>
      <c r="E2601" s="125" t="s">
        <v>2874</v>
      </c>
      <c r="F2601" s="125" t="s">
        <v>2875</v>
      </c>
      <c r="G2601" s="125" t="s">
        <v>2876</v>
      </c>
    </row>
    <row r="2602" spans="1:7">
      <c r="A2602" s="208" t="s">
        <v>4136</v>
      </c>
      <c r="B2602" s="125" t="s">
        <v>195</v>
      </c>
      <c r="C2602" s="125" t="s">
        <v>2860</v>
      </c>
      <c r="D2602" s="125" t="s">
        <v>197</v>
      </c>
      <c r="E2602" s="125" t="s">
        <v>2874</v>
      </c>
      <c r="F2602" s="125" t="s">
        <v>2875</v>
      </c>
      <c r="G2602" s="125" t="s">
        <v>2876</v>
      </c>
    </row>
    <row r="2603" spans="1:7">
      <c r="A2603" s="208" t="s">
        <v>4137</v>
      </c>
      <c r="B2603" s="125" t="s">
        <v>195</v>
      </c>
      <c r="C2603" s="125" t="s">
        <v>2860</v>
      </c>
      <c r="D2603" s="125" t="s">
        <v>202</v>
      </c>
      <c r="E2603" s="125" t="s">
        <v>2874</v>
      </c>
      <c r="F2603" s="125" t="s">
        <v>2875</v>
      </c>
      <c r="G2603" s="125" t="s">
        <v>2916</v>
      </c>
    </row>
    <row r="2604" spans="1:7">
      <c r="A2604" s="208" t="s">
        <v>4138</v>
      </c>
      <c r="B2604" s="125" t="s">
        <v>195</v>
      </c>
      <c r="C2604" s="125" t="s">
        <v>2861</v>
      </c>
      <c r="D2604" s="125" t="s">
        <v>197</v>
      </c>
      <c r="E2604" s="125" t="s">
        <v>2874</v>
      </c>
      <c r="F2604" s="125" t="s">
        <v>2875</v>
      </c>
      <c r="G2604" s="125" t="s">
        <v>2904</v>
      </c>
    </row>
    <row r="2605" spans="1:7">
      <c r="A2605" s="208" t="s">
        <v>4139</v>
      </c>
      <c r="B2605" s="125" t="s">
        <v>195</v>
      </c>
      <c r="C2605" s="125" t="s">
        <v>2861</v>
      </c>
      <c r="D2605" s="125" t="s">
        <v>202</v>
      </c>
      <c r="E2605" s="125" t="s">
        <v>2874</v>
      </c>
      <c r="F2605" s="125" t="s">
        <v>2875</v>
      </c>
      <c r="G2605" s="125"/>
    </row>
    <row r="2606" spans="1:7">
      <c r="A2606" s="208" t="s">
        <v>4140</v>
      </c>
      <c r="B2606" s="125" t="s">
        <v>195</v>
      </c>
      <c r="C2606" s="125" t="s">
        <v>2861</v>
      </c>
      <c r="D2606" s="125" t="s">
        <v>202</v>
      </c>
      <c r="E2606" s="125" t="s">
        <v>2874</v>
      </c>
      <c r="F2606" s="125" t="s">
        <v>2875</v>
      </c>
      <c r="G2606" s="125" t="s">
        <v>2876</v>
      </c>
    </row>
    <row r="2607" spans="1:7">
      <c r="A2607" s="208" t="s">
        <v>4141</v>
      </c>
      <c r="B2607" s="125" t="s">
        <v>195</v>
      </c>
      <c r="C2607" s="125" t="s">
        <v>2861</v>
      </c>
      <c r="D2607" s="125" t="s">
        <v>202</v>
      </c>
      <c r="E2607" s="125" t="s">
        <v>2874</v>
      </c>
      <c r="F2607" s="125" t="s">
        <v>2875</v>
      </c>
      <c r="G2607" s="125" t="s">
        <v>2876</v>
      </c>
    </row>
    <row r="2608" spans="1:7">
      <c r="A2608" s="208" t="s">
        <v>4142</v>
      </c>
      <c r="B2608" s="125" t="s">
        <v>195</v>
      </c>
      <c r="C2608" s="125" t="s">
        <v>2861</v>
      </c>
      <c r="D2608" s="125" t="s">
        <v>197</v>
      </c>
      <c r="E2608" s="125" t="s">
        <v>2874</v>
      </c>
      <c r="F2608" s="125" t="s">
        <v>2875</v>
      </c>
      <c r="G2608" s="125" t="s">
        <v>3045</v>
      </c>
    </row>
    <row r="2609" spans="1:7">
      <c r="A2609" s="208" t="s">
        <v>4143</v>
      </c>
      <c r="B2609" s="125" t="s">
        <v>195</v>
      </c>
      <c r="C2609" s="125" t="s">
        <v>2861</v>
      </c>
      <c r="D2609" s="125" t="s">
        <v>197</v>
      </c>
      <c r="E2609" s="125" t="s">
        <v>2874</v>
      </c>
      <c r="F2609" s="125" t="s">
        <v>2875</v>
      </c>
      <c r="G2609" s="125" t="s">
        <v>2904</v>
      </c>
    </row>
    <row r="2610" spans="1:7">
      <c r="A2610" s="208" t="s">
        <v>4144</v>
      </c>
      <c r="B2610" s="125" t="s">
        <v>195</v>
      </c>
      <c r="C2610" s="125" t="s">
        <v>2861</v>
      </c>
      <c r="D2610" s="125" t="s">
        <v>197</v>
      </c>
      <c r="E2610" s="125" t="s">
        <v>2874</v>
      </c>
      <c r="F2610" s="125" t="s">
        <v>2875</v>
      </c>
      <c r="G2610" s="125" t="s">
        <v>2999</v>
      </c>
    </row>
    <row r="2611" spans="1:7">
      <c r="A2611" s="208" t="s">
        <v>4145</v>
      </c>
      <c r="B2611" s="125" t="s">
        <v>195</v>
      </c>
      <c r="C2611" s="125" t="s">
        <v>2861</v>
      </c>
      <c r="D2611" s="125" t="s">
        <v>197</v>
      </c>
      <c r="E2611" s="125" t="s">
        <v>2874</v>
      </c>
      <c r="F2611" s="125" t="s">
        <v>2875</v>
      </c>
      <c r="G2611" s="125" t="s">
        <v>2876</v>
      </c>
    </row>
    <row r="2612" spans="1:7">
      <c r="A2612" s="208" t="s">
        <v>4146</v>
      </c>
      <c r="B2612" s="125" t="s">
        <v>195</v>
      </c>
      <c r="C2612" s="125" t="s">
        <v>2861</v>
      </c>
      <c r="D2612" s="125" t="s">
        <v>202</v>
      </c>
      <c r="E2612" s="125" t="s">
        <v>2874</v>
      </c>
      <c r="F2612" s="125" t="s">
        <v>2875</v>
      </c>
      <c r="G2612" s="125" t="s">
        <v>2876</v>
      </c>
    </row>
    <row r="2613" spans="1:7">
      <c r="A2613" s="208" t="s">
        <v>4147</v>
      </c>
      <c r="B2613" s="125" t="s">
        <v>195</v>
      </c>
      <c r="C2613" s="125" t="s">
        <v>2861</v>
      </c>
      <c r="D2613" s="125" t="s">
        <v>197</v>
      </c>
      <c r="E2613" s="125" t="s">
        <v>2874</v>
      </c>
      <c r="F2613" s="125" t="s">
        <v>2875</v>
      </c>
      <c r="G2613" s="125" t="s">
        <v>2890</v>
      </c>
    </row>
    <row r="2614" spans="1:7">
      <c r="A2614" s="208" t="s">
        <v>4148</v>
      </c>
      <c r="B2614" s="125" t="s">
        <v>195</v>
      </c>
      <c r="C2614" s="125" t="s">
        <v>2861</v>
      </c>
      <c r="D2614" s="125" t="s">
        <v>202</v>
      </c>
      <c r="E2614" s="125" t="s">
        <v>2874</v>
      </c>
      <c r="F2614" s="125" t="s">
        <v>2875</v>
      </c>
      <c r="G2614" s="125" t="s">
        <v>2876</v>
      </c>
    </row>
    <row r="2615" spans="1:7">
      <c r="A2615" s="208" t="s">
        <v>4149</v>
      </c>
      <c r="B2615" s="125" t="s">
        <v>195</v>
      </c>
      <c r="C2615" s="125" t="s">
        <v>2861</v>
      </c>
      <c r="D2615" s="125" t="s">
        <v>197</v>
      </c>
      <c r="E2615" s="125" t="s">
        <v>2874</v>
      </c>
      <c r="F2615" s="125" t="s">
        <v>2875</v>
      </c>
      <c r="G2615" s="125" t="s">
        <v>3138</v>
      </c>
    </row>
    <row r="2616" spans="1:7">
      <c r="A2616" s="208" t="s">
        <v>4150</v>
      </c>
      <c r="B2616" s="125" t="s">
        <v>195</v>
      </c>
      <c r="C2616" s="125" t="s">
        <v>2861</v>
      </c>
      <c r="D2616" s="125" t="s">
        <v>197</v>
      </c>
      <c r="E2616" s="125" t="s">
        <v>2874</v>
      </c>
      <c r="F2616" s="125" t="s">
        <v>2875</v>
      </c>
      <c r="G2616" s="125" t="s">
        <v>2875</v>
      </c>
    </row>
    <row r="2617" spans="1:7">
      <c r="A2617" s="208" t="s">
        <v>4151</v>
      </c>
      <c r="B2617" s="125" t="s">
        <v>195</v>
      </c>
      <c r="C2617" s="125" t="s">
        <v>2861</v>
      </c>
      <c r="D2617" s="125" t="s">
        <v>197</v>
      </c>
      <c r="E2617" s="125" t="s">
        <v>2874</v>
      </c>
      <c r="F2617" s="125" t="s">
        <v>2875</v>
      </c>
      <c r="G2617" s="125" t="s">
        <v>4152</v>
      </c>
    </row>
    <row r="2618" spans="1:7">
      <c r="A2618" s="208" t="s">
        <v>4153</v>
      </c>
      <c r="B2618" s="125" t="s">
        <v>195</v>
      </c>
      <c r="C2618" s="125" t="s">
        <v>2861</v>
      </c>
      <c r="D2618" s="125" t="s">
        <v>197</v>
      </c>
      <c r="E2618" s="125" t="s">
        <v>2874</v>
      </c>
      <c r="F2618" s="125" t="s">
        <v>2875</v>
      </c>
      <c r="G2618" s="125" t="s">
        <v>2876</v>
      </c>
    </row>
    <row r="2619" spans="1:7">
      <c r="A2619" s="208" t="s">
        <v>4154</v>
      </c>
      <c r="B2619" s="125" t="s">
        <v>195</v>
      </c>
      <c r="C2619" s="125" t="s">
        <v>2861</v>
      </c>
      <c r="D2619" s="125" t="s">
        <v>202</v>
      </c>
      <c r="E2619" s="125" t="s">
        <v>2874</v>
      </c>
      <c r="F2619" s="125" t="s">
        <v>2875</v>
      </c>
      <c r="G2619" s="125" t="s">
        <v>2876</v>
      </c>
    </row>
    <row r="2620" spans="1:7">
      <c r="A2620" s="208" t="s">
        <v>4155</v>
      </c>
      <c r="B2620" s="125" t="s">
        <v>195</v>
      </c>
      <c r="C2620" s="125" t="s">
        <v>2861</v>
      </c>
      <c r="D2620" s="125" t="s">
        <v>202</v>
      </c>
      <c r="E2620" s="125" t="s">
        <v>2874</v>
      </c>
      <c r="F2620" s="125" t="s">
        <v>2875</v>
      </c>
      <c r="G2620" s="125" t="s">
        <v>2876</v>
      </c>
    </row>
    <row r="2621" spans="1:7">
      <c r="A2621" s="208" t="s">
        <v>4156</v>
      </c>
      <c r="B2621" s="125" t="s">
        <v>195</v>
      </c>
      <c r="C2621" s="125" t="s">
        <v>2861</v>
      </c>
      <c r="D2621" s="125" t="s">
        <v>197</v>
      </c>
      <c r="E2621" s="125" t="s">
        <v>2874</v>
      </c>
      <c r="F2621" s="125" t="s">
        <v>2875</v>
      </c>
      <c r="G2621" s="125"/>
    </row>
    <row r="2622" spans="1:7">
      <c r="A2622" s="208" t="s">
        <v>4157</v>
      </c>
      <c r="B2622" s="125" t="s">
        <v>195</v>
      </c>
      <c r="C2622" s="125" t="s">
        <v>2861</v>
      </c>
      <c r="D2622" s="125" t="s">
        <v>202</v>
      </c>
      <c r="E2622" s="125" t="s">
        <v>2874</v>
      </c>
      <c r="F2622" s="125" t="s">
        <v>2875</v>
      </c>
      <c r="G2622" s="125" t="s">
        <v>3066</v>
      </c>
    </row>
    <row r="2623" spans="1:7">
      <c r="A2623" s="208" t="s">
        <v>3397</v>
      </c>
      <c r="B2623" s="125" t="s">
        <v>195</v>
      </c>
      <c r="C2623" s="125" t="s">
        <v>2861</v>
      </c>
      <c r="D2623" s="125" t="s">
        <v>197</v>
      </c>
      <c r="E2623" s="125" t="s">
        <v>2874</v>
      </c>
      <c r="F2623" s="125" t="s">
        <v>2875</v>
      </c>
      <c r="G2623" s="125"/>
    </row>
    <row r="2624" spans="1:7">
      <c r="A2624" s="208" t="s">
        <v>4158</v>
      </c>
      <c r="B2624" s="125" t="s">
        <v>195</v>
      </c>
      <c r="C2624" s="125" t="s">
        <v>2861</v>
      </c>
      <c r="D2624" s="125" t="s">
        <v>202</v>
      </c>
      <c r="E2624" s="125" t="s">
        <v>2874</v>
      </c>
      <c r="F2624" s="125" t="s">
        <v>2875</v>
      </c>
      <c r="G2624" s="125" t="s">
        <v>2885</v>
      </c>
    </row>
    <row r="2625" spans="1:7">
      <c r="A2625" s="208" t="s">
        <v>4159</v>
      </c>
      <c r="B2625" s="125" t="s">
        <v>195</v>
      </c>
      <c r="C2625" s="125" t="s">
        <v>2861</v>
      </c>
      <c r="D2625" s="125" t="s">
        <v>202</v>
      </c>
      <c r="E2625" s="125" t="s">
        <v>2874</v>
      </c>
      <c r="F2625" s="125" t="s">
        <v>2875</v>
      </c>
      <c r="G2625" s="125" t="s">
        <v>2876</v>
      </c>
    </row>
    <row r="2626" spans="1:7">
      <c r="A2626" s="208" t="s">
        <v>4160</v>
      </c>
      <c r="B2626" s="125" t="s">
        <v>195</v>
      </c>
      <c r="C2626" s="125" t="s">
        <v>2861</v>
      </c>
      <c r="D2626" s="125" t="s">
        <v>197</v>
      </c>
      <c r="E2626" s="125" t="s">
        <v>2874</v>
      </c>
      <c r="F2626" s="125" t="s">
        <v>2875</v>
      </c>
      <c r="G2626" s="125"/>
    </row>
    <row r="2627" spans="1:7">
      <c r="A2627" s="208" t="s">
        <v>4161</v>
      </c>
      <c r="B2627" s="125" t="s">
        <v>195</v>
      </c>
      <c r="C2627" s="125" t="s">
        <v>2861</v>
      </c>
      <c r="D2627" s="125" t="s">
        <v>197</v>
      </c>
      <c r="E2627" s="125" t="s">
        <v>4162</v>
      </c>
      <c r="F2627" s="125" t="s">
        <v>2875</v>
      </c>
      <c r="G2627" s="125" t="s">
        <v>3765</v>
      </c>
    </row>
    <row r="2628" spans="1:7">
      <c r="A2628" s="208" t="s">
        <v>4163</v>
      </c>
      <c r="B2628" s="125" t="s">
        <v>195</v>
      </c>
      <c r="C2628" s="125" t="s">
        <v>2861</v>
      </c>
      <c r="D2628" s="125" t="s">
        <v>197</v>
      </c>
      <c r="E2628" s="125" t="s">
        <v>2874</v>
      </c>
      <c r="F2628" s="125" t="s">
        <v>2875</v>
      </c>
      <c r="G2628" s="125" t="s">
        <v>2876</v>
      </c>
    </row>
    <row r="2629" spans="1:7">
      <c r="A2629" s="208" t="s">
        <v>4164</v>
      </c>
      <c r="B2629" s="125" t="s">
        <v>195</v>
      </c>
      <c r="C2629" s="125" t="s">
        <v>2861</v>
      </c>
      <c r="D2629" s="125" t="s">
        <v>197</v>
      </c>
      <c r="E2629" s="125" t="s">
        <v>2938</v>
      </c>
      <c r="F2629" s="125" t="s">
        <v>2875</v>
      </c>
      <c r="G2629" s="125" t="s">
        <v>2944</v>
      </c>
    </row>
    <row r="2630" spans="1:7">
      <c r="A2630" s="208" t="s">
        <v>4165</v>
      </c>
      <c r="B2630" s="125" t="s">
        <v>195</v>
      </c>
      <c r="C2630" s="125" t="s">
        <v>2861</v>
      </c>
      <c r="D2630" s="125" t="s">
        <v>202</v>
      </c>
      <c r="E2630" s="125" t="s">
        <v>2874</v>
      </c>
      <c r="F2630" s="125" t="s">
        <v>2875</v>
      </c>
      <c r="G2630" s="125" t="s">
        <v>2876</v>
      </c>
    </row>
    <row r="2631" spans="1:7">
      <c r="A2631" s="208" t="s">
        <v>4166</v>
      </c>
      <c r="B2631" s="125" t="s">
        <v>195</v>
      </c>
      <c r="C2631" s="125" t="s">
        <v>2861</v>
      </c>
      <c r="D2631" s="125" t="s">
        <v>197</v>
      </c>
      <c r="E2631" s="125" t="s">
        <v>2874</v>
      </c>
      <c r="F2631" s="125" t="s">
        <v>2875</v>
      </c>
      <c r="G2631" s="125" t="s">
        <v>2876</v>
      </c>
    </row>
    <row r="2632" spans="1:7">
      <c r="A2632" s="208" t="s">
        <v>4167</v>
      </c>
      <c r="B2632" s="125" t="s">
        <v>195</v>
      </c>
      <c r="C2632" s="125" t="s">
        <v>2861</v>
      </c>
      <c r="D2632" s="125" t="s">
        <v>202</v>
      </c>
      <c r="E2632" s="125" t="s">
        <v>2874</v>
      </c>
      <c r="F2632" s="125" t="s">
        <v>2875</v>
      </c>
      <c r="G2632" s="125" t="s">
        <v>2876</v>
      </c>
    </row>
    <row r="2633" spans="1:7">
      <c r="A2633" s="208" t="s">
        <v>4168</v>
      </c>
      <c r="B2633" s="125" t="s">
        <v>195</v>
      </c>
      <c r="C2633" s="125" t="s">
        <v>2861</v>
      </c>
      <c r="D2633" s="125" t="s">
        <v>197</v>
      </c>
      <c r="E2633" s="125" t="s">
        <v>2874</v>
      </c>
      <c r="F2633" s="125" t="s">
        <v>2875</v>
      </c>
      <c r="G2633" s="125" t="s">
        <v>2876</v>
      </c>
    </row>
    <row r="2634" spans="1:7">
      <c r="A2634" s="208" t="s">
        <v>4169</v>
      </c>
      <c r="B2634" s="125" t="s">
        <v>195</v>
      </c>
      <c r="C2634" s="125" t="s">
        <v>2861</v>
      </c>
      <c r="D2634" s="125" t="s">
        <v>197</v>
      </c>
      <c r="E2634" s="125" t="s">
        <v>2874</v>
      </c>
      <c r="F2634" s="125" t="s">
        <v>2875</v>
      </c>
      <c r="G2634" s="125" t="s">
        <v>2922</v>
      </c>
    </row>
    <row r="2635" spans="1:7">
      <c r="A2635" s="208" t="s">
        <v>4170</v>
      </c>
      <c r="B2635" s="125" t="s">
        <v>195</v>
      </c>
      <c r="C2635" s="125" t="s">
        <v>2861</v>
      </c>
      <c r="D2635" s="125" t="s">
        <v>202</v>
      </c>
      <c r="E2635" s="125" t="s">
        <v>2874</v>
      </c>
      <c r="F2635" s="125" t="s">
        <v>2875</v>
      </c>
      <c r="G2635" s="125" t="s">
        <v>2876</v>
      </c>
    </row>
    <row r="2636" spans="1:7">
      <c r="A2636" s="208" t="s">
        <v>4171</v>
      </c>
      <c r="B2636" s="125" t="s">
        <v>195</v>
      </c>
      <c r="C2636" s="125" t="s">
        <v>2861</v>
      </c>
      <c r="D2636" s="125" t="s">
        <v>197</v>
      </c>
      <c r="E2636" s="125" t="s">
        <v>2874</v>
      </c>
      <c r="F2636" s="125" t="s">
        <v>2875</v>
      </c>
      <c r="G2636" s="125" t="s">
        <v>2881</v>
      </c>
    </row>
    <row r="2637" spans="1:7">
      <c r="A2637" s="208" t="s">
        <v>4172</v>
      </c>
      <c r="B2637" s="125" t="s">
        <v>195</v>
      </c>
      <c r="C2637" s="125" t="s">
        <v>2861</v>
      </c>
      <c r="D2637" s="125" t="s">
        <v>202</v>
      </c>
      <c r="E2637" s="125" t="s">
        <v>2874</v>
      </c>
      <c r="F2637" s="125" t="s">
        <v>2875</v>
      </c>
      <c r="G2637" s="125" t="s">
        <v>3024</v>
      </c>
    </row>
    <row r="2638" spans="1:7">
      <c r="A2638" s="208" t="s">
        <v>4173</v>
      </c>
      <c r="B2638" s="125" t="s">
        <v>195</v>
      </c>
      <c r="C2638" s="125" t="s">
        <v>2861</v>
      </c>
      <c r="D2638" s="125" t="s">
        <v>197</v>
      </c>
      <c r="E2638" s="125" t="s">
        <v>2874</v>
      </c>
      <c r="F2638" s="125" t="s">
        <v>2875</v>
      </c>
      <c r="G2638" s="125" t="s">
        <v>2876</v>
      </c>
    </row>
    <row r="2639" spans="1:7">
      <c r="A2639" s="208" t="s">
        <v>4174</v>
      </c>
      <c r="B2639" s="125" t="s">
        <v>195</v>
      </c>
      <c r="C2639" s="125" t="s">
        <v>2861</v>
      </c>
      <c r="D2639" s="125" t="s">
        <v>202</v>
      </c>
      <c r="E2639" s="125" t="s">
        <v>2874</v>
      </c>
      <c r="F2639" s="125" t="s">
        <v>2875</v>
      </c>
      <c r="G2639" s="125" t="s">
        <v>2981</v>
      </c>
    </row>
    <row r="2640" spans="1:7">
      <c r="A2640" s="208" t="s">
        <v>4175</v>
      </c>
      <c r="B2640" s="125" t="s">
        <v>195</v>
      </c>
      <c r="C2640" s="125" t="s">
        <v>2861</v>
      </c>
      <c r="D2640" s="125" t="s">
        <v>197</v>
      </c>
      <c r="E2640" s="125" t="s">
        <v>2874</v>
      </c>
      <c r="F2640" s="125" t="s">
        <v>2875</v>
      </c>
      <c r="G2640" s="125"/>
    </row>
    <row r="2641" spans="1:7">
      <c r="A2641" s="208" t="s">
        <v>4176</v>
      </c>
      <c r="B2641" s="125" t="s">
        <v>195</v>
      </c>
      <c r="C2641" s="125" t="s">
        <v>2861</v>
      </c>
      <c r="D2641" s="125" t="s">
        <v>202</v>
      </c>
      <c r="E2641" s="125" t="s">
        <v>2874</v>
      </c>
      <c r="F2641" s="125" t="s">
        <v>2875</v>
      </c>
      <c r="G2641" s="125" t="s">
        <v>2881</v>
      </c>
    </row>
    <row r="2642" spans="1:7">
      <c r="A2642" s="208" t="s">
        <v>4177</v>
      </c>
      <c r="B2642" s="125" t="s">
        <v>335</v>
      </c>
      <c r="C2642" s="125" t="s">
        <v>2860</v>
      </c>
      <c r="D2642" s="125" t="s">
        <v>197</v>
      </c>
      <c r="E2642" s="125" t="s">
        <v>2874</v>
      </c>
      <c r="F2642" s="125" t="s">
        <v>2875</v>
      </c>
      <c r="G2642" s="125" t="s">
        <v>2890</v>
      </c>
    </row>
    <row r="2643" spans="1:7">
      <c r="A2643" s="208" t="s">
        <v>4178</v>
      </c>
      <c r="B2643" s="125" t="s">
        <v>335</v>
      </c>
      <c r="C2643" s="125" t="s">
        <v>2860</v>
      </c>
      <c r="D2643" s="125" t="s">
        <v>202</v>
      </c>
      <c r="E2643" s="125" t="s">
        <v>2874</v>
      </c>
      <c r="F2643" s="125" t="s">
        <v>2875</v>
      </c>
      <c r="G2643" s="125" t="s">
        <v>2876</v>
      </c>
    </row>
    <row r="2644" spans="1:7">
      <c r="A2644" s="208" t="s">
        <v>4179</v>
      </c>
      <c r="B2644" s="125" t="s">
        <v>335</v>
      </c>
      <c r="C2644" s="125" t="s">
        <v>2860</v>
      </c>
      <c r="D2644" s="125" t="s">
        <v>202</v>
      </c>
      <c r="E2644" s="125" t="s">
        <v>2874</v>
      </c>
      <c r="F2644" s="125" t="s">
        <v>2875</v>
      </c>
      <c r="G2644" s="125" t="s">
        <v>3009</v>
      </c>
    </row>
    <row r="2645" spans="1:7">
      <c r="A2645" s="208" t="s">
        <v>4180</v>
      </c>
      <c r="B2645" s="125" t="s">
        <v>335</v>
      </c>
      <c r="C2645" s="125" t="s">
        <v>2860</v>
      </c>
      <c r="D2645" s="125" t="s">
        <v>197</v>
      </c>
      <c r="E2645" s="125" t="s">
        <v>2874</v>
      </c>
      <c r="F2645" s="125" t="s">
        <v>2875</v>
      </c>
      <c r="G2645" s="125" t="s">
        <v>2876</v>
      </c>
    </row>
    <row r="2646" spans="1:7">
      <c r="A2646" s="208" t="s">
        <v>4181</v>
      </c>
      <c r="B2646" s="125" t="s">
        <v>335</v>
      </c>
      <c r="C2646" s="125" t="s">
        <v>2860</v>
      </c>
      <c r="D2646" s="125" t="s">
        <v>197</v>
      </c>
      <c r="E2646" s="125" t="s">
        <v>2874</v>
      </c>
      <c r="F2646" s="125" t="s">
        <v>2875</v>
      </c>
      <c r="G2646" s="125" t="s">
        <v>2878</v>
      </c>
    </row>
    <row r="2647" spans="1:7">
      <c r="A2647" s="208" t="s">
        <v>4182</v>
      </c>
      <c r="B2647" s="125" t="s">
        <v>335</v>
      </c>
      <c r="C2647" s="125" t="s">
        <v>2860</v>
      </c>
      <c r="D2647" s="125" t="s">
        <v>197</v>
      </c>
      <c r="E2647" s="125" t="s">
        <v>2874</v>
      </c>
      <c r="F2647" s="125" t="s">
        <v>2875</v>
      </c>
      <c r="G2647" s="125" t="s">
        <v>2876</v>
      </c>
    </row>
    <row r="2648" spans="1:7">
      <c r="A2648" s="208" t="s">
        <v>4183</v>
      </c>
      <c r="B2648" s="125" t="s">
        <v>335</v>
      </c>
      <c r="C2648" s="125" t="s">
        <v>2860</v>
      </c>
      <c r="D2648" s="125" t="s">
        <v>202</v>
      </c>
      <c r="E2648" s="125" t="s">
        <v>2874</v>
      </c>
      <c r="F2648" s="125" t="s">
        <v>2875</v>
      </c>
      <c r="G2648" s="125" t="s">
        <v>2896</v>
      </c>
    </row>
    <row r="2649" spans="1:7">
      <c r="A2649" s="208" t="s">
        <v>4184</v>
      </c>
      <c r="B2649" s="125" t="s">
        <v>335</v>
      </c>
      <c r="C2649" s="125" t="s">
        <v>2860</v>
      </c>
      <c r="D2649" s="125" t="s">
        <v>197</v>
      </c>
      <c r="E2649" s="125" t="s">
        <v>2874</v>
      </c>
      <c r="F2649" s="125" t="s">
        <v>2875</v>
      </c>
      <c r="G2649" s="125" t="s">
        <v>2912</v>
      </c>
    </row>
    <row r="2650" spans="1:7">
      <c r="A2650" s="208" t="s">
        <v>4185</v>
      </c>
      <c r="B2650" s="125" t="s">
        <v>335</v>
      </c>
      <c r="C2650" s="125" t="s">
        <v>2860</v>
      </c>
      <c r="D2650" s="125" t="s">
        <v>202</v>
      </c>
      <c r="E2650" s="125" t="s">
        <v>2874</v>
      </c>
      <c r="F2650" s="125" t="s">
        <v>2875</v>
      </c>
      <c r="G2650" s="125" t="s">
        <v>2876</v>
      </c>
    </row>
    <row r="2651" spans="1:7">
      <c r="A2651" s="208" t="s">
        <v>4186</v>
      </c>
      <c r="B2651" s="125" t="s">
        <v>335</v>
      </c>
      <c r="C2651" s="125" t="s">
        <v>2860</v>
      </c>
      <c r="D2651" s="125" t="s">
        <v>202</v>
      </c>
      <c r="E2651" s="125" t="s">
        <v>2874</v>
      </c>
      <c r="F2651" s="125" t="s">
        <v>2875</v>
      </c>
      <c r="G2651" s="125" t="s">
        <v>2876</v>
      </c>
    </row>
    <row r="2652" spans="1:7">
      <c r="A2652" s="208" t="s">
        <v>4187</v>
      </c>
      <c r="B2652" s="125" t="s">
        <v>335</v>
      </c>
      <c r="C2652" s="125" t="s">
        <v>2860</v>
      </c>
      <c r="D2652" s="125" t="s">
        <v>202</v>
      </c>
      <c r="E2652" s="125" t="s">
        <v>2874</v>
      </c>
      <c r="F2652" s="125" t="s">
        <v>2875</v>
      </c>
      <c r="G2652" s="125" t="s">
        <v>2981</v>
      </c>
    </row>
    <row r="2653" spans="1:7">
      <c r="A2653" s="208" t="s">
        <v>4188</v>
      </c>
      <c r="B2653" s="125" t="s">
        <v>335</v>
      </c>
      <c r="C2653" s="125" t="s">
        <v>2860</v>
      </c>
      <c r="D2653" s="125" t="s">
        <v>202</v>
      </c>
      <c r="E2653" s="125" t="s">
        <v>2874</v>
      </c>
      <c r="F2653" s="125" t="s">
        <v>2875</v>
      </c>
      <c r="G2653" s="125" t="s">
        <v>2885</v>
      </c>
    </row>
    <row r="2654" spans="1:7">
      <c r="A2654" s="208" t="s">
        <v>4189</v>
      </c>
      <c r="B2654" s="125" t="s">
        <v>335</v>
      </c>
      <c r="C2654" s="125" t="s">
        <v>2860</v>
      </c>
      <c r="D2654" s="125" t="s">
        <v>202</v>
      </c>
      <c r="E2654" s="125" t="s">
        <v>2938</v>
      </c>
      <c r="F2654" s="125" t="s">
        <v>3073</v>
      </c>
      <c r="G2654" s="125" t="s">
        <v>2885</v>
      </c>
    </row>
    <row r="2655" spans="1:7">
      <c r="A2655" s="208" t="s">
        <v>4190</v>
      </c>
      <c r="B2655" s="125" t="s">
        <v>335</v>
      </c>
      <c r="C2655" s="125" t="s">
        <v>2860</v>
      </c>
      <c r="D2655" s="125" t="s">
        <v>202</v>
      </c>
      <c r="E2655" s="125" t="s">
        <v>2874</v>
      </c>
      <c r="F2655" s="125" t="s">
        <v>3073</v>
      </c>
      <c r="G2655" s="125" t="s">
        <v>2885</v>
      </c>
    </row>
    <row r="2656" spans="1:7">
      <c r="A2656" s="208" t="s">
        <v>4191</v>
      </c>
      <c r="B2656" s="125" t="s">
        <v>335</v>
      </c>
      <c r="C2656" s="125" t="s">
        <v>2860</v>
      </c>
      <c r="D2656" s="125" t="s">
        <v>202</v>
      </c>
      <c r="E2656" s="125" t="s">
        <v>2874</v>
      </c>
      <c r="F2656" s="125" t="s">
        <v>2875</v>
      </c>
      <c r="G2656" s="125" t="s">
        <v>2876</v>
      </c>
    </row>
    <row r="2657" spans="1:7">
      <c r="A2657" s="208" t="s">
        <v>4192</v>
      </c>
      <c r="B2657" s="125" t="s">
        <v>335</v>
      </c>
      <c r="C2657" s="125" t="s">
        <v>2860</v>
      </c>
      <c r="D2657" s="125" t="s">
        <v>202</v>
      </c>
      <c r="E2657" s="125" t="s">
        <v>2874</v>
      </c>
      <c r="F2657" s="125" t="s">
        <v>2875</v>
      </c>
      <c r="G2657" s="125" t="s">
        <v>2881</v>
      </c>
    </row>
    <row r="2658" spans="1:7">
      <c r="A2658" s="208" t="s">
        <v>4193</v>
      </c>
      <c r="B2658" s="125" t="s">
        <v>335</v>
      </c>
      <c r="C2658" s="125" t="s">
        <v>2860</v>
      </c>
      <c r="D2658" s="125" t="s">
        <v>197</v>
      </c>
      <c r="E2658" s="125" t="s">
        <v>2874</v>
      </c>
      <c r="F2658" s="125" t="s">
        <v>2875</v>
      </c>
      <c r="G2658" s="125" t="s">
        <v>2876</v>
      </c>
    </row>
    <row r="2659" spans="1:7">
      <c r="A2659" s="208" t="s">
        <v>4194</v>
      </c>
      <c r="B2659" s="125" t="s">
        <v>335</v>
      </c>
      <c r="C2659" s="125" t="s">
        <v>2860</v>
      </c>
      <c r="D2659" s="125" t="s">
        <v>202</v>
      </c>
      <c r="E2659" s="125" t="s">
        <v>2874</v>
      </c>
      <c r="F2659" s="125" t="s">
        <v>2875</v>
      </c>
      <c r="G2659" s="125" t="s">
        <v>2896</v>
      </c>
    </row>
    <row r="2660" spans="1:7">
      <c r="A2660" s="208" t="s">
        <v>4195</v>
      </c>
      <c r="B2660" s="125" t="s">
        <v>335</v>
      </c>
      <c r="C2660" s="125" t="s">
        <v>2860</v>
      </c>
      <c r="D2660" s="125" t="s">
        <v>202</v>
      </c>
      <c r="E2660" s="125" t="s">
        <v>2874</v>
      </c>
      <c r="F2660" s="125" t="s">
        <v>2875</v>
      </c>
      <c r="G2660" s="125" t="s">
        <v>2922</v>
      </c>
    </row>
    <row r="2661" spans="1:7">
      <c r="A2661" s="208" t="s">
        <v>4196</v>
      </c>
      <c r="B2661" s="125" t="s">
        <v>335</v>
      </c>
      <c r="C2661" s="125" t="s">
        <v>2860</v>
      </c>
      <c r="D2661" s="125" t="s">
        <v>197</v>
      </c>
      <c r="E2661" s="125" t="s">
        <v>2874</v>
      </c>
      <c r="F2661" s="125" t="s">
        <v>2875</v>
      </c>
      <c r="G2661" s="125" t="s">
        <v>2885</v>
      </c>
    </row>
    <row r="2662" spans="1:7">
      <c r="A2662" s="208" t="s">
        <v>4197</v>
      </c>
      <c r="B2662" s="125" t="s">
        <v>335</v>
      </c>
      <c r="C2662" s="125" t="s">
        <v>2860</v>
      </c>
      <c r="D2662" s="125" t="s">
        <v>202</v>
      </c>
      <c r="E2662" s="125" t="s">
        <v>2874</v>
      </c>
      <c r="F2662" s="125" t="s">
        <v>2875</v>
      </c>
      <c r="G2662" s="125" t="s">
        <v>2876</v>
      </c>
    </row>
    <row r="2663" spans="1:7">
      <c r="A2663" s="208" t="s">
        <v>4198</v>
      </c>
      <c r="B2663" s="125" t="s">
        <v>335</v>
      </c>
      <c r="C2663" s="125" t="s">
        <v>2860</v>
      </c>
      <c r="D2663" s="125" t="s">
        <v>202</v>
      </c>
      <c r="E2663" s="125" t="s">
        <v>2874</v>
      </c>
      <c r="F2663" s="125" t="s">
        <v>2875</v>
      </c>
      <c r="G2663" s="125" t="s">
        <v>4199</v>
      </c>
    </row>
    <row r="2664" spans="1:7">
      <c r="A2664" s="208" t="s">
        <v>4200</v>
      </c>
      <c r="B2664" s="125" t="s">
        <v>335</v>
      </c>
      <c r="C2664" s="125" t="s">
        <v>2860</v>
      </c>
      <c r="D2664" s="125" t="s">
        <v>202</v>
      </c>
      <c r="E2664" s="125" t="s">
        <v>2874</v>
      </c>
      <c r="F2664" s="125" t="s">
        <v>2875</v>
      </c>
      <c r="G2664" s="125" t="s">
        <v>2876</v>
      </c>
    </row>
    <row r="2665" spans="1:7">
      <c r="A2665" s="208" t="s">
        <v>4201</v>
      </c>
      <c r="B2665" s="125" t="s">
        <v>335</v>
      </c>
      <c r="C2665" s="125" t="s">
        <v>2860</v>
      </c>
      <c r="D2665" s="125" t="s">
        <v>202</v>
      </c>
      <c r="E2665" s="125" t="s">
        <v>2874</v>
      </c>
      <c r="F2665" s="125" t="s">
        <v>2875</v>
      </c>
      <c r="G2665" s="125" t="s">
        <v>3051</v>
      </c>
    </row>
    <row r="2666" spans="1:7">
      <c r="A2666" s="208" t="s">
        <v>4202</v>
      </c>
      <c r="B2666" s="125" t="s">
        <v>335</v>
      </c>
      <c r="C2666" s="125" t="s">
        <v>2860</v>
      </c>
      <c r="D2666" s="125" t="s">
        <v>202</v>
      </c>
      <c r="E2666" s="125" t="s">
        <v>2874</v>
      </c>
      <c r="F2666" s="125" t="s">
        <v>2875</v>
      </c>
      <c r="G2666" s="125" t="s">
        <v>2957</v>
      </c>
    </row>
    <row r="2667" spans="1:7">
      <c r="A2667" s="208" t="s">
        <v>4203</v>
      </c>
      <c r="B2667" s="125" t="s">
        <v>335</v>
      </c>
      <c r="C2667" s="125" t="s">
        <v>2860</v>
      </c>
      <c r="D2667" s="125" t="s">
        <v>197</v>
      </c>
      <c r="E2667" s="125" t="s">
        <v>2874</v>
      </c>
      <c r="F2667" s="125" t="s">
        <v>2875</v>
      </c>
      <c r="G2667" s="125" t="s">
        <v>3376</v>
      </c>
    </row>
    <row r="2668" spans="1:7">
      <c r="A2668" s="208" t="s">
        <v>4204</v>
      </c>
      <c r="B2668" s="125" t="s">
        <v>335</v>
      </c>
      <c r="C2668" s="125" t="s">
        <v>2860</v>
      </c>
      <c r="D2668" s="125" t="s">
        <v>197</v>
      </c>
      <c r="E2668" s="125" t="s">
        <v>2874</v>
      </c>
      <c r="F2668" s="125" t="s">
        <v>2875</v>
      </c>
      <c r="G2668" s="125" t="s">
        <v>2876</v>
      </c>
    </row>
    <row r="2669" spans="1:7">
      <c r="A2669" s="208" t="s">
        <v>4205</v>
      </c>
      <c r="B2669" s="125" t="s">
        <v>335</v>
      </c>
      <c r="C2669" s="125" t="s">
        <v>2860</v>
      </c>
      <c r="D2669" s="125" t="s">
        <v>197</v>
      </c>
      <c r="E2669" s="125" t="s">
        <v>2874</v>
      </c>
      <c r="F2669" s="125" t="s">
        <v>2875</v>
      </c>
      <c r="G2669" s="125" t="s">
        <v>4206</v>
      </c>
    </row>
    <row r="2670" spans="1:7">
      <c r="A2670" s="208" t="s">
        <v>4207</v>
      </c>
      <c r="B2670" s="125" t="s">
        <v>335</v>
      </c>
      <c r="C2670" s="125" t="s">
        <v>2860</v>
      </c>
      <c r="D2670" s="125" t="s">
        <v>202</v>
      </c>
      <c r="E2670" s="125" t="s">
        <v>2874</v>
      </c>
      <c r="F2670" s="125" t="s">
        <v>2875</v>
      </c>
      <c r="G2670" s="125" t="s">
        <v>2885</v>
      </c>
    </row>
    <row r="2671" spans="1:7">
      <c r="A2671" s="208" t="s">
        <v>4208</v>
      </c>
      <c r="B2671" s="125" t="s">
        <v>335</v>
      </c>
      <c r="C2671" s="125" t="s">
        <v>2860</v>
      </c>
      <c r="D2671" s="125" t="s">
        <v>197</v>
      </c>
      <c r="E2671" s="125" t="s">
        <v>2874</v>
      </c>
      <c r="F2671" s="125" t="s">
        <v>2875</v>
      </c>
      <c r="G2671" s="125" t="s">
        <v>2878</v>
      </c>
    </row>
    <row r="2672" spans="1:7">
      <c r="A2672" s="208" t="s">
        <v>4209</v>
      </c>
      <c r="B2672" s="125" t="s">
        <v>335</v>
      </c>
      <c r="C2672" s="125" t="s">
        <v>2860</v>
      </c>
      <c r="D2672" s="125" t="s">
        <v>197</v>
      </c>
      <c r="E2672" s="125" t="s">
        <v>2874</v>
      </c>
      <c r="F2672" s="125" t="s">
        <v>2875</v>
      </c>
      <c r="G2672" s="125" t="s">
        <v>3330</v>
      </c>
    </row>
    <row r="2673" spans="1:7">
      <c r="A2673" s="208" t="s">
        <v>4210</v>
      </c>
      <c r="B2673" s="125" t="s">
        <v>335</v>
      </c>
      <c r="C2673" s="125" t="s">
        <v>2860</v>
      </c>
      <c r="D2673" s="125" t="s">
        <v>197</v>
      </c>
      <c r="E2673" s="125" t="s">
        <v>2874</v>
      </c>
      <c r="F2673" s="125" t="s">
        <v>2875</v>
      </c>
      <c r="G2673" s="125" t="s">
        <v>2876</v>
      </c>
    </row>
    <row r="2674" spans="1:7">
      <c r="A2674" s="208" t="s">
        <v>4211</v>
      </c>
      <c r="B2674" s="125" t="s">
        <v>335</v>
      </c>
      <c r="C2674" s="125" t="s">
        <v>2860</v>
      </c>
      <c r="D2674" s="125" t="s">
        <v>202</v>
      </c>
      <c r="E2674" s="125" t="s">
        <v>2874</v>
      </c>
      <c r="F2674" s="125" t="s">
        <v>2875</v>
      </c>
      <c r="G2674" s="125" t="s">
        <v>3384</v>
      </c>
    </row>
    <row r="2675" spans="1:7">
      <c r="A2675" s="208" t="s">
        <v>4212</v>
      </c>
      <c r="B2675" s="125" t="s">
        <v>335</v>
      </c>
      <c r="C2675" s="125" t="s">
        <v>2860</v>
      </c>
      <c r="D2675" s="125" t="s">
        <v>197</v>
      </c>
      <c r="E2675" s="125" t="s">
        <v>2874</v>
      </c>
      <c r="F2675" s="125" t="s">
        <v>2875</v>
      </c>
      <c r="G2675" s="125" t="s">
        <v>2912</v>
      </c>
    </row>
    <row r="2676" spans="1:7">
      <c r="A2676" s="208" t="s">
        <v>4213</v>
      </c>
      <c r="B2676" s="125" t="s">
        <v>335</v>
      </c>
      <c r="C2676" s="125" t="s">
        <v>2860</v>
      </c>
      <c r="D2676" s="125" t="s">
        <v>202</v>
      </c>
      <c r="E2676" s="125" t="s">
        <v>2874</v>
      </c>
      <c r="F2676" s="125" t="s">
        <v>2875</v>
      </c>
      <c r="G2676" s="125" t="s">
        <v>2876</v>
      </c>
    </row>
    <row r="2677" spans="1:7">
      <c r="A2677" s="208" t="s">
        <v>4214</v>
      </c>
      <c r="B2677" s="125" t="s">
        <v>335</v>
      </c>
      <c r="C2677" s="125" t="s">
        <v>2860</v>
      </c>
      <c r="D2677" s="125" t="s">
        <v>202</v>
      </c>
      <c r="E2677" s="125" t="s">
        <v>2874</v>
      </c>
      <c r="F2677" s="125" t="s">
        <v>2875</v>
      </c>
      <c r="G2677" s="125" t="s">
        <v>2876</v>
      </c>
    </row>
    <row r="2678" spans="1:7">
      <c r="A2678" s="208" t="s">
        <v>4215</v>
      </c>
      <c r="B2678" s="125" t="s">
        <v>335</v>
      </c>
      <c r="C2678" s="125" t="s">
        <v>2860</v>
      </c>
      <c r="D2678" s="125" t="s">
        <v>202</v>
      </c>
      <c r="E2678" s="125" t="s">
        <v>2874</v>
      </c>
      <c r="F2678" s="125" t="s">
        <v>2875</v>
      </c>
      <c r="G2678" s="125" t="s">
        <v>2885</v>
      </c>
    </row>
    <row r="2679" spans="1:7">
      <c r="A2679" s="208" t="s">
        <v>4216</v>
      </c>
      <c r="B2679" s="125" t="s">
        <v>335</v>
      </c>
      <c r="C2679" s="125" t="s">
        <v>2860</v>
      </c>
      <c r="D2679" s="125" t="s">
        <v>202</v>
      </c>
      <c r="E2679" s="125" t="s">
        <v>2874</v>
      </c>
      <c r="F2679" s="125" t="s">
        <v>2875</v>
      </c>
      <c r="G2679" s="125" t="s">
        <v>2876</v>
      </c>
    </row>
    <row r="2680" spans="1:7">
      <c r="A2680" s="208" t="s">
        <v>4217</v>
      </c>
      <c r="B2680" s="125" t="s">
        <v>335</v>
      </c>
      <c r="C2680" s="125" t="s">
        <v>2860</v>
      </c>
      <c r="D2680" s="125" t="s">
        <v>197</v>
      </c>
      <c r="E2680" s="125" t="s">
        <v>2874</v>
      </c>
      <c r="F2680" s="125" t="s">
        <v>2875</v>
      </c>
      <c r="G2680" s="125" t="s">
        <v>2885</v>
      </c>
    </row>
    <row r="2681" spans="1:7">
      <c r="A2681" s="208" t="s">
        <v>4218</v>
      </c>
      <c r="B2681" s="125" t="s">
        <v>335</v>
      </c>
      <c r="C2681" s="125" t="s">
        <v>2860</v>
      </c>
      <c r="D2681" s="125" t="s">
        <v>197</v>
      </c>
      <c r="E2681" s="125" t="s">
        <v>2874</v>
      </c>
      <c r="F2681" s="125" t="s">
        <v>2875</v>
      </c>
      <c r="G2681" s="125" t="s">
        <v>2876</v>
      </c>
    </row>
    <row r="2682" spans="1:7">
      <c r="A2682" s="208" t="s">
        <v>4107</v>
      </c>
      <c r="B2682" s="125" t="s">
        <v>335</v>
      </c>
      <c r="C2682" s="125" t="s">
        <v>2860</v>
      </c>
      <c r="D2682" s="125" t="s">
        <v>202</v>
      </c>
      <c r="E2682" s="125" t="s">
        <v>2874</v>
      </c>
      <c r="F2682" s="125" t="s">
        <v>2875</v>
      </c>
      <c r="G2682" s="125" t="s">
        <v>2876</v>
      </c>
    </row>
    <row r="2683" spans="1:7">
      <c r="A2683" s="208" t="s">
        <v>4219</v>
      </c>
      <c r="B2683" s="125" t="s">
        <v>970</v>
      </c>
      <c r="C2683" s="125" t="s">
        <v>2860</v>
      </c>
      <c r="D2683" s="125" t="s">
        <v>197</v>
      </c>
      <c r="E2683" s="125" t="s">
        <v>2874</v>
      </c>
      <c r="F2683" s="125" t="s">
        <v>2875</v>
      </c>
      <c r="G2683" s="125" t="s">
        <v>2890</v>
      </c>
    </row>
    <row r="2684" spans="1:7">
      <c r="A2684" s="208" t="s">
        <v>4220</v>
      </c>
      <c r="B2684" s="125" t="s">
        <v>970</v>
      </c>
      <c r="C2684" s="125" t="s">
        <v>2860</v>
      </c>
      <c r="D2684" s="125" t="s">
        <v>197</v>
      </c>
      <c r="E2684" s="125" t="s">
        <v>2874</v>
      </c>
      <c r="F2684" s="125" t="s">
        <v>2875</v>
      </c>
      <c r="G2684" s="125" t="s">
        <v>3369</v>
      </c>
    </row>
    <row r="2685" spans="1:7">
      <c r="A2685" s="208" t="s">
        <v>4221</v>
      </c>
      <c r="B2685" s="125" t="s">
        <v>970</v>
      </c>
      <c r="C2685" s="125" t="s">
        <v>2860</v>
      </c>
      <c r="D2685" s="125" t="s">
        <v>197</v>
      </c>
      <c r="E2685" s="125" t="s">
        <v>2874</v>
      </c>
      <c r="F2685" s="125" t="s">
        <v>2875</v>
      </c>
      <c r="G2685" s="125" t="s">
        <v>2876</v>
      </c>
    </row>
    <row r="2686" spans="1:7">
      <c r="A2686" s="208" t="s">
        <v>4222</v>
      </c>
      <c r="B2686" s="125" t="s">
        <v>970</v>
      </c>
      <c r="C2686" s="125" t="s">
        <v>2860</v>
      </c>
      <c r="D2686" s="125" t="s">
        <v>202</v>
      </c>
      <c r="E2686" s="125" t="s">
        <v>2874</v>
      </c>
      <c r="F2686" s="125" t="s">
        <v>2875</v>
      </c>
      <c r="G2686" s="125" t="s">
        <v>2876</v>
      </c>
    </row>
    <row r="2687" spans="1:7">
      <c r="A2687" s="208" t="s">
        <v>4223</v>
      </c>
      <c r="B2687" s="125" t="s">
        <v>970</v>
      </c>
      <c r="C2687" s="125" t="s">
        <v>2860</v>
      </c>
      <c r="D2687" s="125" t="s">
        <v>202</v>
      </c>
      <c r="E2687" s="125" t="s">
        <v>2874</v>
      </c>
      <c r="F2687" s="125" t="s">
        <v>2875</v>
      </c>
      <c r="G2687" s="125" t="s">
        <v>2876</v>
      </c>
    </row>
    <row r="2688" spans="1:7">
      <c r="A2688" s="208" t="s">
        <v>4224</v>
      </c>
      <c r="B2688" s="125" t="s">
        <v>970</v>
      </c>
      <c r="C2688" s="125" t="s">
        <v>2860</v>
      </c>
      <c r="D2688" s="125" t="s">
        <v>202</v>
      </c>
      <c r="E2688" s="125" t="s">
        <v>2874</v>
      </c>
      <c r="F2688" s="125" t="s">
        <v>2875</v>
      </c>
      <c r="G2688" s="125" t="s">
        <v>2885</v>
      </c>
    </row>
    <row r="2689" spans="1:7">
      <c r="A2689" s="208" t="s">
        <v>4225</v>
      </c>
      <c r="B2689" s="125" t="s">
        <v>970</v>
      </c>
      <c r="C2689" s="125" t="s">
        <v>2860</v>
      </c>
      <c r="D2689" s="125" t="s">
        <v>197</v>
      </c>
      <c r="E2689" s="125" t="s">
        <v>2874</v>
      </c>
      <c r="F2689" s="125" t="s">
        <v>2875</v>
      </c>
      <c r="G2689" s="125"/>
    </row>
    <row r="2690" spans="1:7">
      <c r="A2690" s="208" t="s">
        <v>4226</v>
      </c>
      <c r="B2690" s="125" t="s">
        <v>970</v>
      </c>
      <c r="C2690" s="125" t="s">
        <v>2860</v>
      </c>
      <c r="D2690" s="125" t="s">
        <v>197</v>
      </c>
      <c r="E2690" s="125" t="s">
        <v>2874</v>
      </c>
      <c r="F2690" s="125" t="s">
        <v>2875</v>
      </c>
      <c r="G2690" s="125" t="s">
        <v>3068</v>
      </c>
    </row>
    <row r="2691" spans="1:7">
      <c r="A2691" s="208" t="s">
        <v>4227</v>
      </c>
      <c r="B2691" s="125" t="s">
        <v>970</v>
      </c>
      <c r="C2691" s="125" t="s">
        <v>2860</v>
      </c>
      <c r="D2691" s="125" t="s">
        <v>202</v>
      </c>
      <c r="E2691" s="125" t="s">
        <v>2874</v>
      </c>
      <c r="F2691" s="125" t="s">
        <v>2875</v>
      </c>
      <c r="G2691" s="125" t="s">
        <v>2878</v>
      </c>
    </row>
    <row r="2692" spans="1:7">
      <c r="A2692" s="208" t="s">
        <v>4228</v>
      </c>
      <c r="B2692" s="125" t="s">
        <v>970</v>
      </c>
      <c r="C2692" s="125" t="s">
        <v>2860</v>
      </c>
      <c r="D2692" s="125" t="s">
        <v>197</v>
      </c>
      <c r="E2692" s="125" t="s">
        <v>2874</v>
      </c>
      <c r="F2692" s="125" t="s">
        <v>2875</v>
      </c>
      <c r="G2692" s="125" t="s">
        <v>2912</v>
      </c>
    </row>
    <row r="2693" spans="1:7">
      <c r="A2693" s="208" t="s">
        <v>4229</v>
      </c>
      <c r="B2693" s="125" t="s">
        <v>970</v>
      </c>
      <c r="C2693" s="125" t="s">
        <v>2860</v>
      </c>
      <c r="D2693" s="125" t="s">
        <v>202</v>
      </c>
      <c r="E2693" s="125" t="s">
        <v>2874</v>
      </c>
      <c r="F2693" s="125" t="s">
        <v>2875</v>
      </c>
      <c r="G2693" s="125" t="s">
        <v>2875</v>
      </c>
    </row>
    <row r="2694" spans="1:7">
      <c r="A2694" s="208" t="s">
        <v>4230</v>
      </c>
      <c r="B2694" s="125" t="s">
        <v>970</v>
      </c>
      <c r="C2694" s="125" t="s">
        <v>2860</v>
      </c>
      <c r="D2694" s="125" t="s">
        <v>202</v>
      </c>
      <c r="E2694" s="125" t="s">
        <v>2874</v>
      </c>
      <c r="F2694" s="125" t="s">
        <v>2875</v>
      </c>
      <c r="G2694" s="125" t="s">
        <v>2916</v>
      </c>
    </row>
    <row r="2695" spans="1:7">
      <c r="A2695" s="208" t="s">
        <v>4231</v>
      </c>
      <c r="B2695" s="125" t="s">
        <v>970</v>
      </c>
      <c r="C2695" s="125" t="s">
        <v>2860</v>
      </c>
      <c r="D2695" s="125" t="s">
        <v>202</v>
      </c>
      <c r="E2695" s="125" t="s">
        <v>2938</v>
      </c>
      <c r="F2695" s="125" t="s">
        <v>2875</v>
      </c>
      <c r="G2695" s="125" t="s">
        <v>2883</v>
      </c>
    </row>
    <row r="2696" spans="1:7">
      <c r="A2696" s="208" t="s">
        <v>4232</v>
      </c>
      <c r="B2696" s="125" t="s">
        <v>970</v>
      </c>
      <c r="C2696" s="125" t="s">
        <v>2860</v>
      </c>
      <c r="D2696" s="125" t="s">
        <v>202</v>
      </c>
      <c r="E2696" s="125" t="s">
        <v>2874</v>
      </c>
      <c r="F2696" s="125" t="s">
        <v>2875</v>
      </c>
      <c r="G2696" s="125" t="s">
        <v>2876</v>
      </c>
    </row>
    <row r="2697" spans="1:7">
      <c r="A2697" s="208" t="s">
        <v>2895</v>
      </c>
      <c r="B2697" s="125" t="s">
        <v>970</v>
      </c>
      <c r="C2697" s="125" t="s">
        <v>2860</v>
      </c>
      <c r="D2697" s="125" t="s">
        <v>202</v>
      </c>
      <c r="E2697" s="125" t="s">
        <v>2874</v>
      </c>
      <c r="F2697" s="125" t="s">
        <v>2875</v>
      </c>
      <c r="G2697" s="125" t="s">
        <v>2876</v>
      </c>
    </row>
    <row r="2698" spans="1:7">
      <c r="A2698" s="208" t="s">
        <v>4233</v>
      </c>
      <c r="B2698" s="125" t="s">
        <v>970</v>
      </c>
      <c r="C2698" s="125" t="s">
        <v>2860</v>
      </c>
      <c r="D2698" s="125" t="s">
        <v>197</v>
      </c>
      <c r="E2698" s="125" t="s">
        <v>2874</v>
      </c>
      <c r="F2698" s="125" t="s">
        <v>2875</v>
      </c>
      <c r="G2698" s="125" t="s">
        <v>2878</v>
      </c>
    </row>
    <row r="2699" spans="1:7">
      <c r="A2699" s="208" t="s">
        <v>4234</v>
      </c>
      <c r="B2699" s="125" t="s">
        <v>970</v>
      </c>
      <c r="C2699" s="125" t="s">
        <v>2860</v>
      </c>
      <c r="D2699" s="125" t="s">
        <v>197</v>
      </c>
      <c r="E2699" s="125" t="s">
        <v>2874</v>
      </c>
      <c r="F2699" s="125" t="s">
        <v>2875</v>
      </c>
      <c r="G2699" s="125" t="s">
        <v>2876</v>
      </c>
    </row>
    <row r="2700" spans="1:7">
      <c r="A2700" s="208" t="s">
        <v>4235</v>
      </c>
      <c r="B2700" s="125" t="s">
        <v>970</v>
      </c>
      <c r="C2700" s="125" t="s">
        <v>2860</v>
      </c>
      <c r="D2700" s="125" t="s">
        <v>197</v>
      </c>
      <c r="E2700" s="125" t="s">
        <v>2874</v>
      </c>
      <c r="F2700" s="125" t="s">
        <v>2875</v>
      </c>
      <c r="G2700" s="125" t="s">
        <v>2999</v>
      </c>
    </row>
    <row r="2701" spans="1:7">
      <c r="A2701" s="208" t="s">
        <v>4236</v>
      </c>
      <c r="B2701" s="125" t="s">
        <v>970</v>
      </c>
      <c r="C2701" s="125" t="s">
        <v>2860</v>
      </c>
      <c r="D2701" s="125" t="s">
        <v>202</v>
      </c>
      <c r="E2701" s="125" t="s">
        <v>2874</v>
      </c>
      <c r="F2701" s="125" t="s">
        <v>2875</v>
      </c>
      <c r="G2701" s="125" t="s">
        <v>2878</v>
      </c>
    </row>
    <row r="2702" spans="1:7">
      <c r="A2702" s="208" t="s">
        <v>4237</v>
      </c>
      <c r="B2702" s="125" t="s">
        <v>970</v>
      </c>
      <c r="C2702" s="125" t="s">
        <v>2860</v>
      </c>
      <c r="D2702" s="125" t="s">
        <v>197</v>
      </c>
      <c r="E2702" s="125" t="s">
        <v>2874</v>
      </c>
      <c r="F2702" s="125" t="s">
        <v>2875</v>
      </c>
      <c r="G2702" s="125" t="s">
        <v>2876</v>
      </c>
    </row>
    <row r="2703" spans="1:7">
      <c r="A2703" s="208" t="s">
        <v>4238</v>
      </c>
      <c r="B2703" s="125" t="s">
        <v>970</v>
      </c>
      <c r="C2703" s="125" t="s">
        <v>2860</v>
      </c>
      <c r="D2703" s="125" t="s">
        <v>197</v>
      </c>
      <c r="E2703" s="125" t="s">
        <v>2874</v>
      </c>
      <c r="F2703" s="125" t="s">
        <v>2875</v>
      </c>
      <c r="G2703" s="125" t="s">
        <v>4239</v>
      </c>
    </row>
    <row r="2704" spans="1:7">
      <c r="A2704" s="208" t="s">
        <v>4240</v>
      </c>
      <c r="B2704" s="125" t="s">
        <v>970</v>
      </c>
      <c r="C2704" s="125" t="s">
        <v>2860</v>
      </c>
      <c r="D2704" s="125" t="s">
        <v>202</v>
      </c>
      <c r="E2704" s="125" t="s">
        <v>2874</v>
      </c>
      <c r="F2704" s="125" t="s">
        <v>2875</v>
      </c>
      <c r="G2704" s="125" t="s">
        <v>2876</v>
      </c>
    </row>
    <row r="2705" spans="1:7">
      <c r="A2705" s="208" t="s">
        <v>4241</v>
      </c>
      <c r="B2705" s="125" t="s">
        <v>970</v>
      </c>
      <c r="C2705" s="125" t="s">
        <v>2860</v>
      </c>
      <c r="D2705" s="125" t="s">
        <v>197</v>
      </c>
      <c r="E2705" s="125" t="s">
        <v>2874</v>
      </c>
      <c r="F2705" s="125" t="s">
        <v>2875</v>
      </c>
      <c r="G2705" s="125" t="s">
        <v>4242</v>
      </c>
    </row>
    <row r="2706" spans="1:7">
      <c r="A2706" s="208" t="s">
        <v>4243</v>
      </c>
      <c r="B2706" s="125" t="s">
        <v>970</v>
      </c>
      <c r="C2706" s="125" t="s">
        <v>2860</v>
      </c>
      <c r="D2706" s="125" t="s">
        <v>202</v>
      </c>
      <c r="E2706" s="125" t="s">
        <v>2874</v>
      </c>
      <c r="F2706" s="125" t="s">
        <v>2875</v>
      </c>
      <c r="G2706" s="125" t="s">
        <v>2876</v>
      </c>
    </row>
    <row r="2707" spans="1:7">
      <c r="A2707" s="208" t="s">
        <v>4244</v>
      </c>
      <c r="B2707" s="125" t="s">
        <v>970</v>
      </c>
      <c r="C2707" s="125" t="s">
        <v>2860</v>
      </c>
      <c r="D2707" s="125" t="s">
        <v>197</v>
      </c>
      <c r="E2707" s="125" t="s">
        <v>2874</v>
      </c>
      <c r="F2707" s="125" t="s">
        <v>2875</v>
      </c>
      <c r="G2707" s="125"/>
    </row>
    <row r="2708" spans="1:7">
      <c r="A2708" s="208" t="s">
        <v>4245</v>
      </c>
      <c r="B2708" s="125" t="s">
        <v>970</v>
      </c>
      <c r="C2708" s="125" t="s">
        <v>2860</v>
      </c>
      <c r="D2708" s="125" t="s">
        <v>202</v>
      </c>
      <c r="E2708" s="125" t="s">
        <v>2874</v>
      </c>
      <c r="F2708" s="125" t="s">
        <v>2875</v>
      </c>
      <c r="G2708" s="125" t="s">
        <v>3068</v>
      </c>
    </row>
    <row r="2709" spans="1:7">
      <c r="A2709" s="208" t="s">
        <v>4246</v>
      </c>
      <c r="B2709" s="125" t="s">
        <v>970</v>
      </c>
      <c r="C2709" s="125" t="s">
        <v>2860</v>
      </c>
      <c r="D2709" s="125" t="s">
        <v>197</v>
      </c>
      <c r="E2709" s="125" t="s">
        <v>2874</v>
      </c>
      <c r="F2709" s="125" t="s">
        <v>2875</v>
      </c>
      <c r="G2709" s="125"/>
    </row>
    <row r="2710" spans="1:7">
      <c r="A2710" s="208" t="s">
        <v>4247</v>
      </c>
      <c r="B2710" s="125" t="s">
        <v>970</v>
      </c>
      <c r="C2710" s="125" t="s">
        <v>2860</v>
      </c>
      <c r="D2710" s="125" t="s">
        <v>202</v>
      </c>
      <c r="E2710" s="125" t="s">
        <v>2874</v>
      </c>
      <c r="F2710" s="125" t="s">
        <v>2875</v>
      </c>
      <c r="G2710" s="125" t="s">
        <v>3068</v>
      </c>
    </row>
    <row r="2711" spans="1:7">
      <c r="A2711" s="208" t="s">
        <v>4248</v>
      </c>
      <c r="B2711" s="125" t="s">
        <v>970</v>
      </c>
      <c r="C2711" s="125" t="s">
        <v>2860</v>
      </c>
      <c r="D2711" s="125" t="s">
        <v>202</v>
      </c>
      <c r="E2711" s="125" t="s">
        <v>2874</v>
      </c>
      <c r="F2711" s="125" t="s">
        <v>2875</v>
      </c>
      <c r="G2711" s="125" t="s">
        <v>2876</v>
      </c>
    </row>
    <row r="2712" spans="1:7">
      <c r="A2712" s="208" t="s">
        <v>4249</v>
      </c>
      <c r="B2712" s="125" t="s">
        <v>970</v>
      </c>
      <c r="C2712" s="125" t="s">
        <v>2860</v>
      </c>
      <c r="D2712" s="125" t="s">
        <v>202</v>
      </c>
      <c r="E2712" s="125" t="s">
        <v>2874</v>
      </c>
      <c r="F2712" s="125" t="s">
        <v>2875</v>
      </c>
      <c r="G2712" s="125" t="s">
        <v>2876</v>
      </c>
    </row>
    <row r="2713" spans="1:7">
      <c r="A2713" s="208" t="s">
        <v>4250</v>
      </c>
      <c r="B2713" s="125" t="s">
        <v>970</v>
      </c>
      <c r="C2713" s="125" t="s">
        <v>2860</v>
      </c>
      <c r="D2713" s="125" t="s">
        <v>197</v>
      </c>
      <c r="E2713" s="125" t="s">
        <v>2874</v>
      </c>
      <c r="F2713" s="125" t="s">
        <v>2875</v>
      </c>
      <c r="G2713" s="125" t="s">
        <v>3362</v>
      </c>
    </row>
    <row r="2714" spans="1:7">
      <c r="A2714" s="208" t="s">
        <v>4251</v>
      </c>
      <c r="B2714" s="125" t="s">
        <v>970</v>
      </c>
      <c r="C2714" s="125" t="s">
        <v>2860</v>
      </c>
      <c r="D2714" s="125" t="s">
        <v>197</v>
      </c>
      <c r="E2714" s="125" t="s">
        <v>2874</v>
      </c>
      <c r="F2714" s="125" t="s">
        <v>2875</v>
      </c>
      <c r="G2714" s="125" t="s">
        <v>2878</v>
      </c>
    </row>
    <row r="2715" spans="1:7">
      <c r="A2715" s="208" t="s">
        <v>4252</v>
      </c>
      <c r="B2715" s="125" t="s">
        <v>970</v>
      </c>
      <c r="C2715" s="125" t="s">
        <v>2860</v>
      </c>
      <c r="D2715" s="125" t="s">
        <v>197</v>
      </c>
      <c r="E2715" s="125" t="s">
        <v>2874</v>
      </c>
      <c r="F2715" s="125" t="s">
        <v>2875</v>
      </c>
      <c r="G2715" s="125" t="s">
        <v>3330</v>
      </c>
    </row>
    <row r="2716" spans="1:7">
      <c r="A2716" s="208" t="s">
        <v>4253</v>
      </c>
      <c r="B2716" s="125" t="s">
        <v>970</v>
      </c>
      <c r="C2716" s="125" t="s">
        <v>2860</v>
      </c>
      <c r="D2716" s="125" t="s">
        <v>202</v>
      </c>
      <c r="E2716" s="125" t="s">
        <v>2874</v>
      </c>
      <c r="F2716" s="125" t="s">
        <v>2875</v>
      </c>
      <c r="G2716" s="125" t="s">
        <v>2878</v>
      </c>
    </row>
    <row r="2717" spans="1:7">
      <c r="A2717" s="208" t="s">
        <v>4254</v>
      </c>
      <c r="B2717" s="125" t="s">
        <v>970</v>
      </c>
      <c r="C2717" s="125" t="s">
        <v>2860</v>
      </c>
      <c r="D2717" s="125" t="s">
        <v>202</v>
      </c>
      <c r="E2717" s="125" t="s">
        <v>2874</v>
      </c>
      <c r="F2717" s="125" t="s">
        <v>2875</v>
      </c>
      <c r="G2717" s="125" t="s">
        <v>2878</v>
      </c>
    </row>
    <row r="2718" spans="1:7">
      <c r="A2718" s="208" t="s">
        <v>3546</v>
      </c>
      <c r="B2718" s="125" t="s">
        <v>970</v>
      </c>
      <c r="C2718" s="125" t="s">
        <v>2860</v>
      </c>
      <c r="D2718" s="125" t="s">
        <v>202</v>
      </c>
      <c r="E2718" s="125" t="s">
        <v>2874</v>
      </c>
      <c r="F2718" s="125" t="s">
        <v>2875</v>
      </c>
      <c r="G2718" s="125" t="s">
        <v>3009</v>
      </c>
    </row>
    <row r="2719" spans="1:7">
      <c r="A2719" s="208" t="s">
        <v>4255</v>
      </c>
      <c r="B2719" s="125" t="s">
        <v>970</v>
      </c>
      <c r="C2719" s="125" t="s">
        <v>2860</v>
      </c>
      <c r="D2719" s="125" t="s">
        <v>202</v>
      </c>
      <c r="E2719" s="125" t="s">
        <v>2874</v>
      </c>
      <c r="F2719" s="125" t="s">
        <v>2875</v>
      </c>
      <c r="G2719" s="125" t="s">
        <v>4256</v>
      </c>
    </row>
    <row r="2720" spans="1:7">
      <c r="A2720" s="208" t="s">
        <v>4257</v>
      </c>
      <c r="B2720" s="125" t="s">
        <v>970</v>
      </c>
      <c r="C2720" s="125" t="s">
        <v>2860</v>
      </c>
      <c r="D2720" s="125" t="s">
        <v>202</v>
      </c>
      <c r="E2720" s="125" t="s">
        <v>2874</v>
      </c>
      <c r="F2720" s="125" t="s">
        <v>2875</v>
      </c>
      <c r="G2720" s="125" t="s">
        <v>2920</v>
      </c>
    </row>
    <row r="2721" spans="1:7">
      <c r="A2721" s="208" t="s">
        <v>4258</v>
      </c>
      <c r="B2721" s="125" t="s">
        <v>970</v>
      </c>
      <c r="C2721" s="125" t="s">
        <v>2860</v>
      </c>
      <c r="D2721" s="125" t="s">
        <v>197</v>
      </c>
      <c r="E2721" s="125" t="s">
        <v>2874</v>
      </c>
      <c r="F2721" s="125" t="s">
        <v>2875</v>
      </c>
      <c r="G2721" s="125" t="s">
        <v>3036</v>
      </c>
    </row>
    <row r="2722" spans="1:7">
      <c r="A2722" s="208" t="s">
        <v>4137</v>
      </c>
      <c r="B2722" s="125" t="s">
        <v>970</v>
      </c>
      <c r="C2722" s="125" t="s">
        <v>2860</v>
      </c>
      <c r="D2722" s="125" t="s">
        <v>202</v>
      </c>
      <c r="E2722" s="125" t="s">
        <v>2874</v>
      </c>
      <c r="F2722" s="125" t="s">
        <v>2875</v>
      </c>
      <c r="G2722" s="125" t="s">
        <v>2916</v>
      </c>
    </row>
    <row r="2723" spans="1:7">
      <c r="A2723" s="208" t="s">
        <v>4259</v>
      </c>
      <c r="B2723" s="125" t="s">
        <v>970</v>
      </c>
      <c r="C2723" s="125" t="s">
        <v>2860</v>
      </c>
      <c r="D2723" s="125" t="s">
        <v>202</v>
      </c>
      <c r="E2723" s="125" t="s">
        <v>2874</v>
      </c>
      <c r="F2723" s="125" t="s">
        <v>2875</v>
      </c>
      <c r="G2723" s="125" t="s">
        <v>2985</v>
      </c>
    </row>
    <row r="2724" spans="1:7">
      <c r="A2724" s="208" t="s">
        <v>4114</v>
      </c>
      <c r="B2724" s="125" t="s">
        <v>970</v>
      </c>
      <c r="C2724" s="125" t="s">
        <v>2860</v>
      </c>
      <c r="D2724" s="125" t="s">
        <v>202</v>
      </c>
      <c r="E2724" s="125" t="s">
        <v>2874</v>
      </c>
      <c r="F2724" s="125" t="s">
        <v>2875</v>
      </c>
      <c r="G2724" s="125" t="s">
        <v>2876</v>
      </c>
    </row>
    <row r="2725" spans="1:7">
      <c r="A2725" s="208" t="s">
        <v>4260</v>
      </c>
      <c r="B2725" s="125" t="s">
        <v>335</v>
      </c>
      <c r="C2725" s="125" t="s">
        <v>2861</v>
      </c>
      <c r="D2725" s="125" t="s">
        <v>202</v>
      </c>
      <c r="E2725" s="125" t="s">
        <v>2874</v>
      </c>
      <c r="F2725" s="125" t="s">
        <v>2875</v>
      </c>
      <c r="G2725" s="125" t="s">
        <v>2876</v>
      </c>
    </row>
    <row r="2726" spans="1:7">
      <c r="A2726" s="208" t="s">
        <v>4261</v>
      </c>
      <c r="B2726" s="125" t="s">
        <v>335</v>
      </c>
      <c r="C2726" s="125" t="s">
        <v>2861</v>
      </c>
      <c r="D2726" s="125" t="s">
        <v>202</v>
      </c>
      <c r="E2726" s="125" t="s">
        <v>2874</v>
      </c>
      <c r="F2726" s="125" t="s">
        <v>2875</v>
      </c>
      <c r="G2726" s="125" t="s">
        <v>3138</v>
      </c>
    </row>
    <row r="2727" spans="1:7">
      <c r="A2727" s="208" t="s">
        <v>4262</v>
      </c>
      <c r="B2727" s="125" t="s">
        <v>335</v>
      </c>
      <c r="C2727" s="125" t="s">
        <v>2861</v>
      </c>
      <c r="D2727" s="125" t="s">
        <v>197</v>
      </c>
      <c r="E2727" s="125" t="s">
        <v>2874</v>
      </c>
      <c r="F2727" s="125" t="s">
        <v>2875</v>
      </c>
      <c r="G2727" s="125" t="s">
        <v>2999</v>
      </c>
    </row>
    <row r="2728" spans="1:7">
      <c r="A2728" s="208" t="s">
        <v>4263</v>
      </c>
      <c r="B2728" s="125" t="s">
        <v>335</v>
      </c>
      <c r="C2728" s="125" t="s">
        <v>2861</v>
      </c>
      <c r="D2728" s="125" t="s">
        <v>197</v>
      </c>
      <c r="E2728" s="125" t="s">
        <v>2874</v>
      </c>
      <c r="F2728" s="125" t="s">
        <v>2875</v>
      </c>
      <c r="G2728" s="125" t="s">
        <v>2876</v>
      </c>
    </row>
    <row r="2729" spans="1:7">
      <c r="A2729" s="208" t="s">
        <v>4264</v>
      </c>
      <c r="B2729" s="125" t="s">
        <v>335</v>
      </c>
      <c r="C2729" s="125" t="s">
        <v>2861</v>
      </c>
      <c r="D2729" s="125" t="s">
        <v>197</v>
      </c>
      <c r="E2729" s="125" t="s">
        <v>2874</v>
      </c>
      <c r="F2729" s="125" t="s">
        <v>2875</v>
      </c>
      <c r="G2729" s="125" t="s">
        <v>2876</v>
      </c>
    </row>
    <row r="2730" spans="1:7">
      <c r="A2730" s="208" t="s">
        <v>4265</v>
      </c>
      <c r="B2730" s="125" t="s">
        <v>335</v>
      </c>
      <c r="C2730" s="125" t="s">
        <v>2861</v>
      </c>
      <c r="D2730" s="125" t="s">
        <v>197</v>
      </c>
      <c r="E2730" s="125" t="s">
        <v>2874</v>
      </c>
      <c r="F2730" s="125" t="s">
        <v>2875</v>
      </c>
      <c r="G2730" s="125" t="s">
        <v>2876</v>
      </c>
    </row>
    <row r="2731" spans="1:7">
      <c r="A2731" s="208" t="s">
        <v>4266</v>
      </c>
      <c r="B2731" s="125" t="s">
        <v>335</v>
      </c>
      <c r="C2731" s="125" t="s">
        <v>2861</v>
      </c>
      <c r="D2731" s="125" t="s">
        <v>202</v>
      </c>
      <c r="E2731" s="125" t="s">
        <v>2874</v>
      </c>
      <c r="F2731" s="125" t="s">
        <v>2875</v>
      </c>
      <c r="G2731" s="125" t="s">
        <v>2876</v>
      </c>
    </row>
    <row r="2732" spans="1:7">
      <c r="A2732" s="208" t="s">
        <v>4267</v>
      </c>
      <c r="B2732" s="125" t="s">
        <v>335</v>
      </c>
      <c r="C2732" s="125" t="s">
        <v>2861</v>
      </c>
      <c r="D2732" s="125" t="s">
        <v>202</v>
      </c>
      <c r="E2732" s="125" t="s">
        <v>2874</v>
      </c>
      <c r="F2732" s="125" t="s">
        <v>2875</v>
      </c>
      <c r="G2732" s="125" t="s">
        <v>4152</v>
      </c>
    </row>
    <row r="2733" spans="1:7">
      <c r="A2733" s="208" t="s">
        <v>4268</v>
      </c>
      <c r="B2733" s="125" t="s">
        <v>335</v>
      </c>
      <c r="C2733" s="125" t="s">
        <v>2861</v>
      </c>
      <c r="D2733" s="125" t="s">
        <v>202</v>
      </c>
      <c r="E2733" s="125" t="s">
        <v>2874</v>
      </c>
      <c r="F2733" s="125" t="s">
        <v>2875</v>
      </c>
      <c r="G2733" s="125" t="s">
        <v>2890</v>
      </c>
    </row>
    <row r="2734" spans="1:7">
      <c r="A2734" s="208" t="s">
        <v>4269</v>
      </c>
      <c r="B2734" s="125" t="s">
        <v>335</v>
      </c>
      <c r="C2734" s="125" t="s">
        <v>2861</v>
      </c>
      <c r="D2734" s="125" t="s">
        <v>197</v>
      </c>
      <c r="E2734" s="125" t="s">
        <v>2874</v>
      </c>
      <c r="F2734" s="125" t="s">
        <v>2875</v>
      </c>
      <c r="G2734" s="125" t="s">
        <v>2876</v>
      </c>
    </row>
    <row r="2735" spans="1:7">
      <c r="A2735" s="208" t="s">
        <v>4270</v>
      </c>
      <c r="B2735" s="125" t="s">
        <v>335</v>
      </c>
      <c r="C2735" s="125" t="s">
        <v>2861</v>
      </c>
      <c r="D2735" s="125" t="s">
        <v>197</v>
      </c>
      <c r="E2735" s="125" t="s">
        <v>2874</v>
      </c>
      <c r="F2735" s="125" t="s">
        <v>2875</v>
      </c>
      <c r="G2735" s="125" t="s">
        <v>2876</v>
      </c>
    </row>
    <row r="2736" spans="1:7">
      <c r="A2736" s="208" t="s">
        <v>4271</v>
      </c>
      <c r="B2736" s="125" t="s">
        <v>335</v>
      </c>
      <c r="C2736" s="125" t="s">
        <v>2861</v>
      </c>
      <c r="D2736" s="125" t="s">
        <v>197</v>
      </c>
      <c r="E2736" s="125" t="s">
        <v>2874</v>
      </c>
      <c r="F2736" s="125" t="s">
        <v>2875</v>
      </c>
      <c r="G2736" s="125" t="s">
        <v>2875</v>
      </c>
    </row>
    <row r="2737" spans="1:7">
      <c r="A2737" s="208" t="s">
        <v>4272</v>
      </c>
      <c r="B2737" s="125" t="s">
        <v>335</v>
      </c>
      <c r="C2737" s="125" t="s">
        <v>2861</v>
      </c>
      <c r="D2737" s="125" t="s">
        <v>202</v>
      </c>
      <c r="E2737" s="125" t="s">
        <v>2874</v>
      </c>
      <c r="F2737" s="125" t="s">
        <v>2875</v>
      </c>
      <c r="G2737" s="125" t="s">
        <v>2876</v>
      </c>
    </row>
    <row r="2738" spans="1:7">
      <c r="A2738" s="208" t="s">
        <v>4273</v>
      </c>
      <c r="B2738" s="125" t="s">
        <v>335</v>
      </c>
      <c r="C2738" s="125" t="s">
        <v>2861</v>
      </c>
      <c r="D2738" s="125" t="s">
        <v>202</v>
      </c>
      <c r="E2738" s="125" t="s">
        <v>2874</v>
      </c>
      <c r="F2738" s="125" t="s">
        <v>2875</v>
      </c>
      <c r="G2738" s="125" t="s">
        <v>2876</v>
      </c>
    </row>
    <row r="2739" spans="1:7">
      <c r="A2739" s="208" t="s">
        <v>4274</v>
      </c>
      <c r="B2739" s="125" t="s">
        <v>335</v>
      </c>
      <c r="C2739" s="125" t="s">
        <v>2861</v>
      </c>
      <c r="D2739" s="125" t="s">
        <v>202</v>
      </c>
      <c r="E2739" s="125" t="s">
        <v>2874</v>
      </c>
      <c r="F2739" s="125" t="s">
        <v>2875</v>
      </c>
      <c r="G2739" s="125" t="s">
        <v>2876</v>
      </c>
    </row>
    <row r="2740" spans="1:7">
      <c r="A2740" s="208" t="s">
        <v>4275</v>
      </c>
      <c r="B2740" s="125" t="s">
        <v>335</v>
      </c>
      <c r="C2740" s="125" t="s">
        <v>2861</v>
      </c>
      <c r="D2740" s="125" t="s">
        <v>197</v>
      </c>
      <c r="E2740" s="125" t="s">
        <v>2874</v>
      </c>
      <c r="F2740" s="125" t="s">
        <v>2875</v>
      </c>
      <c r="G2740" s="125" t="s">
        <v>2876</v>
      </c>
    </row>
    <row r="2741" spans="1:7">
      <c r="A2741" s="208" t="s">
        <v>4276</v>
      </c>
      <c r="B2741" s="125" t="s">
        <v>335</v>
      </c>
      <c r="C2741" s="125" t="s">
        <v>2861</v>
      </c>
      <c r="D2741" s="125" t="s">
        <v>202</v>
      </c>
      <c r="E2741" s="125" t="s">
        <v>2874</v>
      </c>
      <c r="F2741" s="125" t="s">
        <v>2875</v>
      </c>
      <c r="G2741" s="125" t="s">
        <v>2876</v>
      </c>
    </row>
    <row r="2742" spans="1:7">
      <c r="A2742" s="208" t="s">
        <v>4277</v>
      </c>
      <c r="B2742" s="125" t="s">
        <v>335</v>
      </c>
      <c r="C2742" s="125" t="s">
        <v>2861</v>
      </c>
      <c r="D2742" s="125" t="s">
        <v>202</v>
      </c>
      <c r="E2742" s="125" t="s">
        <v>2874</v>
      </c>
      <c r="F2742" s="125" t="s">
        <v>2875</v>
      </c>
      <c r="G2742" s="125" t="s">
        <v>2875</v>
      </c>
    </row>
    <row r="2743" spans="1:7">
      <c r="A2743" s="208" t="s">
        <v>4278</v>
      </c>
      <c r="B2743" s="125" t="s">
        <v>335</v>
      </c>
      <c r="C2743" s="125" t="s">
        <v>2861</v>
      </c>
      <c r="D2743" s="125" t="s">
        <v>197</v>
      </c>
      <c r="E2743" s="125" t="s">
        <v>2874</v>
      </c>
      <c r="F2743" s="125" t="s">
        <v>2875</v>
      </c>
      <c r="G2743" s="125" t="s">
        <v>2876</v>
      </c>
    </row>
    <row r="2744" spans="1:7">
      <c r="A2744" s="208" t="s">
        <v>4279</v>
      </c>
      <c r="B2744" s="125" t="s">
        <v>335</v>
      </c>
      <c r="C2744" s="125" t="s">
        <v>2861</v>
      </c>
      <c r="D2744" s="125" t="s">
        <v>197</v>
      </c>
      <c r="E2744" s="125" t="s">
        <v>2874</v>
      </c>
      <c r="F2744" s="125" t="s">
        <v>2875</v>
      </c>
      <c r="G2744" s="125" t="s">
        <v>2876</v>
      </c>
    </row>
    <row r="2745" spans="1:7">
      <c r="A2745" s="208" t="s">
        <v>4280</v>
      </c>
      <c r="B2745" s="125" t="s">
        <v>335</v>
      </c>
      <c r="C2745" s="125" t="s">
        <v>2861</v>
      </c>
      <c r="D2745" s="125" t="s">
        <v>197</v>
      </c>
      <c r="E2745" s="125" t="s">
        <v>2874</v>
      </c>
      <c r="F2745" s="125" t="s">
        <v>2875</v>
      </c>
      <c r="G2745" s="125" t="s">
        <v>2876</v>
      </c>
    </row>
    <row r="2746" spans="1:7">
      <c r="A2746" s="208" t="s">
        <v>4281</v>
      </c>
      <c r="B2746" s="125" t="s">
        <v>335</v>
      </c>
      <c r="C2746" s="125" t="s">
        <v>2861</v>
      </c>
      <c r="D2746" s="125" t="s">
        <v>202</v>
      </c>
      <c r="E2746" s="125" t="s">
        <v>2874</v>
      </c>
      <c r="F2746" s="125" t="s">
        <v>2875</v>
      </c>
      <c r="G2746" s="125" t="s">
        <v>2876</v>
      </c>
    </row>
    <row r="2747" spans="1:7">
      <c r="A2747" s="208" t="s">
        <v>4282</v>
      </c>
      <c r="B2747" s="125" t="s">
        <v>335</v>
      </c>
      <c r="C2747" s="125" t="s">
        <v>2861</v>
      </c>
      <c r="D2747" s="125" t="s">
        <v>202</v>
      </c>
      <c r="E2747" s="125" t="s">
        <v>2874</v>
      </c>
      <c r="F2747" s="125" t="s">
        <v>2875</v>
      </c>
      <c r="G2747" s="125" t="s">
        <v>2876</v>
      </c>
    </row>
    <row r="2748" spans="1:7">
      <c r="A2748" s="208" t="s">
        <v>4283</v>
      </c>
      <c r="B2748" s="125" t="s">
        <v>335</v>
      </c>
      <c r="C2748" s="125" t="s">
        <v>2861</v>
      </c>
      <c r="D2748" s="125" t="s">
        <v>197</v>
      </c>
      <c r="E2748" s="125" t="s">
        <v>2874</v>
      </c>
      <c r="F2748" s="125" t="s">
        <v>2875</v>
      </c>
      <c r="G2748" s="125" t="s">
        <v>3064</v>
      </c>
    </row>
    <row r="2749" spans="1:7">
      <c r="A2749" s="208" t="s">
        <v>4284</v>
      </c>
      <c r="B2749" s="125" t="s">
        <v>335</v>
      </c>
      <c r="C2749" s="125" t="s">
        <v>2861</v>
      </c>
      <c r="D2749" s="125" t="s">
        <v>197</v>
      </c>
      <c r="E2749" s="125" t="s">
        <v>2874</v>
      </c>
      <c r="F2749" s="125" t="s">
        <v>2875</v>
      </c>
      <c r="G2749" s="125" t="s">
        <v>2876</v>
      </c>
    </row>
    <row r="2750" spans="1:7">
      <c r="A2750" s="208" t="s">
        <v>4285</v>
      </c>
      <c r="B2750" s="125" t="s">
        <v>335</v>
      </c>
      <c r="C2750" s="125" t="s">
        <v>2861</v>
      </c>
      <c r="D2750" s="125" t="s">
        <v>202</v>
      </c>
      <c r="E2750" s="125" t="s">
        <v>2874</v>
      </c>
      <c r="F2750" s="125" t="s">
        <v>2875</v>
      </c>
      <c r="G2750" s="125"/>
    </row>
    <row r="2751" spans="1:7">
      <c r="A2751" s="208" t="s">
        <v>4286</v>
      </c>
      <c r="B2751" s="125" t="s">
        <v>335</v>
      </c>
      <c r="C2751" s="125" t="s">
        <v>2861</v>
      </c>
      <c r="D2751" s="125" t="s">
        <v>197</v>
      </c>
      <c r="E2751" s="125" t="s">
        <v>2874</v>
      </c>
      <c r="F2751" s="125" t="s">
        <v>2875</v>
      </c>
      <c r="G2751" s="125" t="s">
        <v>2876</v>
      </c>
    </row>
    <row r="2752" spans="1:7">
      <c r="A2752" s="208" t="s">
        <v>4287</v>
      </c>
      <c r="B2752" s="125" t="s">
        <v>970</v>
      </c>
      <c r="C2752" s="125" t="s">
        <v>2861</v>
      </c>
      <c r="D2752" s="125" t="s">
        <v>197</v>
      </c>
      <c r="E2752" s="125" t="s">
        <v>2874</v>
      </c>
      <c r="F2752" s="125" t="s">
        <v>2875</v>
      </c>
      <c r="G2752" s="125" t="s">
        <v>2878</v>
      </c>
    </row>
    <row r="2753" spans="1:7">
      <c r="A2753" s="208" t="s">
        <v>4288</v>
      </c>
      <c r="B2753" s="125" t="s">
        <v>970</v>
      </c>
      <c r="C2753" s="125" t="s">
        <v>2861</v>
      </c>
      <c r="D2753" s="125" t="s">
        <v>202</v>
      </c>
      <c r="E2753" s="125" t="s">
        <v>2874</v>
      </c>
      <c r="F2753" s="125" t="s">
        <v>2875</v>
      </c>
      <c r="G2753" s="125" t="s">
        <v>2876</v>
      </c>
    </row>
    <row r="2754" spans="1:7">
      <c r="A2754" s="208" t="s">
        <v>4289</v>
      </c>
      <c r="B2754" s="125" t="s">
        <v>970</v>
      </c>
      <c r="C2754" s="125" t="s">
        <v>2861</v>
      </c>
      <c r="D2754" s="125" t="s">
        <v>197</v>
      </c>
      <c r="E2754" s="125" t="s">
        <v>2874</v>
      </c>
      <c r="F2754" s="125" t="s">
        <v>2875</v>
      </c>
      <c r="G2754" s="125" t="s">
        <v>2876</v>
      </c>
    </row>
    <row r="2755" spans="1:7">
      <c r="A2755" s="208" t="s">
        <v>4290</v>
      </c>
      <c r="B2755" s="125" t="s">
        <v>970</v>
      </c>
      <c r="C2755" s="125" t="s">
        <v>2861</v>
      </c>
      <c r="D2755" s="125" t="s">
        <v>202</v>
      </c>
      <c r="E2755" s="125" t="s">
        <v>2874</v>
      </c>
      <c r="F2755" s="125" t="s">
        <v>2875</v>
      </c>
      <c r="G2755" s="125" t="s">
        <v>2876</v>
      </c>
    </row>
    <row r="2756" spans="1:7">
      <c r="A2756" s="208" t="s">
        <v>4291</v>
      </c>
      <c r="B2756" s="125" t="s">
        <v>970</v>
      </c>
      <c r="C2756" s="125" t="s">
        <v>2861</v>
      </c>
      <c r="D2756" s="125" t="s">
        <v>202</v>
      </c>
      <c r="E2756" s="125" t="s">
        <v>2874</v>
      </c>
      <c r="F2756" s="125" t="s">
        <v>2875</v>
      </c>
      <c r="G2756" s="125" t="s">
        <v>2904</v>
      </c>
    </row>
    <row r="2757" spans="1:7">
      <c r="A2757" s="208" t="s">
        <v>4292</v>
      </c>
      <c r="B2757" s="125" t="s">
        <v>970</v>
      </c>
      <c r="C2757" s="125" t="s">
        <v>2861</v>
      </c>
      <c r="D2757" s="125" t="s">
        <v>202</v>
      </c>
      <c r="E2757" s="125" t="s">
        <v>2874</v>
      </c>
      <c r="F2757" s="125" t="s">
        <v>2875</v>
      </c>
      <c r="G2757" s="125" t="s">
        <v>2876</v>
      </c>
    </row>
    <row r="2758" spans="1:7">
      <c r="A2758" s="208" t="s">
        <v>4293</v>
      </c>
      <c r="B2758" s="125" t="s">
        <v>970</v>
      </c>
      <c r="C2758" s="125" t="s">
        <v>2861</v>
      </c>
      <c r="D2758" s="125" t="s">
        <v>197</v>
      </c>
      <c r="E2758" s="125" t="s">
        <v>2874</v>
      </c>
      <c r="F2758" s="125" t="s">
        <v>2875</v>
      </c>
      <c r="G2758" s="125" t="s">
        <v>2876</v>
      </c>
    </row>
    <row r="2759" spans="1:7">
      <c r="A2759" s="208" t="s">
        <v>4294</v>
      </c>
      <c r="B2759" s="125" t="s">
        <v>970</v>
      </c>
      <c r="C2759" s="125" t="s">
        <v>2861</v>
      </c>
      <c r="D2759" s="125" t="s">
        <v>197</v>
      </c>
      <c r="E2759" s="125" t="s">
        <v>2874</v>
      </c>
      <c r="F2759" s="125" t="s">
        <v>2875</v>
      </c>
      <c r="G2759" s="125" t="s">
        <v>2904</v>
      </c>
    </row>
    <row r="2760" spans="1:7">
      <c r="A2760" s="208" t="s">
        <v>4295</v>
      </c>
      <c r="B2760" s="125" t="s">
        <v>970</v>
      </c>
      <c r="C2760" s="125" t="s">
        <v>2861</v>
      </c>
      <c r="D2760" s="125" t="s">
        <v>197</v>
      </c>
      <c r="E2760" s="125" t="s">
        <v>2874</v>
      </c>
      <c r="F2760" s="125" t="s">
        <v>3073</v>
      </c>
      <c r="G2760" s="125" t="s">
        <v>2900</v>
      </c>
    </row>
    <row r="2761" spans="1:7">
      <c r="A2761" s="208" t="s">
        <v>4296</v>
      </c>
      <c r="B2761" s="125" t="s">
        <v>970</v>
      </c>
      <c r="C2761" s="125" t="s">
        <v>2861</v>
      </c>
      <c r="D2761" s="125" t="s">
        <v>202</v>
      </c>
      <c r="E2761" s="125" t="s">
        <v>2874</v>
      </c>
      <c r="F2761" s="125" t="s">
        <v>2875</v>
      </c>
      <c r="G2761" s="125" t="s">
        <v>2876</v>
      </c>
    </row>
    <row r="2762" spans="1:7">
      <c r="A2762" s="208" t="s">
        <v>4297</v>
      </c>
      <c r="B2762" s="125" t="s">
        <v>970</v>
      </c>
      <c r="C2762" s="125" t="s">
        <v>2861</v>
      </c>
      <c r="D2762" s="125" t="s">
        <v>197</v>
      </c>
      <c r="E2762" s="125" t="s">
        <v>2874</v>
      </c>
      <c r="F2762" s="125" t="s">
        <v>2875</v>
      </c>
      <c r="G2762" s="125" t="s">
        <v>2876</v>
      </c>
    </row>
    <row r="2763" spans="1:7">
      <c r="A2763" s="208" t="s">
        <v>4298</v>
      </c>
      <c r="B2763" s="125" t="s">
        <v>970</v>
      </c>
      <c r="C2763" s="125" t="s">
        <v>2861</v>
      </c>
      <c r="D2763" s="125" t="s">
        <v>202</v>
      </c>
      <c r="E2763" s="125" t="s">
        <v>2874</v>
      </c>
      <c r="F2763" s="125" t="s">
        <v>2875</v>
      </c>
      <c r="G2763" s="125" t="s">
        <v>3064</v>
      </c>
    </row>
    <row r="2764" spans="1:7">
      <c r="A2764" s="208" t="s">
        <v>4299</v>
      </c>
      <c r="B2764" s="125" t="s">
        <v>970</v>
      </c>
      <c r="C2764" s="125" t="s">
        <v>2861</v>
      </c>
      <c r="D2764" s="125" t="s">
        <v>197</v>
      </c>
      <c r="E2764" s="125" t="s">
        <v>2874</v>
      </c>
      <c r="F2764" s="125" t="s">
        <v>2875</v>
      </c>
      <c r="G2764" s="125"/>
    </row>
    <row r="2765" spans="1:7">
      <c r="A2765" s="208" t="s">
        <v>4176</v>
      </c>
      <c r="B2765" s="125" t="s">
        <v>970</v>
      </c>
      <c r="C2765" s="125" t="s">
        <v>2861</v>
      </c>
      <c r="D2765" s="125" t="s">
        <v>202</v>
      </c>
      <c r="E2765" s="125" t="s">
        <v>2874</v>
      </c>
      <c r="F2765" s="125" t="s">
        <v>2875</v>
      </c>
      <c r="G2765" s="125" t="s">
        <v>2881</v>
      </c>
    </row>
    <row r="2766" spans="1:7">
      <c r="A2766" s="208" t="s">
        <v>4300</v>
      </c>
      <c r="B2766" s="125" t="s">
        <v>970</v>
      </c>
      <c r="C2766" s="125" t="s">
        <v>2861</v>
      </c>
      <c r="D2766" s="125" t="s">
        <v>202</v>
      </c>
      <c r="E2766" s="125" t="s">
        <v>2874</v>
      </c>
      <c r="F2766" s="125" t="s">
        <v>2875</v>
      </c>
      <c r="G2766" s="125" t="s">
        <v>2876</v>
      </c>
    </row>
    <row r="2767" spans="1:7">
      <c r="A2767" s="208" t="s">
        <v>4301</v>
      </c>
      <c r="B2767" s="125" t="s">
        <v>970</v>
      </c>
      <c r="C2767" s="125" t="s">
        <v>2861</v>
      </c>
      <c r="D2767" s="125" t="s">
        <v>197</v>
      </c>
      <c r="E2767" s="125" t="s">
        <v>2874</v>
      </c>
      <c r="F2767" s="125" t="s">
        <v>2875</v>
      </c>
      <c r="G2767" s="125" t="s">
        <v>3024</v>
      </c>
    </row>
    <row r="2768" spans="1:7">
      <c r="A2768" s="208" t="s">
        <v>4302</v>
      </c>
      <c r="B2768" s="125" t="s">
        <v>970</v>
      </c>
      <c r="C2768" s="125" t="s">
        <v>2861</v>
      </c>
      <c r="D2768" s="125" t="s">
        <v>202</v>
      </c>
      <c r="E2768" s="125" t="s">
        <v>2874</v>
      </c>
      <c r="F2768" s="125" t="s">
        <v>2875</v>
      </c>
      <c r="G2768" s="125" t="s">
        <v>2876</v>
      </c>
    </row>
    <row r="2769" spans="1:7">
      <c r="A2769" s="208" t="s">
        <v>4303</v>
      </c>
      <c r="B2769" s="125" t="s">
        <v>970</v>
      </c>
      <c r="C2769" s="125" t="s">
        <v>2861</v>
      </c>
      <c r="D2769" s="125" t="s">
        <v>202</v>
      </c>
      <c r="E2769" s="125" t="s">
        <v>2874</v>
      </c>
      <c r="F2769" s="125" t="s">
        <v>2875</v>
      </c>
      <c r="G2769" s="125"/>
    </row>
    <row r="2770" spans="1:7">
      <c r="A2770" s="208" t="s">
        <v>4304</v>
      </c>
      <c r="B2770" s="125" t="s">
        <v>970</v>
      </c>
      <c r="C2770" s="125" t="s">
        <v>2861</v>
      </c>
      <c r="D2770" s="125" t="s">
        <v>197</v>
      </c>
      <c r="E2770" s="125" t="s">
        <v>2874</v>
      </c>
      <c r="F2770" s="125" t="s">
        <v>2875</v>
      </c>
      <c r="G2770" s="125" t="s">
        <v>3369</v>
      </c>
    </row>
    <row r="2771" spans="1:7">
      <c r="A2771" s="208" t="s">
        <v>4305</v>
      </c>
      <c r="B2771" s="125" t="s">
        <v>970</v>
      </c>
      <c r="C2771" s="125" t="s">
        <v>2861</v>
      </c>
      <c r="D2771" s="125" t="s">
        <v>202</v>
      </c>
      <c r="E2771" s="125" t="s">
        <v>2874</v>
      </c>
      <c r="F2771" s="125" t="s">
        <v>2875</v>
      </c>
      <c r="G2771" s="125" t="s">
        <v>2876</v>
      </c>
    </row>
    <row r="2772" spans="1:7">
      <c r="A2772" s="208" t="s">
        <v>4306</v>
      </c>
      <c r="B2772" s="125" t="s">
        <v>970</v>
      </c>
      <c r="C2772" s="125" t="s">
        <v>2861</v>
      </c>
      <c r="D2772" s="125" t="s">
        <v>202</v>
      </c>
      <c r="E2772" s="125" t="s">
        <v>2874</v>
      </c>
      <c r="F2772" s="125" t="s">
        <v>2875</v>
      </c>
      <c r="G2772" s="125" t="s">
        <v>3369</v>
      </c>
    </row>
    <row r="2773" spans="1:7">
      <c r="A2773" s="208" t="s">
        <v>4307</v>
      </c>
      <c r="B2773" s="125" t="s">
        <v>970</v>
      </c>
      <c r="C2773" s="125" t="s">
        <v>2861</v>
      </c>
      <c r="D2773" s="125" t="s">
        <v>202</v>
      </c>
      <c r="E2773" s="125" t="s">
        <v>2874</v>
      </c>
      <c r="F2773" s="125" t="s">
        <v>2875</v>
      </c>
      <c r="G2773" s="125" t="s">
        <v>2881</v>
      </c>
    </row>
    <row r="2774" spans="1:7">
      <c r="A2774" s="208" t="s">
        <v>4308</v>
      </c>
      <c r="B2774" s="125" t="s">
        <v>970</v>
      </c>
      <c r="C2774" s="125" t="s">
        <v>2861</v>
      </c>
      <c r="D2774" s="125" t="s">
        <v>197</v>
      </c>
      <c r="E2774" s="125" t="s">
        <v>2874</v>
      </c>
      <c r="F2774" s="125" t="s">
        <v>2875</v>
      </c>
      <c r="G2774" s="125" t="s">
        <v>2900</v>
      </c>
    </row>
    <row r="2775" spans="1:7">
      <c r="A2775" s="208" t="s">
        <v>4309</v>
      </c>
      <c r="B2775" s="125" t="s">
        <v>970</v>
      </c>
      <c r="C2775" s="125" t="s">
        <v>2861</v>
      </c>
      <c r="D2775" s="125" t="s">
        <v>202</v>
      </c>
      <c r="E2775" s="125" t="s">
        <v>2874</v>
      </c>
      <c r="F2775" s="125" t="s">
        <v>2875</v>
      </c>
      <c r="G2775" s="125" t="s">
        <v>2876</v>
      </c>
    </row>
    <row r="2776" spans="1:7">
      <c r="A2776" s="208" t="s">
        <v>4140</v>
      </c>
      <c r="B2776" s="125" t="s">
        <v>970</v>
      </c>
      <c r="C2776" s="125" t="s">
        <v>2861</v>
      </c>
      <c r="D2776" s="125" t="s">
        <v>202</v>
      </c>
      <c r="E2776" s="125" t="s">
        <v>2874</v>
      </c>
      <c r="F2776" s="125" t="s">
        <v>2875</v>
      </c>
      <c r="G2776" s="125" t="s">
        <v>2876</v>
      </c>
    </row>
    <row r="2777" spans="1:7">
      <c r="A2777" s="208" t="s">
        <v>4310</v>
      </c>
      <c r="B2777" s="125" t="s">
        <v>970</v>
      </c>
      <c r="C2777" s="125" t="s">
        <v>2862</v>
      </c>
      <c r="D2777" s="125" t="s">
        <v>197</v>
      </c>
      <c r="E2777" s="125" t="s">
        <v>2874</v>
      </c>
      <c r="F2777" s="125" t="s">
        <v>2875</v>
      </c>
      <c r="G2777" s="125" t="s">
        <v>3455</v>
      </c>
    </row>
    <row r="2778" spans="1:7">
      <c r="A2778" s="208" t="s">
        <v>4311</v>
      </c>
      <c r="B2778" s="125" t="s">
        <v>970</v>
      </c>
      <c r="C2778" s="125" t="s">
        <v>2862</v>
      </c>
      <c r="D2778" s="125" t="s">
        <v>197</v>
      </c>
      <c r="E2778" s="125" t="s">
        <v>2874</v>
      </c>
      <c r="F2778" s="125" t="s">
        <v>2875</v>
      </c>
      <c r="G2778" s="125" t="s">
        <v>2876</v>
      </c>
    </row>
    <row r="2779" spans="1:7">
      <c r="A2779" s="208" t="s">
        <v>4312</v>
      </c>
      <c r="B2779" s="125" t="s">
        <v>970</v>
      </c>
      <c r="C2779" s="125" t="s">
        <v>2862</v>
      </c>
      <c r="D2779" s="125" t="s">
        <v>197</v>
      </c>
      <c r="E2779" s="125" t="s">
        <v>2874</v>
      </c>
      <c r="F2779" s="125" t="s">
        <v>2875</v>
      </c>
      <c r="G2779" s="125" t="s">
        <v>3197</v>
      </c>
    </row>
    <row r="2780" spans="1:7">
      <c r="A2780" s="208" t="s">
        <v>4313</v>
      </c>
      <c r="B2780" s="125" t="s">
        <v>970</v>
      </c>
      <c r="C2780" s="125" t="s">
        <v>2862</v>
      </c>
      <c r="D2780" s="125" t="s">
        <v>202</v>
      </c>
      <c r="E2780" s="125" t="s">
        <v>2874</v>
      </c>
      <c r="F2780" s="125" t="s">
        <v>2875</v>
      </c>
      <c r="G2780" s="125" t="s">
        <v>2876</v>
      </c>
    </row>
    <row r="2781" spans="1:7">
      <c r="A2781" s="208" t="s">
        <v>4314</v>
      </c>
      <c r="B2781" s="125" t="s">
        <v>970</v>
      </c>
      <c r="C2781" s="125" t="s">
        <v>2862</v>
      </c>
      <c r="D2781" s="125" t="s">
        <v>197</v>
      </c>
      <c r="E2781" s="125" t="s">
        <v>2874</v>
      </c>
      <c r="F2781" s="125" t="s">
        <v>2875</v>
      </c>
      <c r="G2781" s="125" t="s">
        <v>2900</v>
      </c>
    </row>
    <row r="2782" spans="1:7">
      <c r="A2782" s="208" t="s">
        <v>4315</v>
      </c>
      <c r="B2782" s="125" t="s">
        <v>970</v>
      </c>
      <c r="C2782" s="125" t="s">
        <v>2862</v>
      </c>
      <c r="D2782" s="125" t="s">
        <v>197</v>
      </c>
      <c r="E2782" s="125" t="s">
        <v>2874</v>
      </c>
      <c r="F2782" s="125" t="s">
        <v>2875</v>
      </c>
      <c r="G2782" s="125" t="s">
        <v>2876</v>
      </c>
    </row>
    <row r="2783" spans="1:7">
      <c r="A2783" s="208" t="s">
        <v>4316</v>
      </c>
      <c r="B2783" s="125" t="s">
        <v>970</v>
      </c>
      <c r="C2783" s="125" t="s">
        <v>2862</v>
      </c>
      <c r="D2783" s="125" t="s">
        <v>197</v>
      </c>
      <c r="E2783" s="125" t="s">
        <v>2874</v>
      </c>
      <c r="F2783" s="125" t="s">
        <v>2875</v>
      </c>
      <c r="G2783" s="125" t="s">
        <v>2876</v>
      </c>
    </row>
    <row r="2784" spans="1:7">
      <c r="A2784" s="208" t="s">
        <v>4317</v>
      </c>
      <c r="B2784" s="125" t="s">
        <v>970</v>
      </c>
      <c r="C2784" s="125" t="s">
        <v>2862</v>
      </c>
      <c r="D2784" s="125" t="s">
        <v>202</v>
      </c>
      <c r="E2784" s="125" t="s">
        <v>2874</v>
      </c>
      <c r="F2784" s="125" t="s">
        <v>2875</v>
      </c>
      <c r="G2784" s="125" t="s">
        <v>2876</v>
      </c>
    </row>
    <row r="2785" spans="1:7">
      <c r="A2785" s="208" t="s">
        <v>4318</v>
      </c>
      <c r="B2785" s="125" t="s">
        <v>970</v>
      </c>
      <c r="C2785" s="125" t="s">
        <v>2862</v>
      </c>
      <c r="D2785" s="125" t="s">
        <v>202</v>
      </c>
      <c r="E2785" s="125" t="s">
        <v>2874</v>
      </c>
      <c r="F2785" s="125" t="s">
        <v>2875</v>
      </c>
      <c r="G2785" s="125" t="s">
        <v>2876</v>
      </c>
    </row>
    <row r="2786" spans="1:7">
      <c r="A2786" s="208" t="s">
        <v>4319</v>
      </c>
      <c r="B2786" s="125" t="s">
        <v>970</v>
      </c>
      <c r="C2786" s="125" t="s">
        <v>2862</v>
      </c>
      <c r="D2786" s="125" t="s">
        <v>202</v>
      </c>
      <c r="E2786" s="125" t="s">
        <v>2874</v>
      </c>
      <c r="F2786" s="125" t="s">
        <v>2875</v>
      </c>
      <c r="G2786" s="125" t="s">
        <v>2885</v>
      </c>
    </row>
    <row r="2787" spans="1:7">
      <c r="A2787" s="208" t="s">
        <v>4320</v>
      </c>
      <c r="B2787" s="125" t="s">
        <v>970</v>
      </c>
      <c r="C2787" s="125" t="s">
        <v>2862</v>
      </c>
      <c r="D2787" s="125" t="s">
        <v>197</v>
      </c>
      <c r="E2787" s="125" t="s">
        <v>2874</v>
      </c>
      <c r="F2787" s="125" t="s">
        <v>2875</v>
      </c>
      <c r="G2787" s="125" t="s">
        <v>2876</v>
      </c>
    </row>
    <row r="2788" spans="1:7">
      <c r="A2788" s="208" t="s">
        <v>4321</v>
      </c>
      <c r="B2788" s="125" t="s">
        <v>970</v>
      </c>
      <c r="C2788" s="125" t="s">
        <v>2862</v>
      </c>
      <c r="D2788" s="125" t="s">
        <v>202</v>
      </c>
      <c r="E2788" s="125" t="s">
        <v>2874</v>
      </c>
      <c r="F2788" s="125" t="s">
        <v>2875</v>
      </c>
      <c r="G2788" s="125" t="s">
        <v>2876</v>
      </c>
    </row>
    <row r="2789" spans="1:7">
      <c r="A2789" s="208" t="s">
        <v>4322</v>
      </c>
      <c r="B2789" s="125" t="s">
        <v>970</v>
      </c>
      <c r="C2789" s="125" t="s">
        <v>2862</v>
      </c>
      <c r="D2789" s="125" t="s">
        <v>202</v>
      </c>
      <c r="E2789" s="125" t="s">
        <v>2874</v>
      </c>
      <c r="F2789" s="125" t="s">
        <v>2875</v>
      </c>
      <c r="G2789" s="125" t="s">
        <v>2876</v>
      </c>
    </row>
    <row r="2790" spans="1:7">
      <c r="A2790" s="208" t="s">
        <v>4323</v>
      </c>
      <c r="B2790" s="125" t="s">
        <v>970</v>
      </c>
      <c r="C2790" s="125" t="s">
        <v>2862</v>
      </c>
      <c r="D2790" s="125" t="s">
        <v>197</v>
      </c>
      <c r="E2790" s="125" t="s">
        <v>2874</v>
      </c>
      <c r="F2790" s="125" t="s">
        <v>2875</v>
      </c>
      <c r="G2790" s="125" t="s">
        <v>2916</v>
      </c>
    </row>
    <row r="2791" spans="1:7">
      <c r="A2791" s="208" t="s">
        <v>4324</v>
      </c>
      <c r="B2791" s="125" t="s">
        <v>970</v>
      </c>
      <c r="C2791" s="125" t="s">
        <v>2862</v>
      </c>
      <c r="D2791" s="125" t="s">
        <v>202</v>
      </c>
      <c r="E2791" s="125" t="s">
        <v>2874</v>
      </c>
      <c r="F2791" s="125" t="s">
        <v>2875</v>
      </c>
      <c r="G2791" s="125" t="s">
        <v>2944</v>
      </c>
    </row>
    <row r="2792" spans="1:7">
      <c r="A2792" s="208" t="s">
        <v>4325</v>
      </c>
      <c r="B2792" s="125" t="s">
        <v>970</v>
      </c>
      <c r="C2792" s="125" t="s">
        <v>2862</v>
      </c>
      <c r="D2792" s="125" t="s">
        <v>202</v>
      </c>
      <c r="E2792" s="125" t="s">
        <v>2874</v>
      </c>
      <c r="F2792" s="125" t="s">
        <v>2875</v>
      </c>
      <c r="G2792" s="125"/>
    </row>
    <row r="2793" spans="1:7">
      <c r="A2793" s="208" t="s">
        <v>4326</v>
      </c>
      <c r="B2793" s="125" t="s">
        <v>970</v>
      </c>
      <c r="C2793" s="125" t="s">
        <v>2862</v>
      </c>
      <c r="D2793" s="125" t="s">
        <v>202</v>
      </c>
      <c r="E2793" s="125" t="s">
        <v>2874</v>
      </c>
      <c r="F2793" s="125" t="s">
        <v>2875</v>
      </c>
      <c r="G2793" s="125" t="s">
        <v>3330</v>
      </c>
    </row>
    <row r="2794" spans="1:7">
      <c r="A2794" s="208" t="s">
        <v>4327</v>
      </c>
      <c r="B2794" s="125" t="s">
        <v>970</v>
      </c>
      <c r="C2794" s="125" t="s">
        <v>2862</v>
      </c>
      <c r="D2794" s="125" t="s">
        <v>197</v>
      </c>
      <c r="E2794" s="125" t="s">
        <v>2874</v>
      </c>
      <c r="F2794" s="125" t="s">
        <v>2875</v>
      </c>
      <c r="G2794" s="125" t="s">
        <v>3217</v>
      </c>
    </row>
    <row r="2795" spans="1:7">
      <c r="A2795" s="208" t="s">
        <v>4328</v>
      </c>
      <c r="B2795" s="125" t="s">
        <v>970</v>
      </c>
      <c r="C2795" s="125" t="s">
        <v>2862</v>
      </c>
      <c r="D2795" s="125" t="s">
        <v>202</v>
      </c>
      <c r="E2795" s="125" t="s">
        <v>2938</v>
      </c>
      <c r="F2795" s="125" t="s">
        <v>2875</v>
      </c>
      <c r="G2795" s="125" t="s">
        <v>2876</v>
      </c>
    </row>
    <row r="2796" spans="1:7">
      <c r="A2796" s="208" t="s">
        <v>4329</v>
      </c>
      <c r="B2796" s="125" t="s">
        <v>970</v>
      </c>
      <c r="C2796" s="125" t="s">
        <v>2862</v>
      </c>
      <c r="D2796" s="125" t="s">
        <v>197</v>
      </c>
      <c r="E2796" s="125" t="s">
        <v>2874</v>
      </c>
      <c r="F2796" s="125" t="s">
        <v>2875</v>
      </c>
      <c r="G2796" s="125" t="s">
        <v>2876</v>
      </c>
    </row>
    <row r="2797" spans="1:7">
      <c r="A2797" s="208" t="s">
        <v>4330</v>
      </c>
      <c r="B2797" s="125" t="s">
        <v>970</v>
      </c>
      <c r="C2797" s="125" t="s">
        <v>2862</v>
      </c>
      <c r="D2797" s="125" t="s">
        <v>197</v>
      </c>
      <c r="E2797" s="125" t="s">
        <v>2874</v>
      </c>
      <c r="F2797" s="125" t="s">
        <v>2875</v>
      </c>
      <c r="G2797" s="125" t="s">
        <v>2922</v>
      </c>
    </row>
    <row r="2798" spans="1:7">
      <c r="A2798" s="208" t="s">
        <v>4331</v>
      </c>
      <c r="B2798" s="125" t="s">
        <v>970</v>
      </c>
      <c r="C2798" s="125" t="s">
        <v>2862</v>
      </c>
      <c r="D2798" s="125" t="s">
        <v>202</v>
      </c>
      <c r="E2798" s="125" t="s">
        <v>2874</v>
      </c>
      <c r="F2798" s="125" t="s">
        <v>2875</v>
      </c>
      <c r="G2798" s="125" t="s">
        <v>2876</v>
      </c>
    </row>
    <row r="2799" spans="1:7">
      <c r="A2799" s="208" t="s">
        <v>4243</v>
      </c>
      <c r="B2799" s="125" t="s">
        <v>970</v>
      </c>
      <c r="C2799" s="125" t="s">
        <v>2862</v>
      </c>
      <c r="D2799" s="125" t="s">
        <v>202</v>
      </c>
      <c r="E2799" s="125" t="s">
        <v>2874</v>
      </c>
      <c r="F2799" s="125" t="s">
        <v>2875</v>
      </c>
      <c r="G2799" s="125" t="s">
        <v>2876</v>
      </c>
    </row>
    <row r="2800" spans="1:7">
      <c r="A2800" s="208" t="s">
        <v>4332</v>
      </c>
      <c r="B2800" s="125" t="s">
        <v>970</v>
      </c>
      <c r="C2800" s="125" t="s">
        <v>2862</v>
      </c>
      <c r="D2800" s="125" t="s">
        <v>202</v>
      </c>
      <c r="E2800" s="125" t="s">
        <v>2874</v>
      </c>
      <c r="F2800" s="125" t="s">
        <v>2875</v>
      </c>
      <c r="G2800" s="125" t="s">
        <v>2876</v>
      </c>
    </row>
    <row r="2801" spans="1:7">
      <c r="A2801" s="208" t="s">
        <v>4333</v>
      </c>
      <c r="B2801" s="125" t="s">
        <v>970</v>
      </c>
      <c r="C2801" s="125" t="s">
        <v>2862</v>
      </c>
      <c r="D2801" s="125" t="s">
        <v>197</v>
      </c>
      <c r="E2801" s="125" t="s">
        <v>2874</v>
      </c>
      <c r="F2801" s="125" t="s">
        <v>2875</v>
      </c>
      <c r="G2801" s="125" t="s">
        <v>2876</v>
      </c>
    </row>
    <row r="2802" spans="1:7">
      <c r="A2802" s="208" t="s">
        <v>4334</v>
      </c>
      <c r="B2802" s="125" t="s">
        <v>970</v>
      </c>
      <c r="C2802" s="125" t="s">
        <v>2862</v>
      </c>
      <c r="D2802" s="125" t="s">
        <v>202</v>
      </c>
      <c r="E2802" s="125" t="s">
        <v>2874</v>
      </c>
      <c r="F2802" s="125" t="s">
        <v>2875</v>
      </c>
      <c r="G2802" s="125" t="s">
        <v>2957</v>
      </c>
    </row>
    <row r="2803" spans="1:7">
      <c r="A2803" s="208" t="s">
        <v>4335</v>
      </c>
      <c r="B2803" s="125" t="s">
        <v>970</v>
      </c>
      <c r="C2803" s="125" t="s">
        <v>2862</v>
      </c>
      <c r="D2803" s="125" t="s">
        <v>202</v>
      </c>
      <c r="E2803" s="125" t="s">
        <v>2874</v>
      </c>
      <c r="F2803" s="125" t="s">
        <v>2875</v>
      </c>
      <c r="G2803" s="125" t="s">
        <v>2878</v>
      </c>
    </row>
    <row r="2804" spans="1:7">
      <c r="A2804" s="208" t="s">
        <v>4336</v>
      </c>
      <c r="B2804" s="125" t="s">
        <v>970</v>
      </c>
      <c r="C2804" s="125" t="s">
        <v>2862</v>
      </c>
      <c r="D2804" s="125" t="s">
        <v>197</v>
      </c>
      <c r="E2804" s="125" t="s">
        <v>2874</v>
      </c>
      <c r="F2804" s="125" t="s">
        <v>2875</v>
      </c>
      <c r="G2804" s="125" t="s">
        <v>2881</v>
      </c>
    </row>
    <row r="2805" spans="1:7">
      <c r="A2805" s="208" t="s">
        <v>4337</v>
      </c>
      <c r="B2805" s="125" t="s">
        <v>970</v>
      </c>
      <c r="C2805" s="125" t="s">
        <v>2862</v>
      </c>
      <c r="D2805" s="125" t="s">
        <v>202</v>
      </c>
      <c r="E2805" s="125" t="s">
        <v>2874</v>
      </c>
      <c r="F2805" s="125" t="s">
        <v>2875</v>
      </c>
      <c r="G2805" s="125" t="s">
        <v>2876</v>
      </c>
    </row>
    <row r="2806" spans="1:7">
      <c r="A2806" s="208" t="s">
        <v>4338</v>
      </c>
      <c r="B2806" s="125" t="s">
        <v>970</v>
      </c>
      <c r="C2806" s="125" t="s">
        <v>2862</v>
      </c>
      <c r="D2806" s="125" t="s">
        <v>197</v>
      </c>
      <c r="E2806" s="125" t="s">
        <v>2874</v>
      </c>
      <c r="F2806" s="125" t="s">
        <v>2875</v>
      </c>
      <c r="G2806" s="125" t="s">
        <v>2904</v>
      </c>
    </row>
    <row r="2807" spans="1:7">
      <c r="A2807" s="208" t="s">
        <v>4339</v>
      </c>
      <c r="B2807" s="125" t="s">
        <v>970</v>
      </c>
      <c r="C2807" s="125" t="s">
        <v>2862</v>
      </c>
      <c r="D2807" s="125" t="s">
        <v>197</v>
      </c>
      <c r="E2807" s="125" t="s">
        <v>2874</v>
      </c>
      <c r="F2807" s="125" t="s">
        <v>2875</v>
      </c>
      <c r="G2807" s="125" t="s">
        <v>2876</v>
      </c>
    </row>
    <row r="2808" spans="1:7">
      <c r="A2808" s="208" t="s">
        <v>4340</v>
      </c>
      <c r="B2808" s="125" t="s">
        <v>970</v>
      </c>
      <c r="C2808" s="125" t="s">
        <v>2862</v>
      </c>
      <c r="D2808" s="125" t="s">
        <v>202</v>
      </c>
      <c r="E2808" s="125" t="s">
        <v>2874</v>
      </c>
      <c r="F2808" s="125" t="s">
        <v>2875</v>
      </c>
      <c r="G2808" s="125" t="s">
        <v>2878</v>
      </c>
    </row>
    <row r="2809" spans="1:7">
      <c r="A2809" s="208" t="s">
        <v>4341</v>
      </c>
      <c r="B2809" s="125" t="s">
        <v>970</v>
      </c>
      <c r="C2809" s="125" t="s">
        <v>2862</v>
      </c>
      <c r="D2809" s="125" t="s">
        <v>202</v>
      </c>
      <c r="E2809" s="125" t="s">
        <v>2874</v>
      </c>
      <c r="F2809" s="125" t="s">
        <v>2875</v>
      </c>
      <c r="G2809" s="125" t="s">
        <v>3036</v>
      </c>
    </row>
    <row r="2810" spans="1:7">
      <c r="A2810" s="208" t="s">
        <v>4342</v>
      </c>
      <c r="B2810" s="125" t="s">
        <v>970</v>
      </c>
      <c r="C2810" s="125" t="s">
        <v>2862</v>
      </c>
      <c r="D2810" s="125" t="s">
        <v>197</v>
      </c>
      <c r="E2810" s="125" t="s">
        <v>2874</v>
      </c>
      <c r="F2810" s="125" t="s">
        <v>2875</v>
      </c>
      <c r="G2810" s="125" t="s">
        <v>2876</v>
      </c>
    </row>
    <row r="2811" spans="1:7">
      <c r="A2811" s="208" t="s">
        <v>4343</v>
      </c>
      <c r="B2811" s="125" t="s">
        <v>970</v>
      </c>
      <c r="C2811" s="125" t="s">
        <v>2862</v>
      </c>
      <c r="D2811" s="125" t="s">
        <v>197</v>
      </c>
      <c r="E2811" s="125" t="s">
        <v>2938</v>
      </c>
      <c r="F2811" s="125" t="s">
        <v>2875</v>
      </c>
      <c r="G2811" s="125" t="s">
        <v>3117</v>
      </c>
    </row>
    <row r="2812" spans="1:7">
      <c r="A2812" s="208" t="s">
        <v>4344</v>
      </c>
      <c r="B2812" s="125" t="s">
        <v>970</v>
      </c>
      <c r="C2812" s="125" t="s">
        <v>2862</v>
      </c>
      <c r="D2812" s="125" t="s">
        <v>202</v>
      </c>
      <c r="E2812" s="125" t="s">
        <v>2874</v>
      </c>
      <c r="F2812" s="125" t="s">
        <v>2875</v>
      </c>
      <c r="G2812" s="125" t="s">
        <v>2876</v>
      </c>
    </row>
    <row r="2813" spans="1:7">
      <c r="A2813" s="208" t="s">
        <v>4345</v>
      </c>
      <c r="B2813" s="125" t="s">
        <v>970</v>
      </c>
      <c r="C2813" s="125" t="s">
        <v>2862</v>
      </c>
      <c r="D2813" s="125" t="s">
        <v>197</v>
      </c>
      <c r="E2813" s="125" t="s">
        <v>2874</v>
      </c>
      <c r="F2813" s="125" t="s">
        <v>2875</v>
      </c>
      <c r="G2813" s="125" t="s">
        <v>2876</v>
      </c>
    </row>
    <row r="2814" spans="1:7">
      <c r="A2814" s="208" t="s">
        <v>4346</v>
      </c>
      <c r="B2814" s="125" t="s">
        <v>335</v>
      </c>
      <c r="C2814" s="125" t="s">
        <v>2862</v>
      </c>
      <c r="D2814" s="125" t="s">
        <v>202</v>
      </c>
      <c r="E2814" s="125" t="s">
        <v>2874</v>
      </c>
      <c r="F2814" s="125" t="s">
        <v>2875</v>
      </c>
      <c r="G2814" s="125" t="s">
        <v>2876</v>
      </c>
    </row>
    <row r="2815" spans="1:7">
      <c r="A2815" s="208" t="s">
        <v>4347</v>
      </c>
      <c r="B2815" s="125" t="s">
        <v>335</v>
      </c>
      <c r="C2815" s="125" t="s">
        <v>2862</v>
      </c>
      <c r="D2815" s="125" t="s">
        <v>202</v>
      </c>
      <c r="E2815" s="125" t="s">
        <v>2874</v>
      </c>
      <c r="F2815" s="125" t="s">
        <v>2875</v>
      </c>
      <c r="G2815" s="125" t="s">
        <v>2876</v>
      </c>
    </row>
    <row r="2816" spans="1:7">
      <c r="A2816" s="208" t="s">
        <v>4348</v>
      </c>
      <c r="B2816" s="125" t="s">
        <v>335</v>
      </c>
      <c r="C2816" s="125" t="s">
        <v>2862</v>
      </c>
      <c r="D2816" s="125" t="s">
        <v>202</v>
      </c>
      <c r="E2816" s="125" t="s">
        <v>2874</v>
      </c>
      <c r="F2816" s="125" t="s">
        <v>2875</v>
      </c>
      <c r="G2816" s="125" t="s">
        <v>2876</v>
      </c>
    </row>
    <row r="2817" spans="1:7">
      <c r="A2817" s="208" t="s">
        <v>4349</v>
      </c>
      <c r="B2817" s="125" t="s">
        <v>335</v>
      </c>
      <c r="C2817" s="125" t="s">
        <v>2862</v>
      </c>
      <c r="D2817" s="125" t="s">
        <v>202</v>
      </c>
      <c r="E2817" s="125" t="s">
        <v>2874</v>
      </c>
      <c r="F2817" s="125" t="s">
        <v>2875</v>
      </c>
      <c r="G2817" s="125"/>
    </row>
    <row r="2818" spans="1:7">
      <c r="A2818" s="208" t="s">
        <v>4350</v>
      </c>
      <c r="B2818" s="125" t="s">
        <v>335</v>
      </c>
      <c r="C2818" s="125" t="s">
        <v>2862</v>
      </c>
      <c r="D2818" s="125" t="s">
        <v>202</v>
      </c>
      <c r="E2818" s="125" t="s">
        <v>2874</v>
      </c>
      <c r="F2818" s="125" t="s">
        <v>2875</v>
      </c>
      <c r="G2818" s="125" t="s">
        <v>2881</v>
      </c>
    </row>
    <row r="2819" spans="1:7">
      <c r="A2819" s="208" t="s">
        <v>4351</v>
      </c>
      <c r="B2819" s="125" t="s">
        <v>335</v>
      </c>
      <c r="C2819" s="125" t="s">
        <v>2862</v>
      </c>
      <c r="D2819" s="125" t="s">
        <v>202</v>
      </c>
      <c r="E2819" s="125" t="s">
        <v>2874</v>
      </c>
      <c r="F2819" s="125" t="s">
        <v>2875</v>
      </c>
      <c r="G2819" s="125" t="s">
        <v>2876</v>
      </c>
    </row>
    <row r="2820" spans="1:7">
      <c r="A2820" s="208" t="s">
        <v>4352</v>
      </c>
      <c r="B2820" s="125" t="s">
        <v>335</v>
      </c>
      <c r="C2820" s="125" t="s">
        <v>2862</v>
      </c>
      <c r="D2820" s="125" t="s">
        <v>202</v>
      </c>
      <c r="E2820" s="125" t="s">
        <v>2874</v>
      </c>
      <c r="F2820" s="125" t="s">
        <v>2875</v>
      </c>
      <c r="G2820" s="125" t="s">
        <v>2881</v>
      </c>
    </row>
    <row r="2821" spans="1:7">
      <c r="A2821" s="208" t="s">
        <v>4353</v>
      </c>
      <c r="B2821" s="125" t="s">
        <v>335</v>
      </c>
      <c r="C2821" s="125" t="s">
        <v>2862</v>
      </c>
      <c r="D2821" s="125" t="s">
        <v>202</v>
      </c>
      <c r="E2821" s="125" t="s">
        <v>2874</v>
      </c>
      <c r="F2821" s="125" t="s">
        <v>3073</v>
      </c>
      <c r="G2821" s="125" t="s">
        <v>2885</v>
      </c>
    </row>
    <row r="2822" spans="1:7">
      <c r="A2822" s="208" t="s">
        <v>4354</v>
      </c>
      <c r="B2822" s="125" t="s">
        <v>335</v>
      </c>
      <c r="C2822" s="125" t="s">
        <v>2862</v>
      </c>
      <c r="D2822" s="125" t="s">
        <v>202</v>
      </c>
      <c r="E2822" s="125" t="s">
        <v>2874</v>
      </c>
      <c r="F2822" s="125" t="s">
        <v>2875</v>
      </c>
      <c r="G2822" s="125" t="s">
        <v>2957</v>
      </c>
    </row>
    <row r="2823" spans="1:7">
      <c r="A2823" s="208" t="s">
        <v>4355</v>
      </c>
      <c r="B2823" s="125" t="s">
        <v>335</v>
      </c>
      <c r="C2823" s="125" t="s">
        <v>2862</v>
      </c>
      <c r="D2823" s="125" t="s">
        <v>202</v>
      </c>
      <c r="E2823" s="125" t="s">
        <v>2874</v>
      </c>
      <c r="F2823" s="125" t="s">
        <v>2875</v>
      </c>
      <c r="G2823" s="125" t="s">
        <v>2876</v>
      </c>
    </row>
    <row r="2824" spans="1:7">
      <c r="A2824" s="208" t="s">
        <v>4356</v>
      </c>
      <c r="B2824" s="125" t="s">
        <v>335</v>
      </c>
      <c r="C2824" s="125" t="s">
        <v>2862</v>
      </c>
      <c r="D2824" s="125" t="s">
        <v>202</v>
      </c>
      <c r="E2824" s="125" t="s">
        <v>2874</v>
      </c>
      <c r="F2824" s="125" t="s">
        <v>2875</v>
      </c>
      <c r="G2824" s="125" t="s">
        <v>2876</v>
      </c>
    </row>
    <row r="2825" spans="1:7">
      <c r="A2825" s="208" t="s">
        <v>4357</v>
      </c>
      <c r="B2825" s="125" t="s">
        <v>335</v>
      </c>
      <c r="C2825" s="125" t="s">
        <v>2862</v>
      </c>
      <c r="D2825" s="125" t="s">
        <v>202</v>
      </c>
      <c r="E2825" s="125" t="s">
        <v>2874</v>
      </c>
      <c r="F2825" s="125" t="s">
        <v>2875</v>
      </c>
      <c r="G2825" s="125" t="s">
        <v>2985</v>
      </c>
    </row>
    <row r="2826" spans="1:7">
      <c r="A2826" s="208" t="s">
        <v>4358</v>
      </c>
      <c r="B2826" s="125" t="s">
        <v>335</v>
      </c>
      <c r="C2826" s="125" t="s">
        <v>2862</v>
      </c>
      <c r="D2826" s="125" t="s">
        <v>202</v>
      </c>
      <c r="E2826" s="125" t="s">
        <v>2874</v>
      </c>
      <c r="F2826" s="125" t="s">
        <v>2875</v>
      </c>
      <c r="G2826" s="125" t="s">
        <v>2876</v>
      </c>
    </row>
    <row r="2827" spans="1:7">
      <c r="A2827" s="208" t="s">
        <v>4359</v>
      </c>
      <c r="B2827" s="125" t="s">
        <v>335</v>
      </c>
      <c r="C2827" s="125" t="s">
        <v>2862</v>
      </c>
      <c r="D2827" s="125" t="s">
        <v>202</v>
      </c>
      <c r="E2827" s="125" t="s">
        <v>2874</v>
      </c>
      <c r="F2827" s="125" t="s">
        <v>2875</v>
      </c>
      <c r="G2827" s="125" t="s">
        <v>2876</v>
      </c>
    </row>
    <row r="2828" spans="1:7">
      <c r="A2828" s="208" t="s">
        <v>4360</v>
      </c>
      <c r="B2828" s="125" t="s">
        <v>335</v>
      </c>
      <c r="C2828" s="125" t="s">
        <v>2862</v>
      </c>
      <c r="D2828" s="125" t="s">
        <v>202</v>
      </c>
      <c r="E2828" s="125" t="s">
        <v>2874</v>
      </c>
      <c r="F2828" s="125" t="s">
        <v>2875</v>
      </c>
      <c r="G2828" s="125" t="s">
        <v>2876</v>
      </c>
    </row>
    <row r="2829" spans="1:7">
      <c r="A2829" s="208" t="s">
        <v>4361</v>
      </c>
      <c r="B2829" s="125" t="s">
        <v>335</v>
      </c>
      <c r="C2829" s="125" t="s">
        <v>2862</v>
      </c>
      <c r="D2829" s="125" t="s">
        <v>202</v>
      </c>
      <c r="E2829" s="125" t="s">
        <v>2874</v>
      </c>
      <c r="F2829" s="125" t="s">
        <v>2875</v>
      </c>
      <c r="G2829" s="125" t="s">
        <v>2876</v>
      </c>
    </row>
    <row r="2830" spans="1:7">
      <c r="A2830" s="208" t="s">
        <v>4362</v>
      </c>
      <c r="B2830" s="125" t="s">
        <v>335</v>
      </c>
      <c r="C2830" s="125" t="s">
        <v>2862</v>
      </c>
      <c r="D2830" s="125" t="s">
        <v>202</v>
      </c>
      <c r="E2830" s="125" t="s">
        <v>2874</v>
      </c>
      <c r="F2830" s="125" t="s">
        <v>2875</v>
      </c>
      <c r="G2830" s="125" t="s">
        <v>2876</v>
      </c>
    </row>
  </sheetData>
  <mergeCells count="2">
    <mergeCell ref="A147:G149"/>
    <mergeCell ref="A1409:G14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72A3-1974-4040-884E-D3B4B5DCF644}">
  <sheetPr>
    <tabColor rgb="FFC00000"/>
  </sheetPr>
  <dimension ref="A1:BA380"/>
  <sheetViews>
    <sheetView topLeftCell="C154" zoomScale="70" zoomScaleNormal="70" workbookViewId="0">
      <selection activeCell="E185" sqref="E185"/>
    </sheetView>
  </sheetViews>
  <sheetFormatPr baseColWidth="10" defaultColWidth="10.875" defaultRowHeight="15.75"/>
  <cols>
    <col min="1" max="1" width="24.5" style="51" customWidth="1"/>
    <col min="2" max="2" width="30.375" style="97" customWidth="1"/>
    <col min="3" max="3" width="34.625" style="97" customWidth="1"/>
    <col min="4" max="4" width="16.375" style="51" customWidth="1"/>
    <col min="5" max="5" width="50.875" style="98" bestFit="1" customWidth="1"/>
    <col min="6" max="6" width="48.875" style="1" customWidth="1"/>
    <col min="7" max="7" width="37" style="1" bestFit="1" customWidth="1"/>
    <col min="8" max="8" width="20.125" style="1" customWidth="1"/>
    <col min="9" max="9" width="20.125" style="52" customWidth="1"/>
    <col min="10" max="10" width="35.125" style="52" customWidth="1"/>
    <col min="11" max="11" width="34.5" style="52" customWidth="1"/>
    <col min="12" max="36" width="20.125" style="52" customWidth="1"/>
    <col min="37" max="37" width="10.875" style="52"/>
    <col min="38" max="53" width="20.125" style="52" customWidth="1"/>
    <col min="54" max="16384" width="10.875" style="52"/>
  </cols>
  <sheetData>
    <row r="1" spans="1:53" ht="26.25">
      <c r="A1" s="50" t="s">
        <v>8</v>
      </c>
      <c r="B1" s="50">
        <f>COUNTA(G7:XFD7)</f>
        <v>32</v>
      </c>
      <c r="C1" s="113" t="s">
        <v>64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11</v>
      </c>
      <c r="R1" s="4">
        <v>12</v>
      </c>
      <c r="S1" s="4">
        <v>13</v>
      </c>
      <c r="T1" s="4">
        <v>14</v>
      </c>
      <c r="U1" s="4">
        <v>15</v>
      </c>
      <c r="V1" s="4">
        <v>16</v>
      </c>
      <c r="W1" s="4">
        <v>17</v>
      </c>
      <c r="X1" s="4">
        <v>18</v>
      </c>
      <c r="Y1" s="4">
        <v>19</v>
      </c>
      <c r="Z1" s="4">
        <v>20</v>
      </c>
      <c r="AA1" s="4">
        <v>21</v>
      </c>
      <c r="AB1" s="4">
        <v>22</v>
      </c>
      <c r="AC1" s="4">
        <v>23</v>
      </c>
      <c r="AD1" s="4">
        <v>24</v>
      </c>
      <c r="AE1" s="4">
        <v>25</v>
      </c>
      <c r="AF1" s="4">
        <v>26</v>
      </c>
      <c r="AG1" s="4">
        <v>27</v>
      </c>
      <c r="AH1" s="4">
        <v>28</v>
      </c>
      <c r="AI1" s="4">
        <v>29</v>
      </c>
      <c r="AJ1" s="4">
        <v>30</v>
      </c>
      <c r="AK1" s="4">
        <v>31</v>
      </c>
      <c r="AL1" s="4">
        <v>32</v>
      </c>
      <c r="AM1" s="4">
        <v>33</v>
      </c>
      <c r="AN1" s="4">
        <v>34</v>
      </c>
      <c r="AO1" s="4">
        <v>35</v>
      </c>
      <c r="AP1" s="4">
        <v>36</v>
      </c>
      <c r="AQ1" s="4">
        <v>37</v>
      </c>
      <c r="AR1" s="4">
        <v>38</v>
      </c>
      <c r="AS1" s="4">
        <v>39</v>
      </c>
      <c r="AT1" s="4">
        <v>40</v>
      </c>
      <c r="AU1" s="4">
        <v>41</v>
      </c>
      <c r="AV1" s="4">
        <v>42</v>
      </c>
      <c r="AW1" s="4">
        <v>43</v>
      </c>
      <c r="AX1" s="4">
        <v>44</v>
      </c>
      <c r="AY1" s="4">
        <v>45</v>
      </c>
      <c r="AZ1" s="4">
        <v>46</v>
      </c>
      <c r="BA1" s="4">
        <v>47</v>
      </c>
    </row>
    <row r="2" spans="1:53">
      <c r="A2" s="290"/>
      <c r="B2" s="290"/>
      <c r="C2" s="290"/>
      <c r="D2" s="290"/>
      <c r="E2" s="291"/>
      <c r="F2" s="124" t="s">
        <v>2817</v>
      </c>
      <c r="G2" s="33">
        <v>44491.409918981481</v>
      </c>
      <c r="H2" s="33">
        <v>44491.419374999998</v>
      </c>
      <c r="I2" s="53">
        <v>44491.420381944445</v>
      </c>
      <c r="J2" s="53">
        <v>44491.427465277775</v>
      </c>
      <c r="K2" s="53">
        <v>44491.427777777775</v>
      </c>
      <c r="L2" s="53">
        <v>44491.428749999999</v>
      </c>
      <c r="M2" s="53">
        <v>44491.433553240742</v>
      </c>
      <c r="N2" s="53">
        <v>44491.435543981483</v>
      </c>
      <c r="O2" s="53">
        <v>44491.437037037038</v>
      </c>
      <c r="P2" s="53">
        <v>44491.437280092592</v>
      </c>
      <c r="Q2" s="53">
        <v>44491.439143518517</v>
      </c>
      <c r="R2" s="53">
        <v>44491.440254629626</v>
      </c>
      <c r="S2" s="53">
        <v>44491.440937500003</v>
      </c>
      <c r="T2" s="53">
        <v>44491.444699074076</v>
      </c>
      <c r="U2" s="53">
        <v>44491.445740740739</v>
      </c>
      <c r="V2" s="53">
        <v>44491.446898148148</v>
      </c>
      <c r="W2" s="53">
        <v>44491.44734953704</v>
      </c>
      <c r="X2" s="53">
        <v>44491.447384259256</v>
      </c>
      <c r="Y2" s="53">
        <v>44491.448993055557</v>
      </c>
      <c r="Z2" s="53">
        <v>44491.452175925922</v>
      </c>
      <c r="AA2" s="53">
        <v>44491.452916666669</v>
      </c>
      <c r="AB2" s="53">
        <v>44491.45412037037</v>
      </c>
      <c r="AC2" s="53">
        <v>44491.45412037037</v>
      </c>
      <c r="AD2" s="53">
        <v>44491.45416666667</v>
      </c>
      <c r="AE2" s="53">
        <v>44491.454456018517</v>
      </c>
      <c r="AF2" s="53">
        <v>44491.45652777778</v>
      </c>
      <c r="AG2" s="53">
        <v>44491.458483796298</v>
      </c>
      <c r="AH2" s="53">
        <v>44491.458831018521</v>
      </c>
      <c r="AI2" s="53">
        <v>44491.459432870368</v>
      </c>
      <c r="AJ2" s="53">
        <v>44491.474826388891</v>
      </c>
      <c r="AK2" s="33">
        <v>44491.475289351853</v>
      </c>
      <c r="AL2" s="53">
        <v>44491.48715277778</v>
      </c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</row>
    <row r="3" spans="1:53" ht="60.75">
      <c r="A3" s="290"/>
      <c r="B3" s="290"/>
      <c r="C3" s="290"/>
      <c r="D3" s="290"/>
      <c r="E3" s="291"/>
      <c r="F3" s="124" t="s">
        <v>190</v>
      </c>
      <c r="G3" s="34" t="s">
        <v>2470</v>
      </c>
      <c r="H3" s="34" t="s">
        <v>2518</v>
      </c>
      <c r="I3" s="54" t="s">
        <v>2450</v>
      </c>
      <c r="J3" s="54" t="s">
        <v>2507</v>
      </c>
      <c r="K3" s="54" t="s">
        <v>2474</v>
      </c>
      <c r="L3" s="54" t="s">
        <v>2476</v>
      </c>
      <c r="M3" s="54" t="s">
        <v>2464</v>
      </c>
      <c r="N3" s="54" t="s">
        <v>2498</v>
      </c>
      <c r="O3" s="54" t="s">
        <v>2461</v>
      </c>
      <c r="P3" s="54" t="s">
        <v>2466</v>
      </c>
      <c r="Q3" s="54" t="s">
        <v>2491</v>
      </c>
      <c r="R3" s="54" t="s">
        <v>2503</v>
      </c>
      <c r="S3" s="54" t="s">
        <v>2456</v>
      </c>
      <c r="T3" s="54" t="s">
        <v>1562</v>
      </c>
      <c r="U3" s="54" t="s">
        <v>2508</v>
      </c>
      <c r="V3" s="54" t="s">
        <v>2515</v>
      </c>
      <c r="W3" s="54" t="s">
        <v>2488</v>
      </c>
      <c r="X3" s="54" t="s">
        <v>2489</v>
      </c>
      <c r="Y3" s="54" t="s">
        <v>2479</v>
      </c>
      <c r="Z3" s="54" t="s">
        <v>2483</v>
      </c>
      <c r="AA3" s="54" t="s">
        <v>2451</v>
      </c>
      <c r="AB3" s="54" t="s">
        <v>2467</v>
      </c>
      <c r="AC3" s="54" t="s">
        <v>2511</v>
      </c>
      <c r="AD3" s="54" t="s">
        <v>2495</v>
      </c>
      <c r="AE3" s="54" t="s">
        <v>2458</v>
      </c>
      <c r="AF3" s="54" t="s">
        <v>2448</v>
      </c>
      <c r="AG3" s="54" t="s">
        <v>2512</v>
      </c>
      <c r="AH3" s="54" t="s">
        <v>2516</v>
      </c>
      <c r="AI3" s="54" t="s">
        <v>2487</v>
      </c>
      <c r="AJ3" s="54" t="s">
        <v>2468</v>
      </c>
      <c r="AK3" s="34" t="s">
        <v>2499</v>
      </c>
      <c r="AL3" s="54" t="s">
        <v>2472</v>
      </c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</row>
    <row r="4" spans="1:53">
      <c r="A4" s="290"/>
      <c r="B4" s="290"/>
      <c r="C4" s="290"/>
      <c r="D4" s="290"/>
      <c r="E4" s="291"/>
      <c r="F4" s="124" t="s">
        <v>191</v>
      </c>
      <c r="G4" s="34" t="s">
        <v>4370</v>
      </c>
      <c r="H4" s="34" t="s">
        <v>2850</v>
      </c>
      <c r="I4" s="34" t="s">
        <v>2854</v>
      </c>
      <c r="J4" s="34" t="s">
        <v>2852</v>
      </c>
      <c r="K4" s="34" t="s">
        <v>2849</v>
      </c>
      <c r="L4" s="34" t="s">
        <v>4371</v>
      </c>
      <c r="M4" s="34" t="s">
        <v>4379</v>
      </c>
      <c r="N4" s="34" t="s">
        <v>4369</v>
      </c>
      <c r="O4" s="34" t="s">
        <v>2851</v>
      </c>
      <c r="P4" s="34" t="s">
        <v>2853</v>
      </c>
      <c r="Q4" s="34" t="s">
        <v>2851</v>
      </c>
      <c r="R4" s="34" t="s">
        <v>2857</v>
      </c>
      <c r="S4" s="34" t="s">
        <v>2850</v>
      </c>
      <c r="T4" s="34" t="s">
        <v>2848</v>
      </c>
      <c r="U4" s="34" t="s">
        <v>2855</v>
      </c>
      <c r="V4" s="34" t="s">
        <v>4370</v>
      </c>
      <c r="W4" s="34" t="s">
        <v>2856</v>
      </c>
      <c r="X4" s="34" t="s">
        <v>4370</v>
      </c>
      <c r="Y4" s="34" t="s">
        <v>2850</v>
      </c>
      <c r="Z4" s="34" t="s">
        <v>4371</v>
      </c>
      <c r="AA4" s="34" t="s">
        <v>4369</v>
      </c>
      <c r="AB4" s="34" t="s">
        <v>2852</v>
      </c>
      <c r="AC4" s="34" t="s">
        <v>2854</v>
      </c>
      <c r="AD4" s="34" t="s">
        <v>2848</v>
      </c>
      <c r="AE4" s="34" t="s">
        <v>2852</v>
      </c>
      <c r="AF4" s="34" t="s">
        <v>4371</v>
      </c>
      <c r="AG4" s="34" t="s">
        <v>2856</v>
      </c>
      <c r="AH4" s="34" t="s">
        <v>4379</v>
      </c>
      <c r="AI4" s="34" t="s">
        <v>2855</v>
      </c>
      <c r="AJ4" s="34" t="s">
        <v>4371</v>
      </c>
      <c r="AK4" s="34" t="s">
        <v>2849</v>
      </c>
      <c r="AL4" s="34" t="s">
        <v>2855</v>
      </c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</row>
    <row r="5" spans="1:53" ht="30">
      <c r="A5" s="292"/>
      <c r="B5" s="292"/>
      <c r="C5" s="292"/>
      <c r="D5" s="292"/>
      <c r="E5" s="293"/>
      <c r="F5" s="124" t="s">
        <v>4373</v>
      </c>
      <c r="G5" s="35" t="s">
        <v>4374</v>
      </c>
      <c r="H5" s="32" t="s">
        <v>4375</v>
      </c>
      <c r="I5" s="32" t="s">
        <v>4376</v>
      </c>
      <c r="J5" s="32" t="s">
        <v>4377</v>
      </c>
      <c r="K5" s="32" t="s">
        <v>4378</v>
      </c>
      <c r="L5" s="32" t="s">
        <v>4372</v>
      </c>
      <c r="M5" s="32" t="s">
        <v>4380</v>
      </c>
      <c r="N5" s="32" t="s">
        <v>4381</v>
      </c>
      <c r="O5" s="32" t="s">
        <v>4382</v>
      </c>
      <c r="P5" s="32" t="s">
        <v>4383</v>
      </c>
      <c r="Q5" s="32" t="s">
        <v>4384</v>
      </c>
      <c r="R5" s="32" t="s">
        <v>4385</v>
      </c>
      <c r="S5" s="32" t="s">
        <v>4386</v>
      </c>
      <c r="T5" s="32" t="s">
        <v>4387</v>
      </c>
      <c r="U5" s="32" t="s">
        <v>4388</v>
      </c>
      <c r="V5" s="32" t="s">
        <v>4389</v>
      </c>
      <c r="W5" s="32" t="s">
        <v>4390</v>
      </c>
      <c r="X5" s="32" t="s">
        <v>4391</v>
      </c>
      <c r="Y5" s="32" t="s">
        <v>4392</v>
      </c>
      <c r="Z5" s="32" t="s">
        <v>4393</v>
      </c>
      <c r="AA5" s="32" t="s">
        <v>4394</v>
      </c>
      <c r="AB5" s="32" t="s">
        <v>4395</v>
      </c>
      <c r="AC5" s="32" t="s">
        <v>4396</v>
      </c>
      <c r="AD5" s="32" t="s">
        <v>4397</v>
      </c>
      <c r="AE5" s="32" t="s">
        <v>4398</v>
      </c>
      <c r="AF5" s="32" t="s">
        <v>4399</v>
      </c>
      <c r="AG5" s="32" t="s">
        <v>4400</v>
      </c>
      <c r="AH5" s="32" t="s">
        <v>4401</v>
      </c>
      <c r="AI5" s="32" t="s">
        <v>4402</v>
      </c>
      <c r="AJ5" s="32" t="s">
        <v>4403</v>
      </c>
      <c r="AK5" s="32" t="s">
        <v>4404</v>
      </c>
      <c r="AL5" s="32" t="s">
        <v>4405</v>
      </c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</row>
    <row r="6" spans="1:53" ht="37.5">
      <c r="A6" s="131" t="s">
        <v>54</v>
      </c>
      <c r="B6" s="37" t="s">
        <v>17</v>
      </c>
      <c r="C6" s="37" t="s">
        <v>18</v>
      </c>
      <c r="D6" s="131" t="s">
        <v>55</v>
      </c>
      <c r="E6" s="132" t="s">
        <v>56</v>
      </c>
      <c r="F6" s="124" t="s">
        <v>192</v>
      </c>
      <c r="G6" s="79">
        <v>12</v>
      </c>
      <c r="H6" s="79">
        <v>12</v>
      </c>
      <c r="I6" s="79">
        <v>13</v>
      </c>
      <c r="J6" s="80">
        <v>13</v>
      </c>
      <c r="K6" s="79">
        <v>12</v>
      </c>
      <c r="L6" s="79">
        <v>13</v>
      </c>
      <c r="M6" s="79">
        <v>12</v>
      </c>
      <c r="N6" s="79">
        <v>13</v>
      </c>
      <c r="O6" s="79">
        <v>13</v>
      </c>
      <c r="P6" s="42">
        <v>8</v>
      </c>
      <c r="Q6" s="42">
        <v>12</v>
      </c>
      <c r="R6" s="79">
        <v>13</v>
      </c>
      <c r="S6" s="42">
        <v>12</v>
      </c>
      <c r="T6" s="79">
        <v>13</v>
      </c>
      <c r="U6" s="79">
        <v>13</v>
      </c>
      <c r="V6" s="79">
        <v>13</v>
      </c>
      <c r="W6" s="79">
        <v>12</v>
      </c>
      <c r="X6" s="42" t="s">
        <v>188</v>
      </c>
      <c r="Y6" s="79">
        <v>13</v>
      </c>
      <c r="Z6" s="42">
        <v>13</v>
      </c>
      <c r="AA6" s="79">
        <v>13</v>
      </c>
      <c r="AB6" s="79">
        <v>12</v>
      </c>
      <c r="AC6" s="79">
        <v>12</v>
      </c>
      <c r="AD6" s="79">
        <v>13</v>
      </c>
      <c r="AE6" s="79">
        <v>13</v>
      </c>
      <c r="AF6" s="79">
        <v>12</v>
      </c>
      <c r="AG6" s="79">
        <v>13</v>
      </c>
      <c r="AH6" s="42">
        <v>12</v>
      </c>
      <c r="AI6" s="42">
        <v>13</v>
      </c>
      <c r="AJ6" s="42">
        <v>13</v>
      </c>
      <c r="AK6" s="79">
        <v>12</v>
      </c>
      <c r="AL6" s="79">
        <v>13</v>
      </c>
      <c r="AM6" s="79"/>
      <c r="AN6" s="79"/>
      <c r="AO6" s="79"/>
      <c r="AP6" s="79"/>
      <c r="AQ6" s="79"/>
      <c r="AR6" s="42"/>
      <c r="AS6" s="79"/>
      <c r="AT6" s="42"/>
      <c r="AU6" s="42"/>
      <c r="AV6" s="79"/>
      <c r="AW6" s="79"/>
      <c r="AX6" s="42"/>
      <c r="AY6" s="42"/>
      <c r="AZ6" s="58"/>
      <c r="BA6" s="58"/>
    </row>
    <row r="7" spans="1:53" ht="72">
      <c r="A7" s="31" t="str">
        <f t="shared" ref="A7:A36" si="0">CONCATENATE(A231,D7)</f>
        <v>1D</v>
      </c>
      <c r="B7" s="133" t="str">
        <f>'PREG-CONT-HAB-KEY'!B2</f>
        <v>Literario narrativo: Leyenda</v>
      </c>
      <c r="C7" s="133" t="str">
        <f>'PREG-CONT-HAB-KEY'!C2</f>
        <v>Localizar información</v>
      </c>
      <c r="D7" s="134" t="str">
        <f>'PREG-CONT-HAB-KEY'!D2</f>
        <v>D</v>
      </c>
      <c r="E7" s="135" t="str">
        <f>VLOOKUP(A7,'REP-Correctas'!$A:$D,2,0)</f>
        <v>Monstruos marinos atrapados en la laguna.</v>
      </c>
      <c r="F7" s="32" t="s">
        <v>2818</v>
      </c>
      <c r="G7" s="95" t="s">
        <v>70</v>
      </c>
      <c r="H7" s="95" t="s">
        <v>68</v>
      </c>
      <c r="I7" s="95" t="s">
        <v>71</v>
      </c>
      <c r="J7" s="95" t="s">
        <v>68</v>
      </c>
      <c r="K7" s="25" t="s">
        <v>71</v>
      </c>
      <c r="L7" s="25" t="s">
        <v>71</v>
      </c>
      <c r="M7" s="25" t="s">
        <v>71</v>
      </c>
      <c r="N7" s="25" t="s">
        <v>71</v>
      </c>
      <c r="O7" s="25" t="s">
        <v>68</v>
      </c>
      <c r="P7" s="25" t="s">
        <v>71</v>
      </c>
      <c r="Q7" s="25" t="s">
        <v>71</v>
      </c>
      <c r="R7" s="25" t="s">
        <v>68</v>
      </c>
      <c r="S7" s="25" t="s">
        <v>71</v>
      </c>
      <c r="T7" s="25" t="s">
        <v>68</v>
      </c>
      <c r="U7" s="25" t="s">
        <v>68</v>
      </c>
      <c r="V7" s="25" t="s">
        <v>71</v>
      </c>
      <c r="W7" s="25" t="s">
        <v>70</v>
      </c>
      <c r="X7" s="25" t="s">
        <v>70</v>
      </c>
      <c r="Y7" s="25" t="s">
        <v>71</v>
      </c>
      <c r="Z7" s="25" t="s">
        <v>68</v>
      </c>
      <c r="AA7" s="25" t="s">
        <v>68</v>
      </c>
      <c r="AB7" s="25" t="s">
        <v>71</v>
      </c>
      <c r="AC7" s="25" t="s">
        <v>70</v>
      </c>
      <c r="AD7" s="25" t="s">
        <v>71</v>
      </c>
      <c r="AE7" s="25" t="s">
        <v>71</v>
      </c>
      <c r="AF7" s="25" t="s">
        <v>68</v>
      </c>
      <c r="AG7" s="25" t="s">
        <v>70</v>
      </c>
      <c r="AH7" s="25" t="s">
        <v>68</v>
      </c>
      <c r="AI7" s="25" t="s">
        <v>71</v>
      </c>
      <c r="AJ7" s="25" t="s">
        <v>70</v>
      </c>
      <c r="AK7" s="25" t="s">
        <v>68</v>
      </c>
      <c r="AL7" s="25" t="s">
        <v>70</v>
      </c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95"/>
      <c r="BA7" s="25"/>
    </row>
    <row r="8" spans="1:53" ht="60.75">
      <c r="A8" s="31" t="str">
        <f t="shared" si="0"/>
        <v>2D</v>
      </c>
      <c r="B8" s="133" t="str">
        <f>'PREG-CONT-HAB-KEY'!B3</f>
        <v>Literario narrativo: Leyenda</v>
      </c>
      <c r="C8" s="133" t="str">
        <f>'PREG-CONT-HAB-KEY'!C3</f>
        <v>Relacionar e interpretar información</v>
      </c>
      <c r="D8" s="134" t="str">
        <f>'PREG-CONT-HAB-KEY'!D3</f>
        <v>D</v>
      </c>
      <c r="E8" s="135" t="str">
        <f>VLOOKUP(A8,'REP-Correctas'!$A:$D,2,0)</f>
        <v>Su mar, sus ríos y sus lagunas.</v>
      </c>
      <c r="F8" s="32" t="s">
        <v>2819</v>
      </c>
      <c r="G8" s="25" t="s">
        <v>75</v>
      </c>
      <c r="H8" s="25" t="s">
        <v>74</v>
      </c>
      <c r="I8" s="25" t="s">
        <v>75</v>
      </c>
      <c r="J8" s="25" t="s">
        <v>75</v>
      </c>
      <c r="K8" s="25" t="s">
        <v>75</v>
      </c>
      <c r="L8" s="25" t="s">
        <v>75</v>
      </c>
      <c r="M8" s="25" t="s">
        <v>75</v>
      </c>
      <c r="N8" s="25" t="s">
        <v>75</v>
      </c>
      <c r="O8" s="25" t="s">
        <v>75</v>
      </c>
      <c r="P8" s="25" t="s">
        <v>75</v>
      </c>
      <c r="Q8" s="25" t="s">
        <v>75</v>
      </c>
      <c r="R8" s="25" t="s">
        <v>75</v>
      </c>
      <c r="S8" s="25" t="s">
        <v>74</v>
      </c>
      <c r="T8" s="25" t="s">
        <v>75</v>
      </c>
      <c r="U8" s="25" t="s">
        <v>74</v>
      </c>
      <c r="V8" s="25" t="s">
        <v>75</v>
      </c>
      <c r="W8" s="25" t="s">
        <v>75</v>
      </c>
      <c r="X8" s="25" t="s">
        <v>74</v>
      </c>
      <c r="Y8" s="25" t="s">
        <v>74</v>
      </c>
      <c r="Z8" s="25" t="s">
        <v>75</v>
      </c>
      <c r="AA8" s="25" t="s">
        <v>75</v>
      </c>
      <c r="AB8" s="25" t="s">
        <v>75</v>
      </c>
      <c r="AC8" s="25" t="s">
        <v>74</v>
      </c>
      <c r="AD8" s="25" t="s">
        <v>75</v>
      </c>
      <c r="AE8" s="25" t="s">
        <v>75</v>
      </c>
      <c r="AF8" s="25" t="s">
        <v>75</v>
      </c>
      <c r="AG8" s="25" t="s">
        <v>75</v>
      </c>
      <c r="AH8" s="25" t="s">
        <v>75</v>
      </c>
      <c r="AI8" s="25" t="s">
        <v>74</v>
      </c>
      <c r="AJ8" s="25" t="s">
        <v>75</v>
      </c>
      <c r="AK8" s="25" t="s">
        <v>75</v>
      </c>
      <c r="AL8" s="25" t="s">
        <v>75</v>
      </c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</row>
    <row r="9" spans="1:53" ht="30">
      <c r="A9" s="31" t="str">
        <f t="shared" si="0"/>
        <v>3D</v>
      </c>
      <c r="B9" s="133" t="str">
        <f>'PREG-CONT-HAB-KEY'!B4</f>
        <v>Literario narrativo: Leyenda</v>
      </c>
      <c r="C9" s="133" t="str">
        <f>'PREG-CONT-HAB-KEY'!C4</f>
        <v>Relacionar e interpretar información</v>
      </c>
      <c r="D9" s="134" t="str">
        <f>'PREG-CONT-HAB-KEY'!D4</f>
        <v>D</v>
      </c>
      <c r="E9" s="135" t="str">
        <f>VLOOKUP(A9,'REP-Correctas'!$A:$D,2,0)</f>
        <v>Banquete.</v>
      </c>
      <c r="F9" s="32" t="s">
        <v>2820</v>
      </c>
      <c r="G9" s="25" t="s">
        <v>79</v>
      </c>
      <c r="H9" s="25" t="s">
        <v>79</v>
      </c>
      <c r="I9" s="25" t="s">
        <v>79</v>
      </c>
      <c r="J9" s="25" t="s">
        <v>79</v>
      </c>
      <c r="K9" s="25" t="s">
        <v>77</v>
      </c>
      <c r="L9" s="25" t="s">
        <v>79</v>
      </c>
      <c r="M9" s="25" t="s">
        <v>79</v>
      </c>
      <c r="N9" s="25" t="s">
        <v>79</v>
      </c>
      <c r="O9" s="25" t="s">
        <v>79</v>
      </c>
      <c r="P9" s="25" t="s">
        <v>79</v>
      </c>
      <c r="Q9" s="25" t="s">
        <v>79</v>
      </c>
      <c r="R9" s="25" t="s">
        <v>79</v>
      </c>
      <c r="S9" s="25" t="s">
        <v>79</v>
      </c>
      <c r="T9" s="25" t="s">
        <v>79</v>
      </c>
      <c r="U9" s="25" t="s">
        <v>79</v>
      </c>
      <c r="V9" s="25" t="s">
        <v>79</v>
      </c>
      <c r="W9" s="25" t="s">
        <v>79</v>
      </c>
      <c r="X9" s="25" t="s">
        <v>79</v>
      </c>
      <c r="Y9" s="25" t="s">
        <v>79</v>
      </c>
      <c r="Z9" s="25" t="s">
        <v>79</v>
      </c>
      <c r="AA9" s="25" t="s">
        <v>79</v>
      </c>
      <c r="AB9" s="25" t="s">
        <v>76</v>
      </c>
      <c r="AC9" s="25" t="s">
        <v>79</v>
      </c>
      <c r="AD9" s="25" t="s">
        <v>79</v>
      </c>
      <c r="AE9" s="25" t="s">
        <v>76</v>
      </c>
      <c r="AF9" s="25" t="s">
        <v>79</v>
      </c>
      <c r="AG9" s="25" t="s">
        <v>79</v>
      </c>
      <c r="AH9" s="25" t="s">
        <v>79</v>
      </c>
      <c r="AI9" s="25" t="s">
        <v>79</v>
      </c>
      <c r="AJ9" s="25" t="s">
        <v>79</v>
      </c>
      <c r="AK9" s="25" t="s">
        <v>79</v>
      </c>
      <c r="AL9" s="25" t="s">
        <v>79</v>
      </c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</row>
    <row r="10" spans="1:53" ht="75.75">
      <c r="A10" s="31" t="str">
        <f t="shared" si="0"/>
        <v>4A</v>
      </c>
      <c r="B10" s="133" t="str">
        <f>'PREG-CONT-HAB-KEY'!B5</f>
        <v>Literario narrativo: Leyenda</v>
      </c>
      <c r="C10" s="133" t="str">
        <f>'PREG-CONT-HAB-KEY'!C5</f>
        <v>Relacionar e interpretar información</v>
      </c>
      <c r="D10" s="134" t="str">
        <f>'PREG-CONT-HAB-KEY'!D5</f>
        <v>A</v>
      </c>
      <c r="E10" s="135" t="str">
        <f>VLOOKUP(A10,'REP-Correctas'!$A:$D,2,0)</f>
        <v>Fueron devoradas por las plantas carnívoras de la laguna.</v>
      </c>
      <c r="F10" s="32" t="s">
        <v>2821</v>
      </c>
      <c r="G10" s="25" t="s">
        <v>81</v>
      </c>
      <c r="H10" s="25" t="s">
        <v>82</v>
      </c>
      <c r="I10" s="25" t="s">
        <v>82</v>
      </c>
      <c r="J10" s="25" t="s">
        <v>80</v>
      </c>
      <c r="K10" s="25" t="s">
        <v>80</v>
      </c>
      <c r="L10" s="25" t="s">
        <v>80</v>
      </c>
      <c r="M10" s="25" t="s">
        <v>80</v>
      </c>
      <c r="N10" s="25" t="s">
        <v>80</v>
      </c>
      <c r="O10" s="25" t="s">
        <v>81</v>
      </c>
      <c r="P10" s="25" t="s">
        <v>80</v>
      </c>
      <c r="Q10" s="25" t="s">
        <v>80</v>
      </c>
      <c r="R10" s="25" t="s">
        <v>82</v>
      </c>
      <c r="S10" s="25" t="s">
        <v>80</v>
      </c>
      <c r="T10" s="25" t="s">
        <v>82</v>
      </c>
      <c r="U10" s="25" t="s">
        <v>80</v>
      </c>
      <c r="V10" s="25" t="s">
        <v>82</v>
      </c>
      <c r="W10" s="25" t="s">
        <v>82</v>
      </c>
      <c r="X10" s="25" t="s">
        <v>82</v>
      </c>
      <c r="Y10" s="25" t="s">
        <v>82</v>
      </c>
      <c r="Z10" s="25" t="s">
        <v>80</v>
      </c>
      <c r="AA10" s="25" t="s">
        <v>80</v>
      </c>
      <c r="AB10" s="25" t="s">
        <v>80</v>
      </c>
      <c r="AC10" s="25" t="s">
        <v>80</v>
      </c>
      <c r="AD10" s="25" t="s">
        <v>80</v>
      </c>
      <c r="AE10" s="25" t="s">
        <v>80</v>
      </c>
      <c r="AF10" s="25" t="s">
        <v>80</v>
      </c>
      <c r="AG10" s="25" t="s">
        <v>80</v>
      </c>
      <c r="AH10" s="25" t="s">
        <v>80</v>
      </c>
      <c r="AI10" s="25" t="s">
        <v>82</v>
      </c>
      <c r="AJ10" s="25" t="s">
        <v>81</v>
      </c>
      <c r="AK10" s="25" t="s">
        <v>81</v>
      </c>
      <c r="AL10" s="25" t="s">
        <v>81</v>
      </c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</row>
    <row r="11" spans="1:53" ht="45.75">
      <c r="A11" s="31" t="str">
        <f t="shared" si="0"/>
        <v>5C</v>
      </c>
      <c r="B11" s="133" t="str">
        <f>'PREG-CONT-HAB-KEY'!B6</f>
        <v>Literario narrativo: Leyenda</v>
      </c>
      <c r="C11" s="133" t="str">
        <f>'PREG-CONT-HAB-KEY'!C6</f>
        <v>Reflexionar sobre el texto</v>
      </c>
      <c r="D11" s="134" t="str">
        <f>'PREG-CONT-HAB-KEY'!D6</f>
        <v>C</v>
      </c>
      <c r="E11" s="135" t="str">
        <f>VLOOKUP(A11,'REP-Correctas'!$A:$D,2,0)</f>
        <v>El origen de los sauces llorones.</v>
      </c>
      <c r="F11" s="32" t="s">
        <v>2822</v>
      </c>
      <c r="G11" s="25" t="s">
        <v>85</v>
      </c>
      <c r="H11" s="25" t="s">
        <v>86</v>
      </c>
      <c r="I11" s="25" t="s">
        <v>85</v>
      </c>
      <c r="J11" s="25" t="s">
        <v>85</v>
      </c>
      <c r="K11" s="25" t="s">
        <v>85</v>
      </c>
      <c r="L11" s="25" t="s">
        <v>85</v>
      </c>
      <c r="M11" s="25" t="s">
        <v>86</v>
      </c>
      <c r="N11" s="25" t="s">
        <v>85</v>
      </c>
      <c r="O11" s="25" t="s">
        <v>84</v>
      </c>
      <c r="P11" s="25" t="s">
        <v>85</v>
      </c>
      <c r="Q11" s="25" t="s">
        <v>86</v>
      </c>
      <c r="R11" s="25" t="s">
        <v>86</v>
      </c>
      <c r="S11" s="25" t="s">
        <v>85</v>
      </c>
      <c r="T11" s="25" t="s">
        <v>86</v>
      </c>
      <c r="U11" s="25" t="s">
        <v>84</v>
      </c>
      <c r="V11" s="25" t="s">
        <v>84</v>
      </c>
      <c r="W11" s="25" t="s">
        <v>84</v>
      </c>
      <c r="X11" s="25" t="s">
        <v>84</v>
      </c>
      <c r="Y11" s="25" t="s">
        <v>85</v>
      </c>
      <c r="Z11" s="25" t="s">
        <v>86</v>
      </c>
      <c r="AA11" s="25" t="s">
        <v>86</v>
      </c>
      <c r="AB11" s="25" t="s">
        <v>84</v>
      </c>
      <c r="AC11" s="25" t="s">
        <v>86</v>
      </c>
      <c r="AD11" s="25" t="s">
        <v>86</v>
      </c>
      <c r="AE11" s="25" t="s">
        <v>84</v>
      </c>
      <c r="AF11" s="25" t="s">
        <v>84</v>
      </c>
      <c r="AG11" s="25" t="s">
        <v>84</v>
      </c>
      <c r="AH11" s="25" t="s">
        <v>86</v>
      </c>
      <c r="AI11" s="25" t="s">
        <v>87</v>
      </c>
      <c r="AJ11" s="25" t="s">
        <v>85</v>
      </c>
      <c r="AK11" s="25" t="s">
        <v>84</v>
      </c>
      <c r="AL11" s="25" t="s">
        <v>84</v>
      </c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</row>
    <row r="12" spans="1:53" ht="30.75">
      <c r="A12" s="31" t="str">
        <f t="shared" si="0"/>
        <v>6B</v>
      </c>
      <c r="B12" s="133" t="str">
        <f>'PREG-CONT-HAB-KEY'!B7</f>
        <v>Literario lírico: Poema</v>
      </c>
      <c r="C12" s="133" t="str">
        <f>'PREG-CONT-HAB-KEY'!C7</f>
        <v>Relacionar e interpretar información</v>
      </c>
      <c r="D12" s="134" t="str">
        <f>'PREG-CONT-HAB-KEY'!D7</f>
        <v>B</v>
      </c>
      <c r="E12" s="135" t="str">
        <f>VLOOKUP(A12,'REP-Correctas'!$A:$D,2,0)</f>
        <v>Con un niño.</v>
      </c>
      <c r="F12" s="32" t="s">
        <v>2823</v>
      </c>
      <c r="G12" s="25" t="s">
        <v>90</v>
      </c>
      <c r="H12" s="25" t="s">
        <v>89</v>
      </c>
      <c r="I12" s="25" t="s">
        <v>89</v>
      </c>
      <c r="J12" s="25" t="s">
        <v>89</v>
      </c>
      <c r="K12" s="25" t="s">
        <v>89</v>
      </c>
      <c r="L12" s="25" t="s">
        <v>89</v>
      </c>
      <c r="M12" s="25" t="s">
        <v>89</v>
      </c>
      <c r="N12" s="25" t="s">
        <v>89</v>
      </c>
      <c r="O12" s="25" t="s">
        <v>89</v>
      </c>
      <c r="P12" s="25" t="s">
        <v>89</v>
      </c>
      <c r="Q12" s="25" t="s">
        <v>89</v>
      </c>
      <c r="R12" s="25" t="s">
        <v>89</v>
      </c>
      <c r="S12" s="25" t="s">
        <v>89</v>
      </c>
      <c r="T12" s="25" t="s">
        <v>89</v>
      </c>
      <c r="U12" s="25" t="s">
        <v>89</v>
      </c>
      <c r="V12" s="25" t="s">
        <v>89</v>
      </c>
      <c r="W12" s="25" t="s">
        <v>89</v>
      </c>
      <c r="X12" s="25" t="s">
        <v>89</v>
      </c>
      <c r="Y12" s="25" t="s">
        <v>91</v>
      </c>
      <c r="Z12" s="25" t="s">
        <v>89</v>
      </c>
      <c r="AA12" s="25" t="s">
        <v>89</v>
      </c>
      <c r="AB12" s="25" t="s">
        <v>88</v>
      </c>
      <c r="AC12" s="25" t="s">
        <v>89</v>
      </c>
      <c r="AD12" s="25" t="s">
        <v>89</v>
      </c>
      <c r="AE12" s="25" t="s">
        <v>88</v>
      </c>
      <c r="AF12" s="25" t="s">
        <v>89</v>
      </c>
      <c r="AG12" s="25" t="s">
        <v>89</v>
      </c>
      <c r="AH12" s="25" t="s">
        <v>89</v>
      </c>
      <c r="AI12" s="25" t="s">
        <v>91</v>
      </c>
      <c r="AJ12" s="25" t="s">
        <v>89</v>
      </c>
      <c r="AK12" s="25" t="s">
        <v>89</v>
      </c>
      <c r="AL12" s="25" t="s">
        <v>89</v>
      </c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</row>
    <row r="13" spans="1:53" ht="30">
      <c r="A13" s="31" t="str">
        <f t="shared" si="0"/>
        <v>7A</v>
      </c>
      <c r="B13" s="133" t="str">
        <f>'PREG-CONT-HAB-KEY'!B8</f>
        <v>Literario lírico: Poema</v>
      </c>
      <c r="C13" s="133" t="str">
        <f>'PREG-CONT-HAB-KEY'!C8</f>
        <v>Relacionar e interpretar información</v>
      </c>
      <c r="D13" s="134" t="str">
        <f>'PREG-CONT-HAB-KEY'!D8</f>
        <v>A</v>
      </c>
      <c r="E13" s="135" t="str">
        <f>VLOOKUP(A13,'REP-Correctas'!$A:$D,2,0)</f>
        <v>Dócil.</v>
      </c>
      <c r="F13" s="32" t="s">
        <v>2824</v>
      </c>
      <c r="G13" s="25" t="s">
        <v>92</v>
      </c>
      <c r="H13" s="25" t="s">
        <v>94</v>
      </c>
      <c r="I13" s="25" t="s">
        <v>93</v>
      </c>
      <c r="J13" s="25" t="s">
        <v>95</v>
      </c>
      <c r="K13" s="25" t="s">
        <v>92</v>
      </c>
      <c r="L13" s="25" t="s">
        <v>94</v>
      </c>
      <c r="M13" s="25" t="s">
        <v>92</v>
      </c>
      <c r="N13" s="25" t="s">
        <v>92</v>
      </c>
      <c r="O13" s="25" t="s">
        <v>92</v>
      </c>
      <c r="P13" s="25" t="s">
        <v>92</v>
      </c>
      <c r="Q13" s="25" t="s">
        <v>92</v>
      </c>
      <c r="R13" s="25" t="s">
        <v>92</v>
      </c>
      <c r="S13" s="25" t="s">
        <v>94</v>
      </c>
      <c r="T13" s="25" t="s">
        <v>94</v>
      </c>
      <c r="U13" s="25" t="s">
        <v>92</v>
      </c>
      <c r="V13" s="25" t="s">
        <v>93</v>
      </c>
      <c r="W13" s="25" t="s">
        <v>92</v>
      </c>
      <c r="X13" s="25" t="s">
        <v>92</v>
      </c>
      <c r="Y13" s="25" t="s">
        <v>94</v>
      </c>
      <c r="Z13" s="25" t="s">
        <v>92</v>
      </c>
      <c r="AA13" s="25" t="s">
        <v>92</v>
      </c>
      <c r="AB13" s="25" t="s">
        <v>94</v>
      </c>
      <c r="AC13" s="25" t="s">
        <v>92</v>
      </c>
      <c r="AD13" s="25" t="s">
        <v>94</v>
      </c>
      <c r="AE13" s="25" t="s">
        <v>94</v>
      </c>
      <c r="AF13" s="25" t="s">
        <v>93</v>
      </c>
      <c r="AG13" s="25" t="s">
        <v>95</v>
      </c>
      <c r="AH13" s="25" t="s">
        <v>92</v>
      </c>
      <c r="AI13" s="25" t="s">
        <v>94</v>
      </c>
      <c r="AJ13" s="25" t="s">
        <v>92</v>
      </c>
      <c r="AK13" s="25" t="s">
        <v>92</v>
      </c>
      <c r="AL13" s="25" t="s">
        <v>93</v>
      </c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</row>
    <row r="14" spans="1:53" ht="75.75">
      <c r="A14" s="31" t="str">
        <f t="shared" si="0"/>
        <v>8D</v>
      </c>
      <c r="B14" s="133" t="str">
        <f>'PREG-CONT-HAB-KEY'!B9</f>
        <v>Literario lírico: Poema</v>
      </c>
      <c r="C14" s="133" t="str">
        <f>'PREG-CONT-HAB-KEY'!C9</f>
        <v>Relacionar e interpretar información</v>
      </c>
      <c r="D14" s="134" t="str">
        <f>'PREG-CONT-HAB-KEY'!D9</f>
        <v>D</v>
      </c>
      <c r="E14" s="135" t="str">
        <f>VLOOKUP(A14,'REP-Correctas'!$A:$D,2,0)</f>
        <v>Que termina siendo solo un alimento.</v>
      </c>
      <c r="F14" s="32" t="s">
        <v>2825</v>
      </c>
      <c r="G14" s="25" t="s">
        <v>99</v>
      </c>
      <c r="H14" s="25" t="s">
        <v>99</v>
      </c>
      <c r="I14" s="25" t="s">
        <v>96</v>
      </c>
      <c r="J14" s="25" t="s">
        <v>99</v>
      </c>
      <c r="K14" s="25" t="s">
        <v>99</v>
      </c>
      <c r="L14" s="25" t="s">
        <v>99</v>
      </c>
      <c r="M14" s="25" t="s">
        <v>99</v>
      </c>
      <c r="N14" s="25" t="s">
        <v>99</v>
      </c>
      <c r="O14" s="25" t="s">
        <v>99</v>
      </c>
      <c r="P14" s="25" t="s">
        <v>99</v>
      </c>
      <c r="Q14" s="25" t="s">
        <v>99</v>
      </c>
      <c r="R14" s="25" t="s">
        <v>99</v>
      </c>
      <c r="S14" s="25" t="s">
        <v>99</v>
      </c>
      <c r="T14" s="25" t="s">
        <v>99</v>
      </c>
      <c r="U14" s="25" t="s">
        <v>99</v>
      </c>
      <c r="V14" s="25" t="s">
        <v>96</v>
      </c>
      <c r="W14" s="25" t="s">
        <v>99</v>
      </c>
      <c r="X14" s="25" t="s">
        <v>96</v>
      </c>
      <c r="Y14" s="25" t="s">
        <v>99</v>
      </c>
      <c r="Z14" s="25" t="s">
        <v>99</v>
      </c>
      <c r="AA14" s="25" t="s">
        <v>99</v>
      </c>
      <c r="AB14" s="25" t="s">
        <v>99</v>
      </c>
      <c r="AC14" s="25" t="s">
        <v>99</v>
      </c>
      <c r="AD14" s="25" t="s">
        <v>96</v>
      </c>
      <c r="AE14" s="25" t="s">
        <v>99</v>
      </c>
      <c r="AF14" s="25" t="s">
        <v>99</v>
      </c>
      <c r="AG14" s="25" t="s">
        <v>99</v>
      </c>
      <c r="AH14" s="25" t="s">
        <v>99</v>
      </c>
      <c r="AI14" s="25" t="s">
        <v>99</v>
      </c>
      <c r="AJ14" s="25" t="s">
        <v>99</v>
      </c>
      <c r="AK14" s="25" t="s">
        <v>99</v>
      </c>
      <c r="AL14" s="25" t="s">
        <v>99</v>
      </c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</row>
    <row r="15" spans="1:53" ht="75.75">
      <c r="A15" s="31" t="str">
        <f t="shared" si="0"/>
        <v>9C</v>
      </c>
      <c r="B15" s="133" t="str">
        <f>'PREG-CONT-HAB-KEY'!B10</f>
        <v>Literario lírico: Poema</v>
      </c>
      <c r="C15" s="133" t="str">
        <f>'PREG-CONT-HAB-KEY'!C10</f>
        <v>Reflexionar sobre el texto</v>
      </c>
      <c r="D15" s="134" t="str">
        <f>'PREG-CONT-HAB-KEY'!D10</f>
        <v>C</v>
      </c>
      <c r="E15" s="135" t="str">
        <f>VLOOKUP(A15,'REP-Correctas'!$A:$D,2,0)</f>
        <v>Como un ser que pasa inadvertido.</v>
      </c>
      <c r="F15" s="32" t="s">
        <v>2826</v>
      </c>
      <c r="G15" s="25" t="s">
        <v>103</v>
      </c>
      <c r="H15" s="25" t="s">
        <v>103</v>
      </c>
      <c r="I15" s="25" t="s">
        <v>101</v>
      </c>
      <c r="J15" s="25" t="s">
        <v>103</v>
      </c>
      <c r="K15" s="25" t="s">
        <v>100</v>
      </c>
      <c r="L15" s="25" t="s">
        <v>103</v>
      </c>
      <c r="M15" s="25" t="s">
        <v>102</v>
      </c>
      <c r="N15" s="25" t="s">
        <v>102</v>
      </c>
      <c r="O15" s="25" t="s">
        <v>102</v>
      </c>
      <c r="P15" s="25" t="s">
        <v>102</v>
      </c>
      <c r="Q15" s="25" t="s">
        <v>102</v>
      </c>
      <c r="R15" s="25" t="s">
        <v>102</v>
      </c>
      <c r="S15" s="25" t="s">
        <v>103</v>
      </c>
      <c r="T15" s="25" t="s">
        <v>102</v>
      </c>
      <c r="U15" s="25" t="s">
        <v>101</v>
      </c>
      <c r="V15" s="25" t="s">
        <v>101</v>
      </c>
      <c r="W15" s="25" t="s">
        <v>102</v>
      </c>
      <c r="X15" s="25" t="s">
        <v>102</v>
      </c>
      <c r="Y15" s="25" t="s">
        <v>101</v>
      </c>
      <c r="Z15" s="25" t="s">
        <v>102</v>
      </c>
      <c r="AA15" s="25" t="s">
        <v>102</v>
      </c>
      <c r="AB15" s="25" t="s">
        <v>103</v>
      </c>
      <c r="AC15" s="25" t="s">
        <v>102</v>
      </c>
      <c r="AD15" s="25" t="s">
        <v>100</v>
      </c>
      <c r="AE15" s="25" t="s">
        <v>103</v>
      </c>
      <c r="AF15" s="25" t="s">
        <v>102</v>
      </c>
      <c r="AG15" s="25" t="s">
        <v>101</v>
      </c>
      <c r="AH15" s="25" t="s">
        <v>102</v>
      </c>
      <c r="AI15" s="25" t="s">
        <v>102</v>
      </c>
      <c r="AJ15" s="25" t="s">
        <v>102</v>
      </c>
      <c r="AK15" s="25" t="s">
        <v>102</v>
      </c>
      <c r="AL15" s="25" t="s">
        <v>100</v>
      </c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</row>
    <row r="16" spans="1:53" ht="30.75">
      <c r="A16" s="31" t="str">
        <f t="shared" si="0"/>
        <v>10C</v>
      </c>
      <c r="B16" s="133" t="str">
        <f>'PREG-CONT-HAB-KEY'!B11</f>
        <v>No literario: Entrevista</v>
      </c>
      <c r="C16" s="133" t="str">
        <f>'PREG-CONT-HAB-KEY'!C11</f>
        <v>Localizar información</v>
      </c>
      <c r="D16" s="134" t="str">
        <f>'PREG-CONT-HAB-KEY'!D11</f>
        <v>C</v>
      </c>
      <c r="E16" s="135" t="str">
        <f>VLOOKUP(A16,'REP-Correctas'!$A:$D,2,0)</f>
        <v>Con juguetes.</v>
      </c>
      <c r="F16" s="32" t="s">
        <v>2827</v>
      </c>
      <c r="G16" s="25" t="s">
        <v>104</v>
      </c>
      <c r="H16" s="25" t="s">
        <v>106</v>
      </c>
      <c r="I16" s="25" t="s">
        <v>106</v>
      </c>
      <c r="J16" s="25" t="s">
        <v>106</v>
      </c>
      <c r="K16" s="25" t="s">
        <v>106</v>
      </c>
      <c r="L16" s="25" t="s">
        <v>106</v>
      </c>
      <c r="M16" s="25" t="s">
        <v>106</v>
      </c>
      <c r="N16" s="25" t="s">
        <v>106</v>
      </c>
      <c r="O16" s="25" t="s">
        <v>106</v>
      </c>
      <c r="P16" s="25" t="s">
        <v>106</v>
      </c>
      <c r="Q16" s="25" t="s">
        <v>106</v>
      </c>
      <c r="R16" s="25" t="s">
        <v>104</v>
      </c>
      <c r="S16" s="25" t="s">
        <v>106</v>
      </c>
      <c r="T16" s="25" t="s">
        <v>107</v>
      </c>
      <c r="U16" s="25" t="s">
        <v>106</v>
      </c>
      <c r="V16" s="25" t="s">
        <v>104</v>
      </c>
      <c r="W16" s="25" t="s">
        <v>104</v>
      </c>
      <c r="X16" s="25" t="s">
        <v>104</v>
      </c>
      <c r="Y16" s="25" t="s">
        <v>106</v>
      </c>
      <c r="Z16" s="25" t="s">
        <v>106</v>
      </c>
      <c r="AA16" s="25" t="s">
        <v>106</v>
      </c>
      <c r="AB16" s="25" t="s">
        <v>106</v>
      </c>
      <c r="AC16" s="25" t="s">
        <v>104</v>
      </c>
      <c r="AD16" s="25" t="s">
        <v>106</v>
      </c>
      <c r="AE16" s="25" t="s">
        <v>106</v>
      </c>
      <c r="AF16" s="25" t="s">
        <v>106</v>
      </c>
      <c r="AG16" s="25" t="s">
        <v>104</v>
      </c>
      <c r="AH16" s="25" t="s">
        <v>106</v>
      </c>
      <c r="AI16" s="25" t="s">
        <v>104</v>
      </c>
      <c r="AJ16" s="25" t="s">
        <v>106</v>
      </c>
      <c r="AK16" s="25" t="s">
        <v>106</v>
      </c>
      <c r="AL16" s="25" t="s">
        <v>107</v>
      </c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</row>
    <row r="17" spans="1:53" ht="105.75">
      <c r="A17" s="31" t="str">
        <f t="shared" si="0"/>
        <v>11C</v>
      </c>
      <c r="B17" s="133" t="str">
        <f>'PREG-CONT-HAB-KEY'!B12</f>
        <v>No literario: Entrevista</v>
      </c>
      <c r="C17" s="133" t="str">
        <f>'PREG-CONT-HAB-KEY'!C12</f>
        <v>Relacionar e interpretar información</v>
      </c>
      <c r="D17" s="134" t="str">
        <f>'PREG-CONT-HAB-KEY'!D12</f>
        <v>C</v>
      </c>
      <c r="E17" s="135" t="str">
        <f>VLOOKUP(A17,'REP-Correctas'!$A:$D,2,0)</f>
        <v>Porque quiere crear las historias que él nunca pudo leer.</v>
      </c>
      <c r="F17" s="32" t="s">
        <v>2828</v>
      </c>
      <c r="G17" s="25" t="s">
        <v>108</v>
      </c>
      <c r="H17" s="25" t="s">
        <v>110</v>
      </c>
      <c r="I17" s="25" t="s">
        <v>110</v>
      </c>
      <c r="J17" s="25" t="s">
        <v>109</v>
      </c>
      <c r="K17" s="25" t="s">
        <v>110</v>
      </c>
      <c r="L17" s="25" t="s">
        <v>110</v>
      </c>
      <c r="M17" s="25" t="s">
        <v>110</v>
      </c>
      <c r="N17" s="25" t="s">
        <v>110</v>
      </c>
      <c r="O17" s="25" t="s">
        <v>110</v>
      </c>
      <c r="P17" s="25" t="s">
        <v>110</v>
      </c>
      <c r="Q17" s="25" t="s">
        <v>110</v>
      </c>
      <c r="R17" s="25" t="s">
        <v>110</v>
      </c>
      <c r="S17" s="25" t="s">
        <v>110</v>
      </c>
      <c r="T17" s="25" t="s">
        <v>110</v>
      </c>
      <c r="U17" s="25" t="s">
        <v>110</v>
      </c>
      <c r="V17" s="25" t="s">
        <v>110</v>
      </c>
      <c r="W17" s="25" t="s">
        <v>110</v>
      </c>
      <c r="X17" s="25" t="s">
        <v>110</v>
      </c>
      <c r="Y17" s="25" t="s">
        <v>110</v>
      </c>
      <c r="Z17" s="25" t="s">
        <v>110</v>
      </c>
      <c r="AA17" s="25" t="s">
        <v>110</v>
      </c>
      <c r="AB17" s="25" t="s">
        <v>110</v>
      </c>
      <c r="AC17" s="25" t="s">
        <v>110</v>
      </c>
      <c r="AD17" s="25" t="s">
        <v>110</v>
      </c>
      <c r="AE17" s="25" t="s">
        <v>110</v>
      </c>
      <c r="AF17" s="25" t="s">
        <v>110</v>
      </c>
      <c r="AG17" s="25" t="s">
        <v>110</v>
      </c>
      <c r="AH17" s="25" t="s">
        <v>110</v>
      </c>
      <c r="AI17" s="25" t="s">
        <v>110</v>
      </c>
      <c r="AJ17" s="25" t="s">
        <v>110</v>
      </c>
      <c r="AK17" s="25" t="s">
        <v>110</v>
      </c>
      <c r="AL17" s="25" t="s">
        <v>109</v>
      </c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</row>
    <row r="18" spans="1:53" ht="45.75">
      <c r="A18" s="31" t="str">
        <f t="shared" si="0"/>
        <v>12A</v>
      </c>
      <c r="B18" s="133" t="str">
        <f>'PREG-CONT-HAB-KEY'!B13</f>
        <v>No literario: Entrevista</v>
      </c>
      <c r="C18" s="133" t="str">
        <f>'PREG-CONT-HAB-KEY'!C13</f>
        <v>Relacionar e interpretar información</v>
      </c>
      <c r="D18" s="134" t="str">
        <f>'PREG-CONT-HAB-KEY'!D13</f>
        <v>A</v>
      </c>
      <c r="E18" s="135" t="str">
        <f>VLOOKUP(A18,'REP-Correctas'!$A:$D,2,0)</f>
        <v>El gusto por conversar.</v>
      </c>
      <c r="F18" s="32" t="s">
        <v>2829</v>
      </c>
      <c r="G18" s="25" t="s">
        <v>112</v>
      </c>
      <c r="H18" s="25" t="s">
        <v>112</v>
      </c>
      <c r="I18" s="25" t="s">
        <v>112</v>
      </c>
      <c r="J18" s="25" t="s">
        <v>114</v>
      </c>
      <c r="K18" s="25" t="s">
        <v>112</v>
      </c>
      <c r="L18" s="25" t="s">
        <v>112</v>
      </c>
      <c r="M18" s="25" t="s">
        <v>112</v>
      </c>
      <c r="N18" s="25" t="s">
        <v>112</v>
      </c>
      <c r="O18" s="25" t="s">
        <v>112</v>
      </c>
      <c r="P18" s="25" t="s">
        <v>112</v>
      </c>
      <c r="Q18" s="25" t="s">
        <v>114</v>
      </c>
      <c r="R18" s="25" t="s">
        <v>112</v>
      </c>
      <c r="S18" s="25" t="s">
        <v>112</v>
      </c>
      <c r="T18" s="25" t="s">
        <v>112</v>
      </c>
      <c r="U18" s="25" t="s">
        <v>115</v>
      </c>
      <c r="V18" s="25" t="s">
        <v>112</v>
      </c>
      <c r="W18" s="25" t="s">
        <v>114</v>
      </c>
      <c r="X18" s="25" t="s">
        <v>112</v>
      </c>
      <c r="Y18" s="25" t="s">
        <v>115</v>
      </c>
      <c r="Z18" s="25" t="s">
        <v>112</v>
      </c>
      <c r="AA18" s="25" t="s">
        <v>112</v>
      </c>
      <c r="AB18" s="25" t="s">
        <v>112</v>
      </c>
      <c r="AC18" s="25" t="s">
        <v>112</v>
      </c>
      <c r="AD18" s="25" t="s">
        <v>113</v>
      </c>
      <c r="AE18" s="25" t="s">
        <v>112</v>
      </c>
      <c r="AF18" s="25" t="s">
        <v>112</v>
      </c>
      <c r="AG18" s="25" t="s">
        <v>112</v>
      </c>
      <c r="AH18" s="25" t="s">
        <v>112</v>
      </c>
      <c r="AI18" s="25" t="s">
        <v>112</v>
      </c>
      <c r="AJ18" s="25" t="s">
        <v>112</v>
      </c>
      <c r="AK18" s="25" t="s">
        <v>112</v>
      </c>
      <c r="AL18" s="25" t="s">
        <v>112</v>
      </c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</row>
    <row r="19" spans="1:53" ht="75.75">
      <c r="A19" s="31" t="str">
        <f t="shared" si="0"/>
        <v>13C</v>
      </c>
      <c r="B19" s="133" t="str">
        <f>'PREG-CONT-HAB-KEY'!B14</f>
        <v>No literario: Entrevista</v>
      </c>
      <c r="C19" s="133" t="str">
        <f>'PREG-CONT-HAB-KEY'!C14</f>
        <v>Relacionar e interpretar información</v>
      </c>
      <c r="D19" s="134" t="str">
        <f>'PREG-CONT-HAB-KEY'!D14</f>
        <v>C</v>
      </c>
      <c r="E19" s="135" t="str">
        <f>VLOOKUP(A19,'REP-Correctas'!$A:$D,2,0)</f>
        <v>Ver cómo está la gente en cien años más.</v>
      </c>
      <c r="F19" s="32" t="s">
        <v>2830</v>
      </c>
      <c r="G19" s="25" t="s">
        <v>119</v>
      </c>
      <c r="H19" s="25" t="s">
        <v>118</v>
      </c>
      <c r="I19" s="25" t="s">
        <v>118</v>
      </c>
      <c r="J19" s="25" t="s">
        <v>117</v>
      </c>
      <c r="K19" s="25" t="s">
        <v>118</v>
      </c>
      <c r="L19" s="25" t="s">
        <v>118</v>
      </c>
      <c r="M19" s="25" t="s">
        <v>118</v>
      </c>
      <c r="N19" s="25" t="s">
        <v>118</v>
      </c>
      <c r="O19" s="25" t="s">
        <v>118</v>
      </c>
      <c r="P19" s="25" t="s">
        <v>118</v>
      </c>
      <c r="Q19" s="25" t="s">
        <v>118</v>
      </c>
      <c r="R19" s="25" t="s">
        <v>119</v>
      </c>
      <c r="S19" s="25" t="s">
        <v>118</v>
      </c>
      <c r="T19" s="25" t="s">
        <v>118</v>
      </c>
      <c r="U19" s="25" t="s">
        <v>117</v>
      </c>
      <c r="V19" s="25" t="s">
        <v>118</v>
      </c>
      <c r="W19" s="25" t="s">
        <v>116</v>
      </c>
      <c r="X19" s="25" t="s">
        <v>116</v>
      </c>
      <c r="Y19" s="25" t="s">
        <v>118</v>
      </c>
      <c r="Z19" s="25" t="s">
        <v>118</v>
      </c>
      <c r="AA19" s="25" t="s">
        <v>119</v>
      </c>
      <c r="AB19" s="25" t="s">
        <v>118</v>
      </c>
      <c r="AC19" s="25" t="s">
        <v>118</v>
      </c>
      <c r="AD19" s="25" t="s">
        <v>117</v>
      </c>
      <c r="AE19" s="25" t="s">
        <v>118</v>
      </c>
      <c r="AF19" s="25" t="s">
        <v>118</v>
      </c>
      <c r="AG19" s="25" t="s">
        <v>118</v>
      </c>
      <c r="AH19" s="25" t="s">
        <v>118</v>
      </c>
      <c r="AI19" s="25" t="s">
        <v>117</v>
      </c>
      <c r="AJ19" s="25" t="s">
        <v>118</v>
      </c>
      <c r="AK19" s="25" t="s">
        <v>118</v>
      </c>
      <c r="AL19" s="25" t="s">
        <v>118</v>
      </c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</row>
    <row r="20" spans="1:53" ht="45.75">
      <c r="A20" s="31" t="str">
        <f t="shared" si="0"/>
        <v>14C</v>
      </c>
      <c r="B20" s="133" t="str">
        <f>'PREG-CONT-HAB-KEY'!B15</f>
        <v>No literario: Entrevista</v>
      </c>
      <c r="C20" s="133" t="str">
        <f>'PREG-CONT-HAB-KEY'!C15</f>
        <v>Relacionar e interpretar información</v>
      </c>
      <c r="D20" s="134" t="str">
        <f>'PREG-CONT-HAB-KEY'!D15</f>
        <v>C</v>
      </c>
      <c r="E20" s="135" t="str">
        <f>VLOOKUP(A20,'REP-Correctas'!$A:$D,2,0)</f>
        <v>A que está cubierta de mugre.</v>
      </c>
      <c r="F20" s="32" t="s">
        <v>2831</v>
      </c>
      <c r="G20" s="25" t="s">
        <v>122</v>
      </c>
      <c r="H20" s="25" t="s">
        <v>123</v>
      </c>
      <c r="I20" s="25" t="s">
        <v>120</v>
      </c>
      <c r="J20" s="25" t="s">
        <v>120</v>
      </c>
      <c r="K20" s="25" t="s">
        <v>122</v>
      </c>
      <c r="L20" s="25" t="s">
        <v>122</v>
      </c>
      <c r="M20" s="25" t="s">
        <v>122</v>
      </c>
      <c r="N20" s="25" t="s">
        <v>122</v>
      </c>
      <c r="O20" s="25" t="s">
        <v>122</v>
      </c>
      <c r="P20" s="25" t="s">
        <v>122</v>
      </c>
      <c r="Q20" s="25" t="s">
        <v>120</v>
      </c>
      <c r="R20" s="25" t="s">
        <v>120</v>
      </c>
      <c r="S20" s="25" t="s">
        <v>122</v>
      </c>
      <c r="T20" s="25" t="s">
        <v>122</v>
      </c>
      <c r="U20" s="25" t="s">
        <v>123</v>
      </c>
      <c r="V20" s="25" t="s">
        <v>122</v>
      </c>
      <c r="W20" s="25" t="s">
        <v>122</v>
      </c>
      <c r="X20" s="25" t="s">
        <v>121</v>
      </c>
      <c r="Y20" s="25" t="s">
        <v>122</v>
      </c>
      <c r="Z20" s="25" t="s">
        <v>122</v>
      </c>
      <c r="AA20" s="25" t="s">
        <v>122</v>
      </c>
      <c r="AB20" s="25" t="s">
        <v>120</v>
      </c>
      <c r="AC20" s="25" t="s">
        <v>122</v>
      </c>
      <c r="AD20" s="25" t="s">
        <v>122</v>
      </c>
      <c r="AE20" s="25" t="s">
        <v>120</v>
      </c>
      <c r="AF20" s="25" t="s">
        <v>122</v>
      </c>
      <c r="AG20" s="25" t="s">
        <v>122</v>
      </c>
      <c r="AH20" s="25" t="s">
        <v>122</v>
      </c>
      <c r="AI20" s="25" t="s">
        <v>120</v>
      </c>
      <c r="AJ20" s="25" t="s">
        <v>122</v>
      </c>
      <c r="AK20" s="25" t="s">
        <v>120</v>
      </c>
      <c r="AL20" s="25" t="s">
        <v>120</v>
      </c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</row>
    <row r="21" spans="1:53" ht="60.75">
      <c r="A21" s="31" t="str">
        <f t="shared" si="0"/>
        <v>15A</v>
      </c>
      <c r="B21" s="133" t="str">
        <f>'PREG-CONT-HAB-KEY'!B16</f>
        <v>No literario: Entrevista</v>
      </c>
      <c r="C21" s="133" t="str">
        <f>'PREG-CONT-HAB-KEY'!C16</f>
        <v>Reflexionar sobre el texto</v>
      </c>
      <c r="D21" s="134" t="str">
        <f>'PREG-CONT-HAB-KEY'!D16</f>
        <v>A</v>
      </c>
      <c r="E21" s="135" t="str">
        <f>VLOOKUP(A21,'REP-Correctas'!$A:$D,2,0)</f>
        <v>¿Cómo es Mauricio Paredes?</v>
      </c>
      <c r="F21" s="32" t="s">
        <v>2832</v>
      </c>
      <c r="G21" s="25" t="s">
        <v>126</v>
      </c>
      <c r="H21" s="25" t="s">
        <v>124</v>
      </c>
      <c r="I21" s="25" t="s">
        <v>125</v>
      </c>
      <c r="J21" s="25" t="s">
        <v>127</v>
      </c>
      <c r="K21" s="25" t="s">
        <v>124</v>
      </c>
      <c r="L21" s="25" t="s">
        <v>124</v>
      </c>
      <c r="M21" s="25" t="s">
        <v>124</v>
      </c>
      <c r="N21" s="25" t="s">
        <v>124</v>
      </c>
      <c r="O21" s="25" t="s">
        <v>124</v>
      </c>
      <c r="P21" s="25" t="s">
        <v>124</v>
      </c>
      <c r="Q21" s="25" t="s">
        <v>124</v>
      </c>
      <c r="R21" s="25" t="s">
        <v>124</v>
      </c>
      <c r="S21" s="25" t="s">
        <v>126</v>
      </c>
      <c r="T21" s="25" t="s">
        <v>124</v>
      </c>
      <c r="U21" s="25" t="s">
        <v>126</v>
      </c>
      <c r="V21" s="25" t="s">
        <v>125</v>
      </c>
      <c r="W21" s="25" t="s">
        <v>125</v>
      </c>
      <c r="X21" s="25" t="s">
        <v>125</v>
      </c>
      <c r="Y21" s="25" t="s">
        <v>124</v>
      </c>
      <c r="Z21" s="25" t="s">
        <v>127</v>
      </c>
      <c r="AA21" s="25" t="s">
        <v>127</v>
      </c>
      <c r="AB21" s="25" t="s">
        <v>127</v>
      </c>
      <c r="AC21" s="25" t="s">
        <v>124</v>
      </c>
      <c r="AD21" s="25" t="s">
        <v>124</v>
      </c>
      <c r="AE21" s="25" t="s">
        <v>127</v>
      </c>
      <c r="AF21" s="25" t="s">
        <v>124</v>
      </c>
      <c r="AG21" s="25" t="s">
        <v>124</v>
      </c>
      <c r="AH21" s="25" t="s">
        <v>124</v>
      </c>
      <c r="AI21" s="25" t="s">
        <v>126</v>
      </c>
      <c r="AJ21" s="25" t="s">
        <v>124</v>
      </c>
      <c r="AK21" s="25" t="s">
        <v>124</v>
      </c>
      <c r="AL21" s="25" t="s">
        <v>124</v>
      </c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</row>
    <row r="22" spans="1:53" ht="30.75">
      <c r="A22" s="31" t="str">
        <f t="shared" si="0"/>
        <v>16A</v>
      </c>
      <c r="B22" s="133" t="str">
        <f>'PREG-CONT-HAB-KEY'!B17</f>
        <v>No literario: Afiche</v>
      </c>
      <c r="C22" s="133" t="str">
        <f>'PREG-CONT-HAB-KEY'!C17</f>
        <v>Localizar información</v>
      </c>
      <c r="D22" s="134" t="str">
        <f>'PREG-CONT-HAB-KEY'!D17</f>
        <v>A</v>
      </c>
      <c r="E22" s="135" t="str">
        <f>VLOOKUP(A22,'REP-Correctas'!$A:$D,2,0)</f>
        <v>De dibujo.</v>
      </c>
      <c r="F22" s="32" t="s">
        <v>2833</v>
      </c>
      <c r="G22" s="25" t="s">
        <v>131</v>
      </c>
      <c r="H22" s="25" t="s">
        <v>128</v>
      </c>
      <c r="I22" s="25" t="s">
        <v>128</v>
      </c>
      <c r="J22" s="25" t="s">
        <v>128</v>
      </c>
      <c r="K22" s="25" t="s">
        <v>128</v>
      </c>
      <c r="L22" s="25" t="s">
        <v>128</v>
      </c>
      <c r="M22" s="25" t="s">
        <v>128</v>
      </c>
      <c r="N22" s="25" t="s">
        <v>128</v>
      </c>
      <c r="O22" s="25" t="s">
        <v>128</v>
      </c>
      <c r="P22" s="25" t="s">
        <v>128</v>
      </c>
      <c r="Q22" s="25" t="s">
        <v>130</v>
      </c>
      <c r="R22" s="25" t="s">
        <v>128</v>
      </c>
      <c r="S22" s="25" t="s">
        <v>128</v>
      </c>
      <c r="T22" s="25" t="s">
        <v>128</v>
      </c>
      <c r="U22" s="25" t="s">
        <v>128</v>
      </c>
      <c r="V22" s="25" t="s">
        <v>128</v>
      </c>
      <c r="W22" s="25" t="s">
        <v>128</v>
      </c>
      <c r="X22" s="25" t="s">
        <v>128</v>
      </c>
      <c r="Y22" s="25" t="s">
        <v>128</v>
      </c>
      <c r="Z22" s="25" t="s">
        <v>128</v>
      </c>
      <c r="AA22" s="25" t="s">
        <v>128</v>
      </c>
      <c r="AB22" s="25" t="s">
        <v>128</v>
      </c>
      <c r="AC22" s="25" t="s">
        <v>129</v>
      </c>
      <c r="AD22" s="25" t="s">
        <v>128</v>
      </c>
      <c r="AE22" s="25" t="s">
        <v>128</v>
      </c>
      <c r="AF22" s="25" t="s">
        <v>128</v>
      </c>
      <c r="AG22" s="25" t="s">
        <v>130</v>
      </c>
      <c r="AH22" s="25" t="s">
        <v>128</v>
      </c>
      <c r="AI22" s="25" t="s">
        <v>129</v>
      </c>
      <c r="AJ22" s="25" t="s">
        <v>128</v>
      </c>
      <c r="AK22" s="25" t="s">
        <v>128</v>
      </c>
      <c r="AL22" s="25" t="s">
        <v>128</v>
      </c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</row>
    <row r="23" spans="1:53" ht="90.75">
      <c r="A23" s="31" t="str">
        <f t="shared" si="0"/>
        <v>17B</v>
      </c>
      <c r="B23" s="133" t="str">
        <f>'PREG-CONT-HAB-KEY'!B18</f>
        <v>No literario: Afiche</v>
      </c>
      <c r="C23" s="133" t="str">
        <f>'PREG-CONT-HAB-KEY'!C18</f>
        <v>Relacionar e interpretar información</v>
      </c>
      <c r="D23" s="134" t="str">
        <f>'PREG-CONT-HAB-KEY'!D18</f>
        <v>B</v>
      </c>
      <c r="E23" s="135" t="str">
        <f>VLOOKUP(A23,'REP-Correctas'!$A:$D,2,0)</f>
        <v>La necesidad de prevenir desastres en las escuelas.</v>
      </c>
      <c r="F23" s="32" t="s">
        <v>2834</v>
      </c>
      <c r="G23" s="25" t="s">
        <v>135</v>
      </c>
      <c r="H23" s="25" t="s">
        <v>132</v>
      </c>
      <c r="I23" s="25" t="s">
        <v>133</v>
      </c>
      <c r="J23" s="25" t="s">
        <v>133</v>
      </c>
      <c r="K23" s="25" t="s">
        <v>133</v>
      </c>
      <c r="L23" s="25" t="s">
        <v>133</v>
      </c>
      <c r="M23" s="25" t="s">
        <v>132</v>
      </c>
      <c r="N23" s="25" t="s">
        <v>133</v>
      </c>
      <c r="O23" s="25" t="s">
        <v>133</v>
      </c>
      <c r="P23" s="25" t="s">
        <v>133</v>
      </c>
      <c r="Q23" s="25" t="s">
        <v>133</v>
      </c>
      <c r="R23" s="25" t="s">
        <v>133</v>
      </c>
      <c r="S23" s="25" t="s">
        <v>133</v>
      </c>
      <c r="T23" s="25" t="s">
        <v>134</v>
      </c>
      <c r="U23" s="25" t="s">
        <v>133</v>
      </c>
      <c r="V23" s="25" t="s">
        <v>132</v>
      </c>
      <c r="W23" s="25" t="s">
        <v>132</v>
      </c>
      <c r="X23" s="25" t="s">
        <v>132</v>
      </c>
      <c r="Y23" s="25" t="s">
        <v>133</v>
      </c>
      <c r="Z23" s="25" t="s">
        <v>133</v>
      </c>
      <c r="AA23" s="25" t="s">
        <v>133</v>
      </c>
      <c r="AB23" s="25" t="s">
        <v>133</v>
      </c>
      <c r="AC23" s="25" t="s">
        <v>133</v>
      </c>
      <c r="AD23" s="25" t="s">
        <v>134</v>
      </c>
      <c r="AE23" s="25" t="s">
        <v>133</v>
      </c>
      <c r="AF23" s="25" t="s">
        <v>133</v>
      </c>
      <c r="AG23" s="25" t="s">
        <v>133</v>
      </c>
      <c r="AH23" s="25" t="s">
        <v>133</v>
      </c>
      <c r="AI23" s="25" t="s">
        <v>133</v>
      </c>
      <c r="AJ23" s="25" t="s">
        <v>132</v>
      </c>
      <c r="AK23" s="25" t="s">
        <v>133</v>
      </c>
      <c r="AL23" s="25" t="s">
        <v>133</v>
      </c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</row>
    <row r="24" spans="1:53" ht="90.75">
      <c r="A24" s="31" t="str">
        <f t="shared" si="0"/>
        <v>18A</v>
      </c>
      <c r="B24" s="133" t="str">
        <f>'PREG-CONT-HAB-KEY'!B19</f>
        <v>No literario: Afiche</v>
      </c>
      <c r="C24" s="133" t="str">
        <f>'PREG-CONT-HAB-KEY'!C19</f>
        <v>Reflexionar sobre el texto</v>
      </c>
      <c r="D24" s="134" t="str">
        <f>'PREG-CONT-HAB-KEY'!D19</f>
        <v>A</v>
      </c>
      <c r="E24" s="135" t="str">
        <f>VLOOKUP(A24,'REP-Correctas'!$A:$D,2,0)</f>
        <v>Invitar a participar en un concurso.</v>
      </c>
      <c r="F24" s="32" t="s">
        <v>2835</v>
      </c>
      <c r="G24" s="25" t="s">
        <v>136</v>
      </c>
      <c r="H24" s="25" t="s">
        <v>136</v>
      </c>
      <c r="I24" s="25" t="s">
        <v>139</v>
      </c>
      <c r="J24" s="25" t="s">
        <v>136</v>
      </c>
      <c r="K24" s="25" t="s">
        <v>136</v>
      </c>
      <c r="L24" s="25" t="s">
        <v>138</v>
      </c>
      <c r="M24" s="25" t="s">
        <v>136</v>
      </c>
      <c r="N24" s="25" t="s">
        <v>136</v>
      </c>
      <c r="O24" s="25" t="s">
        <v>138</v>
      </c>
      <c r="P24" s="25" t="s">
        <v>136</v>
      </c>
      <c r="Q24" s="25" t="s">
        <v>136</v>
      </c>
      <c r="R24" s="25" t="s">
        <v>139</v>
      </c>
      <c r="S24" s="25" t="s">
        <v>138</v>
      </c>
      <c r="T24" s="25" t="s">
        <v>136</v>
      </c>
      <c r="U24" s="25" t="s">
        <v>136</v>
      </c>
      <c r="V24" s="25" t="s">
        <v>138</v>
      </c>
      <c r="W24" s="25" t="s">
        <v>138</v>
      </c>
      <c r="X24" s="25" t="s">
        <v>138</v>
      </c>
      <c r="Y24" s="25" t="s">
        <v>138</v>
      </c>
      <c r="Z24" s="25" t="s">
        <v>138</v>
      </c>
      <c r="AA24" s="25" t="s">
        <v>136</v>
      </c>
      <c r="AB24" s="25" t="s">
        <v>138</v>
      </c>
      <c r="AC24" s="25" t="s">
        <v>138</v>
      </c>
      <c r="AD24" s="25" t="s">
        <v>136</v>
      </c>
      <c r="AE24" s="25" t="s">
        <v>138</v>
      </c>
      <c r="AF24" s="25" t="s">
        <v>138</v>
      </c>
      <c r="AG24" s="25" t="s">
        <v>139</v>
      </c>
      <c r="AH24" s="25" t="s">
        <v>138</v>
      </c>
      <c r="AI24" s="25" t="s">
        <v>138</v>
      </c>
      <c r="AJ24" s="25" t="s">
        <v>137</v>
      </c>
      <c r="AK24" s="25" t="s">
        <v>138</v>
      </c>
      <c r="AL24" s="25" t="s">
        <v>137</v>
      </c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</row>
    <row r="25" spans="1:53" ht="120.75">
      <c r="A25" s="31" t="str">
        <f t="shared" si="0"/>
        <v>19D</v>
      </c>
      <c r="B25" s="133" t="str">
        <f>'PREG-CONT-HAB-KEY'!B20</f>
        <v>No literario: Afiche</v>
      </c>
      <c r="C25" s="133" t="str">
        <f>'PREG-CONT-HAB-KEY'!C20</f>
        <v>Reflexionar sobre el texto</v>
      </c>
      <c r="D25" s="134" t="str">
        <f>'PREG-CONT-HAB-KEY'!D20</f>
        <v>D</v>
      </c>
      <c r="E25" s="135" t="str">
        <f>VLOOKUP(A25,'REP-Correctas'!$A:$D,2,0)</f>
        <v>Para reforzar que el concurso se realiza en varias ciudades del país.</v>
      </c>
      <c r="F25" s="32" t="s">
        <v>2836</v>
      </c>
      <c r="G25" s="25" t="s">
        <v>140</v>
      </c>
      <c r="H25" s="25" t="s">
        <v>141</v>
      </c>
      <c r="I25" s="25" t="s">
        <v>141</v>
      </c>
      <c r="J25" s="25" t="s">
        <v>143</v>
      </c>
      <c r="K25" s="25" t="s">
        <v>140</v>
      </c>
      <c r="L25" s="25" t="s">
        <v>142</v>
      </c>
      <c r="M25" s="25" t="s">
        <v>143</v>
      </c>
      <c r="N25" s="25" t="s">
        <v>140</v>
      </c>
      <c r="O25" s="25" t="s">
        <v>140</v>
      </c>
      <c r="P25" s="25" t="s">
        <v>140</v>
      </c>
      <c r="Q25" s="25" t="s">
        <v>140</v>
      </c>
      <c r="R25" s="25" t="s">
        <v>141</v>
      </c>
      <c r="S25" s="25" t="s">
        <v>142</v>
      </c>
      <c r="T25" s="25" t="s">
        <v>142</v>
      </c>
      <c r="U25" s="25" t="s">
        <v>141</v>
      </c>
      <c r="V25" s="25" t="s">
        <v>143</v>
      </c>
      <c r="W25" s="25" t="s">
        <v>143</v>
      </c>
      <c r="X25" s="25" t="s">
        <v>143</v>
      </c>
      <c r="Y25" s="25" t="s">
        <v>141</v>
      </c>
      <c r="Z25" s="25" t="s">
        <v>141</v>
      </c>
      <c r="AA25" s="25" t="s">
        <v>142</v>
      </c>
      <c r="AB25" s="25" t="s">
        <v>143</v>
      </c>
      <c r="AC25" s="25" t="s">
        <v>141</v>
      </c>
      <c r="AD25" s="25" t="s">
        <v>142</v>
      </c>
      <c r="AE25" s="25" t="s">
        <v>143</v>
      </c>
      <c r="AF25" s="25" t="s">
        <v>141</v>
      </c>
      <c r="AG25" s="25" t="s">
        <v>142</v>
      </c>
      <c r="AH25" s="25" t="s">
        <v>143</v>
      </c>
      <c r="AI25" s="25" t="s">
        <v>141</v>
      </c>
      <c r="AJ25" s="25" t="s">
        <v>143</v>
      </c>
      <c r="AK25" s="25" t="s">
        <v>143</v>
      </c>
      <c r="AL25" s="25" t="s">
        <v>141</v>
      </c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</row>
    <row r="26" spans="1:53" ht="75.75">
      <c r="A26" s="31" t="str">
        <f t="shared" si="0"/>
        <v>20A</v>
      </c>
      <c r="B26" s="133" t="str">
        <f>'PREG-CONT-HAB-KEY'!B21</f>
        <v>No literario: informativo</v>
      </c>
      <c r="C26" s="133" t="str">
        <f>'PREG-CONT-HAB-KEY'!C21</f>
        <v>Localizar información</v>
      </c>
      <c r="D26" s="134" t="str">
        <f>'PREG-CONT-HAB-KEY'!D21</f>
        <v>A</v>
      </c>
      <c r="E26" s="135" t="str">
        <f>VLOOKUP(A26,'REP-Correctas'!$A:$D,2,0)</f>
        <v>Porque encontraron sangre líquida del animal.</v>
      </c>
      <c r="F26" s="32" t="s">
        <v>2837</v>
      </c>
      <c r="G26" s="25" t="s">
        <v>144</v>
      </c>
      <c r="H26" s="25" t="s">
        <v>144</v>
      </c>
      <c r="I26" s="25" t="s">
        <v>144</v>
      </c>
      <c r="J26" s="25" t="s">
        <v>144</v>
      </c>
      <c r="K26" s="25" t="s">
        <v>145</v>
      </c>
      <c r="L26" s="25" t="s">
        <v>144</v>
      </c>
      <c r="M26" s="25" t="s">
        <v>146</v>
      </c>
      <c r="N26" s="25" t="s">
        <v>145</v>
      </c>
      <c r="O26" s="25" t="s">
        <v>144</v>
      </c>
      <c r="P26" s="25" t="s">
        <v>144</v>
      </c>
      <c r="Q26" s="25" t="s">
        <v>144</v>
      </c>
      <c r="R26" s="25" t="s">
        <v>144</v>
      </c>
      <c r="S26" s="25" t="s">
        <v>144</v>
      </c>
      <c r="T26" s="25" t="s">
        <v>144</v>
      </c>
      <c r="U26" s="25" t="s">
        <v>145</v>
      </c>
      <c r="V26" s="25" t="s">
        <v>144</v>
      </c>
      <c r="W26" s="25" t="s">
        <v>144</v>
      </c>
      <c r="X26" s="25" t="s">
        <v>144</v>
      </c>
      <c r="Y26" s="25" t="s">
        <v>145</v>
      </c>
      <c r="Z26" s="25" t="s">
        <v>145</v>
      </c>
      <c r="AA26" s="25" t="s">
        <v>144</v>
      </c>
      <c r="AB26" s="25" t="s">
        <v>145</v>
      </c>
      <c r="AC26" s="25" t="s">
        <v>145</v>
      </c>
      <c r="AD26" s="25" t="s">
        <v>144</v>
      </c>
      <c r="AE26" s="25" t="s">
        <v>145</v>
      </c>
      <c r="AF26" s="25" t="s">
        <v>144</v>
      </c>
      <c r="AG26" s="25" t="s">
        <v>144</v>
      </c>
      <c r="AH26" s="25" t="s">
        <v>144</v>
      </c>
      <c r="AI26" s="25" t="s">
        <v>144</v>
      </c>
      <c r="AJ26" s="25" t="s">
        <v>144</v>
      </c>
      <c r="AK26" s="25" t="s">
        <v>144</v>
      </c>
      <c r="AL26" s="25" t="s">
        <v>144</v>
      </c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</row>
    <row r="27" spans="1:53" ht="105.75">
      <c r="A27" s="31" t="str">
        <f t="shared" si="0"/>
        <v>21D</v>
      </c>
      <c r="B27" s="133" t="str">
        <f>'PREG-CONT-HAB-KEY'!B22</f>
        <v>No literario: informativo</v>
      </c>
      <c r="C27" s="133" t="str">
        <f>'PREG-CONT-HAB-KEY'!C22</f>
        <v>Relacionar e interpretar información</v>
      </c>
      <c r="D27" s="134" t="str">
        <f>'PREG-CONT-HAB-KEY'!D22</f>
        <v>D</v>
      </c>
      <c r="E27" s="135" t="str">
        <f>VLOOKUP(A27,'REP-Correctas'!$A:$D,2,0)</f>
        <v>Encontrar sangre líquida en un animal congelado por 10.000 años.</v>
      </c>
      <c r="F27" s="32" t="s">
        <v>2838</v>
      </c>
      <c r="G27" s="25" t="s">
        <v>151</v>
      </c>
      <c r="H27" s="25" t="s">
        <v>150</v>
      </c>
      <c r="I27" s="25" t="s">
        <v>151</v>
      </c>
      <c r="J27" s="25" t="s">
        <v>151</v>
      </c>
      <c r="K27" s="25" t="s">
        <v>150</v>
      </c>
      <c r="L27" s="25" t="s">
        <v>151</v>
      </c>
      <c r="M27" s="25" t="s">
        <v>151</v>
      </c>
      <c r="N27" s="25" t="s">
        <v>151</v>
      </c>
      <c r="O27" s="25" t="s">
        <v>151</v>
      </c>
      <c r="P27" s="25" t="s">
        <v>151</v>
      </c>
      <c r="Q27" s="25" t="s">
        <v>151</v>
      </c>
      <c r="R27" s="25" t="s">
        <v>151</v>
      </c>
      <c r="S27" s="25" t="s">
        <v>151</v>
      </c>
      <c r="T27" s="25" t="s">
        <v>151</v>
      </c>
      <c r="U27" s="25" t="s">
        <v>151</v>
      </c>
      <c r="V27" s="25" t="s">
        <v>149</v>
      </c>
      <c r="W27" s="25" t="s">
        <v>151</v>
      </c>
      <c r="X27" s="25" t="s">
        <v>150</v>
      </c>
      <c r="Y27" s="25" t="s">
        <v>151</v>
      </c>
      <c r="Z27" s="25" t="s">
        <v>151</v>
      </c>
      <c r="AA27" s="25" t="s">
        <v>151</v>
      </c>
      <c r="AB27" s="25" t="s">
        <v>151</v>
      </c>
      <c r="AC27" s="25" t="s">
        <v>151</v>
      </c>
      <c r="AD27" s="25" t="s">
        <v>151</v>
      </c>
      <c r="AE27" s="25" t="s">
        <v>151</v>
      </c>
      <c r="AF27" s="25" t="s">
        <v>151</v>
      </c>
      <c r="AG27" s="25" t="s">
        <v>151</v>
      </c>
      <c r="AH27" s="25" t="s">
        <v>151</v>
      </c>
      <c r="AI27" s="25" t="s">
        <v>150</v>
      </c>
      <c r="AJ27" s="25" t="s">
        <v>151</v>
      </c>
      <c r="AK27" s="25" t="s">
        <v>151</v>
      </c>
      <c r="AL27" s="25" t="s">
        <v>151</v>
      </c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</row>
    <row r="28" spans="1:53" ht="105.75">
      <c r="A28" s="31" t="str">
        <f t="shared" si="0"/>
        <v>22D</v>
      </c>
      <c r="B28" s="133" t="str">
        <f>'PREG-CONT-HAB-KEY'!B23</f>
        <v>No literario: informativo</v>
      </c>
      <c r="C28" s="133" t="str">
        <f>'PREG-CONT-HAB-KEY'!C23</f>
        <v>Relacionar e interpretar información</v>
      </c>
      <c r="D28" s="134" t="str">
        <f>'PREG-CONT-HAB-KEY'!D23</f>
        <v>D</v>
      </c>
      <c r="E28" s="135" t="str">
        <f>VLOOKUP(A28,'REP-Correctas'!$A:$D,2,0)</f>
        <v>Huang Woo-suk es el padre de Snuppy, el primer perro clonado.</v>
      </c>
      <c r="F28" s="32" t="s">
        <v>2839</v>
      </c>
      <c r="G28" s="96" t="s">
        <v>154</v>
      </c>
      <c r="H28" s="96" t="s">
        <v>155</v>
      </c>
      <c r="I28" s="96" t="s">
        <v>155</v>
      </c>
      <c r="J28" s="96" t="s">
        <v>152</v>
      </c>
      <c r="K28" s="25" t="s">
        <v>155</v>
      </c>
      <c r="L28" s="25" t="s">
        <v>155</v>
      </c>
      <c r="M28" s="25" t="s">
        <v>155</v>
      </c>
      <c r="N28" s="25" t="s">
        <v>155</v>
      </c>
      <c r="O28" s="25" t="s">
        <v>155</v>
      </c>
      <c r="P28" s="25" t="s">
        <v>155</v>
      </c>
      <c r="Q28" s="25" t="s">
        <v>155</v>
      </c>
      <c r="R28" s="25" t="s">
        <v>152</v>
      </c>
      <c r="S28" s="25" t="s">
        <v>155</v>
      </c>
      <c r="T28" s="25" t="s">
        <v>155</v>
      </c>
      <c r="U28" s="25" t="s">
        <v>155</v>
      </c>
      <c r="V28" s="25" t="s">
        <v>154</v>
      </c>
      <c r="W28" s="25" t="s">
        <v>155</v>
      </c>
      <c r="X28" s="25" t="s">
        <v>155</v>
      </c>
      <c r="Y28" s="25" t="s">
        <v>154</v>
      </c>
      <c r="Z28" s="25" t="s">
        <v>155</v>
      </c>
      <c r="AA28" s="25" t="s">
        <v>155</v>
      </c>
      <c r="AB28" s="25" t="s">
        <v>154</v>
      </c>
      <c r="AC28" s="25" t="s">
        <v>153</v>
      </c>
      <c r="AD28" s="25" t="s">
        <v>153</v>
      </c>
      <c r="AE28" s="25" t="s">
        <v>154</v>
      </c>
      <c r="AF28" s="25" t="s">
        <v>155</v>
      </c>
      <c r="AG28" s="25" t="s">
        <v>154</v>
      </c>
      <c r="AH28" s="25" t="s">
        <v>155</v>
      </c>
      <c r="AI28" s="25" t="s">
        <v>152</v>
      </c>
      <c r="AJ28" s="25" t="s">
        <v>155</v>
      </c>
      <c r="AK28" s="25" t="s">
        <v>155</v>
      </c>
      <c r="AL28" s="25" t="s">
        <v>154</v>
      </c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95"/>
      <c r="AZ28" s="95"/>
      <c r="BA28" s="95"/>
    </row>
    <row r="29" spans="1:53" ht="54">
      <c r="A29" s="31" t="str">
        <f t="shared" si="0"/>
        <v>23B</v>
      </c>
      <c r="B29" s="133" t="str">
        <f>'PREG-CONT-HAB-KEY'!B24</f>
        <v>No literario: informativo</v>
      </c>
      <c r="C29" s="133" t="str">
        <f>'PREG-CONT-HAB-KEY'!C24</f>
        <v>Reflexionar sobre el texto</v>
      </c>
      <c r="D29" s="134" t="str">
        <f>'PREG-CONT-HAB-KEY'!D24</f>
        <v>B</v>
      </c>
      <c r="E29" s="135" t="str">
        <f>VLOOKUP(A29,'REP-Correctas'!$A:$D,2,0)</f>
        <v>Presenta la sangre del mamut.</v>
      </c>
      <c r="F29" s="32" t="s">
        <v>2840</v>
      </c>
      <c r="G29" s="96" t="s">
        <v>157</v>
      </c>
      <c r="H29" s="96" t="s">
        <v>157</v>
      </c>
      <c r="I29" s="96" t="s">
        <v>157</v>
      </c>
      <c r="J29" s="96" t="s">
        <v>157</v>
      </c>
      <c r="K29" s="25" t="s">
        <v>157</v>
      </c>
      <c r="L29" s="25" t="s">
        <v>157</v>
      </c>
      <c r="M29" s="25" t="s">
        <v>157</v>
      </c>
      <c r="N29" s="25" t="s">
        <v>157</v>
      </c>
      <c r="O29" s="25" t="s">
        <v>157</v>
      </c>
      <c r="P29" s="25" t="s">
        <v>157</v>
      </c>
      <c r="Q29" s="25" t="s">
        <v>157</v>
      </c>
      <c r="R29" s="25" t="s">
        <v>157</v>
      </c>
      <c r="S29" s="25" t="s">
        <v>159</v>
      </c>
      <c r="T29" s="25" t="s">
        <v>157</v>
      </c>
      <c r="U29" s="25" t="s">
        <v>159</v>
      </c>
      <c r="V29" s="25" t="s">
        <v>157</v>
      </c>
      <c r="W29" s="25" t="s">
        <v>157</v>
      </c>
      <c r="X29" s="25" t="s">
        <v>157</v>
      </c>
      <c r="Y29" s="25" t="s">
        <v>157</v>
      </c>
      <c r="Z29" s="25" t="s">
        <v>157</v>
      </c>
      <c r="AA29" s="25" t="s">
        <v>157</v>
      </c>
      <c r="AB29" s="25" t="s">
        <v>157</v>
      </c>
      <c r="AC29" s="25" t="s">
        <v>157</v>
      </c>
      <c r="AD29" s="25" t="s">
        <v>157</v>
      </c>
      <c r="AE29" s="25" t="s">
        <v>157</v>
      </c>
      <c r="AF29" s="25" t="s">
        <v>157</v>
      </c>
      <c r="AG29" s="25" t="s">
        <v>157</v>
      </c>
      <c r="AH29" s="25" t="s">
        <v>157</v>
      </c>
      <c r="AI29" s="25" t="s">
        <v>157</v>
      </c>
      <c r="AJ29" s="25" t="s">
        <v>159</v>
      </c>
      <c r="AK29" s="25" t="s">
        <v>157</v>
      </c>
      <c r="AL29" s="25" t="s">
        <v>157</v>
      </c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95"/>
      <c r="AZ29" s="95"/>
      <c r="BA29" s="95"/>
    </row>
    <row r="30" spans="1:53" ht="135.75">
      <c r="A30" s="31" t="str">
        <f t="shared" si="0"/>
        <v>24B</v>
      </c>
      <c r="B30" s="133" t="str">
        <f>'PREG-CONT-HAB-KEY'!B25</f>
        <v>No literario: informativo</v>
      </c>
      <c r="C30" s="133" t="str">
        <f>'PREG-CONT-HAB-KEY'!C25</f>
        <v>Localizar información</v>
      </c>
      <c r="D30" s="134" t="str">
        <f>'PREG-CONT-HAB-KEY'!D25</f>
        <v>B</v>
      </c>
      <c r="E30" s="135" t="str">
        <f>VLOOKUP(A30,'REP-Correctas'!$A:$D,2,0)</f>
        <v>Que la parte inferior del cuerpo haya quedado sumergida en un pozo de agua.</v>
      </c>
      <c r="F30" s="32" t="s">
        <v>2841</v>
      </c>
      <c r="G30" s="96" t="s">
        <v>161</v>
      </c>
      <c r="H30" s="96" t="s">
        <v>162</v>
      </c>
      <c r="I30" s="96" t="s">
        <v>162</v>
      </c>
      <c r="J30" s="96" t="s">
        <v>162</v>
      </c>
      <c r="K30" s="25" t="s">
        <v>160</v>
      </c>
      <c r="L30" s="25" t="s">
        <v>161</v>
      </c>
      <c r="M30" s="25" t="s">
        <v>161</v>
      </c>
      <c r="N30" s="25" t="s">
        <v>161</v>
      </c>
      <c r="O30" s="25" t="s">
        <v>161</v>
      </c>
      <c r="P30" s="25" t="s">
        <v>161</v>
      </c>
      <c r="Q30" s="25" t="s">
        <v>160</v>
      </c>
      <c r="R30" s="25" t="s">
        <v>163</v>
      </c>
      <c r="S30" s="25" t="s">
        <v>160</v>
      </c>
      <c r="T30" s="25" t="s">
        <v>161</v>
      </c>
      <c r="U30" s="25" t="s">
        <v>160</v>
      </c>
      <c r="V30" s="25" t="s">
        <v>160</v>
      </c>
      <c r="W30" s="25" t="s">
        <v>162</v>
      </c>
      <c r="X30" s="25" t="s">
        <v>161</v>
      </c>
      <c r="Y30" s="25" t="s">
        <v>161</v>
      </c>
      <c r="Z30" s="25" t="s">
        <v>161</v>
      </c>
      <c r="AA30" s="25" t="s">
        <v>161</v>
      </c>
      <c r="AB30" s="25" t="s">
        <v>160</v>
      </c>
      <c r="AC30" s="25" t="s">
        <v>160</v>
      </c>
      <c r="AD30" s="25" t="s">
        <v>161</v>
      </c>
      <c r="AE30" s="25" t="s">
        <v>160</v>
      </c>
      <c r="AF30" s="25" t="s">
        <v>161</v>
      </c>
      <c r="AG30" s="25" t="s">
        <v>162</v>
      </c>
      <c r="AH30" s="25" t="s">
        <v>161</v>
      </c>
      <c r="AI30" s="25" t="s">
        <v>160</v>
      </c>
      <c r="AJ30" s="25" t="s">
        <v>161</v>
      </c>
      <c r="AK30" s="25" t="s">
        <v>161</v>
      </c>
      <c r="AL30" s="25" t="s">
        <v>160</v>
      </c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95"/>
      <c r="AZ30" s="95"/>
      <c r="BA30" s="95"/>
    </row>
    <row r="31" spans="1:53" ht="105.75">
      <c r="A31" s="31" t="str">
        <f t="shared" si="0"/>
        <v>25B</v>
      </c>
      <c r="B31" s="133" t="str">
        <f>'PREG-CONT-HAB-KEY'!B26</f>
        <v>No literario: informativo</v>
      </c>
      <c r="C31" s="133" t="str">
        <f>'PREG-CONT-HAB-KEY'!C26</f>
        <v>Reflexionar sobre el texto</v>
      </c>
      <c r="D31" s="134" t="str">
        <f>'PREG-CONT-HAB-KEY'!D26</f>
        <v>B</v>
      </c>
      <c r="E31" s="135" t="str">
        <f>VLOOKUP(A31,'REP-Correctas'!$A:$D,2,0)</f>
        <v>Informar sobre el hallazgo de un mamut que permite su clonación.</v>
      </c>
      <c r="F31" s="32" t="s">
        <v>2842</v>
      </c>
      <c r="G31" s="96" t="s">
        <v>165</v>
      </c>
      <c r="H31" s="96" t="s">
        <v>165</v>
      </c>
      <c r="I31" s="96" t="s">
        <v>165</v>
      </c>
      <c r="J31" s="96" t="s">
        <v>166</v>
      </c>
      <c r="K31" s="25" t="s">
        <v>165</v>
      </c>
      <c r="L31" s="25" t="s">
        <v>165</v>
      </c>
      <c r="M31" s="25" t="s">
        <v>165</v>
      </c>
      <c r="N31" s="25" t="s">
        <v>165</v>
      </c>
      <c r="O31" s="25" t="s">
        <v>165</v>
      </c>
      <c r="P31" s="25" t="s">
        <v>165</v>
      </c>
      <c r="Q31" s="25" t="s">
        <v>165</v>
      </c>
      <c r="R31" s="25" t="s">
        <v>165</v>
      </c>
      <c r="S31" s="25" t="s">
        <v>166</v>
      </c>
      <c r="T31" s="25" t="s">
        <v>165</v>
      </c>
      <c r="U31" s="25" t="s">
        <v>166</v>
      </c>
      <c r="V31" s="25" t="s">
        <v>165</v>
      </c>
      <c r="W31" s="25" t="s">
        <v>165</v>
      </c>
      <c r="X31" s="25" t="s">
        <v>165</v>
      </c>
      <c r="Y31" s="25" t="s">
        <v>165</v>
      </c>
      <c r="Z31" s="25" t="s">
        <v>164</v>
      </c>
      <c r="AA31" s="25" t="s">
        <v>165</v>
      </c>
      <c r="AB31" s="25" t="s">
        <v>166</v>
      </c>
      <c r="AC31" s="25" t="s">
        <v>165</v>
      </c>
      <c r="AD31" s="25" t="s">
        <v>167</v>
      </c>
      <c r="AE31" s="25" t="s">
        <v>164</v>
      </c>
      <c r="AF31" s="25" t="s">
        <v>165</v>
      </c>
      <c r="AG31" s="25" t="s">
        <v>165</v>
      </c>
      <c r="AH31" s="25" t="s">
        <v>165</v>
      </c>
      <c r="AI31" s="25" t="s">
        <v>165</v>
      </c>
      <c r="AJ31" s="25" t="s">
        <v>165</v>
      </c>
      <c r="AK31" s="25" t="s">
        <v>165</v>
      </c>
      <c r="AL31" s="25" t="s">
        <v>164</v>
      </c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95"/>
      <c r="AZ31" s="95"/>
      <c r="BA31" s="95"/>
    </row>
    <row r="32" spans="1:53" ht="30.75">
      <c r="A32" s="31" t="str">
        <f t="shared" si="0"/>
        <v>26C</v>
      </c>
      <c r="B32" s="133" t="str">
        <f>'PREG-CONT-HAB-KEY'!B27</f>
        <v>Literario narrativo: Cuento</v>
      </c>
      <c r="C32" s="133" t="str">
        <f>'PREG-CONT-HAB-KEY'!C27</f>
        <v>Localizar información</v>
      </c>
      <c r="D32" s="134" t="str">
        <f>'PREG-CONT-HAB-KEY'!D27</f>
        <v>C</v>
      </c>
      <c r="E32" s="135" t="str">
        <f>VLOOKUP(A32,'REP-Correctas'!$A:$D,2,0)</f>
        <v>En el bosque.</v>
      </c>
      <c r="F32" s="32" t="s">
        <v>2843</v>
      </c>
      <c r="G32" s="96" t="s">
        <v>169</v>
      </c>
      <c r="H32" s="96" t="s">
        <v>170</v>
      </c>
      <c r="I32" s="96" t="s">
        <v>170</v>
      </c>
      <c r="J32" s="96" t="s">
        <v>169</v>
      </c>
      <c r="K32" s="25" t="s">
        <v>170</v>
      </c>
      <c r="L32" s="25" t="s">
        <v>169</v>
      </c>
      <c r="M32" s="25" t="s">
        <v>170</v>
      </c>
      <c r="N32" s="25" t="s">
        <v>170</v>
      </c>
      <c r="O32" s="25" t="s">
        <v>170</v>
      </c>
      <c r="P32" s="25" t="s">
        <v>170</v>
      </c>
      <c r="Q32" s="25" t="s">
        <v>170</v>
      </c>
      <c r="R32" s="25" t="s">
        <v>169</v>
      </c>
      <c r="S32" s="25" t="s">
        <v>170</v>
      </c>
      <c r="T32" s="25" t="s">
        <v>168</v>
      </c>
      <c r="U32" s="25" t="s">
        <v>168</v>
      </c>
      <c r="V32" s="25" t="s">
        <v>169</v>
      </c>
      <c r="W32" s="25" t="s">
        <v>170</v>
      </c>
      <c r="X32" s="25" t="s">
        <v>170</v>
      </c>
      <c r="Y32" s="25" t="s">
        <v>170</v>
      </c>
      <c r="Z32" s="25" t="s">
        <v>170</v>
      </c>
      <c r="AA32" s="25" t="s">
        <v>170</v>
      </c>
      <c r="AB32" s="25" t="s">
        <v>170</v>
      </c>
      <c r="AC32" s="25" t="s">
        <v>169</v>
      </c>
      <c r="AD32" s="25" t="s">
        <v>170</v>
      </c>
      <c r="AE32" s="25" t="s">
        <v>170</v>
      </c>
      <c r="AF32" s="25" t="s">
        <v>170</v>
      </c>
      <c r="AG32" s="25" t="s">
        <v>170</v>
      </c>
      <c r="AH32" s="25" t="s">
        <v>170</v>
      </c>
      <c r="AI32" s="25" t="s">
        <v>170</v>
      </c>
      <c r="AJ32" s="25" t="s">
        <v>170</v>
      </c>
      <c r="AK32" s="25" t="s">
        <v>170</v>
      </c>
      <c r="AL32" s="25" t="s">
        <v>170</v>
      </c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95"/>
      <c r="AZ32" s="95"/>
      <c r="BA32" s="95"/>
    </row>
    <row r="33" spans="1:53" ht="18">
      <c r="A33" s="31" t="str">
        <f t="shared" si="0"/>
        <v>27B</v>
      </c>
      <c r="B33" s="133" t="str">
        <f>'PREG-CONT-HAB-KEY'!B28</f>
        <v>Literario narrativo: Cuento</v>
      </c>
      <c r="C33" s="133" t="str">
        <f>'PREG-CONT-HAB-KEY'!C28</f>
        <v>Localizar información</v>
      </c>
      <c r="D33" s="134" t="str">
        <f>'PREG-CONT-HAB-KEY'!D28</f>
        <v>B</v>
      </c>
      <c r="E33" s="135" t="str">
        <f>VLOOKUP(A33,'REP-Correctas'!$A:$D,2,0)</f>
        <v>Un perro.</v>
      </c>
      <c r="F33" s="32" t="s">
        <v>2844</v>
      </c>
      <c r="G33" s="96" t="s">
        <v>173</v>
      </c>
      <c r="H33" s="96" t="s">
        <v>173</v>
      </c>
      <c r="I33" s="96" t="s">
        <v>173</v>
      </c>
      <c r="J33" s="96" t="s">
        <v>175</v>
      </c>
      <c r="K33" s="25" t="s">
        <v>173</v>
      </c>
      <c r="L33" s="25" t="s">
        <v>173</v>
      </c>
      <c r="M33" s="25" t="s">
        <v>173</v>
      </c>
      <c r="N33" s="25" t="s">
        <v>175</v>
      </c>
      <c r="O33" s="25" t="s">
        <v>173</v>
      </c>
      <c r="P33" s="25" t="s">
        <v>175</v>
      </c>
      <c r="Q33" s="25" t="s">
        <v>173</v>
      </c>
      <c r="R33" s="25" t="s">
        <v>173</v>
      </c>
      <c r="S33" s="25" t="s">
        <v>173</v>
      </c>
      <c r="T33" s="25" t="s">
        <v>173</v>
      </c>
      <c r="U33" s="25" t="s">
        <v>173</v>
      </c>
      <c r="V33" s="25" t="s">
        <v>173</v>
      </c>
      <c r="W33" s="25" t="s">
        <v>175</v>
      </c>
      <c r="X33" s="25" t="s">
        <v>175</v>
      </c>
      <c r="Y33" s="25" t="s">
        <v>173</v>
      </c>
      <c r="Z33" s="25" t="s">
        <v>173</v>
      </c>
      <c r="AA33" s="25" t="s">
        <v>173</v>
      </c>
      <c r="AB33" s="25" t="s">
        <v>173</v>
      </c>
      <c r="AC33" s="25" t="s">
        <v>175</v>
      </c>
      <c r="AD33" s="25" t="s">
        <v>173</v>
      </c>
      <c r="AE33" s="25" t="s">
        <v>173</v>
      </c>
      <c r="AF33" s="25" t="s">
        <v>175</v>
      </c>
      <c r="AG33" s="25" t="s">
        <v>174</v>
      </c>
      <c r="AH33" s="25" t="s">
        <v>173</v>
      </c>
      <c r="AI33" s="25" t="s">
        <v>175</v>
      </c>
      <c r="AJ33" s="25" t="s">
        <v>173</v>
      </c>
      <c r="AK33" s="25" t="s">
        <v>173</v>
      </c>
      <c r="AL33" s="25" t="s">
        <v>175</v>
      </c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95"/>
      <c r="AZ33" s="95"/>
      <c r="BA33" s="95"/>
    </row>
    <row r="34" spans="1:53" ht="36">
      <c r="A34" s="31" t="str">
        <f t="shared" si="0"/>
        <v>28D</v>
      </c>
      <c r="B34" s="133" t="str">
        <f>'PREG-CONT-HAB-KEY'!B29</f>
        <v>Literario narrativo: Cuento</v>
      </c>
      <c r="C34" s="133" t="str">
        <f>'PREG-CONT-HAB-KEY'!C29</f>
        <v>Localizar información</v>
      </c>
      <c r="D34" s="134" t="str">
        <f>'PREG-CONT-HAB-KEY'!D29</f>
        <v>D</v>
      </c>
      <c r="E34" s="135" t="str">
        <f>VLOOKUP(A34,'REP-Correctas'!$A:$D,2,0)</f>
        <v>Era el único perro en la región.</v>
      </c>
      <c r="F34" s="32" t="s">
        <v>2845</v>
      </c>
      <c r="G34" s="96" t="s">
        <v>177</v>
      </c>
      <c r="H34" s="96" t="s">
        <v>176</v>
      </c>
      <c r="I34" s="96" t="s">
        <v>179</v>
      </c>
      <c r="J34" s="96" t="s">
        <v>179</v>
      </c>
      <c r="K34" s="25" t="s">
        <v>179</v>
      </c>
      <c r="L34" s="25" t="s">
        <v>179</v>
      </c>
      <c r="M34" s="25" t="s">
        <v>179</v>
      </c>
      <c r="N34" s="25" t="s">
        <v>179</v>
      </c>
      <c r="O34" s="25" t="s">
        <v>179</v>
      </c>
      <c r="P34" s="25" t="s">
        <v>179</v>
      </c>
      <c r="Q34" s="25" t="s">
        <v>179</v>
      </c>
      <c r="R34" s="25" t="s">
        <v>179</v>
      </c>
      <c r="S34" s="25" t="s">
        <v>179</v>
      </c>
      <c r="T34" s="25" t="s">
        <v>179</v>
      </c>
      <c r="U34" s="25" t="s">
        <v>179</v>
      </c>
      <c r="V34" s="25" t="s">
        <v>176</v>
      </c>
      <c r="W34" s="25" t="s">
        <v>178</v>
      </c>
      <c r="X34" s="25" t="s">
        <v>178</v>
      </c>
      <c r="Y34" s="25" t="s">
        <v>179</v>
      </c>
      <c r="Z34" s="25" t="s">
        <v>179</v>
      </c>
      <c r="AA34" s="25" t="s">
        <v>179</v>
      </c>
      <c r="AB34" s="25" t="s">
        <v>178</v>
      </c>
      <c r="AC34" s="25" t="s">
        <v>179</v>
      </c>
      <c r="AD34" s="25" t="s">
        <v>179</v>
      </c>
      <c r="AE34" s="25" t="s">
        <v>178</v>
      </c>
      <c r="AF34" s="25" t="s">
        <v>179</v>
      </c>
      <c r="AG34" s="25" t="s">
        <v>178</v>
      </c>
      <c r="AH34" s="25" t="s">
        <v>179</v>
      </c>
      <c r="AI34" s="25" t="s">
        <v>179</v>
      </c>
      <c r="AJ34" s="25" t="s">
        <v>179</v>
      </c>
      <c r="AK34" s="25" t="s">
        <v>176</v>
      </c>
      <c r="AL34" s="25" t="s">
        <v>179</v>
      </c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95"/>
      <c r="AZ34" s="95"/>
      <c r="BA34" s="95"/>
    </row>
    <row r="35" spans="1:53" ht="45">
      <c r="A35" s="31" t="str">
        <f t="shared" si="0"/>
        <v>29C</v>
      </c>
      <c r="B35" s="133" t="str">
        <f>'PREG-CONT-HAB-KEY'!B30</f>
        <v>Literario narrativo: Cuento</v>
      </c>
      <c r="C35" s="133" t="str">
        <f>'PREG-CONT-HAB-KEY'!C30</f>
        <v>Relacionar e interpretar información</v>
      </c>
      <c r="D35" s="134" t="str">
        <f>'PREG-CONT-HAB-KEY'!D30</f>
        <v>C</v>
      </c>
      <c r="E35" s="135" t="str">
        <f>VLOOKUP(A35,'REP-Correctas'!$A:$D,2,0)</f>
        <v>Cuidado.</v>
      </c>
      <c r="F35" s="32" t="s">
        <v>2846</v>
      </c>
      <c r="G35" s="96" t="s">
        <v>182</v>
      </c>
      <c r="H35" s="96" t="s">
        <v>182</v>
      </c>
      <c r="I35" s="96" t="s">
        <v>180</v>
      </c>
      <c r="J35" s="96" t="s">
        <v>182</v>
      </c>
      <c r="K35" s="25" t="s">
        <v>182</v>
      </c>
      <c r="L35" s="25" t="s">
        <v>182</v>
      </c>
      <c r="M35" s="25" t="s">
        <v>182</v>
      </c>
      <c r="N35" s="25" t="s">
        <v>182</v>
      </c>
      <c r="O35" s="25" t="s">
        <v>182</v>
      </c>
      <c r="P35" s="25" t="s">
        <v>182</v>
      </c>
      <c r="Q35" s="25" t="s">
        <v>182</v>
      </c>
      <c r="R35" s="25" t="s">
        <v>182</v>
      </c>
      <c r="S35" s="25" t="s">
        <v>180</v>
      </c>
      <c r="T35" s="25" t="s">
        <v>180</v>
      </c>
      <c r="U35" s="25" t="s">
        <v>180</v>
      </c>
      <c r="V35" s="25" t="s">
        <v>182</v>
      </c>
      <c r="W35" s="25" t="s">
        <v>182</v>
      </c>
      <c r="X35" s="25" t="s">
        <v>182</v>
      </c>
      <c r="Y35" s="25" t="s">
        <v>182</v>
      </c>
      <c r="Z35" s="25" t="s">
        <v>182</v>
      </c>
      <c r="AA35" s="25" t="s">
        <v>182</v>
      </c>
      <c r="AB35" s="25" t="s">
        <v>182</v>
      </c>
      <c r="AC35" s="25" t="s">
        <v>182</v>
      </c>
      <c r="AD35" s="25" t="s">
        <v>182</v>
      </c>
      <c r="AE35" s="25" t="s">
        <v>182</v>
      </c>
      <c r="AF35" s="25" t="s">
        <v>182</v>
      </c>
      <c r="AG35" s="25" t="s">
        <v>180</v>
      </c>
      <c r="AH35" s="25" t="s">
        <v>182</v>
      </c>
      <c r="AI35" s="25" t="s">
        <v>182</v>
      </c>
      <c r="AJ35" s="25" t="s">
        <v>182</v>
      </c>
      <c r="AK35" s="25" t="s">
        <v>182</v>
      </c>
      <c r="AL35" s="25" t="s">
        <v>180</v>
      </c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95"/>
      <c r="AZ35" s="95"/>
      <c r="BA35" s="95"/>
    </row>
    <row r="36" spans="1:53" ht="75.75">
      <c r="A36" s="31" t="str">
        <f t="shared" si="0"/>
        <v>30A</v>
      </c>
      <c r="B36" s="133" t="str">
        <f>'PREG-CONT-HAB-KEY'!B31</f>
        <v>Literario narrativo: Cuento</v>
      </c>
      <c r="C36" s="133" t="str">
        <f>'PREG-CONT-HAB-KEY'!C31</f>
        <v>Reflexionar sobre el texto</v>
      </c>
      <c r="D36" s="134" t="str">
        <f>'PREG-CONT-HAB-KEY'!D31</f>
        <v>A</v>
      </c>
      <c r="E36" s="135" t="str">
        <f>VLOOKUP(A36,'REP-Correctas'!$A:$D,2,0)</f>
        <v>Para indicar sonidos de animales.</v>
      </c>
      <c r="F36" s="32" t="s">
        <v>2847</v>
      </c>
      <c r="G36" s="96" t="s">
        <v>184</v>
      </c>
      <c r="H36" s="96" t="s">
        <v>185</v>
      </c>
      <c r="I36" s="96" t="s">
        <v>184</v>
      </c>
      <c r="J36" s="96" t="s">
        <v>184</v>
      </c>
      <c r="K36" s="25" t="s">
        <v>184</v>
      </c>
      <c r="L36" s="25" t="s">
        <v>184</v>
      </c>
      <c r="M36" s="25" t="s">
        <v>184</v>
      </c>
      <c r="N36" s="25" t="s">
        <v>184</v>
      </c>
      <c r="O36" s="25" t="s">
        <v>184</v>
      </c>
      <c r="P36" s="25" t="s">
        <v>184</v>
      </c>
      <c r="Q36" s="25" t="s">
        <v>184</v>
      </c>
      <c r="R36" s="25" t="s">
        <v>184</v>
      </c>
      <c r="S36" s="25" t="s">
        <v>187</v>
      </c>
      <c r="T36" s="25" t="s">
        <v>187</v>
      </c>
      <c r="U36" s="25" t="s">
        <v>187</v>
      </c>
      <c r="V36" s="25" t="s">
        <v>187</v>
      </c>
      <c r="W36" s="25" t="s">
        <v>187</v>
      </c>
      <c r="X36" s="25" t="s">
        <v>187</v>
      </c>
      <c r="Y36" s="25" t="s">
        <v>187</v>
      </c>
      <c r="Z36" s="25" t="s">
        <v>184</v>
      </c>
      <c r="AA36" s="25" t="s">
        <v>184</v>
      </c>
      <c r="AB36" s="25" t="s">
        <v>187</v>
      </c>
      <c r="AC36" s="25" t="s">
        <v>184</v>
      </c>
      <c r="AD36" s="25" t="s">
        <v>184</v>
      </c>
      <c r="AE36" s="25" t="s">
        <v>187</v>
      </c>
      <c r="AF36" s="25" t="s">
        <v>184</v>
      </c>
      <c r="AG36" s="25" t="s">
        <v>184</v>
      </c>
      <c r="AH36" s="25" t="s">
        <v>184</v>
      </c>
      <c r="AI36" s="25" t="s">
        <v>184</v>
      </c>
      <c r="AJ36" s="25" t="s">
        <v>184</v>
      </c>
      <c r="AK36" s="25" t="s">
        <v>186</v>
      </c>
      <c r="AL36" s="25" t="s">
        <v>187</v>
      </c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95"/>
      <c r="AZ36" s="95"/>
      <c r="BA36" s="95"/>
    </row>
    <row r="37" spans="1:53">
      <c r="A37" s="94"/>
      <c r="D37" s="94"/>
      <c r="F37" s="2"/>
      <c r="G37" s="3"/>
      <c r="H37" s="3"/>
    </row>
    <row r="38" spans="1:53">
      <c r="F38" s="2"/>
      <c r="G38" s="3"/>
      <c r="H38" s="3"/>
    </row>
    <row r="39" spans="1:53" ht="15.95" customHeight="1">
      <c r="F39" s="2"/>
      <c r="G39" s="3"/>
      <c r="H39" s="3"/>
      <c r="I39" s="81"/>
      <c r="J39" s="141"/>
      <c r="K39" s="141"/>
      <c r="L39" s="141"/>
      <c r="M39" s="81"/>
      <c r="N39" s="81"/>
      <c r="O39" s="81"/>
      <c r="P39" s="81"/>
    </row>
    <row r="40" spans="1:53" ht="15.95" customHeight="1">
      <c r="F40" s="2"/>
      <c r="G40" s="3"/>
      <c r="H40" s="3"/>
      <c r="I40" s="81"/>
      <c r="J40" s="141"/>
      <c r="K40" s="141"/>
      <c r="L40" s="141"/>
      <c r="M40" s="81"/>
      <c r="N40" s="81"/>
      <c r="O40" s="81"/>
      <c r="P40" s="81"/>
    </row>
    <row r="41" spans="1:53" ht="15.95" customHeight="1">
      <c r="A41" s="155"/>
      <c r="D41" s="155"/>
      <c r="F41" s="2"/>
      <c r="G41" s="3"/>
      <c r="H41" s="3"/>
      <c r="I41" s="81"/>
      <c r="J41" s="141"/>
      <c r="K41" s="141"/>
      <c r="L41" s="141"/>
      <c r="M41" s="81"/>
      <c r="N41" s="81"/>
      <c r="O41" s="81"/>
      <c r="P41" s="81"/>
    </row>
    <row r="42" spans="1:53" ht="15.95" customHeight="1">
      <c r="F42" s="2"/>
      <c r="G42" s="3"/>
      <c r="H42" s="3"/>
      <c r="I42" s="81"/>
      <c r="J42" s="141"/>
      <c r="K42" s="141"/>
      <c r="L42" s="141"/>
      <c r="M42" s="81"/>
      <c r="N42" s="81"/>
      <c r="O42" s="81"/>
      <c r="P42" s="81"/>
    </row>
    <row r="43" spans="1:53" ht="18.75">
      <c r="D43" s="131" t="s">
        <v>5</v>
      </c>
      <c r="E43" s="37" t="s">
        <v>6</v>
      </c>
      <c r="F43" s="136" t="s">
        <v>7</v>
      </c>
      <c r="G43" s="136" t="s">
        <v>9</v>
      </c>
      <c r="H43" s="3"/>
      <c r="I43" s="58" t="s">
        <v>41</v>
      </c>
      <c r="J43" s="59" t="s">
        <v>11</v>
      </c>
      <c r="K43" s="6" t="s">
        <v>17</v>
      </c>
      <c r="L43" s="60" t="s">
        <v>40</v>
      </c>
      <c r="M43" s="81"/>
      <c r="N43" s="81"/>
      <c r="O43" s="81"/>
      <c r="P43" s="81"/>
    </row>
    <row r="44" spans="1:53">
      <c r="D44" s="58">
        <v>1</v>
      </c>
      <c r="E44" s="137" t="str">
        <f t="shared" ref="E44:E68" si="1">$B7</f>
        <v>Literario narrativo: Leyenda</v>
      </c>
      <c r="F44" s="138" t="str">
        <f t="shared" ref="F44:F68" si="2">$C7</f>
        <v>Localizar información</v>
      </c>
      <c r="G44" s="24">
        <f t="shared" ref="G44:G65" si="3">COUNTIF(G7:BA7,E7)</f>
        <v>14</v>
      </c>
      <c r="H44" s="3"/>
      <c r="I44" s="55">
        <f>J44*$B$1</f>
        <v>160</v>
      </c>
      <c r="J44" s="56">
        <f t="shared" ref="J44:J49" si="4">COUNTIF($B$7:$B$52,K44)</f>
        <v>5</v>
      </c>
      <c r="K44" s="99" t="str">
        <f>A59</f>
        <v>Literario narrativo: Leyenda</v>
      </c>
      <c r="L44" s="9">
        <f>SUMIF($E$44:$E$85,K44,$G$44:$G$85)/I44</f>
        <v>0.6</v>
      </c>
      <c r="M44" s="82"/>
      <c r="N44" s="81"/>
      <c r="O44" s="81"/>
      <c r="P44" s="81"/>
    </row>
    <row r="45" spans="1:53">
      <c r="D45" s="58">
        <v>2</v>
      </c>
      <c r="E45" s="137" t="str">
        <f t="shared" si="1"/>
        <v>Literario narrativo: Leyenda</v>
      </c>
      <c r="F45" s="138" t="str">
        <f t="shared" si="2"/>
        <v>Relacionar e interpretar información</v>
      </c>
      <c r="G45" s="24">
        <f t="shared" si="3"/>
        <v>25</v>
      </c>
      <c r="H45" s="3"/>
      <c r="I45" s="55">
        <f>J45*$B$1</f>
        <v>128</v>
      </c>
      <c r="J45" s="56">
        <f t="shared" si="4"/>
        <v>4</v>
      </c>
      <c r="K45" s="99" t="str">
        <f t="shared" ref="K45:K49" si="5">A60</f>
        <v>Literario lírico: Poema</v>
      </c>
      <c r="L45" s="9">
        <f t="shared" ref="L45:L49" si="6">SUMIF($E$44:$E$85,K45,$G$44:$G$85)/I45</f>
        <v>0.6953125</v>
      </c>
      <c r="M45" s="81"/>
      <c r="N45" s="81"/>
      <c r="O45" s="81"/>
      <c r="P45" s="81"/>
    </row>
    <row r="46" spans="1:53">
      <c r="D46" s="58">
        <v>3</v>
      </c>
      <c r="E46" s="137" t="str">
        <f t="shared" si="1"/>
        <v>Literario narrativo: Leyenda</v>
      </c>
      <c r="F46" s="138" t="str">
        <f t="shared" si="2"/>
        <v>Relacionar e interpretar información</v>
      </c>
      <c r="G46" s="24">
        <f t="shared" si="3"/>
        <v>29</v>
      </c>
      <c r="H46" s="3"/>
      <c r="I46" s="55">
        <f>J46*$B$1</f>
        <v>192</v>
      </c>
      <c r="J46" s="56">
        <f t="shared" si="4"/>
        <v>6</v>
      </c>
      <c r="K46" s="99" t="str">
        <f t="shared" si="5"/>
        <v>No literario: Entrevista</v>
      </c>
      <c r="L46" s="9">
        <f t="shared" si="6"/>
        <v>0.72395833333333337</v>
      </c>
      <c r="M46" s="81"/>
      <c r="N46" s="81"/>
      <c r="O46" s="81"/>
      <c r="P46" s="81"/>
    </row>
    <row r="47" spans="1:53">
      <c r="D47" s="58">
        <v>4</v>
      </c>
      <c r="E47" s="137" t="str">
        <f t="shared" si="1"/>
        <v>Literario narrativo: Leyenda</v>
      </c>
      <c r="F47" s="138" t="str">
        <f t="shared" si="2"/>
        <v>Relacionar e interpretar información</v>
      </c>
      <c r="G47" s="24">
        <f t="shared" si="3"/>
        <v>18</v>
      </c>
      <c r="H47" s="3"/>
      <c r="I47" s="55">
        <f>J47*$B$1</f>
        <v>128</v>
      </c>
      <c r="J47" s="56">
        <f t="shared" si="4"/>
        <v>4</v>
      </c>
      <c r="K47" s="99" t="str">
        <f t="shared" si="5"/>
        <v>No literario: Afiche</v>
      </c>
      <c r="L47" s="9">
        <f t="shared" si="6"/>
        <v>0.5625</v>
      </c>
      <c r="M47" s="81"/>
      <c r="N47" s="81"/>
      <c r="O47" s="81"/>
      <c r="P47" s="81"/>
    </row>
    <row r="48" spans="1:53">
      <c r="D48" s="58">
        <v>5</v>
      </c>
      <c r="E48" s="137" t="str">
        <f t="shared" si="1"/>
        <v>Literario narrativo: Leyenda</v>
      </c>
      <c r="F48" s="138" t="str">
        <f t="shared" si="2"/>
        <v>Reflexionar sobre el texto</v>
      </c>
      <c r="G48" s="24">
        <f t="shared" si="3"/>
        <v>10</v>
      </c>
      <c r="I48" s="55">
        <f t="shared" ref="I48:I49" si="7">J48*$B$1</f>
        <v>192</v>
      </c>
      <c r="J48" s="56">
        <f t="shared" si="4"/>
        <v>6</v>
      </c>
      <c r="K48" s="99" t="str">
        <f t="shared" si="5"/>
        <v>No literario: informativo</v>
      </c>
      <c r="L48" s="9">
        <f>SUMIF($E$44:$E$85,K48,$G$44:$G$85)/I48</f>
        <v>0.72395833333333337</v>
      </c>
      <c r="M48" s="81"/>
      <c r="N48" s="81"/>
      <c r="O48" s="81"/>
      <c r="P48" s="81"/>
    </row>
    <row r="49" spans="1:16">
      <c r="D49" s="58">
        <v>6</v>
      </c>
      <c r="E49" s="137" t="str">
        <f t="shared" si="1"/>
        <v>Literario lírico: Poema</v>
      </c>
      <c r="F49" s="138" t="str">
        <f t="shared" si="2"/>
        <v>Relacionar e interpretar información</v>
      </c>
      <c r="G49" s="24">
        <f t="shared" si="3"/>
        <v>27</v>
      </c>
      <c r="I49" s="55">
        <f t="shared" si="7"/>
        <v>160</v>
      </c>
      <c r="J49" s="56">
        <f t="shared" si="4"/>
        <v>5</v>
      </c>
      <c r="K49" s="99" t="str">
        <f t="shared" si="5"/>
        <v>Literario narrativo: Cuento</v>
      </c>
      <c r="L49" s="9">
        <f t="shared" si="6"/>
        <v>0.71875</v>
      </c>
      <c r="M49" s="81"/>
      <c r="N49" s="81"/>
      <c r="O49" s="81"/>
      <c r="P49" s="81"/>
    </row>
    <row r="50" spans="1:16">
      <c r="D50" s="58">
        <v>7</v>
      </c>
      <c r="E50" s="137" t="str">
        <f t="shared" si="1"/>
        <v>Literario lírico: Poema</v>
      </c>
      <c r="F50" s="138" t="str">
        <f t="shared" si="2"/>
        <v>Relacionar e interpretar información</v>
      </c>
      <c r="G50" s="24">
        <f t="shared" si="3"/>
        <v>17</v>
      </c>
      <c r="I50" s="81"/>
      <c r="J50" s="81"/>
      <c r="K50" s="81"/>
      <c r="L50" s="81"/>
      <c r="M50" s="81"/>
      <c r="N50" s="81"/>
      <c r="O50" s="81"/>
      <c r="P50" s="81"/>
    </row>
    <row r="51" spans="1:16">
      <c r="D51" s="58">
        <v>8</v>
      </c>
      <c r="E51" s="137" t="str">
        <f t="shared" si="1"/>
        <v>Literario lírico: Poema</v>
      </c>
      <c r="F51" s="138" t="str">
        <f t="shared" si="2"/>
        <v>Relacionar e interpretar información</v>
      </c>
      <c r="G51" s="24">
        <f t="shared" si="3"/>
        <v>28</v>
      </c>
      <c r="I51" s="58" t="s">
        <v>41</v>
      </c>
      <c r="J51" s="59" t="s">
        <v>12</v>
      </c>
      <c r="K51" s="54" t="s">
        <v>18</v>
      </c>
      <c r="L51" s="60" t="s">
        <v>40</v>
      </c>
      <c r="M51" s="81"/>
      <c r="N51" s="81"/>
      <c r="O51" s="81"/>
      <c r="P51" s="81"/>
    </row>
    <row r="52" spans="1:16">
      <c r="D52" s="58">
        <v>9</v>
      </c>
      <c r="E52" s="137" t="str">
        <f t="shared" si="1"/>
        <v>Literario lírico: Poema</v>
      </c>
      <c r="F52" s="138" t="str">
        <f t="shared" si="2"/>
        <v>Reflexionar sobre el texto</v>
      </c>
      <c r="G52" s="24">
        <f t="shared" si="3"/>
        <v>17</v>
      </c>
      <c r="I52" s="55">
        <f>J52*$B$1</f>
        <v>256</v>
      </c>
      <c r="J52" s="56">
        <f>COUNTIF($C$7:$C$52,K52)</f>
        <v>8</v>
      </c>
      <c r="K52" s="99" t="str">
        <f>B59</f>
        <v>Localizar información</v>
      </c>
      <c r="L52" s="9">
        <f>SUMIF($F$44:$F$85,K52,$G$44:$G$85)/I52</f>
        <v>0.66796875</v>
      </c>
      <c r="M52" s="81"/>
      <c r="N52" s="81"/>
      <c r="O52" s="81"/>
      <c r="P52" s="81"/>
    </row>
    <row r="53" spans="1:16">
      <c r="D53" s="58">
        <v>10</v>
      </c>
      <c r="E53" s="137" t="str">
        <f t="shared" si="1"/>
        <v>No literario: Entrevista</v>
      </c>
      <c r="F53" s="138" t="str">
        <f t="shared" si="2"/>
        <v>Localizar información</v>
      </c>
      <c r="G53" s="24">
        <f t="shared" si="3"/>
        <v>22</v>
      </c>
      <c r="I53" s="55">
        <f>J53*$B$1</f>
        <v>448</v>
      </c>
      <c r="J53" s="56">
        <f>COUNTIF($C$7:$C$52,K53)</f>
        <v>14</v>
      </c>
      <c r="K53" s="99" t="str">
        <f t="shared" ref="K53:K54" si="8">B60</f>
        <v>Relacionar e interpretar información</v>
      </c>
      <c r="L53" s="9">
        <f>SUMIF($F$44:$F$85,K53,$G$44:$G$85)/I53</f>
        <v>0.7544642857142857</v>
      </c>
      <c r="M53" s="81"/>
      <c r="N53" s="81"/>
      <c r="O53" s="81"/>
      <c r="P53" s="81"/>
    </row>
    <row r="54" spans="1:16">
      <c r="D54" s="58">
        <v>11</v>
      </c>
      <c r="E54" s="137" t="str">
        <f t="shared" si="1"/>
        <v>No literario: Entrevista</v>
      </c>
      <c r="F54" s="138" t="str">
        <f t="shared" si="2"/>
        <v>Relacionar e interpretar información</v>
      </c>
      <c r="G54" s="24">
        <f t="shared" si="3"/>
        <v>29</v>
      </c>
      <c r="I54" s="55">
        <f>J54*$B$1</f>
        <v>256</v>
      </c>
      <c r="J54" s="56">
        <f>COUNTIF($C$7:$C$52,K54)</f>
        <v>8</v>
      </c>
      <c r="K54" s="99" t="str">
        <f t="shared" si="8"/>
        <v>Reflexionar sobre el texto</v>
      </c>
      <c r="L54" s="9">
        <f t="shared" ref="L54" si="9">SUMIF($F$44:$F$85,K54,$G$44:$G$85)/I54</f>
        <v>0.55078125</v>
      </c>
      <c r="M54" s="81"/>
      <c r="N54" s="81"/>
      <c r="O54" s="81"/>
      <c r="P54" s="81"/>
    </row>
    <row r="55" spans="1:16" ht="32.1" customHeight="1">
      <c r="D55" s="58">
        <v>12</v>
      </c>
      <c r="E55" s="137" t="str">
        <f t="shared" si="1"/>
        <v>No literario: Entrevista</v>
      </c>
      <c r="F55" s="138" t="str">
        <f t="shared" si="2"/>
        <v>Relacionar e interpretar información</v>
      </c>
      <c r="G55" s="24">
        <f t="shared" si="3"/>
        <v>26</v>
      </c>
      <c r="I55" s="81"/>
      <c r="J55" s="81"/>
      <c r="K55" s="81"/>
      <c r="L55" s="81"/>
      <c r="M55" s="81"/>
      <c r="N55" s="81"/>
      <c r="O55" s="81"/>
      <c r="P55" s="81"/>
    </row>
    <row r="56" spans="1:16">
      <c r="D56" s="58">
        <v>13</v>
      </c>
      <c r="E56" s="137" t="str">
        <f t="shared" si="1"/>
        <v>No literario: Entrevista</v>
      </c>
      <c r="F56" s="138" t="str">
        <f t="shared" si="2"/>
        <v>Relacionar e interpretar información</v>
      </c>
      <c r="G56" s="24">
        <f t="shared" si="3"/>
        <v>23</v>
      </c>
      <c r="I56" s="81"/>
      <c r="J56" s="81"/>
      <c r="K56" s="81"/>
      <c r="L56" s="81"/>
      <c r="M56" s="81"/>
      <c r="N56" s="81"/>
      <c r="O56" s="81"/>
      <c r="P56" s="81"/>
    </row>
    <row r="57" spans="1:16">
      <c r="D57" s="58">
        <v>14</v>
      </c>
      <c r="E57" s="137" t="str">
        <f t="shared" si="1"/>
        <v>No literario: Entrevista</v>
      </c>
      <c r="F57" s="138" t="str">
        <f t="shared" si="2"/>
        <v>Relacionar e interpretar información</v>
      </c>
      <c r="G57" s="24">
        <f t="shared" si="3"/>
        <v>20</v>
      </c>
      <c r="I57" s="81"/>
      <c r="J57" s="81"/>
      <c r="K57" s="81"/>
      <c r="L57" s="81"/>
      <c r="M57" s="81"/>
      <c r="N57" s="81"/>
      <c r="O57" s="81"/>
      <c r="P57" s="81"/>
    </row>
    <row r="58" spans="1:16" ht="28.5">
      <c r="A58" s="105" t="s">
        <v>17</v>
      </c>
      <c r="B58" s="56" t="s">
        <v>18</v>
      </c>
      <c r="D58" s="58">
        <v>15</v>
      </c>
      <c r="E58" s="137" t="str">
        <f t="shared" si="1"/>
        <v>No literario: Entrevista</v>
      </c>
      <c r="F58" s="138" t="str">
        <f t="shared" si="2"/>
        <v>Reflexionar sobre el texto</v>
      </c>
      <c r="G58" s="24">
        <f t="shared" si="3"/>
        <v>19</v>
      </c>
      <c r="I58" s="6"/>
      <c r="J58" s="134" t="str">
        <f>K44</f>
        <v>Literario narrativo: Leyenda</v>
      </c>
      <c r="K58" s="140" t="str">
        <f>K45</f>
        <v>Literario lírico: Poema</v>
      </c>
      <c r="L58" s="140" t="str">
        <f>K46</f>
        <v>No literario: Entrevista</v>
      </c>
      <c r="M58" s="134" t="str">
        <f>K47</f>
        <v>No literario: Afiche</v>
      </c>
      <c r="N58" s="134" t="str">
        <f>K48</f>
        <v>No literario: informativo</v>
      </c>
      <c r="O58" s="134" t="str">
        <f>K49</f>
        <v>Literario narrativo: Cuento</v>
      </c>
      <c r="P58" s="106" t="s">
        <v>10</v>
      </c>
    </row>
    <row r="59" spans="1:16">
      <c r="A59" s="103" t="s">
        <v>62</v>
      </c>
      <c r="B59" s="103" t="s">
        <v>14</v>
      </c>
      <c r="D59" s="58">
        <v>16</v>
      </c>
      <c r="E59" s="137" t="str">
        <f t="shared" si="1"/>
        <v>No literario: Afiche</v>
      </c>
      <c r="F59" s="138" t="str">
        <f t="shared" si="2"/>
        <v>Localizar información</v>
      </c>
      <c r="G59" s="24">
        <f t="shared" si="3"/>
        <v>27</v>
      </c>
      <c r="I59" s="139" t="str">
        <f>K52</f>
        <v>Localizar información</v>
      </c>
      <c r="J59" s="5">
        <f>AVERAGE(L52,$L$44)</f>
        <v>0.63398437500000004</v>
      </c>
      <c r="K59" s="5">
        <f>AVERAGE(L52,$L$45)</f>
        <v>0.681640625</v>
      </c>
      <c r="L59" s="57">
        <f>AVERAGE(L52,$L$46)</f>
        <v>0.69596354166666674</v>
      </c>
      <c r="M59" s="57">
        <f>AVERAGE(L52,$L$47)</f>
        <v>0.615234375</v>
      </c>
      <c r="N59" s="57">
        <f>AVERAGE(L52,$L$48)</f>
        <v>0.69596354166666674</v>
      </c>
      <c r="O59" s="57">
        <f>AVERAGE(L52,$L$49)</f>
        <v>0.693359375</v>
      </c>
      <c r="P59" s="107">
        <f>AVERAGE(J59:O59)</f>
        <v>0.66935763888888899</v>
      </c>
    </row>
    <row r="60" spans="1:16" ht="28.5">
      <c r="A60" s="103" t="s">
        <v>61</v>
      </c>
      <c r="B60" s="103" t="s">
        <v>15</v>
      </c>
      <c r="D60" s="58">
        <v>17</v>
      </c>
      <c r="E60" s="137" t="str">
        <f t="shared" si="1"/>
        <v>No literario: Afiche</v>
      </c>
      <c r="F60" s="138" t="str">
        <f t="shared" si="2"/>
        <v>Relacionar e interpretar información</v>
      </c>
      <c r="G60" s="24">
        <f t="shared" si="3"/>
        <v>23</v>
      </c>
      <c r="I60" s="139" t="str">
        <f>K53</f>
        <v>Relacionar e interpretar información</v>
      </c>
      <c r="J60" s="5">
        <f>AVERAGE(L53,$L$44)</f>
        <v>0.67723214285714284</v>
      </c>
      <c r="K60" s="5">
        <f>AVERAGE(L53,$L$45)</f>
        <v>0.72488839285714279</v>
      </c>
      <c r="L60" s="57">
        <f>AVERAGE(L53,$L$46)</f>
        <v>0.73921130952380953</v>
      </c>
      <c r="M60" s="57">
        <f>AVERAGE(L53,$L$47)</f>
        <v>0.65848214285714279</v>
      </c>
      <c r="N60" s="57">
        <f t="shared" ref="N60:N61" si="10">AVERAGE(L53,$L$48)</f>
        <v>0.73921130952380953</v>
      </c>
      <c r="O60" s="57">
        <f t="shared" ref="O60:O61" si="11">AVERAGE(L53,$L$49)</f>
        <v>0.73660714285714279</v>
      </c>
      <c r="P60" s="107">
        <f>AVERAGE(J60:O60)</f>
        <v>0.71260540674603179</v>
      </c>
    </row>
    <row r="61" spans="1:16" ht="28.5">
      <c r="A61" s="103" t="s">
        <v>65</v>
      </c>
      <c r="B61" s="103" t="s">
        <v>16</v>
      </c>
      <c r="D61" s="58">
        <v>18</v>
      </c>
      <c r="E61" s="137" t="str">
        <f t="shared" si="1"/>
        <v>No literario: Afiche</v>
      </c>
      <c r="F61" s="138" t="str">
        <f t="shared" si="2"/>
        <v>Reflexionar sobre el texto</v>
      </c>
      <c r="G61" s="24">
        <f t="shared" si="3"/>
        <v>12</v>
      </c>
      <c r="I61" s="139" t="str">
        <f>K54</f>
        <v>Reflexionar sobre el texto</v>
      </c>
      <c r="J61" s="5">
        <f>AVERAGE(L54,$L$44)</f>
        <v>0.57539062500000004</v>
      </c>
      <c r="K61" s="5">
        <f>AVERAGE(L54,$L$45)</f>
        <v>0.623046875</v>
      </c>
      <c r="L61" s="57">
        <f>AVERAGE(L54,$L$46)</f>
        <v>0.63736979166666674</v>
      </c>
      <c r="M61" s="57">
        <f>AVERAGE(L54,$L$47)</f>
        <v>0.556640625</v>
      </c>
      <c r="N61" s="57">
        <f t="shared" si="10"/>
        <v>0.63736979166666674</v>
      </c>
      <c r="O61" s="57">
        <f t="shared" si="11"/>
        <v>0.634765625</v>
      </c>
      <c r="P61" s="107">
        <f>AVERAGE(J61:O61)</f>
        <v>0.61076388888888899</v>
      </c>
    </row>
    <row r="62" spans="1:16">
      <c r="A62" s="103" t="s">
        <v>63</v>
      </c>
      <c r="B62"/>
      <c r="D62" s="58">
        <v>19</v>
      </c>
      <c r="E62" s="137" t="str">
        <f t="shared" si="1"/>
        <v>No literario: Afiche</v>
      </c>
      <c r="F62" s="138" t="str">
        <f t="shared" si="2"/>
        <v>Reflexionar sobre el texto</v>
      </c>
      <c r="G62" s="24">
        <f t="shared" si="3"/>
        <v>10</v>
      </c>
      <c r="I62" s="6" t="s">
        <v>10</v>
      </c>
      <c r="J62" s="7">
        <f>AVERAGE(J59:J61)</f>
        <v>0.62886904761904761</v>
      </c>
      <c r="K62" s="7">
        <f t="shared" ref="K62" si="12">AVERAGE(K59:K61)</f>
        <v>0.67652529761904756</v>
      </c>
      <c r="L62" s="7">
        <f>AVERAGE(L59:L61)</f>
        <v>0.69084821428571441</v>
      </c>
      <c r="M62" s="7">
        <f>AVERAGE(M59:M61)</f>
        <v>0.61011904761904756</v>
      </c>
      <c r="N62" s="7">
        <f>AVERAGE(N59:N61)</f>
        <v>0.69084821428571441</v>
      </c>
      <c r="O62" s="7">
        <f>AVERAGE(O59:O61)</f>
        <v>0.68824404761904756</v>
      </c>
      <c r="P62" s="108"/>
    </row>
    <row r="63" spans="1:16">
      <c r="A63" s="103" t="s">
        <v>66</v>
      </c>
      <c r="B63"/>
      <c r="D63" s="58">
        <v>20</v>
      </c>
      <c r="E63" s="137" t="str">
        <f t="shared" si="1"/>
        <v>No literario: informativo</v>
      </c>
      <c r="F63" s="138" t="str">
        <f t="shared" si="2"/>
        <v>Localizar información</v>
      </c>
      <c r="G63" s="24">
        <f t="shared" si="3"/>
        <v>23</v>
      </c>
    </row>
    <row r="64" spans="1:16">
      <c r="A64" s="104" t="s">
        <v>67</v>
      </c>
      <c r="B64"/>
      <c r="D64" s="58">
        <v>21</v>
      </c>
      <c r="E64" s="137" t="str">
        <f t="shared" si="1"/>
        <v>No literario: informativo</v>
      </c>
      <c r="F64" s="138" t="str">
        <f t="shared" si="2"/>
        <v>Relacionar e interpretar información</v>
      </c>
      <c r="G64" s="24">
        <f t="shared" si="3"/>
        <v>27</v>
      </c>
    </row>
    <row r="65" spans="4:10">
      <c r="D65" s="58">
        <v>22</v>
      </c>
      <c r="E65" s="137" t="str">
        <f t="shared" si="1"/>
        <v>No literario: informativo</v>
      </c>
      <c r="F65" s="138" t="str">
        <f t="shared" si="2"/>
        <v>Relacionar e interpretar información</v>
      </c>
      <c r="G65" s="24">
        <f t="shared" si="3"/>
        <v>20</v>
      </c>
    </row>
    <row r="66" spans="4:10">
      <c r="D66" s="58">
        <v>23</v>
      </c>
      <c r="E66" s="137" t="str">
        <f t="shared" si="1"/>
        <v>No literario: informativo</v>
      </c>
      <c r="F66" s="138" t="str">
        <f t="shared" si="2"/>
        <v>Reflexionar sobre el texto</v>
      </c>
      <c r="G66" s="24">
        <f t="shared" ref="G66:G68" si="13">COUNTIF(G29:BA29,E29)</f>
        <v>29</v>
      </c>
    </row>
    <row r="67" spans="4:10">
      <c r="D67" s="58">
        <v>24</v>
      </c>
      <c r="E67" s="137" t="str">
        <f t="shared" si="1"/>
        <v>No literario: informativo</v>
      </c>
      <c r="F67" s="138" t="str">
        <f t="shared" si="2"/>
        <v>Localizar información</v>
      </c>
      <c r="G67" s="24">
        <f t="shared" si="13"/>
        <v>16</v>
      </c>
    </row>
    <row r="68" spans="4:10">
      <c r="D68" s="58">
        <v>25</v>
      </c>
      <c r="E68" s="137" t="str">
        <f t="shared" si="1"/>
        <v>No literario: informativo</v>
      </c>
      <c r="F68" s="138" t="str">
        <f t="shared" si="2"/>
        <v>Reflexionar sobre el texto</v>
      </c>
      <c r="G68" s="24">
        <f t="shared" si="13"/>
        <v>24</v>
      </c>
    </row>
    <row r="69" spans="4:10">
      <c r="D69" s="58">
        <v>26</v>
      </c>
      <c r="E69" s="137" t="str">
        <f t="shared" ref="E69:E73" si="14">$B32</f>
        <v>Literario narrativo: Cuento</v>
      </c>
      <c r="F69" s="138" t="str">
        <f t="shared" ref="F69:F72" si="15">$C32</f>
        <v>Localizar información</v>
      </c>
      <c r="G69" s="24">
        <f t="shared" ref="G69:G73" si="16">COUNTIF(G32:BA32,E32)</f>
        <v>24</v>
      </c>
    </row>
    <row r="70" spans="4:10">
      <c r="D70" s="58">
        <v>27</v>
      </c>
      <c r="E70" s="137" t="str">
        <f t="shared" si="14"/>
        <v>Literario narrativo: Cuento</v>
      </c>
      <c r="F70" s="138" t="str">
        <f t="shared" si="15"/>
        <v>Localizar información</v>
      </c>
      <c r="G70" s="24">
        <f t="shared" si="16"/>
        <v>22</v>
      </c>
    </row>
    <row r="71" spans="4:10">
      <c r="D71" s="58">
        <v>28</v>
      </c>
      <c r="E71" s="137" t="str">
        <f t="shared" si="14"/>
        <v>Literario narrativo: Cuento</v>
      </c>
      <c r="F71" s="138" t="str">
        <f t="shared" si="15"/>
        <v>Localizar información</v>
      </c>
      <c r="G71" s="24">
        <f t="shared" si="16"/>
        <v>23</v>
      </c>
    </row>
    <row r="72" spans="4:10">
      <c r="D72" s="58">
        <v>29</v>
      </c>
      <c r="E72" s="137" t="str">
        <f t="shared" si="14"/>
        <v>Literario narrativo: Cuento</v>
      </c>
      <c r="F72" s="138" t="str">
        <f t="shared" si="15"/>
        <v>Relacionar e interpretar información</v>
      </c>
      <c r="G72" s="24">
        <f t="shared" si="16"/>
        <v>26</v>
      </c>
    </row>
    <row r="73" spans="4:10">
      <c r="D73" s="58">
        <v>30</v>
      </c>
      <c r="E73" s="137" t="str">
        <f t="shared" si="14"/>
        <v>Literario narrativo: Cuento</v>
      </c>
      <c r="F73" s="138" t="str">
        <f>$C36</f>
        <v>Reflexionar sobre el texto</v>
      </c>
      <c r="G73" s="24">
        <f t="shared" si="16"/>
        <v>20</v>
      </c>
    </row>
    <row r="80" spans="4:10">
      <c r="J80" s="272"/>
    </row>
    <row r="94" spans="1:53">
      <c r="A94" s="155"/>
      <c r="B94" s="158"/>
      <c r="C94" s="158"/>
      <c r="D94" s="159"/>
      <c r="E94" s="160"/>
      <c r="F94" s="161"/>
      <c r="G94" s="162">
        <f t="shared" ref="G94:BA99" si="17">G1</f>
        <v>1</v>
      </c>
      <c r="H94" s="162">
        <f t="shared" si="17"/>
        <v>2</v>
      </c>
      <c r="I94" s="162">
        <f t="shared" si="17"/>
        <v>3</v>
      </c>
      <c r="J94" s="162">
        <f t="shared" si="17"/>
        <v>4</v>
      </c>
      <c r="K94" s="162">
        <f t="shared" si="17"/>
        <v>5</v>
      </c>
      <c r="L94" s="162">
        <f t="shared" si="17"/>
        <v>6</v>
      </c>
      <c r="M94" s="162">
        <f t="shared" si="17"/>
        <v>7</v>
      </c>
      <c r="N94" s="162">
        <f t="shared" si="17"/>
        <v>8</v>
      </c>
      <c r="O94" s="162">
        <f t="shared" si="17"/>
        <v>9</v>
      </c>
      <c r="P94" s="162">
        <f t="shared" si="17"/>
        <v>10</v>
      </c>
      <c r="Q94" s="162">
        <f t="shared" si="17"/>
        <v>11</v>
      </c>
      <c r="R94" s="162">
        <f t="shared" si="17"/>
        <v>12</v>
      </c>
      <c r="S94" s="162">
        <f t="shared" si="17"/>
        <v>13</v>
      </c>
      <c r="T94" s="162">
        <f t="shared" si="17"/>
        <v>14</v>
      </c>
      <c r="U94" s="162">
        <f t="shared" si="17"/>
        <v>15</v>
      </c>
      <c r="V94" s="162">
        <f t="shared" si="17"/>
        <v>16</v>
      </c>
      <c r="W94" s="162">
        <f t="shared" si="17"/>
        <v>17</v>
      </c>
      <c r="X94" s="162">
        <f t="shared" si="17"/>
        <v>18</v>
      </c>
      <c r="Y94" s="162">
        <f t="shared" si="17"/>
        <v>19</v>
      </c>
      <c r="Z94" s="162">
        <f t="shared" si="17"/>
        <v>20</v>
      </c>
      <c r="AA94" s="162">
        <f t="shared" si="17"/>
        <v>21</v>
      </c>
      <c r="AB94" s="162">
        <f t="shared" si="17"/>
        <v>22</v>
      </c>
      <c r="AC94" s="162">
        <f t="shared" si="17"/>
        <v>23</v>
      </c>
      <c r="AD94" s="162">
        <f t="shared" si="17"/>
        <v>24</v>
      </c>
      <c r="AE94" s="162">
        <f t="shared" si="17"/>
        <v>25</v>
      </c>
      <c r="AF94" s="162">
        <f t="shared" si="17"/>
        <v>26</v>
      </c>
      <c r="AG94" s="162">
        <f t="shared" si="17"/>
        <v>27</v>
      </c>
      <c r="AH94" s="162">
        <f t="shared" si="17"/>
        <v>28</v>
      </c>
      <c r="AI94" s="162">
        <f t="shared" si="17"/>
        <v>29</v>
      </c>
      <c r="AJ94" s="162">
        <f t="shared" si="17"/>
        <v>30</v>
      </c>
      <c r="AK94" s="162">
        <f t="shared" si="17"/>
        <v>31</v>
      </c>
      <c r="AL94" s="162">
        <f t="shared" si="17"/>
        <v>32</v>
      </c>
      <c r="AM94" s="162">
        <f t="shared" si="17"/>
        <v>33</v>
      </c>
      <c r="AN94" s="162">
        <f t="shared" si="17"/>
        <v>34</v>
      </c>
      <c r="AO94" s="162">
        <f t="shared" si="17"/>
        <v>35</v>
      </c>
      <c r="AP94" s="162">
        <f t="shared" si="17"/>
        <v>36</v>
      </c>
      <c r="AQ94" s="162">
        <f t="shared" si="17"/>
        <v>37</v>
      </c>
      <c r="AR94" s="162">
        <f t="shared" si="17"/>
        <v>38</v>
      </c>
      <c r="AS94" s="162">
        <f t="shared" si="17"/>
        <v>39</v>
      </c>
      <c r="AT94" s="162">
        <f t="shared" si="17"/>
        <v>40</v>
      </c>
      <c r="AU94" s="162">
        <f t="shared" si="17"/>
        <v>41</v>
      </c>
      <c r="AV94" s="162">
        <f t="shared" si="17"/>
        <v>42</v>
      </c>
      <c r="AW94" s="162">
        <f t="shared" si="17"/>
        <v>43</v>
      </c>
      <c r="AX94" s="162">
        <f t="shared" si="17"/>
        <v>44</v>
      </c>
      <c r="AY94" s="162">
        <f t="shared" si="17"/>
        <v>45</v>
      </c>
      <c r="AZ94" s="162">
        <f t="shared" si="17"/>
        <v>46</v>
      </c>
      <c r="BA94" s="162">
        <f t="shared" si="17"/>
        <v>47</v>
      </c>
    </row>
    <row r="95" spans="1:53">
      <c r="A95" s="155"/>
      <c r="B95" s="158"/>
      <c r="C95" s="158"/>
      <c r="D95" s="163"/>
      <c r="E95" s="164"/>
      <c r="F95" s="165"/>
      <c r="G95" s="166">
        <f t="shared" si="17"/>
        <v>44491.409918981481</v>
      </c>
      <c r="H95" s="166">
        <f t="shared" si="17"/>
        <v>44491.419374999998</v>
      </c>
      <c r="I95" s="166">
        <f t="shared" si="17"/>
        <v>44491.420381944445</v>
      </c>
      <c r="J95" s="166">
        <f t="shared" si="17"/>
        <v>44491.427465277775</v>
      </c>
      <c r="K95" s="166">
        <f t="shared" si="17"/>
        <v>44491.427777777775</v>
      </c>
      <c r="L95" s="166">
        <f t="shared" si="17"/>
        <v>44491.428749999999</v>
      </c>
      <c r="M95" s="166">
        <f t="shared" si="17"/>
        <v>44491.433553240742</v>
      </c>
      <c r="N95" s="166">
        <f t="shared" si="17"/>
        <v>44491.435543981483</v>
      </c>
      <c r="O95" s="166">
        <f t="shared" si="17"/>
        <v>44491.437037037038</v>
      </c>
      <c r="P95" s="166">
        <f t="shared" si="17"/>
        <v>44491.437280092592</v>
      </c>
      <c r="Q95" s="166">
        <f t="shared" si="17"/>
        <v>44491.439143518517</v>
      </c>
      <c r="R95" s="166">
        <f t="shared" si="17"/>
        <v>44491.440254629626</v>
      </c>
      <c r="S95" s="166">
        <f t="shared" si="17"/>
        <v>44491.440937500003</v>
      </c>
      <c r="T95" s="166">
        <f t="shared" si="17"/>
        <v>44491.444699074076</v>
      </c>
      <c r="U95" s="166">
        <f t="shared" si="17"/>
        <v>44491.445740740739</v>
      </c>
      <c r="V95" s="166">
        <f t="shared" si="17"/>
        <v>44491.446898148148</v>
      </c>
      <c r="W95" s="166">
        <f t="shared" si="17"/>
        <v>44491.44734953704</v>
      </c>
      <c r="X95" s="166">
        <f t="shared" si="17"/>
        <v>44491.447384259256</v>
      </c>
      <c r="Y95" s="166">
        <f t="shared" si="17"/>
        <v>44491.448993055557</v>
      </c>
      <c r="Z95" s="166">
        <f t="shared" si="17"/>
        <v>44491.452175925922</v>
      </c>
      <c r="AA95" s="166">
        <f t="shared" si="17"/>
        <v>44491.452916666669</v>
      </c>
      <c r="AB95" s="166">
        <f t="shared" si="17"/>
        <v>44491.45412037037</v>
      </c>
      <c r="AC95" s="166">
        <f t="shared" si="17"/>
        <v>44491.45412037037</v>
      </c>
      <c r="AD95" s="166">
        <f t="shared" si="17"/>
        <v>44491.45416666667</v>
      </c>
      <c r="AE95" s="166">
        <f t="shared" si="17"/>
        <v>44491.454456018517</v>
      </c>
      <c r="AF95" s="166">
        <f t="shared" si="17"/>
        <v>44491.45652777778</v>
      </c>
      <c r="AG95" s="166">
        <f t="shared" si="17"/>
        <v>44491.458483796298</v>
      </c>
      <c r="AH95" s="166">
        <f t="shared" si="17"/>
        <v>44491.458831018521</v>
      </c>
      <c r="AI95" s="166">
        <f t="shared" si="17"/>
        <v>44491.459432870368</v>
      </c>
      <c r="AJ95" s="166">
        <f t="shared" si="17"/>
        <v>44491.474826388891</v>
      </c>
      <c r="AK95" s="166">
        <f t="shared" si="17"/>
        <v>44491.475289351853</v>
      </c>
      <c r="AL95" s="166">
        <f t="shared" si="17"/>
        <v>44491.48715277778</v>
      </c>
      <c r="AM95" s="166">
        <f t="shared" si="17"/>
        <v>0</v>
      </c>
      <c r="AN95" s="166">
        <f t="shared" si="17"/>
        <v>0</v>
      </c>
      <c r="AO95" s="166">
        <f t="shared" si="17"/>
        <v>0</v>
      </c>
      <c r="AP95" s="166">
        <f t="shared" si="17"/>
        <v>0</v>
      </c>
      <c r="AQ95" s="166">
        <f t="shared" si="17"/>
        <v>0</v>
      </c>
      <c r="AR95" s="166">
        <f t="shared" si="17"/>
        <v>0</v>
      </c>
      <c r="AS95" s="166">
        <f t="shared" si="17"/>
        <v>0</v>
      </c>
      <c r="AT95" s="166">
        <f t="shared" si="17"/>
        <v>0</v>
      </c>
      <c r="AU95" s="166">
        <f t="shared" si="17"/>
        <v>0</v>
      </c>
      <c r="AV95" s="166">
        <f t="shared" si="17"/>
        <v>0</v>
      </c>
      <c r="AW95" s="166">
        <f t="shared" si="17"/>
        <v>0</v>
      </c>
      <c r="AX95" s="166">
        <f t="shared" si="17"/>
        <v>0</v>
      </c>
      <c r="AY95" s="166">
        <f t="shared" si="17"/>
        <v>0</v>
      </c>
      <c r="AZ95" s="166">
        <f t="shared" si="17"/>
        <v>0</v>
      </c>
      <c r="BA95" s="166">
        <f t="shared" si="17"/>
        <v>0</v>
      </c>
    </row>
    <row r="96" spans="1:53" ht="47.25">
      <c r="A96" s="155"/>
      <c r="B96" s="158"/>
      <c r="C96" s="158"/>
      <c r="D96" s="163"/>
      <c r="E96" s="164"/>
      <c r="F96" s="165"/>
      <c r="G96" s="162" t="str">
        <f t="shared" si="17"/>
        <v>cristopher.colan@colegiomacaya.cl</v>
      </c>
      <c r="H96" s="162" t="str">
        <f t="shared" si="17"/>
        <v>jonathan.zamora@colegiomacaya.cl</v>
      </c>
      <c r="I96" s="162" t="str">
        <f t="shared" si="17"/>
        <v>benjamin.aguilera@colegiomacaya.cl</v>
      </c>
      <c r="J96" s="162" t="str">
        <f t="shared" si="17"/>
        <v>sofia.soto@colegiomacaya.cl</v>
      </c>
      <c r="K96" s="162" t="str">
        <f t="shared" si="17"/>
        <v>luciana.diaz@colegiomacaya.cl</v>
      </c>
      <c r="L96" s="162" t="str">
        <f t="shared" si="17"/>
        <v>javiera.espinoza@colegiomacaya.cl</v>
      </c>
      <c r="M96" s="162" t="str">
        <f t="shared" si="17"/>
        <v>german.cerda@colegiomacaya.cl</v>
      </c>
      <c r="N96" s="162" t="str">
        <f t="shared" si="17"/>
        <v>maira.osses@colegiomacaya.cl</v>
      </c>
      <c r="O96" s="162" t="str">
        <f t="shared" si="17"/>
        <v>claudio.carreno@colegiomacaya.cl</v>
      </c>
      <c r="P96" s="162" t="str">
        <f t="shared" si="17"/>
        <v>constanza.cerda@colegiomacaya.cl</v>
      </c>
      <c r="Q96" s="162" t="str">
        <f t="shared" si="17"/>
        <v>nadia.lizama@colegiomacaya.cl</v>
      </c>
      <c r="R96" s="162" t="str">
        <f t="shared" si="17"/>
        <v>johanns.perez@colegiomacaya.cl</v>
      </c>
      <c r="S96" s="162" t="str">
        <f t="shared" si="17"/>
        <v>xiomara.bazalar@colegiomacaya.cl</v>
      </c>
      <c r="T96" s="162" t="str">
        <f t="shared" si="17"/>
        <v>martin.araya@colegiomacaya.cl</v>
      </c>
      <c r="U96" s="162" t="str">
        <f t="shared" si="17"/>
        <v>jhocefa.thompson@colegiomacaya.cl</v>
      </c>
      <c r="V96" s="162" t="str">
        <f t="shared" si="17"/>
        <v>antonia.veliz@colegiomacaya.cl</v>
      </c>
      <c r="W96" s="162" t="str">
        <f t="shared" si="17"/>
        <v>bastian.leon@colegiomacaya.cl</v>
      </c>
      <c r="X96" s="162" t="str">
        <f t="shared" si="17"/>
        <v>kishleyne.leon@colegiomacaya.cl</v>
      </c>
      <c r="Y96" s="162" t="str">
        <f t="shared" si="17"/>
        <v>david.figueroa@colegiomacaya.cl</v>
      </c>
      <c r="Z96" s="162" t="str">
        <f t="shared" si="17"/>
        <v>angela.garcia@colegiomacaya.cl</v>
      </c>
      <c r="AA96" s="162" t="str">
        <f t="shared" si="17"/>
        <v>martina.albornoz@colegiomacaya.cl</v>
      </c>
      <c r="AB96" s="162" t="str">
        <f t="shared" si="17"/>
        <v>valentina.choque@colegiomacaya.cl</v>
      </c>
      <c r="AC96" s="162" t="str">
        <f t="shared" si="17"/>
        <v>emilia.valencia@colegiomacaya.cl</v>
      </c>
      <c r="AD96" s="162" t="str">
        <f t="shared" si="17"/>
        <v>karolayne.marambio@colegiomacaya.cl</v>
      </c>
      <c r="AE96" s="162" t="str">
        <f t="shared" si="17"/>
        <v>sara.bedoya@colegiomacaya.cl</v>
      </c>
      <c r="AF96" s="162" t="str">
        <f t="shared" si="17"/>
        <v>antonia.acosta@colegiomacaya.cl</v>
      </c>
      <c r="AG96" s="162" t="str">
        <f t="shared" si="17"/>
        <v>jhon.valencia@colegiomacaya.cl</v>
      </c>
      <c r="AH96" s="162" t="str">
        <f t="shared" si="17"/>
        <v>katherine.villca@colegiomacaya.cl</v>
      </c>
      <c r="AI96" s="162" t="str">
        <f t="shared" si="17"/>
        <v>sofia.leon@colegiomacaya.cl</v>
      </c>
      <c r="AJ96" s="162" t="str">
        <f t="shared" si="17"/>
        <v>aaron.cocha@colegiomacaya.cl</v>
      </c>
      <c r="AK96" s="162" t="str">
        <f t="shared" si="17"/>
        <v>kitzia.parada@colegiomacaya.cl</v>
      </c>
      <c r="AL96" s="162" t="str">
        <f t="shared" si="17"/>
        <v>nicolas.diaz@colegiomacaya.cl</v>
      </c>
      <c r="AM96" s="162">
        <f t="shared" si="17"/>
        <v>0</v>
      </c>
      <c r="AN96" s="162">
        <f t="shared" si="17"/>
        <v>0</v>
      </c>
      <c r="AO96" s="162">
        <f t="shared" si="17"/>
        <v>0</v>
      </c>
      <c r="AP96" s="162">
        <f t="shared" si="17"/>
        <v>0</v>
      </c>
      <c r="AQ96" s="162">
        <f t="shared" si="17"/>
        <v>0</v>
      </c>
      <c r="AR96" s="162">
        <f t="shared" si="17"/>
        <v>0</v>
      </c>
      <c r="AS96" s="162">
        <f t="shared" si="17"/>
        <v>0</v>
      </c>
      <c r="AT96" s="162">
        <f t="shared" si="17"/>
        <v>0</v>
      </c>
      <c r="AU96" s="162">
        <f t="shared" si="17"/>
        <v>0</v>
      </c>
      <c r="AV96" s="162">
        <f t="shared" si="17"/>
        <v>0</v>
      </c>
      <c r="AW96" s="162">
        <f t="shared" si="17"/>
        <v>0</v>
      </c>
      <c r="AX96" s="162">
        <f t="shared" si="17"/>
        <v>0</v>
      </c>
      <c r="AY96" s="162">
        <f t="shared" si="17"/>
        <v>0</v>
      </c>
      <c r="AZ96" s="162">
        <f t="shared" si="17"/>
        <v>0</v>
      </c>
      <c r="BA96" s="162">
        <f t="shared" si="17"/>
        <v>0</v>
      </c>
    </row>
    <row r="97" spans="1:53">
      <c r="A97" s="155"/>
      <c r="B97" s="158"/>
      <c r="C97" s="158"/>
      <c r="D97" s="163"/>
      <c r="E97" s="164"/>
      <c r="F97" s="165"/>
      <c r="G97" s="162" t="str">
        <f t="shared" si="17"/>
        <v>15 / 30</v>
      </c>
      <c r="H97" s="162" t="str">
        <f t="shared" si="17"/>
        <v>18 / 30</v>
      </c>
      <c r="I97" s="162" t="str">
        <f t="shared" si="17"/>
        <v>19 / 30</v>
      </c>
      <c r="J97" s="162" t="str">
        <f t="shared" si="17"/>
        <v>16 / 30</v>
      </c>
      <c r="K97" s="162" t="str">
        <f t="shared" si="17"/>
        <v>23 / 30</v>
      </c>
      <c r="L97" s="162" t="str">
        <f t="shared" si="17"/>
        <v>24 / 30</v>
      </c>
      <c r="M97" s="162" t="str">
        <f t="shared" si="17"/>
        <v>28 / 30</v>
      </c>
      <c r="N97" s="162" t="str">
        <f t="shared" si="17"/>
        <v>26 / 30</v>
      </c>
      <c r="O97" s="162" t="str">
        <f t="shared" si="17"/>
        <v>25 / 30</v>
      </c>
      <c r="P97" s="162" t="str">
        <f t="shared" si="17"/>
        <v>27 / 30</v>
      </c>
      <c r="Q97" s="162" t="str">
        <f t="shared" si="17"/>
        <v>25 / 30</v>
      </c>
      <c r="R97" s="162" t="str">
        <f t="shared" si="17"/>
        <v>20 / 30</v>
      </c>
      <c r="S97" s="162" t="str">
        <f t="shared" si="17"/>
        <v>18 / 30</v>
      </c>
      <c r="T97" s="162" t="str">
        <f t="shared" si="17"/>
        <v>21 / 30</v>
      </c>
      <c r="U97" s="162" t="str">
        <f t="shared" si="17"/>
        <v>14 / 30</v>
      </c>
      <c r="V97" s="162" t="str">
        <f t="shared" si="17"/>
        <v>15 / 30</v>
      </c>
      <c r="W97" s="162" t="str">
        <f t="shared" si="17"/>
        <v>17 / 30</v>
      </c>
      <c r="X97" s="162" t="str">
        <f t="shared" si="17"/>
        <v>15 / 30</v>
      </c>
      <c r="Y97" s="162" t="str">
        <f t="shared" si="17"/>
        <v>18 / 30</v>
      </c>
      <c r="Z97" s="162" t="str">
        <f t="shared" si="17"/>
        <v>24 / 30</v>
      </c>
      <c r="AA97" s="162" t="str">
        <f t="shared" si="17"/>
        <v>26 / 30</v>
      </c>
      <c r="AB97" s="162" t="str">
        <f t="shared" si="17"/>
        <v>16 / 30</v>
      </c>
      <c r="AC97" s="162" t="str">
        <f t="shared" si="17"/>
        <v>19 / 30</v>
      </c>
      <c r="AD97" s="162" t="str">
        <f t="shared" si="17"/>
        <v>21 / 30</v>
      </c>
      <c r="AE97" s="162" t="str">
        <f t="shared" si="17"/>
        <v>16 / 30</v>
      </c>
      <c r="AF97" s="162" t="str">
        <f t="shared" si="17"/>
        <v>24 / 30</v>
      </c>
      <c r="AG97" s="162" t="str">
        <f t="shared" si="17"/>
        <v>17 / 30</v>
      </c>
      <c r="AH97" s="162" t="str">
        <f t="shared" si="17"/>
        <v>28 / 30</v>
      </c>
      <c r="AI97" s="162" t="str">
        <f t="shared" si="17"/>
        <v>14 / 30</v>
      </c>
      <c r="AJ97" s="162" t="str">
        <f t="shared" si="17"/>
        <v>24 / 30</v>
      </c>
      <c r="AK97" s="162" t="str">
        <f t="shared" si="17"/>
        <v>23 / 30</v>
      </c>
      <c r="AL97" s="162" t="str">
        <f t="shared" si="17"/>
        <v>14 / 30</v>
      </c>
      <c r="AM97" s="162">
        <f t="shared" si="17"/>
        <v>0</v>
      </c>
      <c r="AN97" s="162">
        <f t="shared" si="17"/>
        <v>0</v>
      </c>
      <c r="AO97" s="162">
        <f t="shared" si="17"/>
        <v>0</v>
      </c>
      <c r="AP97" s="162">
        <f t="shared" si="17"/>
        <v>0</v>
      </c>
      <c r="AQ97" s="162">
        <f t="shared" si="17"/>
        <v>0</v>
      </c>
      <c r="AR97" s="162">
        <f t="shared" si="17"/>
        <v>0</v>
      </c>
      <c r="AS97" s="162">
        <f t="shared" si="17"/>
        <v>0</v>
      </c>
      <c r="AT97" s="162">
        <f t="shared" si="17"/>
        <v>0</v>
      </c>
      <c r="AU97" s="162">
        <f t="shared" si="17"/>
        <v>0</v>
      </c>
      <c r="AV97" s="162">
        <f t="shared" si="17"/>
        <v>0</v>
      </c>
      <c r="AW97" s="162">
        <f t="shared" si="17"/>
        <v>0</v>
      </c>
      <c r="AX97" s="162">
        <f t="shared" si="17"/>
        <v>0</v>
      </c>
      <c r="AY97" s="162">
        <f t="shared" si="17"/>
        <v>0</v>
      </c>
      <c r="AZ97" s="162">
        <f t="shared" si="17"/>
        <v>0</v>
      </c>
      <c r="BA97" s="162">
        <f t="shared" si="17"/>
        <v>0</v>
      </c>
    </row>
    <row r="98" spans="1:53" ht="31.5">
      <c r="A98" s="155"/>
      <c r="B98" s="158"/>
      <c r="C98" s="158"/>
      <c r="D98" s="167"/>
      <c r="E98" s="168"/>
      <c r="F98" s="169"/>
      <c r="G98" s="162" t="str">
        <f t="shared" si="17"/>
        <v>Cristopher colan</v>
      </c>
      <c r="H98" s="162" t="str">
        <f t="shared" si="17"/>
        <v>Jonathan zamora 7'B</v>
      </c>
      <c r="I98" s="162" t="str">
        <f t="shared" si="17"/>
        <v>Benjamin aguilera</v>
      </c>
      <c r="J98" s="162" t="str">
        <f t="shared" si="17"/>
        <v>Sofía soto 7°b</v>
      </c>
      <c r="K98" s="162" t="str">
        <f t="shared" si="17"/>
        <v>Luciana Diaz</v>
      </c>
      <c r="L98" s="162" t="str">
        <f t="shared" si="17"/>
        <v>Javiera Espinoza</v>
      </c>
      <c r="M98" s="162" t="str">
        <f t="shared" si="17"/>
        <v>Germán Cerda Cárdenas 7° B</v>
      </c>
      <c r="N98" s="162" t="str">
        <f t="shared" si="17"/>
        <v>Maira Osses</v>
      </c>
      <c r="O98" s="162" t="str">
        <f t="shared" si="17"/>
        <v>claudio carreño 7-b</v>
      </c>
      <c r="P98" s="162" t="str">
        <f t="shared" si="17"/>
        <v>Constanza Cerda 7B</v>
      </c>
      <c r="Q98" s="162" t="str">
        <f t="shared" si="17"/>
        <v>nadia lizama 7-b</v>
      </c>
      <c r="R98" s="162" t="str">
        <f t="shared" si="17"/>
        <v>Johanns</v>
      </c>
      <c r="S98" s="162" t="str">
        <f t="shared" si="17"/>
        <v>Xiomara bazalar</v>
      </c>
      <c r="T98" s="162" t="str">
        <f t="shared" si="17"/>
        <v>martin</v>
      </c>
      <c r="U98" s="162" t="str">
        <f t="shared" si="17"/>
        <v>Jhocefa Thompson</v>
      </c>
      <c r="V98" s="162" t="str">
        <f t="shared" si="17"/>
        <v>Antonia Veliz 7-B</v>
      </c>
      <c r="W98" s="162" t="str">
        <f t="shared" si="17"/>
        <v>Bastián león</v>
      </c>
      <c r="X98" s="162" t="str">
        <f t="shared" si="17"/>
        <v>kishleyne. león7B</v>
      </c>
      <c r="Y98" s="162" t="str">
        <f t="shared" si="17"/>
        <v>david figueroa 7°B</v>
      </c>
      <c r="Z98" s="162" t="str">
        <f t="shared" si="17"/>
        <v>Angela garcia 7°b</v>
      </c>
      <c r="AA98" s="162" t="str">
        <f t="shared" si="17"/>
        <v>Martina albornoz 7-B</v>
      </c>
      <c r="AB98" s="162" t="str">
        <f t="shared" si="17"/>
        <v>Valentina choque</v>
      </c>
      <c r="AC98" s="162" t="str">
        <f t="shared" si="17"/>
        <v>emilia</v>
      </c>
      <c r="AD98" s="162" t="str">
        <f t="shared" si="17"/>
        <v>Karolayne Marambio</v>
      </c>
      <c r="AE98" s="162" t="str">
        <f t="shared" si="17"/>
        <v>Sara Bedoya</v>
      </c>
      <c r="AF98" s="162" t="str">
        <f t="shared" si="17"/>
        <v>Antonia Acosta</v>
      </c>
      <c r="AG98" s="162" t="str">
        <f t="shared" si="17"/>
        <v>Jhon Esteban Valencia dajome7B</v>
      </c>
      <c r="AH98" s="162" t="str">
        <f t="shared" si="17"/>
        <v>Katherine Villca</v>
      </c>
      <c r="AI98" s="162" t="str">
        <f t="shared" si="17"/>
        <v>Sofia León 7-B</v>
      </c>
      <c r="AJ98" s="162" t="str">
        <f t="shared" si="17"/>
        <v>aaron cocha 7-b</v>
      </c>
      <c r="AK98" s="162" t="str">
        <f t="shared" si="17"/>
        <v>Kitzia parada</v>
      </c>
      <c r="AL98" s="162" t="str">
        <f t="shared" si="17"/>
        <v>nicolas diaz</v>
      </c>
      <c r="AM98" s="162">
        <f t="shared" si="17"/>
        <v>0</v>
      </c>
      <c r="AN98" s="162">
        <f t="shared" si="17"/>
        <v>0</v>
      </c>
      <c r="AO98" s="162">
        <f t="shared" si="17"/>
        <v>0</v>
      </c>
      <c r="AP98" s="162">
        <f t="shared" si="17"/>
        <v>0</v>
      </c>
      <c r="AQ98" s="162">
        <f t="shared" si="17"/>
        <v>0</v>
      </c>
      <c r="AR98" s="162">
        <f t="shared" si="17"/>
        <v>0</v>
      </c>
      <c r="AS98" s="162">
        <f t="shared" si="17"/>
        <v>0</v>
      </c>
      <c r="AT98" s="162">
        <f t="shared" si="17"/>
        <v>0</v>
      </c>
      <c r="AU98" s="162">
        <f t="shared" si="17"/>
        <v>0</v>
      </c>
      <c r="AV98" s="162">
        <f t="shared" si="17"/>
        <v>0</v>
      </c>
      <c r="AW98" s="162">
        <f t="shared" si="17"/>
        <v>0</v>
      </c>
      <c r="AX98" s="162">
        <f t="shared" si="17"/>
        <v>0</v>
      </c>
      <c r="AY98" s="162">
        <f t="shared" si="17"/>
        <v>0</v>
      </c>
      <c r="AZ98" s="162">
        <f t="shared" si="17"/>
        <v>0</v>
      </c>
      <c r="BA98" s="162">
        <f t="shared" si="17"/>
        <v>0</v>
      </c>
    </row>
    <row r="99" spans="1:53">
      <c r="A99" s="155"/>
      <c r="B99" s="158"/>
      <c r="C99" s="158"/>
      <c r="D99" s="170" t="s">
        <v>54</v>
      </c>
      <c r="E99" s="162" t="s">
        <v>17</v>
      </c>
      <c r="F99" s="171" t="s">
        <v>18</v>
      </c>
      <c r="G99" s="162">
        <f t="shared" si="17"/>
        <v>12</v>
      </c>
      <c r="H99" s="162">
        <f t="shared" si="17"/>
        <v>12</v>
      </c>
      <c r="I99" s="162">
        <f t="shared" si="17"/>
        <v>13</v>
      </c>
      <c r="J99" s="162">
        <f t="shared" si="17"/>
        <v>13</v>
      </c>
      <c r="K99" s="162">
        <f t="shared" si="17"/>
        <v>12</v>
      </c>
      <c r="L99" s="162">
        <f t="shared" si="17"/>
        <v>13</v>
      </c>
      <c r="M99" s="162">
        <f t="shared" si="17"/>
        <v>12</v>
      </c>
      <c r="N99" s="162">
        <f t="shared" si="17"/>
        <v>13</v>
      </c>
      <c r="O99" s="162">
        <f t="shared" si="17"/>
        <v>13</v>
      </c>
      <c r="P99" s="162">
        <f t="shared" si="17"/>
        <v>8</v>
      </c>
      <c r="Q99" s="162">
        <f t="shared" si="17"/>
        <v>12</v>
      </c>
      <c r="R99" s="162">
        <f t="shared" si="17"/>
        <v>13</v>
      </c>
      <c r="S99" s="162">
        <f t="shared" si="17"/>
        <v>12</v>
      </c>
      <c r="T99" s="162">
        <f t="shared" si="17"/>
        <v>13</v>
      </c>
      <c r="U99" s="162">
        <f t="shared" si="17"/>
        <v>13</v>
      </c>
      <c r="V99" s="162">
        <f t="shared" si="17"/>
        <v>13</v>
      </c>
      <c r="W99" s="162">
        <f t="shared" si="17"/>
        <v>12</v>
      </c>
      <c r="X99" s="162" t="str">
        <f t="shared" si="17"/>
        <v>mas 15</v>
      </c>
      <c r="Y99" s="162">
        <f t="shared" si="17"/>
        <v>13</v>
      </c>
      <c r="Z99" s="162">
        <f t="shared" si="17"/>
        <v>13</v>
      </c>
      <c r="AA99" s="162">
        <f t="shared" ref="AA99:BA99" si="18">AA6</f>
        <v>13</v>
      </c>
      <c r="AB99" s="162">
        <f t="shared" si="18"/>
        <v>12</v>
      </c>
      <c r="AC99" s="162">
        <f t="shared" si="18"/>
        <v>12</v>
      </c>
      <c r="AD99" s="162">
        <f t="shared" si="18"/>
        <v>13</v>
      </c>
      <c r="AE99" s="162">
        <f t="shared" si="18"/>
        <v>13</v>
      </c>
      <c r="AF99" s="162">
        <f t="shared" si="18"/>
        <v>12</v>
      </c>
      <c r="AG99" s="162">
        <f t="shared" si="18"/>
        <v>13</v>
      </c>
      <c r="AH99" s="162">
        <f t="shared" si="18"/>
        <v>12</v>
      </c>
      <c r="AI99" s="162">
        <f t="shared" si="18"/>
        <v>13</v>
      </c>
      <c r="AJ99" s="162">
        <f t="shared" si="18"/>
        <v>13</v>
      </c>
      <c r="AK99" s="162">
        <f t="shared" si="18"/>
        <v>12</v>
      </c>
      <c r="AL99" s="162">
        <f t="shared" si="18"/>
        <v>13</v>
      </c>
      <c r="AM99" s="162">
        <f t="shared" si="18"/>
        <v>0</v>
      </c>
      <c r="AN99" s="162">
        <f t="shared" si="18"/>
        <v>0</v>
      </c>
      <c r="AO99" s="162">
        <f t="shared" si="18"/>
        <v>0</v>
      </c>
      <c r="AP99" s="162">
        <f t="shared" si="18"/>
        <v>0</v>
      </c>
      <c r="AQ99" s="162">
        <f t="shared" si="18"/>
        <v>0</v>
      </c>
      <c r="AR99" s="162">
        <f t="shared" si="18"/>
        <v>0</v>
      </c>
      <c r="AS99" s="162">
        <f t="shared" si="18"/>
        <v>0</v>
      </c>
      <c r="AT99" s="162">
        <f t="shared" si="18"/>
        <v>0</v>
      </c>
      <c r="AU99" s="162">
        <f t="shared" si="18"/>
        <v>0</v>
      </c>
      <c r="AV99" s="162">
        <f t="shared" si="18"/>
        <v>0</v>
      </c>
      <c r="AW99" s="162">
        <f t="shared" si="18"/>
        <v>0</v>
      </c>
      <c r="AX99" s="162">
        <f t="shared" si="18"/>
        <v>0</v>
      </c>
      <c r="AY99" s="162">
        <f t="shared" si="18"/>
        <v>0</v>
      </c>
      <c r="AZ99" s="162">
        <f t="shared" si="18"/>
        <v>0</v>
      </c>
      <c r="BA99" s="162">
        <f t="shared" si="18"/>
        <v>0</v>
      </c>
    </row>
    <row r="100" spans="1:53">
      <c r="A100" s="155"/>
      <c r="B100" s="158"/>
      <c r="C100" s="158"/>
      <c r="D100" s="170">
        <v>1</v>
      </c>
      <c r="E100" s="162" t="str">
        <f>E44</f>
        <v>Literario narrativo: Leyenda</v>
      </c>
      <c r="F100" s="162" t="str">
        <f>F44</f>
        <v>Localizar información</v>
      </c>
      <c r="G100" s="172">
        <f t="shared" ref="G100:BA105" si="19">IF(EXACT($E7,G7),0,1)</f>
        <v>1</v>
      </c>
      <c r="H100" s="172">
        <f t="shared" si="19"/>
        <v>1</v>
      </c>
      <c r="I100" s="172">
        <f t="shared" si="19"/>
        <v>0</v>
      </c>
      <c r="J100" s="172">
        <f t="shared" si="19"/>
        <v>1</v>
      </c>
      <c r="K100" s="172">
        <f t="shared" si="19"/>
        <v>0</v>
      </c>
      <c r="L100" s="172">
        <f t="shared" si="19"/>
        <v>0</v>
      </c>
      <c r="M100" s="172">
        <f t="shared" si="19"/>
        <v>0</v>
      </c>
      <c r="N100" s="172">
        <f t="shared" si="19"/>
        <v>0</v>
      </c>
      <c r="O100" s="172">
        <f t="shared" si="19"/>
        <v>1</v>
      </c>
      <c r="P100" s="172">
        <f t="shared" si="19"/>
        <v>0</v>
      </c>
      <c r="Q100" s="172">
        <f t="shared" si="19"/>
        <v>0</v>
      </c>
      <c r="R100" s="172">
        <f t="shared" si="19"/>
        <v>1</v>
      </c>
      <c r="S100" s="172">
        <f t="shared" si="19"/>
        <v>0</v>
      </c>
      <c r="T100" s="172">
        <f t="shared" si="19"/>
        <v>1</v>
      </c>
      <c r="U100" s="172">
        <f t="shared" si="19"/>
        <v>1</v>
      </c>
      <c r="V100" s="172">
        <f t="shared" si="19"/>
        <v>0</v>
      </c>
      <c r="W100" s="172">
        <f t="shared" si="19"/>
        <v>1</v>
      </c>
      <c r="X100" s="172">
        <f t="shared" si="19"/>
        <v>1</v>
      </c>
      <c r="Y100" s="172">
        <f t="shared" si="19"/>
        <v>0</v>
      </c>
      <c r="Z100" s="172">
        <f t="shared" si="19"/>
        <v>1</v>
      </c>
      <c r="AA100" s="172">
        <f t="shared" si="19"/>
        <v>1</v>
      </c>
      <c r="AB100" s="172">
        <f t="shared" si="19"/>
        <v>0</v>
      </c>
      <c r="AC100" s="172">
        <f t="shared" si="19"/>
        <v>1</v>
      </c>
      <c r="AD100" s="172">
        <f t="shared" si="19"/>
        <v>0</v>
      </c>
      <c r="AE100" s="172">
        <f t="shared" si="19"/>
        <v>0</v>
      </c>
      <c r="AF100" s="172">
        <f t="shared" si="19"/>
        <v>1</v>
      </c>
      <c r="AG100" s="172">
        <f t="shared" si="19"/>
        <v>1</v>
      </c>
      <c r="AH100" s="172">
        <f t="shared" si="19"/>
        <v>1</v>
      </c>
      <c r="AI100" s="172">
        <f t="shared" si="19"/>
        <v>0</v>
      </c>
      <c r="AJ100" s="172">
        <f t="shared" si="19"/>
        <v>1</v>
      </c>
      <c r="AK100" s="172">
        <f t="shared" si="19"/>
        <v>1</v>
      </c>
      <c r="AL100" s="172">
        <f t="shared" si="19"/>
        <v>1</v>
      </c>
      <c r="AM100" s="172">
        <f t="shared" si="19"/>
        <v>1</v>
      </c>
      <c r="AN100" s="172">
        <f t="shared" si="19"/>
        <v>1</v>
      </c>
      <c r="AO100" s="172">
        <f t="shared" si="19"/>
        <v>1</v>
      </c>
      <c r="AP100" s="172">
        <f t="shared" si="19"/>
        <v>1</v>
      </c>
      <c r="AQ100" s="172">
        <f t="shared" si="19"/>
        <v>1</v>
      </c>
      <c r="AR100" s="172">
        <f t="shared" si="19"/>
        <v>1</v>
      </c>
      <c r="AS100" s="172">
        <f t="shared" si="19"/>
        <v>1</v>
      </c>
      <c r="AT100" s="172">
        <f t="shared" si="19"/>
        <v>1</v>
      </c>
      <c r="AU100" s="172">
        <f t="shared" si="19"/>
        <v>1</v>
      </c>
      <c r="AV100" s="172">
        <f t="shared" si="19"/>
        <v>1</v>
      </c>
      <c r="AW100" s="172">
        <f t="shared" si="19"/>
        <v>1</v>
      </c>
      <c r="AX100" s="172">
        <f t="shared" si="19"/>
        <v>1</v>
      </c>
      <c r="AY100" s="172">
        <f t="shared" si="19"/>
        <v>1</v>
      </c>
      <c r="AZ100" s="172">
        <f t="shared" si="19"/>
        <v>1</v>
      </c>
      <c r="BA100" s="172">
        <f t="shared" si="19"/>
        <v>1</v>
      </c>
    </row>
    <row r="101" spans="1:53">
      <c r="A101" s="155"/>
      <c r="B101" s="158"/>
      <c r="C101" s="158"/>
      <c r="D101" s="170">
        <v>2</v>
      </c>
      <c r="E101" s="162" t="str">
        <f t="shared" ref="E101:F116" si="20">E45</f>
        <v>Literario narrativo: Leyenda</v>
      </c>
      <c r="F101" s="162" t="str">
        <f t="shared" si="20"/>
        <v>Relacionar e interpretar información</v>
      </c>
      <c r="G101" s="172">
        <f t="shared" si="19"/>
        <v>0</v>
      </c>
      <c r="H101" s="172">
        <f t="shared" si="19"/>
        <v>1</v>
      </c>
      <c r="I101" s="172">
        <f t="shared" si="19"/>
        <v>0</v>
      </c>
      <c r="J101" s="172">
        <f t="shared" si="19"/>
        <v>0</v>
      </c>
      <c r="K101" s="172">
        <f t="shared" si="19"/>
        <v>0</v>
      </c>
      <c r="L101" s="172">
        <f t="shared" si="19"/>
        <v>0</v>
      </c>
      <c r="M101" s="172">
        <f t="shared" si="19"/>
        <v>0</v>
      </c>
      <c r="N101" s="172">
        <f t="shared" si="19"/>
        <v>0</v>
      </c>
      <c r="O101" s="172">
        <f t="shared" si="19"/>
        <v>0</v>
      </c>
      <c r="P101" s="172">
        <f t="shared" si="19"/>
        <v>0</v>
      </c>
      <c r="Q101" s="172">
        <f t="shared" si="19"/>
        <v>0</v>
      </c>
      <c r="R101" s="172">
        <f t="shared" si="19"/>
        <v>0</v>
      </c>
      <c r="S101" s="172">
        <f t="shared" si="19"/>
        <v>1</v>
      </c>
      <c r="T101" s="172">
        <f t="shared" si="19"/>
        <v>0</v>
      </c>
      <c r="U101" s="172">
        <f t="shared" si="19"/>
        <v>1</v>
      </c>
      <c r="V101" s="172">
        <f t="shared" si="19"/>
        <v>0</v>
      </c>
      <c r="W101" s="172">
        <f t="shared" si="19"/>
        <v>0</v>
      </c>
      <c r="X101" s="172">
        <f t="shared" si="19"/>
        <v>1</v>
      </c>
      <c r="Y101" s="172">
        <f t="shared" si="19"/>
        <v>1</v>
      </c>
      <c r="Z101" s="172">
        <f t="shared" si="19"/>
        <v>0</v>
      </c>
      <c r="AA101" s="172">
        <f t="shared" si="19"/>
        <v>0</v>
      </c>
      <c r="AB101" s="172">
        <f t="shared" si="19"/>
        <v>0</v>
      </c>
      <c r="AC101" s="172">
        <f t="shared" si="19"/>
        <v>1</v>
      </c>
      <c r="AD101" s="172">
        <f t="shared" si="19"/>
        <v>0</v>
      </c>
      <c r="AE101" s="172">
        <f t="shared" si="19"/>
        <v>0</v>
      </c>
      <c r="AF101" s="172">
        <f t="shared" si="19"/>
        <v>0</v>
      </c>
      <c r="AG101" s="172">
        <f t="shared" si="19"/>
        <v>0</v>
      </c>
      <c r="AH101" s="172">
        <f t="shared" si="19"/>
        <v>0</v>
      </c>
      <c r="AI101" s="172">
        <f t="shared" si="19"/>
        <v>1</v>
      </c>
      <c r="AJ101" s="172">
        <f t="shared" si="19"/>
        <v>0</v>
      </c>
      <c r="AK101" s="172">
        <f t="shared" si="19"/>
        <v>0</v>
      </c>
      <c r="AL101" s="172">
        <f t="shared" si="19"/>
        <v>0</v>
      </c>
      <c r="AM101" s="172">
        <f t="shared" si="19"/>
        <v>1</v>
      </c>
      <c r="AN101" s="172">
        <f t="shared" si="19"/>
        <v>1</v>
      </c>
      <c r="AO101" s="172">
        <f t="shared" si="19"/>
        <v>1</v>
      </c>
      <c r="AP101" s="172">
        <f t="shared" si="19"/>
        <v>1</v>
      </c>
      <c r="AQ101" s="172">
        <f t="shared" si="19"/>
        <v>1</v>
      </c>
      <c r="AR101" s="172">
        <f t="shared" si="19"/>
        <v>1</v>
      </c>
      <c r="AS101" s="172">
        <f t="shared" si="19"/>
        <v>1</v>
      </c>
      <c r="AT101" s="172">
        <f t="shared" si="19"/>
        <v>1</v>
      </c>
      <c r="AU101" s="172">
        <f t="shared" si="19"/>
        <v>1</v>
      </c>
      <c r="AV101" s="172">
        <f t="shared" si="19"/>
        <v>1</v>
      </c>
      <c r="AW101" s="172">
        <f t="shared" si="19"/>
        <v>1</v>
      </c>
      <c r="AX101" s="172">
        <f t="shared" si="19"/>
        <v>1</v>
      </c>
      <c r="AY101" s="172">
        <f t="shared" si="19"/>
        <v>1</v>
      </c>
      <c r="AZ101" s="172">
        <f t="shared" si="19"/>
        <v>1</v>
      </c>
      <c r="BA101" s="172">
        <f t="shared" si="19"/>
        <v>1</v>
      </c>
    </row>
    <row r="102" spans="1:53">
      <c r="A102" s="155"/>
      <c r="B102" s="158"/>
      <c r="C102" s="158"/>
      <c r="D102" s="170">
        <v>3</v>
      </c>
      <c r="E102" s="162" t="str">
        <f t="shared" si="20"/>
        <v>Literario narrativo: Leyenda</v>
      </c>
      <c r="F102" s="162" t="str">
        <f t="shared" si="20"/>
        <v>Relacionar e interpretar información</v>
      </c>
      <c r="G102" s="172">
        <f t="shared" si="19"/>
        <v>0</v>
      </c>
      <c r="H102" s="172">
        <f t="shared" si="19"/>
        <v>0</v>
      </c>
      <c r="I102" s="172">
        <f t="shared" si="19"/>
        <v>0</v>
      </c>
      <c r="J102" s="172">
        <f t="shared" si="19"/>
        <v>0</v>
      </c>
      <c r="K102" s="172">
        <f t="shared" si="19"/>
        <v>1</v>
      </c>
      <c r="L102" s="172">
        <f t="shared" si="19"/>
        <v>0</v>
      </c>
      <c r="M102" s="172">
        <f t="shared" si="19"/>
        <v>0</v>
      </c>
      <c r="N102" s="172">
        <f t="shared" si="19"/>
        <v>0</v>
      </c>
      <c r="O102" s="172">
        <f t="shared" si="19"/>
        <v>0</v>
      </c>
      <c r="P102" s="172">
        <f t="shared" si="19"/>
        <v>0</v>
      </c>
      <c r="Q102" s="172">
        <f t="shared" si="19"/>
        <v>0</v>
      </c>
      <c r="R102" s="172">
        <f t="shared" si="19"/>
        <v>0</v>
      </c>
      <c r="S102" s="172">
        <f t="shared" si="19"/>
        <v>0</v>
      </c>
      <c r="T102" s="172">
        <f t="shared" si="19"/>
        <v>0</v>
      </c>
      <c r="U102" s="172">
        <f t="shared" si="19"/>
        <v>0</v>
      </c>
      <c r="V102" s="172">
        <f t="shared" si="19"/>
        <v>0</v>
      </c>
      <c r="W102" s="172">
        <f t="shared" si="19"/>
        <v>0</v>
      </c>
      <c r="X102" s="172">
        <f t="shared" si="19"/>
        <v>0</v>
      </c>
      <c r="Y102" s="172">
        <f t="shared" si="19"/>
        <v>0</v>
      </c>
      <c r="Z102" s="172">
        <f t="shared" si="19"/>
        <v>0</v>
      </c>
      <c r="AA102" s="172">
        <f t="shared" si="19"/>
        <v>0</v>
      </c>
      <c r="AB102" s="172">
        <f t="shared" si="19"/>
        <v>1</v>
      </c>
      <c r="AC102" s="172">
        <f t="shared" si="19"/>
        <v>0</v>
      </c>
      <c r="AD102" s="172">
        <f t="shared" si="19"/>
        <v>0</v>
      </c>
      <c r="AE102" s="172">
        <f t="shared" si="19"/>
        <v>1</v>
      </c>
      <c r="AF102" s="172">
        <f t="shared" si="19"/>
        <v>0</v>
      </c>
      <c r="AG102" s="172">
        <f t="shared" si="19"/>
        <v>0</v>
      </c>
      <c r="AH102" s="172">
        <f t="shared" si="19"/>
        <v>0</v>
      </c>
      <c r="AI102" s="172">
        <f t="shared" si="19"/>
        <v>0</v>
      </c>
      <c r="AJ102" s="172">
        <f t="shared" si="19"/>
        <v>0</v>
      </c>
      <c r="AK102" s="172">
        <f t="shared" si="19"/>
        <v>0</v>
      </c>
      <c r="AL102" s="172">
        <f t="shared" si="19"/>
        <v>0</v>
      </c>
      <c r="AM102" s="172">
        <f t="shared" si="19"/>
        <v>1</v>
      </c>
      <c r="AN102" s="172">
        <f t="shared" si="19"/>
        <v>1</v>
      </c>
      <c r="AO102" s="172">
        <f t="shared" si="19"/>
        <v>1</v>
      </c>
      <c r="AP102" s="172">
        <f t="shared" si="19"/>
        <v>1</v>
      </c>
      <c r="AQ102" s="172">
        <f t="shared" si="19"/>
        <v>1</v>
      </c>
      <c r="AR102" s="172">
        <f t="shared" si="19"/>
        <v>1</v>
      </c>
      <c r="AS102" s="172">
        <f t="shared" si="19"/>
        <v>1</v>
      </c>
      <c r="AT102" s="172">
        <f t="shared" si="19"/>
        <v>1</v>
      </c>
      <c r="AU102" s="172">
        <f t="shared" si="19"/>
        <v>1</v>
      </c>
      <c r="AV102" s="172">
        <f t="shared" si="19"/>
        <v>1</v>
      </c>
      <c r="AW102" s="172">
        <f t="shared" si="19"/>
        <v>1</v>
      </c>
      <c r="AX102" s="172">
        <f t="shared" si="19"/>
        <v>1</v>
      </c>
      <c r="AY102" s="172">
        <f t="shared" si="19"/>
        <v>1</v>
      </c>
      <c r="AZ102" s="172">
        <f t="shared" si="19"/>
        <v>1</v>
      </c>
      <c r="BA102" s="172">
        <f t="shared" si="19"/>
        <v>1</v>
      </c>
    </row>
    <row r="103" spans="1:53">
      <c r="A103" s="155"/>
      <c r="B103" s="158"/>
      <c r="C103" s="158"/>
      <c r="D103" s="170">
        <v>4</v>
      </c>
      <c r="E103" s="162" t="str">
        <f t="shared" si="20"/>
        <v>Literario narrativo: Leyenda</v>
      </c>
      <c r="F103" s="162" t="str">
        <f t="shared" si="20"/>
        <v>Relacionar e interpretar información</v>
      </c>
      <c r="G103" s="172">
        <f t="shared" si="19"/>
        <v>1</v>
      </c>
      <c r="H103" s="172">
        <f t="shared" si="19"/>
        <v>1</v>
      </c>
      <c r="I103" s="172">
        <f t="shared" si="19"/>
        <v>1</v>
      </c>
      <c r="J103" s="172">
        <f t="shared" si="19"/>
        <v>0</v>
      </c>
      <c r="K103" s="172">
        <f t="shared" si="19"/>
        <v>0</v>
      </c>
      <c r="L103" s="172">
        <f t="shared" si="19"/>
        <v>0</v>
      </c>
      <c r="M103" s="172">
        <f t="shared" si="19"/>
        <v>0</v>
      </c>
      <c r="N103" s="172">
        <f t="shared" si="19"/>
        <v>0</v>
      </c>
      <c r="O103" s="172">
        <f t="shared" si="19"/>
        <v>1</v>
      </c>
      <c r="P103" s="172">
        <f t="shared" si="19"/>
        <v>0</v>
      </c>
      <c r="Q103" s="172">
        <f t="shared" si="19"/>
        <v>0</v>
      </c>
      <c r="R103" s="172">
        <f t="shared" si="19"/>
        <v>1</v>
      </c>
      <c r="S103" s="172">
        <f t="shared" si="19"/>
        <v>0</v>
      </c>
      <c r="T103" s="172">
        <f t="shared" si="19"/>
        <v>1</v>
      </c>
      <c r="U103" s="172">
        <f t="shared" si="19"/>
        <v>0</v>
      </c>
      <c r="V103" s="172">
        <f t="shared" si="19"/>
        <v>1</v>
      </c>
      <c r="W103" s="172">
        <f t="shared" si="19"/>
        <v>1</v>
      </c>
      <c r="X103" s="172">
        <f t="shared" si="19"/>
        <v>1</v>
      </c>
      <c r="Y103" s="172">
        <f t="shared" si="19"/>
        <v>1</v>
      </c>
      <c r="Z103" s="172">
        <f t="shared" si="19"/>
        <v>0</v>
      </c>
      <c r="AA103" s="172">
        <f t="shared" si="19"/>
        <v>0</v>
      </c>
      <c r="AB103" s="172">
        <f t="shared" si="19"/>
        <v>0</v>
      </c>
      <c r="AC103" s="172">
        <f t="shared" si="19"/>
        <v>0</v>
      </c>
      <c r="AD103" s="172">
        <f t="shared" si="19"/>
        <v>0</v>
      </c>
      <c r="AE103" s="172">
        <f t="shared" si="19"/>
        <v>0</v>
      </c>
      <c r="AF103" s="172">
        <f t="shared" si="19"/>
        <v>0</v>
      </c>
      <c r="AG103" s="172">
        <f t="shared" si="19"/>
        <v>0</v>
      </c>
      <c r="AH103" s="172">
        <f t="shared" si="19"/>
        <v>0</v>
      </c>
      <c r="AI103" s="172">
        <f t="shared" si="19"/>
        <v>1</v>
      </c>
      <c r="AJ103" s="172">
        <f t="shared" si="19"/>
        <v>1</v>
      </c>
      <c r="AK103" s="172">
        <f t="shared" si="19"/>
        <v>1</v>
      </c>
      <c r="AL103" s="172">
        <f t="shared" si="19"/>
        <v>1</v>
      </c>
      <c r="AM103" s="172">
        <f t="shared" si="19"/>
        <v>1</v>
      </c>
      <c r="AN103" s="172">
        <f t="shared" si="19"/>
        <v>1</v>
      </c>
      <c r="AO103" s="172">
        <f t="shared" si="19"/>
        <v>1</v>
      </c>
      <c r="AP103" s="172">
        <f t="shared" si="19"/>
        <v>1</v>
      </c>
      <c r="AQ103" s="172">
        <f t="shared" si="19"/>
        <v>1</v>
      </c>
      <c r="AR103" s="172">
        <f t="shared" si="19"/>
        <v>1</v>
      </c>
      <c r="AS103" s="172">
        <f t="shared" si="19"/>
        <v>1</v>
      </c>
      <c r="AT103" s="172">
        <f t="shared" si="19"/>
        <v>1</v>
      </c>
      <c r="AU103" s="172">
        <f t="shared" si="19"/>
        <v>1</v>
      </c>
      <c r="AV103" s="172">
        <f t="shared" si="19"/>
        <v>1</v>
      </c>
      <c r="AW103" s="172">
        <f t="shared" si="19"/>
        <v>1</v>
      </c>
      <c r="AX103" s="172">
        <f t="shared" si="19"/>
        <v>1</v>
      </c>
      <c r="AY103" s="172">
        <f t="shared" si="19"/>
        <v>1</v>
      </c>
      <c r="AZ103" s="172">
        <f t="shared" si="19"/>
        <v>1</v>
      </c>
      <c r="BA103" s="172">
        <f t="shared" si="19"/>
        <v>1</v>
      </c>
    </row>
    <row r="104" spans="1:53">
      <c r="A104" s="155"/>
      <c r="B104" s="158"/>
      <c r="C104" s="158"/>
      <c r="D104" s="170">
        <v>5</v>
      </c>
      <c r="E104" s="162" t="str">
        <f t="shared" si="20"/>
        <v>Literario narrativo: Leyenda</v>
      </c>
      <c r="F104" s="162" t="str">
        <f t="shared" si="20"/>
        <v>Reflexionar sobre el texto</v>
      </c>
      <c r="G104" s="172">
        <f t="shared" si="19"/>
        <v>1</v>
      </c>
      <c r="H104" s="172">
        <f t="shared" si="19"/>
        <v>0</v>
      </c>
      <c r="I104" s="172">
        <f t="shared" si="19"/>
        <v>1</v>
      </c>
      <c r="J104" s="172">
        <f t="shared" si="19"/>
        <v>1</v>
      </c>
      <c r="K104" s="172">
        <f t="shared" si="19"/>
        <v>1</v>
      </c>
      <c r="L104" s="172">
        <f t="shared" si="19"/>
        <v>1</v>
      </c>
      <c r="M104" s="172">
        <f t="shared" si="19"/>
        <v>0</v>
      </c>
      <c r="N104" s="172">
        <f t="shared" si="19"/>
        <v>1</v>
      </c>
      <c r="O104" s="172">
        <f t="shared" si="19"/>
        <v>1</v>
      </c>
      <c r="P104" s="172">
        <f t="shared" si="19"/>
        <v>1</v>
      </c>
      <c r="Q104" s="172">
        <f t="shared" si="19"/>
        <v>0</v>
      </c>
      <c r="R104" s="172">
        <f t="shared" si="19"/>
        <v>0</v>
      </c>
      <c r="S104" s="172">
        <f t="shared" si="19"/>
        <v>1</v>
      </c>
      <c r="T104" s="172">
        <f t="shared" si="19"/>
        <v>0</v>
      </c>
      <c r="U104" s="172">
        <f t="shared" si="19"/>
        <v>1</v>
      </c>
      <c r="V104" s="172">
        <f t="shared" si="19"/>
        <v>1</v>
      </c>
      <c r="W104" s="172">
        <f t="shared" si="19"/>
        <v>1</v>
      </c>
      <c r="X104" s="172">
        <f t="shared" si="19"/>
        <v>1</v>
      </c>
      <c r="Y104" s="172">
        <f t="shared" si="19"/>
        <v>1</v>
      </c>
      <c r="Z104" s="172">
        <f t="shared" si="19"/>
        <v>0</v>
      </c>
      <c r="AA104" s="172">
        <f t="shared" si="19"/>
        <v>0</v>
      </c>
      <c r="AB104" s="172">
        <f t="shared" si="19"/>
        <v>1</v>
      </c>
      <c r="AC104" s="172">
        <f t="shared" si="19"/>
        <v>0</v>
      </c>
      <c r="AD104" s="172">
        <f t="shared" si="19"/>
        <v>0</v>
      </c>
      <c r="AE104" s="172">
        <f t="shared" si="19"/>
        <v>1</v>
      </c>
      <c r="AF104" s="172">
        <f t="shared" si="19"/>
        <v>1</v>
      </c>
      <c r="AG104" s="172">
        <f t="shared" si="19"/>
        <v>1</v>
      </c>
      <c r="AH104" s="172">
        <f t="shared" si="19"/>
        <v>0</v>
      </c>
      <c r="AI104" s="172">
        <f t="shared" si="19"/>
        <v>1</v>
      </c>
      <c r="AJ104" s="172">
        <f t="shared" si="19"/>
        <v>1</v>
      </c>
      <c r="AK104" s="172">
        <f t="shared" si="19"/>
        <v>1</v>
      </c>
      <c r="AL104" s="172">
        <f t="shared" si="19"/>
        <v>1</v>
      </c>
      <c r="AM104" s="172">
        <f t="shared" si="19"/>
        <v>1</v>
      </c>
      <c r="AN104" s="172">
        <f t="shared" si="19"/>
        <v>1</v>
      </c>
      <c r="AO104" s="172">
        <f t="shared" si="19"/>
        <v>1</v>
      </c>
      <c r="AP104" s="172">
        <f t="shared" si="19"/>
        <v>1</v>
      </c>
      <c r="AQ104" s="172">
        <f t="shared" si="19"/>
        <v>1</v>
      </c>
      <c r="AR104" s="172">
        <f t="shared" si="19"/>
        <v>1</v>
      </c>
      <c r="AS104" s="172">
        <f t="shared" si="19"/>
        <v>1</v>
      </c>
      <c r="AT104" s="172">
        <f t="shared" si="19"/>
        <v>1</v>
      </c>
      <c r="AU104" s="172">
        <f t="shared" si="19"/>
        <v>1</v>
      </c>
      <c r="AV104" s="172">
        <f t="shared" si="19"/>
        <v>1</v>
      </c>
      <c r="AW104" s="172">
        <f t="shared" si="19"/>
        <v>1</v>
      </c>
      <c r="AX104" s="172">
        <f t="shared" si="19"/>
        <v>1</v>
      </c>
      <c r="AY104" s="172">
        <f t="shared" si="19"/>
        <v>1</v>
      </c>
      <c r="AZ104" s="172">
        <f t="shared" si="19"/>
        <v>1</v>
      </c>
      <c r="BA104" s="172">
        <f t="shared" si="19"/>
        <v>1</v>
      </c>
    </row>
    <row r="105" spans="1:53">
      <c r="A105" s="155"/>
      <c r="B105" s="158"/>
      <c r="C105" s="158"/>
      <c r="D105" s="170">
        <v>6</v>
      </c>
      <c r="E105" s="162" t="str">
        <f t="shared" si="20"/>
        <v>Literario lírico: Poema</v>
      </c>
      <c r="F105" s="162" t="str">
        <f t="shared" si="20"/>
        <v>Relacionar e interpretar información</v>
      </c>
      <c r="G105" s="172">
        <f t="shared" si="19"/>
        <v>1</v>
      </c>
      <c r="H105" s="172">
        <f t="shared" si="19"/>
        <v>0</v>
      </c>
      <c r="I105" s="172">
        <f t="shared" si="19"/>
        <v>0</v>
      </c>
      <c r="J105" s="172">
        <f t="shared" si="19"/>
        <v>0</v>
      </c>
      <c r="K105" s="172">
        <f t="shared" si="19"/>
        <v>0</v>
      </c>
      <c r="L105" s="172">
        <f t="shared" si="19"/>
        <v>0</v>
      </c>
      <c r="M105" s="172">
        <f t="shared" si="19"/>
        <v>0</v>
      </c>
      <c r="N105" s="172">
        <f t="shared" si="19"/>
        <v>0</v>
      </c>
      <c r="O105" s="172">
        <f t="shared" si="19"/>
        <v>0</v>
      </c>
      <c r="P105" s="172">
        <f t="shared" si="19"/>
        <v>0</v>
      </c>
      <c r="Q105" s="172">
        <f t="shared" si="19"/>
        <v>0</v>
      </c>
      <c r="R105" s="172">
        <f t="shared" si="19"/>
        <v>0</v>
      </c>
      <c r="S105" s="172">
        <f t="shared" si="19"/>
        <v>0</v>
      </c>
      <c r="T105" s="172">
        <f t="shared" si="19"/>
        <v>0</v>
      </c>
      <c r="U105" s="172">
        <f t="shared" si="19"/>
        <v>0</v>
      </c>
      <c r="V105" s="172">
        <f t="shared" si="19"/>
        <v>0</v>
      </c>
      <c r="W105" s="172">
        <f t="shared" si="19"/>
        <v>0</v>
      </c>
      <c r="X105" s="172">
        <f t="shared" si="19"/>
        <v>0</v>
      </c>
      <c r="Y105" s="172">
        <f t="shared" si="19"/>
        <v>1</v>
      </c>
      <c r="Z105" s="172">
        <f t="shared" si="19"/>
        <v>0</v>
      </c>
      <c r="AA105" s="172">
        <f t="shared" ref="AA105:BA105" si="21">IF(EXACT($E12,AA12),0,1)</f>
        <v>0</v>
      </c>
      <c r="AB105" s="172">
        <f t="shared" si="21"/>
        <v>1</v>
      </c>
      <c r="AC105" s="172">
        <f t="shared" si="21"/>
        <v>0</v>
      </c>
      <c r="AD105" s="172">
        <f t="shared" si="21"/>
        <v>0</v>
      </c>
      <c r="AE105" s="172">
        <f t="shared" si="21"/>
        <v>1</v>
      </c>
      <c r="AF105" s="172">
        <f t="shared" si="21"/>
        <v>0</v>
      </c>
      <c r="AG105" s="172">
        <f t="shared" si="21"/>
        <v>0</v>
      </c>
      <c r="AH105" s="172">
        <f t="shared" si="21"/>
        <v>0</v>
      </c>
      <c r="AI105" s="172">
        <f t="shared" si="21"/>
        <v>1</v>
      </c>
      <c r="AJ105" s="172">
        <f t="shared" si="21"/>
        <v>0</v>
      </c>
      <c r="AK105" s="172">
        <f t="shared" si="21"/>
        <v>0</v>
      </c>
      <c r="AL105" s="172">
        <f t="shared" si="21"/>
        <v>0</v>
      </c>
      <c r="AM105" s="172">
        <f t="shared" si="21"/>
        <v>1</v>
      </c>
      <c r="AN105" s="172">
        <f t="shared" si="21"/>
        <v>1</v>
      </c>
      <c r="AO105" s="172">
        <f t="shared" si="21"/>
        <v>1</v>
      </c>
      <c r="AP105" s="172">
        <f t="shared" si="21"/>
        <v>1</v>
      </c>
      <c r="AQ105" s="172">
        <f t="shared" si="21"/>
        <v>1</v>
      </c>
      <c r="AR105" s="172">
        <f t="shared" si="21"/>
        <v>1</v>
      </c>
      <c r="AS105" s="172">
        <f t="shared" si="21"/>
        <v>1</v>
      </c>
      <c r="AT105" s="172">
        <f t="shared" si="21"/>
        <v>1</v>
      </c>
      <c r="AU105" s="172">
        <f t="shared" si="21"/>
        <v>1</v>
      </c>
      <c r="AV105" s="172">
        <f t="shared" si="21"/>
        <v>1</v>
      </c>
      <c r="AW105" s="172">
        <f t="shared" si="21"/>
        <v>1</v>
      </c>
      <c r="AX105" s="172">
        <f t="shared" si="21"/>
        <v>1</v>
      </c>
      <c r="AY105" s="172">
        <f t="shared" si="21"/>
        <v>1</v>
      </c>
      <c r="AZ105" s="172">
        <f t="shared" si="21"/>
        <v>1</v>
      </c>
      <c r="BA105" s="172">
        <f t="shared" si="21"/>
        <v>1</v>
      </c>
    </row>
    <row r="106" spans="1:53">
      <c r="A106" s="155"/>
      <c r="B106" s="158"/>
      <c r="C106" s="158"/>
      <c r="D106" s="170">
        <v>7</v>
      </c>
      <c r="E106" s="162" t="str">
        <f t="shared" si="20"/>
        <v>Literario lírico: Poema</v>
      </c>
      <c r="F106" s="162" t="str">
        <f t="shared" si="20"/>
        <v>Relacionar e interpretar información</v>
      </c>
      <c r="G106" s="172">
        <f t="shared" ref="G106:BA111" si="22">IF(EXACT($E13,G13),0,1)</f>
        <v>0</v>
      </c>
      <c r="H106" s="172">
        <f t="shared" si="22"/>
        <v>1</v>
      </c>
      <c r="I106" s="172">
        <f t="shared" si="22"/>
        <v>1</v>
      </c>
      <c r="J106" s="172">
        <f t="shared" si="22"/>
        <v>1</v>
      </c>
      <c r="K106" s="172">
        <f t="shared" si="22"/>
        <v>0</v>
      </c>
      <c r="L106" s="172">
        <f t="shared" si="22"/>
        <v>1</v>
      </c>
      <c r="M106" s="172">
        <f t="shared" si="22"/>
        <v>0</v>
      </c>
      <c r="N106" s="172">
        <f t="shared" si="22"/>
        <v>0</v>
      </c>
      <c r="O106" s="172">
        <f t="shared" si="22"/>
        <v>0</v>
      </c>
      <c r="P106" s="172">
        <f t="shared" si="22"/>
        <v>0</v>
      </c>
      <c r="Q106" s="172">
        <f t="shared" si="22"/>
        <v>0</v>
      </c>
      <c r="R106" s="172">
        <f t="shared" si="22"/>
        <v>0</v>
      </c>
      <c r="S106" s="172">
        <f t="shared" si="22"/>
        <v>1</v>
      </c>
      <c r="T106" s="172">
        <f t="shared" si="22"/>
        <v>1</v>
      </c>
      <c r="U106" s="172">
        <f t="shared" si="22"/>
        <v>0</v>
      </c>
      <c r="V106" s="172">
        <f t="shared" si="22"/>
        <v>1</v>
      </c>
      <c r="W106" s="172">
        <f t="shared" si="22"/>
        <v>0</v>
      </c>
      <c r="X106" s="172">
        <f t="shared" si="22"/>
        <v>0</v>
      </c>
      <c r="Y106" s="172">
        <f t="shared" si="22"/>
        <v>1</v>
      </c>
      <c r="Z106" s="172">
        <f t="shared" si="22"/>
        <v>0</v>
      </c>
      <c r="AA106" s="172">
        <f t="shared" si="22"/>
        <v>0</v>
      </c>
      <c r="AB106" s="172">
        <f t="shared" si="22"/>
        <v>1</v>
      </c>
      <c r="AC106" s="172">
        <f t="shared" si="22"/>
        <v>0</v>
      </c>
      <c r="AD106" s="172">
        <f t="shared" si="22"/>
        <v>1</v>
      </c>
      <c r="AE106" s="172">
        <f t="shared" si="22"/>
        <v>1</v>
      </c>
      <c r="AF106" s="172">
        <f t="shared" si="22"/>
        <v>1</v>
      </c>
      <c r="AG106" s="172">
        <f t="shared" si="22"/>
        <v>1</v>
      </c>
      <c r="AH106" s="172">
        <f t="shared" si="22"/>
        <v>0</v>
      </c>
      <c r="AI106" s="172">
        <f t="shared" si="22"/>
        <v>1</v>
      </c>
      <c r="AJ106" s="172">
        <f t="shared" si="22"/>
        <v>0</v>
      </c>
      <c r="AK106" s="172">
        <f t="shared" si="22"/>
        <v>0</v>
      </c>
      <c r="AL106" s="172">
        <f t="shared" si="22"/>
        <v>1</v>
      </c>
      <c r="AM106" s="172">
        <f t="shared" si="22"/>
        <v>1</v>
      </c>
      <c r="AN106" s="172">
        <f t="shared" si="22"/>
        <v>1</v>
      </c>
      <c r="AO106" s="172">
        <f t="shared" si="22"/>
        <v>1</v>
      </c>
      <c r="AP106" s="172">
        <f t="shared" si="22"/>
        <v>1</v>
      </c>
      <c r="AQ106" s="172">
        <f t="shared" si="22"/>
        <v>1</v>
      </c>
      <c r="AR106" s="172">
        <f t="shared" si="22"/>
        <v>1</v>
      </c>
      <c r="AS106" s="172">
        <f t="shared" si="22"/>
        <v>1</v>
      </c>
      <c r="AT106" s="172">
        <f t="shared" si="22"/>
        <v>1</v>
      </c>
      <c r="AU106" s="172">
        <f t="shared" si="22"/>
        <v>1</v>
      </c>
      <c r="AV106" s="172">
        <f t="shared" si="22"/>
        <v>1</v>
      </c>
      <c r="AW106" s="172">
        <f t="shared" si="22"/>
        <v>1</v>
      </c>
      <c r="AX106" s="172">
        <f t="shared" si="22"/>
        <v>1</v>
      </c>
      <c r="AY106" s="172">
        <f t="shared" si="22"/>
        <v>1</v>
      </c>
      <c r="AZ106" s="172">
        <f t="shared" si="22"/>
        <v>1</v>
      </c>
      <c r="BA106" s="172">
        <f t="shared" si="22"/>
        <v>1</v>
      </c>
    </row>
    <row r="107" spans="1:53">
      <c r="A107" s="155"/>
      <c r="B107" s="158"/>
      <c r="C107" s="158"/>
      <c r="D107" s="170">
        <v>8</v>
      </c>
      <c r="E107" s="162" t="str">
        <f t="shared" si="20"/>
        <v>Literario lírico: Poema</v>
      </c>
      <c r="F107" s="162" t="str">
        <f t="shared" si="20"/>
        <v>Relacionar e interpretar información</v>
      </c>
      <c r="G107" s="172">
        <f t="shared" si="22"/>
        <v>0</v>
      </c>
      <c r="H107" s="172">
        <f t="shared" si="22"/>
        <v>0</v>
      </c>
      <c r="I107" s="172">
        <f t="shared" si="22"/>
        <v>1</v>
      </c>
      <c r="J107" s="172">
        <f t="shared" si="22"/>
        <v>0</v>
      </c>
      <c r="K107" s="172">
        <f t="shared" si="22"/>
        <v>0</v>
      </c>
      <c r="L107" s="172">
        <f t="shared" si="22"/>
        <v>0</v>
      </c>
      <c r="M107" s="172">
        <f t="shared" si="22"/>
        <v>0</v>
      </c>
      <c r="N107" s="172">
        <f t="shared" si="22"/>
        <v>0</v>
      </c>
      <c r="O107" s="172">
        <f t="shared" si="22"/>
        <v>0</v>
      </c>
      <c r="P107" s="172">
        <f t="shared" si="22"/>
        <v>0</v>
      </c>
      <c r="Q107" s="172">
        <f t="shared" si="22"/>
        <v>0</v>
      </c>
      <c r="R107" s="172">
        <f t="shared" si="22"/>
        <v>0</v>
      </c>
      <c r="S107" s="172">
        <f t="shared" si="22"/>
        <v>0</v>
      </c>
      <c r="T107" s="172">
        <f t="shared" si="22"/>
        <v>0</v>
      </c>
      <c r="U107" s="172">
        <f t="shared" si="22"/>
        <v>0</v>
      </c>
      <c r="V107" s="172">
        <f t="shared" si="22"/>
        <v>1</v>
      </c>
      <c r="W107" s="172">
        <f t="shared" si="22"/>
        <v>0</v>
      </c>
      <c r="X107" s="172">
        <f t="shared" si="22"/>
        <v>1</v>
      </c>
      <c r="Y107" s="172">
        <f t="shared" si="22"/>
        <v>0</v>
      </c>
      <c r="Z107" s="172">
        <f t="shared" si="22"/>
        <v>0</v>
      </c>
      <c r="AA107" s="172">
        <f t="shared" si="22"/>
        <v>0</v>
      </c>
      <c r="AB107" s="172">
        <f t="shared" si="22"/>
        <v>0</v>
      </c>
      <c r="AC107" s="172">
        <f t="shared" si="22"/>
        <v>0</v>
      </c>
      <c r="AD107" s="172">
        <f t="shared" si="22"/>
        <v>1</v>
      </c>
      <c r="AE107" s="172">
        <f t="shared" si="22"/>
        <v>0</v>
      </c>
      <c r="AF107" s="172">
        <f t="shared" si="22"/>
        <v>0</v>
      </c>
      <c r="AG107" s="172">
        <f t="shared" si="22"/>
        <v>0</v>
      </c>
      <c r="AH107" s="172">
        <f t="shared" si="22"/>
        <v>0</v>
      </c>
      <c r="AI107" s="172">
        <f t="shared" si="22"/>
        <v>0</v>
      </c>
      <c r="AJ107" s="172">
        <f t="shared" si="22"/>
        <v>0</v>
      </c>
      <c r="AK107" s="172">
        <f t="shared" si="22"/>
        <v>0</v>
      </c>
      <c r="AL107" s="172">
        <f t="shared" si="22"/>
        <v>0</v>
      </c>
      <c r="AM107" s="172">
        <f t="shared" si="22"/>
        <v>1</v>
      </c>
      <c r="AN107" s="172">
        <f t="shared" si="22"/>
        <v>1</v>
      </c>
      <c r="AO107" s="172">
        <f t="shared" si="22"/>
        <v>1</v>
      </c>
      <c r="AP107" s="172">
        <f t="shared" si="22"/>
        <v>1</v>
      </c>
      <c r="AQ107" s="172">
        <f t="shared" si="22"/>
        <v>1</v>
      </c>
      <c r="AR107" s="172">
        <f t="shared" si="22"/>
        <v>1</v>
      </c>
      <c r="AS107" s="172">
        <f t="shared" si="22"/>
        <v>1</v>
      </c>
      <c r="AT107" s="172">
        <f t="shared" si="22"/>
        <v>1</v>
      </c>
      <c r="AU107" s="172">
        <f t="shared" si="22"/>
        <v>1</v>
      </c>
      <c r="AV107" s="172">
        <f t="shared" si="22"/>
        <v>1</v>
      </c>
      <c r="AW107" s="172">
        <f t="shared" si="22"/>
        <v>1</v>
      </c>
      <c r="AX107" s="172">
        <f t="shared" si="22"/>
        <v>1</v>
      </c>
      <c r="AY107" s="172">
        <f t="shared" si="22"/>
        <v>1</v>
      </c>
      <c r="AZ107" s="172">
        <f t="shared" si="22"/>
        <v>1</v>
      </c>
      <c r="BA107" s="172">
        <f t="shared" si="22"/>
        <v>1</v>
      </c>
    </row>
    <row r="108" spans="1:53">
      <c r="A108" s="155"/>
      <c r="B108" s="158"/>
      <c r="C108" s="158"/>
      <c r="D108" s="170">
        <v>9</v>
      </c>
      <c r="E108" s="162" t="str">
        <f t="shared" si="20"/>
        <v>Literario lírico: Poema</v>
      </c>
      <c r="F108" s="162" t="str">
        <f t="shared" si="20"/>
        <v>Reflexionar sobre el texto</v>
      </c>
      <c r="G108" s="172">
        <f t="shared" si="22"/>
        <v>1</v>
      </c>
      <c r="H108" s="172">
        <f t="shared" si="22"/>
        <v>1</v>
      </c>
      <c r="I108" s="172">
        <f t="shared" si="22"/>
        <v>1</v>
      </c>
      <c r="J108" s="172">
        <f t="shared" si="22"/>
        <v>1</v>
      </c>
      <c r="K108" s="172">
        <f t="shared" si="22"/>
        <v>1</v>
      </c>
      <c r="L108" s="172">
        <f t="shared" si="22"/>
        <v>1</v>
      </c>
      <c r="M108" s="172">
        <f t="shared" si="22"/>
        <v>0</v>
      </c>
      <c r="N108" s="172">
        <f t="shared" si="22"/>
        <v>0</v>
      </c>
      <c r="O108" s="172">
        <f t="shared" si="22"/>
        <v>0</v>
      </c>
      <c r="P108" s="172">
        <f t="shared" si="22"/>
        <v>0</v>
      </c>
      <c r="Q108" s="172">
        <f t="shared" si="22"/>
        <v>0</v>
      </c>
      <c r="R108" s="172">
        <f t="shared" si="22"/>
        <v>0</v>
      </c>
      <c r="S108" s="172">
        <f t="shared" si="22"/>
        <v>1</v>
      </c>
      <c r="T108" s="172">
        <f t="shared" si="22"/>
        <v>0</v>
      </c>
      <c r="U108" s="172">
        <f t="shared" si="22"/>
        <v>1</v>
      </c>
      <c r="V108" s="172">
        <f t="shared" si="22"/>
        <v>1</v>
      </c>
      <c r="W108" s="172">
        <f t="shared" si="22"/>
        <v>0</v>
      </c>
      <c r="X108" s="172">
        <f t="shared" si="22"/>
        <v>0</v>
      </c>
      <c r="Y108" s="172">
        <f t="shared" si="22"/>
        <v>1</v>
      </c>
      <c r="Z108" s="172">
        <f t="shared" si="22"/>
        <v>0</v>
      </c>
      <c r="AA108" s="172">
        <f t="shared" si="22"/>
        <v>0</v>
      </c>
      <c r="AB108" s="172">
        <f t="shared" si="22"/>
        <v>1</v>
      </c>
      <c r="AC108" s="172">
        <f t="shared" si="22"/>
        <v>0</v>
      </c>
      <c r="AD108" s="172">
        <f t="shared" si="22"/>
        <v>1</v>
      </c>
      <c r="AE108" s="172">
        <f t="shared" si="22"/>
        <v>1</v>
      </c>
      <c r="AF108" s="172">
        <f t="shared" si="22"/>
        <v>0</v>
      </c>
      <c r="AG108" s="172">
        <f t="shared" si="22"/>
        <v>1</v>
      </c>
      <c r="AH108" s="172">
        <f t="shared" si="22"/>
        <v>0</v>
      </c>
      <c r="AI108" s="172">
        <f t="shared" si="22"/>
        <v>0</v>
      </c>
      <c r="AJ108" s="172">
        <f t="shared" si="22"/>
        <v>0</v>
      </c>
      <c r="AK108" s="172">
        <f t="shared" si="22"/>
        <v>0</v>
      </c>
      <c r="AL108" s="172">
        <f t="shared" si="22"/>
        <v>1</v>
      </c>
      <c r="AM108" s="172">
        <f t="shared" si="22"/>
        <v>1</v>
      </c>
      <c r="AN108" s="172">
        <f t="shared" si="22"/>
        <v>1</v>
      </c>
      <c r="AO108" s="172">
        <f t="shared" si="22"/>
        <v>1</v>
      </c>
      <c r="AP108" s="172">
        <f t="shared" si="22"/>
        <v>1</v>
      </c>
      <c r="AQ108" s="172">
        <f t="shared" si="22"/>
        <v>1</v>
      </c>
      <c r="AR108" s="172">
        <f t="shared" si="22"/>
        <v>1</v>
      </c>
      <c r="AS108" s="172">
        <f t="shared" si="22"/>
        <v>1</v>
      </c>
      <c r="AT108" s="172">
        <f t="shared" si="22"/>
        <v>1</v>
      </c>
      <c r="AU108" s="172">
        <f t="shared" si="22"/>
        <v>1</v>
      </c>
      <c r="AV108" s="172">
        <f t="shared" si="22"/>
        <v>1</v>
      </c>
      <c r="AW108" s="172">
        <f t="shared" si="22"/>
        <v>1</v>
      </c>
      <c r="AX108" s="172">
        <f t="shared" si="22"/>
        <v>1</v>
      </c>
      <c r="AY108" s="172">
        <f t="shared" si="22"/>
        <v>1</v>
      </c>
      <c r="AZ108" s="172">
        <f t="shared" si="22"/>
        <v>1</v>
      </c>
      <c r="BA108" s="172">
        <f t="shared" si="22"/>
        <v>1</v>
      </c>
    </row>
    <row r="109" spans="1:53">
      <c r="A109" s="155"/>
      <c r="B109" s="158"/>
      <c r="C109" s="158"/>
      <c r="D109" s="170">
        <v>10</v>
      </c>
      <c r="E109" s="162" t="str">
        <f t="shared" si="20"/>
        <v>No literario: Entrevista</v>
      </c>
      <c r="F109" s="162" t="str">
        <f t="shared" si="20"/>
        <v>Localizar información</v>
      </c>
      <c r="G109" s="172">
        <f t="shared" si="22"/>
        <v>1</v>
      </c>
      <c r="H109" s="172">
        <f t="shared" si="22"/>
        <v>0</v>
      </c>
      <c r="I109" s="172">
        <f t="shared" si="22"/>
        <v>0</v>
      </c>
      <c r="J109" s="172">
        <f t="shared" si="22"/>
        <v>0</v>
      </c>
      <c r="K109" s="172">
        <f t="shared" si="22"/>
        <v>0</v>
      </c>
      <c r="L109" s="172">
        <f t="shared" si="22"/>
        <v>0</v>
      </c>
      <c r="M109" s="172">
        <f t="shared" si="22"/>
        <v>0</v>
      </c>
      <c r="N109" s="172">
        <f t="shared" si="22"/>
        <v>0</v>
      </c>
      <c r="O109" s="172">
        <f t="shared" si="22"/>
        <v>0</v>
      </c>
      <c r="P109" s="172">
        <f t="shared" si="22"/>
        <v>0</v>
      </c>
      <c r="Q109" s="172">
        <f t="shared" si="22"/>
        <v>0</v>
      </c>
      <c r="R109" s="172">
        <f t="shared" si="22"/>
        <v>1</v>
      </c>
      <c r="S109" s="172">
        <f t="shared" si="22"/>
        <v>0</v>
      </c>
      <c r="T109" s="172">
        <f t="shared" si="22"/>
        <v>1</v>
      </c>
      <c r="U109" s="172">
        <f t="shared" si="22"/>
        <v>0</v>
      </c>
      <c r="V109" s="172">
        <f t="shared" si="22"/>
        <v>1</v>
      </c>
      <c r="W109" s="172">
        <f t="shared" si="22"/>
        <v>1</v>
      </c>
      <c r="X109" s="172">
        <f t="shared" si="22"/>
        <v>1</v>
      </c>
      <c r="Y109" s="172">
        <f t="shared" si="22"/>
        <v>0</v>
      </c>
      <c r="Z109" s="172">
        <f t="shared" si="22"/>
        <v>0</v>
      </c>
      <c r="AA109" s="172">
        <f t="shared" si="22"/>
        <v>0</v>
      </c>
      <c r="AB109" s="172">
        <f t="shared" si="22"/>
        <v>0</v>
      </c>
      <c r="AC109" s="172">
        <f t="shared" si="22"/>
        <v>1</v>
      </c>
      <c r="AD109" s="172">
        <f t="shared" si="22"/>
        <v>0</v>
      </c>
      <c r="AE109" s="172">
        <f t="shared" si="22"/>
        <v>0</v>
      </c>
      <c r="AF109" s="172">
        <f t="shared" si="22"/>
        <v>0</v>
      </c>
      <c r="AG109" s="172">
        <f t="shared" si="22"/>
        <v>1</v>
      </c>
      <c r="AH109" s="172">
        <f t="shared" si="22"/>
        <v>0</v>
      </c>
      <c r="AI109" s="172">
        <f t="shared" si="22"/>
        <v>1</v>
      </c>
      <c r="AJ109" s="172">
        <f t="shared" si="22"/>
        <v>0</v>
      </c>
      <c r="AK109" s="172">
        <f t="shared" si="22"/>
        <v>0</v>
      </c>
      <c r="AL109" s="172">
        <f t="shared" si="22"/>
        <v>1</v>
      </c>
      <c r="AM109" s="172">
        <f t="shared" si="22"/>
        <v>1</v>
      </c>
      <c r="AN109" s="172">
        <f t="shared" si="22"/>
        <v>1</v>
      </c>
      <c r="AO109" s="172">
        <f t="shared" si="22"/>
        <v>1</v>
      </c>
      <c r="AP109" s="172">
        <f t="shared" si="22"/>
        <v>1</v>
      </c>
      <c r="AQ109" s="172">
        <f t="shared" si="22"/>
        <v>1</v>
      </c>
      <c r="AR109" s="172">
        <f t="shared" si="22"/>
        <v>1</v>
      </c>
      <c r="AS109" s="172">
        <f t="shared" si="22"/>
        <v>1</v>
      </c>
      <c r="AT109" s="172">
        <f t="shared" si="22"/>
        <v>1</v>
      </c>
      <c r="AU109" s="172">
        <f t="shared" si="22"/>
        <v>1</v>
      </c>
      <c r="AV109" s="172">
        <f t="shared" si="22"/>
        <v>1</v>
      </c>
      <c r="AW109" s="172">
        <f t="shared" si="22"/>
        <v>1</v>
      </c>
      <c r="AX109" s="172">
        <f t="shared" si="22"/>
        <v>1</v>
      </c>
      <c r="AY109" s="172">
        <f t="shared" si="22"/>
        <v>1</v>
      </c>
      <c r="AZ109" s="172">
        <f t="shared" si="22"/>
        <v>1</v>
      </c>
      <c r="BA109" s="172">
        <f t="shared" si="22"/>
        <v>1</v>
      </c>
    </row>
    <row r="110" spans="1:53">
      <c r="A110" s="155"/>
      <c r="B110" s="158"/>
      <c r="C110" s="158"/>
      <c r="D110" s="170">
        <v>11</v>
      </c>
      <c r="E110" s="162" t="str">
        <f t="shared" si="20"/>
        <v>No literario: Entrevista</v>
      </c>
      <c r="F110" s="162" t="str">
        <f t="shared" si="20"/>
        <v>Relacionar e interpretar información</v>
      </c>
      <c r="G110" s="172">
        <f t="shared" si="22"/>
        <v>1</v>
      </c>
      <c r="H110" s="172">
        <f t="shared" si="22"/>
        <v>0</v>
      </c>
      <c r="I110" s="172">
        <f t="shared" si="22"/>
        <v>0</v>
      </c>
      <c r="J110" s="172">
        <f t="shared" si="22"/>
        <v>1</v>
      </c>
      <c r="K110" s="172">
        <f t="shared" si="22"/>
        <v>0</v>
      </c>
      <c r="L110" s="172">
        <f t="shared" si="22"/>
        <v>0</v>
      </c>
      <c r="M110" s="172">
        <f t="shared" si="22"/>
        <v>0</v>
      </c>
      <c r="N110" s="172">
        <f t="shared" si="22"/>
        <v>0</v>
      </c>
      <c r="O110" s="172">
        <f t="shared" si="22"/>
        <v>0</v>
      </c>
      <c r="P110" s="172">
        <f t="shared" si="22"/>
        <v>0</v>
      </c>
      <c r="Q110" s="172">
        <f t="shared" si="22"/>
        <v>0</v>
      </c>
      <c r="R110" s="172">
        <f t="shared" si="22"/>
        <v>0</v>
      </c>
      <c r="S110" s="172">
        <f t="shared" si="22"/>
        <v>0</v>
      </c>
      <c r="T110" s="172">
        <f t="shared" si="22"/>
        <v>0</v>
      </c>
      <c r="U110" s="172">
        <f t="shared" si="22"/>
        <v>0</v>
      </c>
      <c r="V110" s="172">
        <f t="shared" si="22"/>
        <v>0</v>
      </c>
      <c r="W110" s="172">
        <f t="shared" si="22"/>
        <v>0</v>
      </c>
      <c r="X110" s="172">
        <f t="shared" si="22"/>
        <v>0</v>
      </c>
      <c r="Y110" s="172">
        <f t="shared" si="22"/>
        <v>0</v>
      </c>
      <c r="Z110" s="172">
        <f t="shared" si="22"/>
        <v>0</v>
      </c>
      <c r="AA110" s="172">
        <f t="shared" si="22"/>
        <v>0</v>
      </c>
      <c r="AB110" s="172">
        <f t="shared" si="22"/>
        <v>0</v>
      </c>
      <c r="AC110" s="172">
        <f t="shared" si="22"/>
        <v>0</v>
      </c>
      <c r="AD110" s="172">
        <f t="shared" si="22"/>
        <v>0</v>
      </c>
      <c r="AE110" s="172">
        <f t="shared" si="22"/>
        <v>0</v>
      </c>
      <c r="AF110" s="172">
        <f t="shared" si="22"/>
        <v>0</v>
      </c>
      <c r="AG110" s="172">
        <f t="shared" si="22"/>
        <v>0</v>
      </c>
      <c r="AH110" s="172">
        <f t="shared" si="22"/>
        <v>0</v>
      </c>
      <c r="AI110" s="172">
        <f t="shared" si="22"/>
        <v>0</v>
      </c>
      <c r="AJ110" s="172">
        <f t="shared" si="22"/>
        <v>0</v>
      </c>
      <c r="AK110" s="172">
        <f t="shared" si="22"/>
        <v>0</v>
      </c>
      <c r="AL110" s="172">
        <f t="shared" si="22"/>
        <v>1</v>
      </c>
      <c r="AM110" s="172">
        <f t="shared" si="22"/>
        <v>1</v>
      </c>
      <c r="AN110" s="172">
        <f t="shared" si="22"/>
        <v>1</v>
      </c>
      <c r="AO110" s="172">
        <f t="shared" si="22"/>
        <v>1</v>
      </c>
      <c r="AP110" s="172">
        <f t="shared" si="22"/>
        <v>1</v>
      </c>
      <c r="AQ110" s="172">
        <f t="shared" si="22"/>
        <v>1</v>
      </c>
      <c r="AR110" s="172">
        <f t="shared" si="22"/>
        <v>1</v>
      </c>
      <c r="AS110" s="172">
        <f t="shared" si="22"/>
        <v>1</v>
      </c>
      <c r="AT110" s="172">
        <f t="shared" si="22"/>
        <v>1</v>
      </c>
      <c r="AU110" s="172">
        <f t="shared" si="22"/>
        <v>1</v>
      </c>
      <c r="AV110" s="172">
        <f t="shared" si="22"/>
        <v>1</v>
      </c>
      <c r="AW110" s="172">
        <f t="shared" si="22"/>
        <v>1</v>
      </c>
      <c r="AX110" s="172">
        <f t="shared" si="22"/>
        <v>1</v>
      </c>
      <c r="AY110" s="172">
        <f t="shared" si="22"/>
        <v>1</v>
      </c>
      <c r="AZ110" s="172">
        <f t="shared" si="22"/>
        <v>1</v>
      </c>
      <c r="BA110" s="172">
        <f t="shared" si="22"/>
        <v>1</v>
      </c>
    </row>
    <row r="111" spans="1:53">
      <c r="A111" s="155"/>
      <c r="B111" s="158"/>
      <c r="C111" s="158"/>
      <c r="D111" s="170">
        <v>12</v>
      </c>
      <c r="E111" s="162" t="str">
        <f t="shared" si="20"/>
        <v>No literario: Entrevista</v>
      </c>
      <c r="F111" s="162" t="str">
        <f t="shared" si="20"/>
        <v>Relacionar e interpretar información</v>
      </c>
      <c r="G111" s="172">
        <f t="shared" si="22"/>
        <v>0</v>
      </c>
      <c r="H111" s="172">
        <f t="shared" si="22"/>
        <v>0</v>
      </c>
      <c r="I111" s="172">
        <f t="shared" si="22"/>
        <v>0</v>
      </c>
      <c r="J111" s="172">
        <f t="shared" si="22"/>
        <v>1</v>
      </c>
      <c r="K111" s="172">
        <f t="shared" si="22"/>
        <v>0</v>
      </c>
      <c r="L111" s="172">
        <f t="shared" si="22"/>
        <v>0</v>
      </c>
      <c r="M111" s="172">
        <f t="shared" si="22"/>
        <v>0</v>
      </c>
      <c r="N111" s="172">
        <f t="shared" si="22"/>
        <v>0</v>
      </c>
      <c r="O111" s="172">
        <f t="shared" si="22"/>
        <v>0</v>
      </c>
      <c r="P111" s="172">
        <f t="shared" si="22"/>
        <v>0</v>
      </c>
      <c r="Q111" s="172">
        <f t="shared" si="22"/>
        <v>1</v>
      </c>
      <c r="R111" s="172">
        <f t="shared" si="22"/>
        <v>0</v>
      </c>
      <c r="S111" s="172">
        <f t="shared" si="22"/>
        <v>0</v>
      </c>
      <c r="T111" s="172">
        <f t="shared" si="22"/>
        <v>0</v>
      </c>
      <c r="U111" s="172">
        <f t="shared" si="22"/>
        <v>1</v>
      </c>
      <c r="V111" s="172">
        <f t="shared" si="22"/>
        <v>0</v>
      </c>
      <c r="W111" s="172">
        <f t="shared" si="22"/>
        <v>1</v>
      </c>
      <c r="X111" s="172">
        <f t="shared" si="22"/>
        <v>0</v>
      </c>
      <c r="Y111" s="172">
        <f t="shared" si="22"/>
        <v>1</v>
      </c>
      <c r="Z111" s="172">
        <f t="shared" si="22"/>
        <v>0</v>
      </c>
      <c r="AA111" s="172">
        <f t="shared" ref="AA111:BA111" si="23">IF(EXACT($E18,AA18),0,1)</f>
        <v>0</v>
      </c>
      <c r="AB111" s="172">
        <f t="shared" si="23"/>
        <v>0</v>
      </c>
      <c r="AC111" s="172">
        <f t="shared" si="23"/>
        <v>0</v>
      </c>
      <c r="AD111" s="172">
        <f t="shared" si="23"/>
        <v>1</v>
      </c>
      <c r="AE111" s="172">
        <f t="shared" si="23"/>
        <v>0</v>
      </c>
      <c r="AF111" s="172">
        <f t="shared" si="23"/>
        <v>0</v>
      </c>
      <c r="AG111" s="172">
        <f t="shared" si="23"/>
        <v>0</v>
      </c>
      <c r="AH111" s="172">
        <f t="shared" si="23"/>
        <v>0</v>
      </c>
      <c r="AI111" s="172">
        <f t="shared" si="23"/>
        <v>0</v>
      </c>
      <c r="AJ111" s="172">
        <f t="shared" si="23"/>
        <v>0</v>
      </c>
      <c r="AK111" s="172">
        <f t="shared" si="23"/>
        <v>0</v>
      </c>
      <c r="AL111" s="172">
        <f t="shared" si="23"/>
        <v>0</v>
      </c>
      <c r="AM111" s="172">
        <f t="shared" si="23"/>
        <v>1</v>
      </c>
      <c r="AN111" s="172">
        <f t="shared" si="23"/>
        <v>1</v>
      </c>
      <c r="AO111" s="172">
        <f t="shared" si="23"/>
        <v>1</v>
      </c>
      <c r="AP111" s="172">
        <f t="shared" si="23"/>
        <v>1</v>
      </c>
      <c r="AQ111" s="172">
        <f t="shared" si="23"/>
        <v>1</v>
      </c>
      <c r="AR111" s="172">
        <f t="shared" si="23"/>
        <v>1</v>
      </c>
      <c r="AS111" s="172">
        <f t="shared" si="23"/>
        <v>1</v>
      </c>
      <c r="AT111" s="172">
        <f t="shared" si="23"/>
        <v>1</v>
      </c>
      <c r="AU111" s="172">
        <f t="shared" si="23"/>
        <v>1</v>
      </c>
      <c r="AV111" s="172">
        <f t="shared" si="23"/>
        <v>1</v>
      </c>
      <c r="AW111" s="172">
        <f t="shared" si="23"/>
        <v>1</v>
      </c>
      <c r="AX111" s="172">
        <f t="shared" si="23"/>
        <v>1</v>
      </c>
      <c r="AY111" s="172">
        <f t="shared" si="23"/>
        <v>1</v>
      </c>
      <c r="AZ111" s="172">
        <f t="shared" si="23"/>
        <v>1</v>
      </c>
      <c r="BA111" s="172">
        <f t="shared" si="23"/>
        <v>1</v>
      </c>
    </row>
    <row r="112" spans="1:53">
      <c r="A112" s="155"/>
      <c r="B112" s="158"/>
      <c r="C112" s="158"/>
      <c r="D112" s="170">
        <v>13</v>
      </c>
      <c r="E112" s="162" t="str">
        <f t="shared" si="20"/>
        <v>No literario: Entrevista</v>
      </c>
      <c r="F112" s="162" t="str">
        <f t="shared" si="20"/>
        <v>Relacionar e interpretar información</v>
      </c>
      <c r="G112" s="172">
        <f t="shared" ref="G112:BA117" si="24">IF(EXACT($E19,G19),0,1)</f>
        <v>1</v>
      </c>
      <c r="H112" s="172">
        <f t="shared" si="24"/>
        <v>0</v>
      </c>
      <c r="I112" s="172">
        <f t="shared" si="24"/>
        <v>0</v>
      </c>
      <c r="J112" s="172">
        <f t="shared" si="24"/>
        <v>1</v>
      </c>
      <c r="K112" s="172">
        <f t="shared" si="24"/>
        <v>0</v>
      </c>
      <c r="L112" s="172">
        <f t="shared" si="24"/>
        <v>0</v>
      </c>
      <c r="M112" s="172">
        <f t="shared" si="24"/>
        <v>0</v>
      </c>
      <c r="N112" s="172">
        <f t="shared" si="24"/>
        <v>0</v>
      </c>
      <c r="O112" s="172">
        <f t="shared" si="24"/>
        <v>0</v>
      </c>
      <c r="P112" s="172">
        <f t="shared" si="24"/>
        <v>0</v>
      </c>
      <c r="Q112" s="172">
        <f t="shared" si="24"/>
        <v>0</v>
      </c>
      <c r="R112" s="172">
        <f t="shared" si="24"/>
        <v>1</v>
      </c>
      <c r="S112" s="172">
        <f t="shared" si="24"/>
        <v>0</v>
      </c>
      <c r="T112" s="172">
        <f t="shared" si="24"/>
        <v>0</v>
      </c>
      <c r="U112" s="172">
        <f t="shared" si="24"/>
        <v>1</v>
      </c>
      <c r="V112" s="172">
        <f t="shared" si="24"/>
        <v>0</v>
      </c>
      <c r="W112" s="172">
        <f t="shared" si="24"/>
        <v>1</v>
      </c>
      <c r="X112" s="172">
        <f t="shared" si="24"/>
        <v>1</v>
      </c>
      <c r="Y112" s="172">
        <f t="shared" si="24"/>
        <v>0</v>
      </c>
      <c r="Z112" s="172">
        <f t="shared" si="24"/>
        <v>0</v>
      </c>
      <c r="AA112" s="172">
        <f t="shared" si="24"/>
        <v>1</v>
      </c>
      <c r="AB112" s="172">
        <f t="shared" si="24"/>
        <v>0</v>
      </c>
      <c r="AC112" s="172">
        <f t="shared" si="24"/>
        <v>0</v>
      </c>
      <c r="AD112" s="172">
        <f t="shared" si="24"/>
        <v>1</v>
      </c>
      <c r="AE112" s="172">
        <f t="shared" si="24"/>
        <v>0</v>
      </c>
      <c r="AF112" s="172">
        <f t="shared" si="24"/>
        <v>0</v>
      </c>
      <c r="AG112" s="172">
        <f t="shared" si="24"/>
        <v>0</v>
      </c>
      <c r="AH112" s="172">
        <f t="shared" si="24"/>
        <v>0</v>
      </c>
      <c r="AI112" s="172">
        <f t="shared" si="24"/>
        <v>1</v>
      </c>
      <c r="AJ112" s="172">
        <f t="shared" si="24"/>
        <v>0</v>
      </c>
      <c r="AK112" s="172">
        <f t="shared" si="24"/>
        <v>0</v>
      </c>
      <c r="AL112" s="172">
        <f t="shared" si="24"/>
        <v>0</v>
      </c>
      <c r="AM112" s="172">
        <f t="shared" si="24"/>
        <v>1</v>
      </c>
      <c r="AN112" s="172">
        <f t="shared" si="24"/>
        <v>1</v>
      </c>
      <c r="AO112" s="172">
        <f t="shared" si="24"/>
        <v>1</v>
      </c>
      <c r="AP112" s="172">
        <f t="shared" si="24"/>
        <v>1</v>
      </c>
      <c r="AQ112" s="172">
        <f t="shared" si="24"/>
        <v>1</v>
      </c>
      <c r="AR112" s="172">
        <f t="shared" si="24"/>
        <v>1</v>
      </c>
      <c r="AS112" s="172">
        <f t="shared" si="24"/>
        <v>1</v>
      </c>
      <c r="AT112" s="172">
        <f t="shared" si="24"/>
        <v>1</v>
      </c>
      <c r="AU112" s="172">
        <f t="shared" si="24"/>
        <v>1</v>
      </c>
      <c r="AV112" s="172">
        <f t="shared" si="24"/>
        <v>1</v>
      </c>
      <c r="AW112" s="172">
        <f t="shared" si="24"/>
        <v>1</v>
      </c>
      <c r="AX112" s="172">
        <f t="shared" si="24"/>
        <v>1</v>
      </c>
      <c r="AY112" s="172">
        <f t="shared" si="24"/>
        <v>1</v>
      </c>
      <c r="AZ112" s="172">
        <f t="shared" si="24"/>
        <v>1</v>
      </c>
      <c r="BA112" s="172">
        <f t="shared" si="24"/>
        <v>1</v>
      </c>
    </row>
    <row r="113" spans="1:53">
      <c r="A113" s="155"/>
      <c r="B113" s="158"/>
      <c r="C113" s="158"/>
      <c r="D113" s="170">
        <v>14</v>
      </c>
      <c r="E113" s="162" t="str">
        <f t="shared" si="20"/>
        <v>No literario: Entrevista</v>
      </c>
      <c r="F113" s="162" t="str">
        <f t="shared" si="20"/>
        <v>Relacionar e interpretar información</v>
      </c>
      <c r="G113" s="172">
        <f t="shared" si="24"/>
        <v>0</v>
      </c>
      <c r="H113" s="172">
        <f t="shared" si="24"/>
        <v>1</v>
      </c>
      <c r="I113" s="172">
        <f t="shared" si="24"/>
        <v>1</v>
      </c>
      <c r="J113" s="172">
        <f t="shared" si="24"/>
        <v>1</v>
      </c>
      <c r="K113" s="172">
        <f t="shared" si="24"/>
        <v>0</v>
      </c>
      <c r="L113" s="172">
        <f t="shared" si="24"/>
        <v>0</v>
      </c>
      <c r="M113" s="172">
        <f t="shared" si="24"/>
        <v>0</v>
      </c>
      <c r="N113" s="172">
        <f t="shared" si="24"/>
        <v>0</v>
      </c>
      <c r="O113" s="172">
        <f t="shared" si="24"/>
        <v>0</v>
      </c>
      <c r="P113" s="172">
        <f t="shared" si="24"/>
        <v>0</v>
      </c>
      <c r="Q113" s="172">
        <f t="shared" si="24"/>
        <v>1</v>
      </c>
      <c r="R113" s="172">
        <f t="shared" si="24"/>
        <v>1</v>
      </c>
      <c r="S113" s="172">
        <f t="shared" si="24"/>
        <v>0</v>
      </c>
      <c r="T113" s="172">
        <f t="shared" si="24"/>
        <v>0</v>
      </c>
      <c r="U113" s="172">
        <f t="shared" si="24"/>
        <v>1</v>
      </c>
      <c r="V113" s="172">
        <f t="shared" si="24"/>
        <v>0</v>
      </c>
      <c r="W113" s="172">
        <f t="shared" si="24"/>
        <v>0</v>
      </c>
      <c r="X113" s="172">
        <f t="shared" si="24"/>
        <v>1</v>
      </c>
      <c r="Y113" s="172">
        <f t="shared" si="24"/>
        <v>0</v>
      </c>
      <c r="Z113" s="172">
        <f t="shared" si="24"/>
        <v>0</v>
      </c>
      <c r="AA113" s="172">
        <f t="shared" si="24"/>
        <v>0</v>
      </c>
      <c r="AB113" s="172">
        <f t="shared" si="24"/>
        <v>1</v>
      </c>
      <c r="AC113" s="172">
        <f t="shared" si="24"/>
        <v>0</v>
      </c>
      <c r="AD113" s="172">
        <f t="shared" si="24"/>
        <v>0</v>
      </c>
      <c r="AE113" s="172">
        <f t="shared" si="24"/>
        <v>1</v>
      </c>
      <c r="AF113" s="172">
        <f t="shared" si="24"/>
        <v>0</v>
      </c>
      <c r="AG113" s="172">
        <f t="shared" si="24"/>
        <v>0</v>
      </c>
      <c r="AH113" s="172">
        <f t="shared" si="24"/>
        <v>0</v>
      </c>
      <c r="AI113" s="172">
        <f t="shared" si="24"/>
        <v>1</v>
      </c>
      <c r="AJ113" s="172">
        <f t="shared" si="24"/>
        <v>0</v>
      </c>
      <c r="AK113" s="172">
        <f t="shared" si="24"/>
        <v>1</v>
      </c>
      <c r="AL113" s="172">
        <f t="shared" si="24"/>
        <v>1</v>
      </c>
      <c r="AM113" s="172">
        <f t="shared" si="24"/>
        <v>1</v>
      </c>
      <c r="AN113" s="172">
        <f t="shared" si="24"/>
        <v>1</v>
      </c>
      <c r="AO113" s="172">
        <f t="shared" si="24"/>
        <v>1</v>
      </c>
      <c r="AP113" s="172">
        <f t="shared" si="24"/>
        <v>1</v>
      </c>
      <c r="AQ113" s="172">
        <f t="shared" si="24"/>
        <v>1</v>
      </c>
      <c r="AR113" s="172">
        <f t="shared" si="24"/>
        <v>1</v>
      </c>
      <c r="AS113" s="172">
        <f t="shared" si="24"/>
        <v>1</v>
      </c>
      <c r="AT113" s="172">
        <f t="shared" si="24"/>
        <v>1</v>
      </c>
      <c r="AU113" s="172">
        <f t="shared" si="24"/>
        <v>1</v>
      </c>
      <c r="AV113" s="172">
        <f t="shared" si="24"/>
        <v>1</v>
      </c>
      <c r="AW113" s="172">
        <f t="shared" si="24"/>
        <v>1</v>
      </c>
      <c r="AX113" s="172">
        <f t="shared" si="24"/>
        <v>1</v>
      </c>
      <c r="AY113" s="172">
        <f t="shared" si="24"/>
        <v>1</v>
      </c>
      <c r="AZ113" s="172">
        <f t="shared" si="24"/>
        <v>1</v>
      </c>
      <c r="BA113" s="172">
        <f t="shared" si="24"/>
        <v>1</v>
      </c>
    </row>
    <row r="114" spans="1:53">
      <c r="A114" s="155"/>
      <c r="B114" s="158"/>
      <c r="C114" s="158"/>
      <c r="D114" s="170">
        <v>15</v>
      </c>
      <c r="E114" s="162" t="str">
        <f t="shared" si="20"/>
        <v>No literario: Entrevista</v>
      </c>
      <c r="F114" s="162" t="str">
        <f t="shared" si="20"/>
        <v>Reflexionar sobre el texto</v>
      </c>
      <c r="G114" s="172">
        <f t="shared" si="24"/>
        <v>1</v>
      </c>
      <c r="H114" s="172">
        <f t="shared" si="24"/>
        <v>0</v>
      </c>
      <c r="I114" s="172">
        <f t="shared" si="24"/>
        <v>1</v>
      </c>
      <c r="J114" s="172">
        <f t="shared" si="24"/>
        <v>1</v>
      </c>
      <c r="K114" s="172">
        <f t="shared" si="24"/>
        <v>0</v>
      </c>
      <c r="L114" s="172">
        <f t="shared" si="24"/>
        <v>0</v>
      </c>
      <c r="M114" s="172">
        <f t="shared" si="24"/>
        <v>0</v>
      </c>
      <c r="N114" s="172">
        <f t="shared" si="24"/>
        <v>0</v>
      </c>
      <c r="O114" s="172">
        <f t="shared" si="24"/>
        <v>0</v>
      </c>
      <c r="P114" s="172">
        <f t="shared" si="24"/>
        <v>0</v>
      </c>
      <c r="Q114" s="172">
        <f t="shared" si="24"/>
        <v>0</v>
      </c>
      <c r="R114" s="172">
        <f t="shared" si="24"/>
        <v>0</v>
      </c>
      <c r="S114" s="172">
        <f t="shared" si="24"/>
        <v>1</v>
      </c>
      <c r="T114" s="172">
        <f t="shared" si="24"/>
        <v>0</v>
      </c>
      <c r="U114" s="172">
        <f t="shared" si="24"/>
        <v>1</v>
      </c>
      <c r="V114" s="172">
        <f t="shared" si="24"/>
        <v>1</v>
      </c>
      <c r="W114" s="172">
        <f t="shared" si="24"/>
        <v>1</v>
      </c>
      <c r="X114" s="172">
        <f t="shared" si="24"/>
        <v>1</v>
      </c>
      <c r="Y114" s="172">
        <f t="shared" si="24"/>
        <v>0</v>
      </c>
      <c r="Z114" s="172">
        <f t="shared" si="24"/>
        <v>1</v>
      </c>
      <c r="AA114" s="172">
        <f t="shared" si="24"/>
        <v>1</v>
      </c>
      <c r="AB114" s="172">
        <f t="shared" si="24"/>
        <v>1</v>
      </c>
      <c r="AC114" s="172">
        <f t="shared" si="24"/>
        <v>0</v>
      </c>
      <c r="AD114" s="172">
        <f t="shared" si="24"/>
        <v>0</v>
      </c>
      <c r="AE114" s="172">
        <f t="shared" si="24"/>
        <v>1</v>
      </c>
      <c r="AF114" s="172">
        <f t="shared" si="24"/>
        <v>0</v>
      </c>
      <c r="AG114" s="172">
        <f t="shared" si="24"/>
        <v>0</v>
      </c>
      <c r="AH114" s="172">
        <f t="shared" si="24"/>
        <v>0</v>
      </c>
      <c r="AI114" s="172">
        <f t="shared" si="24"/>
        <v>1</v>
      </c>
      <c r="AJ114" s="172">
        <f t="shared" si="24"/>
        <v>0</v>
      </c>
      <c r="AK114" s="172">
        <f t="shared" si="24"/>
        <v>0</v>
      </c>
      <c r="AL114" s="172">
        <f t="shared" si="24"/>
        <v>0</v>
      </c>
      <c r="AM114" s="172">
        <f t="shared" si="24"/>
        <v>1</v>
      </c>
      <c r="AN114" s="172">
        <f t="shared" si="24"/>
        <v>1</v>
      </c>
      <c r="AO114" s="172">
        <f t="shared" si="24"/>
        <v>1</v>
      </c>
      <c r="AP114" s="172">
        <f t="shared" si="24"/>
        <v>1</v>
      </c>
      <c r="AQ114" s="172">
        <f t="shared" si="24"/>
        <v>1</v>
      </c>
      <c r="AR114" s="172">
        <f t="shared" si="24"/>
        <v>1</v>
      </c>
      <c r="AS114" s="172">
        <f t="shared" si="24"/>
        <v>1</v>
      </c>
      <c r="AT114" s="172">
        <f t="shared" si="24"/>
        <v>1</v>
      </c>
      <c r="AU114" s="172">
        <f t="shared" si="24"/>
        <v>1</v>
      </c>
      <c r="AV114" s="172">
        <f t="shared" si="24"/>
        <v>1</v>
      </c>
      <c r="AW114" s="172">
        <f t="shared" si="24"/>
        <v>1</v>
      </c>
      <c r="AX114" s="172">
        <f t="shared" si="24"/>
        <v>1</v>
      </c>
      <c r="AY114" s="172">
        <f t="shared" si="24"/>
        <v>1</v>
      </c>
      <c r="AZ114" s="172">
        <f t="shared" si="24"/>
        <v>1</v>
      </c>
      <c r="BA114" s="172">
        <f t="shared" si="24"/>
        <v>1</v>
      </c>
    </row>
    <row r="115" spans="1:53">
      <c r="A115" s="155"/>
      <c r="B115" s="158"/>
      <c r="C115" s="158"/>
      <c r="D115" s="170">
        <v>16</v>
      </c>
      <c r="E115" s="162" t="str">
        <f t="shared" si="20"/>
        <v>No literario: Afiche</v>
      </c>
      <c r="F115" s="162" t="str">
        <f t="shared" si="20"/>
        <v>Localizar información</v>
      </c>
      <c r="G115" s="172">
        <f t="shared" si="24"/>
        <v>1</v>
      </c>
      <c r="H115" s="172">
        <f t="shared" si="24"/>
        <v>0</v>
      </c>
      <c r="I115" s="172">
        <f t="shared" si="24"/>
        <v>0</v>
      </c>
      <c r="J115" s="172">
        <f t="shared" si="24"/>
        <v>0</v>
      </c>
      <c r="K115" s="172">
        <f t="shared" si="24"/>
        <v>0</v>
      </c>
      <c r="L115" s="172">
        <f t="shared" si="24"/>
        <v>0</v>
      </c>
      <c r="M115" s="172">
        <f t="shared" si="24"/>
        <v>0</v>
      </c>
      <c r="N115" s="172">
        <f t="shared" si="24"/>
        <v>0</v>
      </c>
      <c r="O115" s="172">
        <f t="shared" si="24"/>
        <v>0</v>
      </c>
      <c r="P115" s="172">
        <f t="shared" si="24"/>
        <v>0</v>
      </c>
      <c r="Q115" s="172">
        <f t="shared" si="24"/>
        <v>1</v>
      </c>
      <c r="R115" s="172">
        <f t="shared" si="24"/>
        <v>0</v>
      </c>
      <c r="S115" s="172">
        <f t="shared" si="24"/>
        <v>0</v>
      </c>
      <c r="T115" s="172">
        <f t="shared" si="24"/>
        <v>0</v>
      </c>
      <c r="U115" s="172">
        <f t="shared" si="24"/>
        <v>0</v>
      </c>
      <c r="V115" s="172">
        <f t="shared" si="24"/>
        <v>0</v>
      </c>
      <c r="W115" s="172">
        <f t="shared" si="24"/>
        <v>0</v>
      </c>
      <c r="X115" s="172">
        <f t="shared" si="24"/>
        <v>0</v>
      </c>
      <c r="Y115" s="172">
        <f t="shared" si="24"/>
        <v>0</v>
      </c>
      <c r="Z115" s="172">
        <f t="shared" si="24"/>
        <v>0</v>
      </c>
      <c r="AA115" s="172">
        <f t="shared" si="24"/>
        <v>0</v>
      </c>
      <c r="AB115" s="172">
        <f t="shared" si="24"/>
        <v>0</v>
      </c>
      <c r="AC115" s="172">
        <f t="shared" si="24"/>
        <v>1</v>
      </c>
      <c r="AD115" s="172">
        <f t="shared" si="24"/>
        <v>0</v>
      </c>
      <c r="AE115" s="172">
        <f t="shared" si="24"/>
        <v>0</v>
      </c>
      <c r="AF115" s="172">
        <f t="shared" si="24"/>
        <v>0</v>
      </c>
      <c r="AG115" s="172">
        <f t="shared" si="24"/>
        <v>1</v>
      </c>
      <c r="AH115" s="172">
        <f t="shared" si="24"/>
        <v>0</v>
      </c>
      <c r="AI115" s="172">
        <f t="shared" si="24"/>
        <v>1</v>
      </c>
      <c r="AJ115" s="172">
        <f t="shared" si="24"/>
        <v>0</v>
      </c>
      <c r="AK115" s="172">
        <f t="shared" si="24"/>
        <v>0</v>
      </c>
      <c r="AL115" s="172">
        <f t="shared" si="24"/>
        <v>0</v>
      </c>
      <c r="AM115" s="172">
        <f t="shared" si="24"/>
        <v>1</v>
      </c>
      <c r="AN115" s="172">
        <f t="shared" si="24"/>
        <v>1</v>
      </c>
      <c r="AO115" s="172">
        <f t="shared" si="24"/>
        <v>1</v>
      </c>
      <c r="AP115" s="172">
        <f t="shared" si="24"/>
        <v>1</v>
      </c>
      <c r="AQ115" s="172">
        <f t="shared" si="24"/>
        <v>1</v>
      </c>
      <c r="AR115" s="172">
        <f t="shared" si="24"/>
        <v>1</v>
      </c>
      <c r="AS115" s="172">
        <f t="shared" si="24"/>
        <v>1</v>
      </c>
      <c r="AT115" s="172">
        <f t="shared" si="24"/>
        <v>1</v>
      </c>
      <c r="AU115" s="172">
        <f t="shared" si="24"/>
        <v>1</v>
      </c>
      <c r="AV115" s="172">
        <f t="shared" si="24"/>
        <v>1</v>
      </c>
      <c r="AW115" s="172">
        <f t="shared" si="24"/>
        <v>1</v>
      </c>
      <c r="AX115" s="172">
        <f t="shared" si="24"/>
        <v>1</v>
      </c>
      <c r="AY115" s="172">
        <f t="shared" si="24"/>
        <v>1</v>
      </c>
      <c r="AZ115" s="172">
        <f t="shared" si="24"/>
        <v>1</v>
      </c>
      <c r="BA115" s="172">
        <f t="shared" si="24"/>
        <v>1</v>
      </c>
    </row>
    <row r="116" spans="1:53">
      <c r="A116" s="155"/>
      <c r="B116" s="158"/>
      <c r="C116" s="158"/>
      <c r="D116" s="170">
        <v>17</v>
      </c>
      <c r="E116" s="162" t="str">
        <f t="shared" si="20"/>
        <v>No literario: Afiche</v>
      </c>
      <c r="F116" s="162" t="str">
        <f t="shared" si="20"/>
        <v>Relacionar e interpretar información</v>
      </c>
      <c r="G116" s="172">
        <f t="shared" si="24"/>
        <v>1</v>
      </c>
      <c r="H116" s="172">
        <f t="shared" si="24"/>
        <v>1</v>
      </c>
      <c r="I116" s="172">
        <f t="shared" si="24"/>
        <v>0</v>
      </c>
      <c r="J116" s="172">
        <f t="shared" si="24"/>
        <v>0</v>
      </c>
      <c r="K116" s="172">
        <f t="shared" si="24"/>
        <v>0</v>
      </c>
      <c r="L116" s="172">
        <f t="shared" si="24"/>
        <v>0</v>
      </c>
      <c r="M116" s="172">
        <f t="shared" si="24"/>
        <v>1</v>
      </c>
      <c r="N116" s="172">
        <f t="shared" si="24"/>
        <v>0</v>
      </c>
      <c r="O116" s="172">
        <f t="shared" si="24"/>
        <v>0</v>
      </c>
      <c r="P116" s="172">
        <f t="shared" si="24"/>
        <v>0</v>
      </c>
      <c r="Q116" s="172">
        <f t="shared" si="24"/>
        <v>0</v>
      </c>
      <c r="R116" s="172">
        <f t="shared" si="24"/>
        <v>0</v>
      </c>
      <c r="S116" s="172">
        <f t="shared" si="24"/>
        <v>0</v>
      </c>
      <c r="T116" s="172">
        <f t="shared" si="24"/>
        <v>1</v>
      </c>
      <c r="U116" s="172">
        <f t="shared" si="24"/>
        <v>0</v>
      </c>
      <c r="V116" s="172">
        <f t="shared" si="24"/>
        <v>1</v>
      </c>
      <c r="W116" s="172">
        <f t="shared" si="24"/>
        <v>1</v>
      </c>
      <c r="X116" s="172">
        <f t="shared" si="24"/>
        <v>1</v>
      </c>
      <c r="Y116" s="172">
        <f t="shared" si="24"/>
        <v>0</v>
      </c>
      <c r="Z116" s="172">
        <f t="shared" si="24"/>
        <v>0</v>
      </c>
      <c r="AA116" s="172">
        <f t="shared" si="24"/>
        <v>0</v>
      </c>
      <c r="AB116" s="172">
        <f t="shared" si="24"/>
        <v>0</v>
      </c>
      <c r="AC116" s="172">
        <f t="shared" si="24"/>
        <v>0</v>
      </c>
      <c r="AD116" s="172">
        <f t="shared" si="24"/>
        <v>1</v>
      </c>
      <c r="AE116" s="172">
        <f t="shared" si="24"/>
        <v>0</v>
      </c>
      <c r="AF116" s="172">
        <f t="shared" si="24"/>
        <v>0</v>
      </c>
      <c r="AG116" s="172">
        <f t="shared" si="24"/>
        <v>0</v>
      </c>
      <c r="AH116" s="172">
        <f t="shared" si="24"/>
        <v>0</v>
      </c>
      <c r="AI116" s="172">
        <f t="shared" si="24"/>
        <v>0</v>
      </c>
      <c r="AJ116" s="172">
        <f t="shared" si="24"/>
        <v>1</v>
      </c>
      <c r="AK116" s="172">
        <f t="shared" si="24"/>
        <v>0</v>
      </c>
      <c r="AL116" s="172">
        <f t="shared" si="24"/>
        <v>0</v>
      </c>
      <c r="AM116" s="172">
        <f t="shared" si="24"/>
        <v>1</v>
      </c>
      <c r="AN116" s="172">
        <f t="shared" si="24"/>
        <v>1</v>
      </c>
      <c r="AO116" s="172">
        <f t="shared" si="24"/>
        <v>1</v>
      </c>
      <c r="AP116" s="172">
        <f t="shared" si="24"/>
        <v>1</v>
      </c>
      <c r="AQ116" s="172">
        <f t="shared" si="24"/>
        <v>1</v>
      </c>
      <c r="AR116" s="172">
        <f t="shared" si="24"/>
        <v>1</v>
      </c>
      <c r="AS116" s="172">
        <f t="shared" si="24"/>
        <v>1</v>
      </c>
      <c r="AT116" s="172">
        <f t="shared" si="24"/>
        <v>1</v>
      </c>
      <c r="AU116" s="172">
        <f t="shared" si="24"/>
        <v>1</v>
      </c>
      <c r="AV116" s="172">
        <f t="shared" si="24"/>
        <v>1</v>
      </c>
      <c r="AW116" s="172">
        <f t="shared" si="24"/>
        <v>1</v>
      </c>
      <c r="AX116" s="172">
        <f t="shared" si="24"/>
        <v>1</v>
      </c>
      <c r="AY116" s="172">
        <f t="shared" si="24"/>
        <v>1</v>
      </c>
      <c r="AZ116" s="172">
        <f t="shared" si="24"/>
        <v>1</v>
      </c>
      <c r="BA116" s="172">
        <f t="shared" si="24"/>
        <v>1</v>
      </c>
    </row>
    <row r="117" spans="1:53">
      <c r="A117" s="155"/>
      <c r="B117" s="158"/>
      <c r="C117" s="158"/>
      <c r="D117" s="170">
        <v>18</v>
      </c>
      <c r="E117" s="162" t="str">
        <f t="shared" ref="E117:F124" si="25">E61</f>
        <v>No literario: Afiche</v>
      </c>
      <c r="F117" s="162" t="str">
        <f t="shared" si="25"/>
        <v>Reflexionar sobre el texto</v>
      </c>
      <c r="G117" s="172">
        <f t="shared" si="24"/>
        <v>0</v>
      </c>
      <c r="H117" s="172">
        <f t="shared" si="24"/>
        <v>0</v>
      </c>
      <c r="I117" s="172">
        <f t="shared" si="24"/>
        <v>1</v>
      </c>
      <c r="J117" s="172">
        <f t="shared" si="24"/>
        <v>0</v>
      </c>
      <c r="K117" s="172">
        <f t="shared" si="24"/>
        <v>0</v>
      </c>
      <c r="L117" s="172">
        <f t="shared" si="24"/>
        <v>1</v>
      </c>
      <c r="M117" s="172">
        <f t="shared" si="24"/>
        <v>0</v>
      </c>
      <c r="N117" s="172">
        <f t="shared" si="24"/>
        <v>0</v>
      </c>
      <c r="O117" s="172">
        <f t="shared" si="24"/>
        <v>1</v>
      </c>
      <c r="P117" s="172">
        <f t="shared" si="24"/>
        <v>0</v>
      </c>
      <c r="Q117" s="172">
        <f t="shared" si="24"/>
        <v>0</v>
      </c>
      <c r="R117" s="172">
        <f t="shared" si="24"/>
        <v>1</v>
      </c>
      <c r="S117" s="172">
        <f t="shared" si="24"/>
        <v>1</v>
      </c>
      <c r="T117" s="172">
        <f t="shared" si="24"/>
        <v>0</v>
      </c>
      <c r="U117" s="172">
        <f t="shared" si="24"/>
        <v>0</v>
      </c>
      <c r="V117" s="172">
        <f t="shared" si="24"/>
        <v>1</v>
      </c>
      <c r="W117" s="172">
        <f t="shared" si="24"/>
        <v>1</v>
      </c>
      <c r="X117" s="172">
        <f t="shared" si="24"/>
        <v>1</v>
      </c>
      <c r="Y117" s="172">
        <f t="shared" si="24"/>
        <v>1</v>
      </c>
      <c r="Z117" s="172">
        <f t="shared" si="24"/>
        <v>1</v>
      </c>
      <c r="AA117" s="172">
        <f t="shared" ref="AA117:BA117" si="26">IF(EXACT($E24,AA24),0,1)</f>
        <v>0</v>
      </c>
      <c r="AB117" s="172">
        <f t="shared" si="26"/>
        <v>1</v>
      </c>
      <c r="AC117" s="172">
        <f t="shared" si="26"/>
        <v>1</v>
      </c>
      <c r="AD117" s="172">
        <f t="shared" si="26"/>
        <v>0</v>
      </c>
      <c r="AE117" s="172">
        <f t="shared" si="26"/>
        <v>1</v>
      </c>
      <c r="AF117" s="172">
        <f t="shared" si="26"/>
        <v>1</v>
      </c>
      <c r="AG117" s="172">
        <f t="shared" si="26"/>
        <v>1</v>
      </c>
      <c r="AH117" s="172">
        <f t="shared" si="26"/>
        <v>1</v>
      </c>
      <c r="AI117" s="172">
        <f t="shared" si="26"/>
        <v>1</v>
      </c>
      <c r="AJ117" s="172">
        <f t="shared" si="26"/>
        <v>1</v>
      </c>
      <c r="AK117" s="172">
        <f t="shared" si="26"/>
        <v>1</v>
      </c>
      <c r="AL117" s="172">
        <f t="shared" si="26"/>
        <v>1</v>
      </c>
      <c r="AM117" s="172">
        <f t="shared" si="26"/>
        <v>1</v>
      </c>
      <c r="AN117" s="172">
        <f t="shared" si="26"/>
        <v>1</v>
      </c>
      <c r="AO117" s="172">
        <f t="shared" si="26"/>
        <v>1</v>
      </c>
      <c r="AP117" s="172">
        <f t="shared" si="26"/>
        <v>1</v>
      </c>
      <c r="AQ117" s="172">
        <f t="shared" si="26"/>
        <v>1</v>
      </c>
      <c r="AR117" s="172">
        <f t="shared" si="26"/>
        <v>1</v>
      </c>
      <c r="AS117" s="172">
        <f t="shared" si="26"/>
        <v>1</v>
      </c>
      <c r="AT117" s="172">
        <f t="shared" si="26"/>
        <v>1</v>
      </c>
      <c r="AU117" s="172">
        <f t="shared" si="26"/>
        <v>1</v>
      </c>
      <c r="AV117" s="172">
        <f t="shared" si="26"/>
        <v>1</v>
      </c>
      <c r="AW117" s="172">
        <f t="shared" si="26"/>
        <v>1</v>
      </c>
      <c r="AX117" s="172">
        <f t="shared" si="26"/>
        <v>1</v>
      </c>
      <c r="AY117" s="172">
        <f t="shared" si="26"/>
        <v>1</v>
      </c>
      <c r="AZ117" s="172">
        <f t="shared" si="26"/>
        <v>1</v>
      </c>
      <c r="BA117" s="172">
        <f t="shared" si="26"/>
        <v>1</v>
      </c>
    </row>
    <row r="118" spans="1:53">
      <c r="A118" s="155"/>
      <c r="B118" s="158"/>
      <c r="C118" s="158"/>
      <c r="D118" s="170">
        <v>19</v>
      </c>
      <c r="E118" s="162" t="str">
        <f t="shared" si="25"/>
        <v>No literario: Afiche</v>
      </c>
      <c r="F118" s="162" t="str">
        <f t="shared" si="25"/>
        <v>Reflexionar sobre el texto</v>
      </c>
      <c r="G118" s="172">
        <f t="shared" ref="G118:BA123" si="27">IF(EXACT($E25,G25),0,1)</f>
        <v>1</v>
      </c>
      <c r="H118" s="172">
        <f t="shared" si="27"/>
        <v>1</v>
      </c>
      <c r="I118" s="172">
        <f t="shared" si="27"/>
        <v>1</v>
      </c>
      <c r="J118" s="172">
        <f t="shared" si="27"/>
        <v>0</v>
      </c>
      <c r="K118" s="172">
        <f t="shared" si="27"/>
        <v>1</v>
      </c>
      <c r="L118" s="172">
        <f t="shared" si="27"/>
        <v>1</v>
      </c>
      <c r="M118" s="172">
        <f t="shared" si="27"/>
        <v>0</v>
      </c>
      <c r="N118" s="172">
        <f t="shared" si="27"/>
        <v>1</v>
      </c>
      <c r="O118" s="172">
        <f t="shared" si="27"/>
        <v>1</v>
      </c>
      <c r="P118" s="172">
        <f t="shared" si="27"/>
        <v>1</v>
      </c>
      <c r="Q118" s="172">
        <f t="shared" si="27"/>
        <v>1</v>
      </c>
      <c r="R118" s="172">
        <f t="shared" si="27"/>
        <v>1</v>
      </c>
      <c r="S118" s="172">
        <f t="shared" si="27"/>
        <v>1</v>
      </c>
      <c r="T118" s="172">
        <f t="shared" si="27"/>
        <v>1</v>
      </c>
      <c r="U118" s="172">
        <f t="shared" si="27"/>
        <v>1</v>
      </c>
      <c r="V118" s="172">
        <f t="shared" si="27"/>
        <v>0</v>
      </c>
      <c r="W118" s="172">
        <f t="shared" si="27"/>
        <v>0</v>
      </c>
      <c r="X118" s="172">
        <f t="shared" si="27"/>
        <v>0</v>
      </c>
      <c r="Y118" s="172">
        <f t="shared" si="27"/>
        <v>1</v>
      </c>
      <c r="Z118" s="172">
        <f t="shared" si="27"/>
        <v>1</v>
      </c>
      <c r="AA118" s="172">
        <f t="shared" si="27"/>
        <v>1</v>
      </c>
      <c r="AB118" s="172">
        <f t="shared" si="27"/>
        <v>0</v>
      </c>
      <c r="AC118" s="172">
        <f t="shared" si="27"/>
        <v>1</v>
      </c>
      <c r="AD118" s="172">
        <f t="shared" si="27"/>
        <v>1</v>
      </c>
      <c r="AE118" s="172">
        <f t="shared" si="27"/>
        <v>0</v>
      </c>
      <c r="AF118" s="172">
        <f t="shared" si="27"/>
        <v>1</v>
      </c>
      <c r="AG118" s="172">
        <f t="shared" si="27"/>
        <v>1</v>
      </c>
      <c r="AH118" s="172">
        <f t="shared" si="27"/>
        <v>0</v>
      </c>
      <c r="AI118" s="172">
        <f t="shared" si="27"/>
        <v>1</v>
      </c>
      <c r="AJ118" s="172">
        <f t="shared" si="27"/>
        <v>0</v>
      </c>
      <c r="AK118" s="172">
        <f t="shared" si="27"/>
        <v>0</v>
      </c>
      <c r="AL118" s="172">
        <f t="shared" si="27"/>
        <v>1</v>
      </c>
      <c r="AM118" s="172">
        <f t="shared" si="27"/>
        <v>1</v>
      </c>
      <c r="AN118" s="172">
        <f t="shared" si="27"/>
        <v>1</v>
      </c>
      <c r="AO118" s="172">
        <f t="shared" si="27"/>
        <v>1</v>
      </c>
      <c r="AP118" s="172">
        <f t="shared" si="27"/>
        <v>1</v>
      </c>
      <c r="AQ118" s="172">
        <f t="shared" si="27"/>
        <v>1</v>
      </c>
      <c r="AR118" s="172">
        <f t="shared" si="27"/>
        <v>1</v>
      </c>
      <c r="AS118" s="172">
        <f t="shared" si="27"/>
        <v>1</v>
      </c>
      <c r="AT118" s="172">
        <f t="shared" si="27"/>
        <v>1</v>
      </c>
      <c r="AU118" s="172">
        <f t="shared" si="27"/>
        <v>1</v>
      </c>
      <c r="AV118" s="172">
        <f t="shared" si="27"/>
        <v>1</v>
      </c>
      <c r="AW118" s="172">
        <f t="shared" si="27"/>
        <v>1</v>
      </c>
      <c r="AX118" s="172">
        <f t="shared" si="27"/>
        <v>1</v>
      </c>
      <c r="AY118" s="172">
        <f t="shared" si="27"/>
        <v>1</v>
      </c>
      <c r="AZ118" s="172">
        <f t="shared" si="27"/>
        <v>1</v>
      </c>
      <c r="BA118" s="172">
        <f t="shared" si="27"/>
        <v>1</v>
      </c>
    </row>
    <row r="119" spans="1:53">
      <c r="A119" s="155"/>
      <c r="B119" s="158"/>
      <c r="C119" s="158"/>
      <c r="D119" s="170">
        <v>20</v>
      </c>
      <c r="E119" s="162" t="str">
        <f t="shared" si="25"/>
        <v>No literario: informativo</v>
      </c>
      <c r="F119" s="162" t="str">
        <f t="shared" si="25"/>
        <v>Localizar información</v>
      </c>
      <c r="G119" s="172">
        <f t="shared" si="27"/>
        <v>0</v>
      </c>
      <c r="H119" s="172">
        <f t="shared" si="27"/>
        <v>0</v>
      </c>
      <c r="I119" s="172">
        <f t="shared" si="27"/>
        <v>0</v>
      </c>
      <c r="J119" s="172">
        <f t="shared" si="27"/>
        <v>0</v>
      </c>
      <c r="K119" s="172">
        <f t="shared" si="27"/>
        <v>1</v>
      </c>
      <c r="L119" s="172">
        <f t="shared" si="27"/>
        <v>0</v>
      </c>
      <c r="M119" s="172">
        <f t="shared" si="27"/>
        <v>1</v>
      </c>
      <c r="N119" s="172">
        <f t="shared" si="27"/>
        <v>1</v>
      </c>
      <c r="O119" s="172">
        <f t="shared" si="27"/>
        <v>0</v>
      </c>
      <c r="P119" s="172">
        <f t="shared" si="27"/>
        <v>0</v>
      </c>
      <c r="Q119" s="172">
        <f t="shared" si="27"/>
        <v>0</v>
      </c>
      <c r="R119" s="172">
        <f t="shared" si="27"/>
        <v>0</v>
      </c>
      <c r="S119" s="172">
        <f t="shared" si="27"/>
        <v>0</v>
      </c>
      <c r="T119" s="172">
        <f t="shared" si="27"/>
        <v>0</v>
      </c>
      <c r="U119" s="172">
        <f t="shared" si="27"/>
        <v>1</v>
      </c>
      <c r="V119" s="172">
        <f t="shared" si="27"/>
        <v>0</v>
      </c>
      <c r="W119" s="172">
        <f t="shared" si="27"/>
        <v>0</v>
      </c>
      <c r="X119" s="172">
        <f t="shared" si="27"/>
        <v>0</v>
      </c>
      <c r="Y119" s="172">
        <f t="shared" si="27"/>
        <v>1</v>
      </c>
      <c r="Z119" s="172">
        <f t="shared" si="27"/>
        <v>1</v>
      </c>
      <c r="AA119" s="172">
        <f t="shared" si="27"/>
        <v>0</v>
      </c>
      <c r="AB119" s="172">
        <f t="shared" si="27"/>
        <v>1</v>
      </c>
      <c r="AC119" s="172">
        <f t="shared" si="27"/>
        <v>1</v>
      </c>
      <c r="AD119" s="172">
        <f t="shared" si="27"/>
        <v>0</v>
      </c>
      <c r="AE119" s="172">
        <f t="shared" si="27"/>
        <v>1</v>
      </c>
      <c r="AF119" s="172">
        <f t="shared" si="27"/>
        <v>0</v>
      </c>
      <c r="AG119" s="172">
        <f t="shared" si="27"/>
        <v>0</v>
      </c>
      <c r="AH119" s="172">
        <f t="shared" si="27"/>
        <v>0</v>
      </c>
      <c r="AI119" s="172">
        <f t="shared" si="27"/>
        <v>0</v>
      </c>
      <c r="AJ119" s="172">
        <f t="shared" si="27"/>
        <v>0</v>
      </c>
      <c r="AK119" s="172">
        <f t="shared" si="27"/>
        <v>0</v>
      </c>
      <c r="AL119" s="172">
        <f t="shared" si="27"/>
        <v>0</v>
      </c>
      <c r="AM119" s="172">
        <f t="shared" si="27"/>
        <v>1</v>
      </c>
      <c r="AN119" s="172">
        <f t="shared" si="27"/>
        <v>1</v>
      </c>
      <c r="AO119" s="172">
        <f t="shared" si="27"/>
        <v>1</v>
      </c>
      <c r="AP119" s="172">
        <f t="shared" si="27"/>
        <v>1</v>
      </c>
      <c r="AQ119" s="172">
        <f t="shared" si="27"/>
        <v>1</v>
      </c>
      <c r="AR119" s="172">
        <f t="shared" si="27"/>
        <v>1</v>
      </c>
      <c r="AS119" s="172">
        <f t="shared" si="27"/>
        <v>1</v>
      </c>
      <c r="AT119" s="172">
        <f t="shared" si="27"/>
        <v>1</v>
      </c>
      <c r="AU119" s="172">
        <f t="shared" si="27"/>
        <v>1</v>
      </c>
      <c r="AV119" s="172">
        <f t="shared" si="27"/>
        <v>1</v>
      </c>
      <c r="AW119" s="172">
        <f t="shared" si="27"/>
        <v>1</v>
      </c>
      <c r="AX119" s="172">
        <f t="shared" si="27"/>
        <v>1</v>
      </c>
      <c r="AY119" s="172">
        <f t="shared" si="27"/>
        <v>1</v>
      </c>
      <c r="AZ119" s="172">
        <f t="shared" si="27"/>
        <v>1</v>
      </c>
      <c r="BA119" s="172">
        <f t="shared" si="27"/>
        <v>1</v>
      </c>
    </row>
    <row r="120" spans="1:53">
      <c r="A120" s="155"/>
      <c r="B120" s="158"/>
      <c r="C120" s="158"/>
      <c r="D120" s="170">
        <v>21</v>
      </c>
      <c r="E120" s="162" t="str">
        <f t="shared" si="25"/>
        <v>No literario: informativo</v>
      </c>
      <c r="F120" s="162" t="str">
        <f t="shared" si="25"/>
        <v>Relacionar e interpretar información</v>
      </c>
      <c r="G120" s="172">
        <f t="shared" si="27"/>
        <v>0</v>
      </c>
      <c r="H120" s="172">
        <f t="shared" si="27"/>
        <v>1</v>
      </c>
      <c r="I120" s="172">
        <f t="shared" si="27"/>
        <v>0</v>
      </c>
      <c r="J120" s="172">
        <f t="shared" si="27"/>
        <v>0</v>
      </c>
      <c r="K120" s="172">
        <f t="shared" si="27"/>
        <v>1</v>
      </c>
      <c r="L120" s="172">
        <f t="shared" si="27"/>
        <v>0</v>
      </c>
      <c r="M120" s="172">
        <f t="shared" si="27"/>
        <v>0</v>
      </c>
      <c r="N120" s="172">
        <f t="shared" si="27"/>
        <v>0</v>
      </c>
      <c r="O120" s="172">
        <f t="shared" si="27"/>
        <v>0</v>
      </c>
      <c r="P120" s="172">
        <f t="shared" si="27"/>
        <v>0</v>
      </c>
      <c r="Q120" s="172">
        <f t="shared" si="27"/>
        <v>0</v>
      </c>
      <c r="R120" s="172">
        <f t="shared" si="27"/>
        <v>0</v>
      </c>
      <c r="S120" s="172">
        <f t="shared" si="27"/>
        <v>0</v>
      </c>
      <c r="T120" s="172">
        <f t="shared" si="27"/>
        <v>0</v>
      </c>
      <c r="U120" s="172">
        <f t="shared" si="27"/>
        <v>0</v>
      </c>
      <c r="V120" s="172">
        <f t="shared" si="27"/>
        <v>1</v>
      </c>
      <c r="W120" s="172">
        <f t="shared" si="27"/>
        <v>0</v>
      </c>
      <c r="X120" s="172">
        <f t="shared" si="27"/>
        <v>1</v>
      </c>
      <c r="Y120" s="172">
        <f t="shared" si="27"/>
        <v>0</v>
      </c>
      <c r="Z120" s="172">
        <f t="shared" si="27"/>
        <v>0</v>
      </c>
      <c r="AA120" s="172">
        <f t="shared" si="27"/>
        <v>0</v>
      </c>
      <c r="AB120" s="172">
        <f t="shared" si="27"/>
        <v>0</v>
      </c>
      <c r="AC120" s="172">
        <f t="shared" si="27"/>
        <v>0</v>
      </c>
      <c r="AD120" s="172">
        <f t="shared" si="27"/>
        <v>0</v>
      </c>
      <c r="AE120" s="172">
        <f t="shared" si="27"/>
        <v>0</v>
      </c>
      <c r="AF120" s="172">
        <f t="shared" si="27"/>
        <v>0</v>
      </c>
      <c r="AG120" s="172">
        <f t="shared" si="27"/>
        <v>0</v>
      </c>
      <c r="AH120" s="172">
        <f t="shared" si="27"/>
        <v>0</v>
      </c>
      <c r="AI120" s="172">
        <f t="shared" si="27"/>
        <v>1</v>
      </c>
      <c r="AJ120" s="172">
        <f t="shared" si="27"/>
        <v>0</v>
      </c>
      <c r="AK120" s="172">
        <f t="shared" si="27"/>
        <v>0</v>
      </c>
      <c r="AL120" s="172">
        <f t="shared" si="27"/>
        <v>0</v>
      </c>
      <c r="AM120" s="172">
        <f t="shared" si="27"/>
        <v>1</v>
      </c>
      <c r="AN120" s="172">
        <f t="shared" si="27"/>
        <v>1</v>
      </c>
      <c r="AO120" s="172">
        <f t="shared" si="27"/>
        <v>1</v>
      </c>
      <c r="AP120" s="172">
        <f t="shared" si="27"/>
        <v>1</v>
      </c>
      <c r="AQ120" s="172">
        <f t="shared" si="27"/>
        <v>1</v>
      </c>
      <c r="AR120" s="172">
        <f t="shared" si="27"/>
        <v>1</v>
      </c>
      <c r="AS120" s="172">
        <f t="shared" si="27"/>
        <v>1</v>
      </c>
      <c r="AT120" s="172">
        <f t="shared" si="27"/>
        <v>1</v>
      </c>
      <c r="AU120" s="172">
        <f t="shared" si="27"/>
        <v>1</v>
      </c>
      <c r="AV120" s="172">
        <f t="shared" si="27"/>
        <v>1</v>
      </c>
      <c r="AW120" s="172">
        <f t="shared" si="27"/>
        <v>1</v>
      </c>
      <c r="AX120" s="172">
        <f t="shared" si="27"/>
        <v>1</v>
      </c>
      <c r="AY120" s="172">
        <f t="shared" si="27"/>
        <v>1</v>
      </c>
      <c r="AZ120" s="172">
        <f t="shared" si="27"/>
        <v>1</v>
      </c>
      <c r="BA120" s="172">
        <f t="shared" si="27"/>
        <v>1</v>
      </c>
    </row>
    <row r="121" spans="1:53">
      <c r="A121" s="155"/>
      <c r="B121" s="158"/>
      <c r="C121" s="158"/>
      <c r="D121" s="170">
        <v>22</v>
      </c>
      <c r="E121" s="162" t="str">
        <f t="shared" si="25"/>
        <v>No literario: informativo</v>
      </c>
      <c r="F121" s="162" t="str">
        <f t="shared" si="25"/>
        <v>Relacionar e interpretar información</v>
      </c>
      <c r="G121" s="172">
        <f t="shared" si="27"/>
        <v>1</v>
      </c>
      <c r="H121" s="172">
        <f t="shared" si="27"/>
        <v>0</v>
      </c>
      <c r="I121" s="172">
        <f t="shared" si="27"/>
        <v>0</v>
      </c>
      <c r="J121" s="172">
        <f t="shared" si="27"/>
        <v>1</v>
      </c>
      <c r="K121" s="172">
        <f t="shared" si="27"/>
        <v>0</v>
      </c>
      <c r="L121" s="172">
        <f t="shared" si="27"/>
        <v>0</v>
      </c>
      <c r="M121" s="172">
        <f t="shared" si="27"/>
        <v>0</v>
      </c>
      <c r="N121" s="172">
        <f t="shared" si="27"/>
        <v>0</v>
      </c>
      <c r="O121" s="172">
        <f t="shared" si="27"/>
        <v>0</v>
      </c>
      <c r="P121" s="172">
        <f t="shared" si="27"/>
        <v>0</v>
      </c>
      <c r="Q121" s="172">
        <f t="shared" si="27"/>
        <v>0</v>
      </c>
      <c r="R121" s="172">
        <f t="shared" si="27"/>
        <v>1</v>
      </c>
      <c r="S121" s="172">
        <f t="shared" si="27"/>
        <v>0</v>
      </c>
      <c r="T121" s="172">
        <f t="shared" si="27"/>
        <v>0</v>
      </c>
      <c r="U121" s="172">
        <f t="shared" si="27"/>
        <v>0</v>
      </c>
      <c r="V121" s="172">
        <f t="shared" si="27"/>
        <v>1</v>
      </c>
      <c r="W121" s="172">
        <f t="shared" si="27"/>
        <v>0</v>
      </c>
      <c r="X121" s="172">
        <f t="shared" si="27"/>
        <v>0</v>
      </c>
      <c r="Y121" s="172">
        <f t="shared" si="27"/>
        <v>1</v>
      </c>
      <c r="Z121" s="172">
        <f t="shared" si="27"/>
        <v>0</v>
      </c>
      <c r="AA121" s="172">
        <f t="shared" si="27"/>
        <v>0</v>
      </c>
      <c r="AB121" s="172">
        <f t="shared" si="27"/>
        <v>1</v>
      </c>
      <c r="AC121" s="172">
        <f t="shared" si="27"/>
        <v>1</v>
      </c>
      <c r="AD121" s="172">
        <f t="shared" si="27"/>
        <v>1</v>
      </c>
      <c r="AE121" s="172">
        <f t="shared" si="27"/>
        <v>1</v>
      </c>
      <c r="AF121" s="172">
        <f t="shared" si="27"/>
        <v>0</v>
      </c>
      <c r="AG121" s="172">
        <f t="shared" si="27"/>
        <v>1</v>
      </c>
      <c r="AH121" s="172">
        <f t="shared" si="27"/>
        <v>0</v>
      </c>
      <c r="AI121" s="172">
        <f t="shared" si="27"/>
        <v>1</v>
      </c>
      <c r="AJ121" s="172">
        <f t="shared" si="27"/>
        <v>0</v>
      </c>
      <c r="AK121" s="172">
        <f t="shared" si="27"/>
        <v>0</v>
      </c>
      <c r="AL121" s="172">
        <f t="shared" si="27"/>
        <v>1</v>
      </c>
      <c r="AM121" s="172">
        <f t="shared" si="27"/>
        <v>1</v>
      </c>
      <c r="AN121" s="172">
        <f t="shared" si="27"/>
        <v>1</v>
      </c>
      <c r="AO121" s="172">
        <f t="shared" si="27"/>
        <v>1</v>
      </c>
      <c r="AP121" s="172">
        <f t="shared" si="27"/>
        <v>1</v>
      </c>
      <c r="AQ121" s="172">
        <f t="shared" si="27"/>
        <v>1</v>
      </c>
      <c r="AR121" s="172">
        <f t="shared" si="27"/>
        <v>1</v>
      </c>
      <c r="AS121" s="172">
        <f t="shared" si="27"/>
        <v>1</v>
      </c>
      <c r="AT121" s="172">
        <f t="shared" si="27"/>
        <v>1</v>
      </c>
      <c r="AU121" s="172">
        <f t="shared" si="27"/>
        <v>1</v>
      </c>
      <c r="AV121" s="172">
        <f t="shared" si="27"/>
        <v>1</v>
      </c>
      <c r="AW121" s="172">
        <f t="shared" si="27"/>
        <v>1</v>
      </c>
      <c r="AX121" s="172">
        <f t="shared" si="27"/>
        <v>1</v>
      </c>
      <c r="AY121" s="172">
        <f t="shared" si="27"/>
        <v>1</v>
      </c>
      <c r="AZ121" s="172">
        <f t="shared" si="27"/>
        <v>1</v>
      </c>
      <c r="BA121" s="172">
        <f t="shared" si="27"/>
        <v>1</v>
      </c>
    </row>
    <row r="122" spans="1:53">
      <c r="A122" s="155"/>
      <c r="B122" s="158"/>
      <c r="C122" s="158"/>
      <c r="D122" s="170">
        <v>23</v>
      </c>
      <c r="E122" s="162" t="str">
        <f t="shared" si="25"/>
        <v>No literario: informativo</v>
      </c>
      <c r="F122" s="162" t="str">
        <f t="shared" si="25"/>
        <v>Reflexionar sobre el texto</v>
      </c>
      <c r="G122" s="172">
        <f t="shared" si="27"/>
        <v>0</v>
      </c>
      <c r="H122" s="172">
        <f t="shared" si="27"/>
        <v>0</v>
      </c>
      <c r="I122" s="172">
        <f t="shared" si="27"/>
        <v>0</v>
      </c>
      <c r="J122" s="172">
        <f t="shared" si="27"/>
        <v>0</v>
      </c>
      <c r="K122" s="172">
        <f t="shared" si="27"/>
        <v>0</v>
      </c>
      <c r="L122" s="172">
        <f t="shared" si="27"/>
        <v>0</v>
      </c>
      <c r="M122" s="172">
        <f t="shared" si="27"/>
        <v>0</v>
      </c>
      <c r="N122" s="172">
        <f t="shared" si="27"/>
        <v>0</v>
      </c>
      <c r="O122" s="172">
        <f t="shared" si="27"/>
        <v>0</v>
      </c>
      <c r="P122" s="172">
        <f t="shared" si="27"/>
        <v>0</v>
      </c>
      <c r="Q122" s="172">
        <f t="shared" si="27"/>
        <v>0</v>
      </c>
      <c r="R122" s="172">
        <f t="shared" si="27"/>
        <v>0</v>
      </c>
      <c r="S122" s="172">
        <f t="shared" si="27"/>
        <v>1</v>
      </c>
      <c r="T122" s="172">
        <f t="shared" si="27"/>
        <v>0</v>
      </c>
      <c r="U122" s="172">
        <f t="shared" si="27"/>
        <v>1</v>
      </c>
      <c r="V122" s="172">
        <f t="shared" si="27"/>
        <v>0</v>
      </c>
      <c r="W122" s="172">
        <f t="shared" si="27"/>
        <v>0</v>
      </c>
      <c r="X122" s="172">
        <f t="shared" si="27"/>
        <v>0</v>
      </c>
      <c r="Y122" s="172">
        <f t="shared" si="27"/>
        <v>0</v>
      </c>
      <c r="Z122" s="172">
        <f t="shared" si="27"/>
        <v>0</v>
      </c>
      <c r="AA122" s="172">
        <f t="shared" si="27"/>
        <v>0</v>
      </c>
      <c r="AB122" s="172">
        <f t="shared" si="27"/>
        <v>0</v>
      </c>
      <c r="AC122" s="172">
        <f t="shared" si="27"/>
        <v>0</v>
      </c>
      <c r="AD122" s="172">
        <f t="shared" si="27"/>
        <v>0</v>
      </c>
      <c r="AE122" s="172">
        <f t="shared" si="27"/>
        <v>0</v>
      </c>
      <c r="AF122" s="172">
        <f t="shared" si="27"/>
        <v>0</v>
      </c>
      <c r="AG122" s="172">
        <f t="shared" si="27"/>
        <v>0</v>
      </c>
      <c r="AH122" s="172">
        <f t="shared" si="27"/>
        <v>0</v>
      </c>
      <c r="AI122" s="172">
        <f t="shared" si="27"/>
        <v>0</v>
      </c>
      <c r="AJ122" s="172">
        <f t="shared" si="27"/>
        <v>1</v>
      </c>
      <c r="AK122" s="172">
        <f t="shared" si="27"/>
        <v>0</v>
      </c>
      <c r="AL122" s="172">
        <f t="shared" si="27"/>
        <v>0</v>
      </c>
      <c r="AM122" s="172">
        <f t="shared" si="27"/>
        <v>1</v>
      </c>
      <c r="AN122" s="172">
        <f t="shared" si="27"/>
        <v>1</v>
      </c>
      <c r="AO122" s="172">
        <f t="shared" si="27"/>
        <v>1</v>
      </c>
      <c r="AP122" s="172">
        <f t="shared" si="27"/>
        <v>1</v>
      </c>
      <c r="AQ122" s="172">
        <f t="shared" si="27"/>
        <v>1</v>
      </c>
      <c r="AR122" s="172">
        <f t="shared" si="27"/>
        <v>1</v>
      </c>
      <c r="AS122" s="172">
        <f t="shared" si="27"/>
        <v>1</v>
      </c>
      <c r="AT122" s="172">
        <f t="shared" si="27"/>
        <v>1</v>
      </c>
      <c r="AU122" s="172">
        <f t="shared" si="27"/>
        <v>1</v>
      </c>
      <c r="AV122" s="172">
        <f t="shared" si="27"/>
        <v>1</v>
      </c>
      <c r="AW122" s="172">
        <f t="shared" si="27"/>
        <v>1</v>
      </c>
      <c r="AX122" s="172">
        <f t="shared" si="27"/>
        <v>1</v>
      </c>
      <c r="AY122" s="172">
        <f t="shared" si="27"/>
        <v>1</v>
      </c>
      <c r="AZ122" s="172">
        <f t="shared" si="27"/>
        <v>1</v>
      </c>
      <c r="BA122" s="172">
        <f t="shared" si="27"/>
        <v>1</v>
      </c>
    </row>
    <row r="123" spans="1:53">
      <c r="A123" s="155"/>
      <c r="B123" s="158"/>
      <c r="C123" s="158"/>
      <c r="D123" s="170">
        <v>24</v>
      </c>
      <c r="E123" s="162" t="str">
        <f t="shared" si="25"/>
        <v>No literario: informativo</v>
      </c>
      <c r="F123" s="162" t="str">
        <f t="shared" si="25"/>
        <v>Localizar información</v>
      </c>
      <c r="G123" s="172">
        <f t="shared" si="27"/>
        <v>0</v>
      </c>
      <c r="H123" s="172">
        <f t="shared" si="27"/>
        <v>1</v>
      </c>
      <c r="I123" s="172">
        <f t="shared" si="27"/>
        <v>1</v>
      </c>
      <c r="J123" s="172">
        <f t="shared" si="27"/>
        <v>1</v>
      </c>
      <c r="K123" s="172">
        <f t="shared" si="27"/>
        <v>1</v>
      </c>
      <c r="L123" s="172">
        <f t="shared" si="27"/>
        <v>0</v>
      </c>
      <c r="M123" s="172">
        <f t="shared" si="27"/>
        <v>0</v>
      </c>
      <c r="N123" s="172">
        <f t="shared" si="27"/>
        <v>0</v>
      </c>
      <c r="O123" s="172">
        <f t="shared" si="27"/>
        <v>0</v>
      </c>
      <c r="P123" s="172">
        <f t="shared" si="27"/>
        <v>0</v>
      </c>
      <c r="Q123" s="172">
        <f t="shared" si="27"/>
        <v>1</v>
      </c>
      <c r="R123" s="172">
        <f t="shared" si="27"/>
        <v>1</v>
      </c>
      <c r="S123" s="172">
        <f t="shared" si="27"/>
        <v>1</v>
      </c>
      <c r="T123" s="172">
        <f t="shared" si="27"/>
        <v>0</v>
      </c>
      <c r="U123" s="172">
        <f t="shared" si="27"/>
        <v>1</v>
      </c>
      <c r="V123" s="172">
        <f t="shared" si="27"/>
        <v>1</v>
      </c>
      <c r="W123" s="172">
        <f t="shared" si="27"/>
        <v>1</v>
      </c>
      <c r="X123" s="172">
        <f t="shared" si="27"/>
        <v>0</v>
      </c>
      <c r="Y123" s="172">
        <f t="shared" si="27"/>
        <v>0</v>
      </c>
      <c r="Z123" s="172">
        <f t="shared" si="27"/>
        <v>0</v>
      </c>
      <c r="AA123" s="172">
        <f t="shared" ref="AA123:BA123" si="28">IF(EXACT($E30,AA30),0,1)</f>
        <v>0</v>
      </c>
      <c r="AB123" s="172">
        <f t="shared" si="28"/>
        <v>1</v>
      </c>
      <c r="AC123" s="172">
        <f t="shared" si="28"/>
        <v>1</v>
      </c>
      <c r="AD123" s="172">
        <f t="shared" si="28"/>
        <v>0</v>
      </c>
      <c r="AE123" s="172">
        <f t="shared" si="28"/>
        <v>1</v>
      </c>
      <c r="AF123" s="172">
        <f t="shared" si="28"/>
        <v>0</v>
      </c>
      <c r="AG123" s="172">
        <f t="shared" si="28"/>
        <v>1</v>
      </c>
      <c r="AH123" s="172">
        <f t="shared" si="28"/>
        <v>0</v>
      </c>
      <c r="AI123" s="172">
        <f t="shared" si="28"/>
        <v>1</v>
      </c>
      <c r="AJ123" s="172">
        <f t="shared" si="28"/>
        <v>0</v>
      </c>
      <c r="AK123" s="172">
        <f t="shared" si="28"/>
        <v>0</v>
      </c>
      <c r="AL123" s="172">
        <f t="shared" si="28"/>
        <v>1</v>
      </c>
      <c r="AM123" s="172">
        <f t="shared" si="28"/>
        <v>1</v>
      </c>
      <c r="AN123" s="172">
        <f t="shared" si="28"/>
        <v>1</v>
      </c>
      <c r="AO123" s="172">
        <f t="shared" si="28"/>
        <v>1</v>
      </c>
      <c r="AP123" s="172">
        <f t="shared" si="28"/>
        <v>1</v>
      </c>
      <c r="AQ123" s="172">
        <f t="shared" si="28"/>
        <v>1</v>
      </c>
      <c r="AR123" s="172">
        <f t="shared" si="28"/>
        <v>1</v>
      </c>
      <c r="AS123" s="172">
        <f t="shared" si="28"/>
        <v>1</v>
      </c>
      <c r="AT123" s="172">
        <f t="shared" si="28"/>
        <v>1</v>
      </c>
      <c r="AU123" s="172">
        <f t="shared" si="28"/>
        <v>1</v>
      </c>
      <c r="AV123" s="172">
        <f t="shared" si="28"/>
        <v>1</v>
      </c>
      <c r="AW123" s="172">
        <f t="shared" si="28"/>
        <v>1</v>
      </c>
      <c r="AX123" s="172">
        <f t="shared" si="28"/>
        <v>1</v>
      </c>
      <c r="AY123" s="172">
        <f t="shared" si="28"/>
        <v>1</v>
      </c>
      <c r="AZ123" s="172">
        <f t="shared" si="28"/>
        <v>1</v>
      </c>
      <c r="BA123" s="172">
        <f t="shared" si="28"/>
        <v>1</v>
      </c>
    </row>
    <row r="124" spans="1:53">
      <c r="A124" s="155"/>
      <c r="B124" s="158"/>
      <c r="C124" s="158"/>
      <c r="D124" s="170">
        <v>25</v>
      </c>
      <c r="E124" s="162" t="str">
        <f t="shared" si="25"/>
        <v>No literario: informativo</v>
      </c>
      <c r="F124" s="162" t="str">
        <f t="shared" si="25"/>
        <v>Reflexionar sobre el texto</v>
      </c>
      <c r="G124" s="172">
        <f t="shared" ref="G124:BA129" si="29">IF(EXACT($E31,G31),0,1)</f>
        <v>0</v>
      </c>
      <c r="H124" s="172">
        <f t="shared" si="29"/>
        <v>0</v>
      </c>
      <c r="I124" s="172">
        <f t="shared" si="29"/>
        <v>0</v>
      </c>
      <c r="J124" s="172">
        <f t="shared" si="29"/>
        <v>1</v>
      </c>
      <c r="K124" s="172">
        <f t="shared" si="29"/>
        <v>0</v>
      </c>
      <c r="L124" s="172">
        <f t="shared" si="29"/>
        <v>0</v>
      </c>
      <c r="M124" s="172">
        <f t="shared" si="29"/>
        <v>0</v>
      </c>
      <c r="N124" s="172">
        <f t="shared" si="29"/>
        <v>0</v>
      </c>
      <c r="O124" s="172">
        <f t="shared" si="29"/>
        <v>0</v>
      </c>
      <c r="P124" s="172">
        <f t="shared" si="29"/>
        <v>0</v>
      </c>
      <c r="Q124" s="172">
        <f t="shared" si="29"/>
        <v>0</v>
      </c>
      <c r="R124" s="172">
        <f t="shared" si="29"/>
        <v>0</v>
      </c>
      <c r="S124" s="172">
        <f t="shared" si="29"/>
        <v>1</v>
      </c>
      <c r="T124" s="172">
        <f t="shared" si="29"/>
        <v>0</v>
      </c>
      <c r="U124" s="172">
        <f t="shared" si="29"/>
        <v>1</v>
      </c>
      <c r="V124" s="172">
        <f t="shared" si="29"/>
        <v>0</v>
      </c>
      <c r="W124" s="172">
        <f t="shared" si="29"/>
        <v>0</v>
      </c>
      <c r="X124" s="172">
        <f t="shared" si="29"/>
        <v>0</v>
      </c>
      <c r="Y124" s="172">
        <f t="shared" si="29"/>
        <v>0</v>
      </c>
      <c r="Z124" s="172">
        <f t="shared" si="29"/>
        <v>1</v>
      </c>
      <c r="AA124" s="172">
        <f t="shared" si="29"/>
        <v>0</v>
      </c>
      <c r="AB124" s="172">
        <f t="shared" si="29"/>
        <v>1</v>
      </c>
      <c r="AC124" s="172">
        <f t="shared" si="29"/>
        <v>0</v>
      </c>
      <c r="AD124" s="172">
        <f t="shared" si="29"/>
        <v>1</v>
      </c>
      <c r="AE124" s="172">
        <f t="shared" si="29"/>
        <v>1</v>
      </c>
      <c r="AF124" s="172">
        <f t="shared" si="29"/>
        <v>0</v>
      </c>
      <c r="AG124" s="172">
        <f t="shared" si="29"/>
        <v>0</v>
      </c>
      <c r="AH124" s="172">
        <f t="shared" si="29"/>
        <v>0</v>
      </c>
      <c r="AI124" s="172">
        <f t="shared" si="29"/>
        <v>0</v>
      </c>
      <c r="AJ124" s="172">
        <f t="shared" si="29"/>
        <v>0</v>
      </c>
      <c r="AK124" s="172">
        <f t="shared" si="29"/>
        <v>0</v>
      </c>
      <c r="AL124" s="172">
        <f t="shared" si="29"/>
        <v>1</v>
      </c>
      <c r="AM124" s="172">
        <f t="shared" si="29"/>
        <v>1</v>
      </c>
      <c r="AN124" s="172">
        <f t="shared" si="29"/>
        <v>1</v>
      </c>
      <c r="AO124" s="172">
        <f t="shared" si="29"/>
        <v>1</v>
      </c>
      <c r="AP124" s="172">
        <f t="shared" si="29"/>
        <v>1</v>
      </c>
      <c r="AQ124" s="172">
        <f t="shared" si="29"/>
        <v>1</v>
      </c>
      <c r="AR124" s="172">
        <f t="shared" si="29"/>
        <v>1</v>
      </c>
      <c r="AS124" s="172">
        <f t="shared" si="29"/>
        <v>1</v>
      </c>
      <c r="AT124" s="172">
        <f t="shared" si="29"/>
        <v>1</v>
      </c>
      <c r="AU124" s="172">
        <f t="shared" si="29"/>
        <v>1</v>
      </c>
      <c r="AV124" s="172">
        <f t="shared" si="29"/>
        <v>1</v>
      </c>
      <c r="AW124" s="172">
        <f t="shared" si="29"/>
        <v>1</v>
      </c>
      <c r="AX124" s="172">
        <f t="shared" si="29"/>
        <v>1</v>
      </c>
      <c r="AY124" s="172">
        <f t="shared" si="29"/>
        <v>1</v>
      </c>
      <c r="AZ124" s="172">
        <f t="shared" si="29"/>
        <v>1</v>
      </c>
      <c r="BA124" s="172">
        <f t="shared" si="29"/>
        <v>1</v>
      </c>
    </row>
    <row r="125" spans="1:53">
      <c r="A125" s="155"/>
      <c r="B125" s="158"/>
      <c r="C125" s="158"/>
      <c r="D125" s="170">
        <v>26</v>
      </c>
      <c r="E125" s="162" t="str">
        <f>E69</f>
        <v>Literario narrativo: Cuento</v>
      </c>
      <c r="F125" s="162" t="str">
        <f>F69</f>
        <v>Localizar información</v>
      </c>
      <c r="G125" s="172">
        <f t="shared" si="29"/>
        <v>1</v>
      </c>
      <c r="H125" s="172">
        <f t="shared" si="29"/>
        <v>0</v>
      </c>
      <c r="I125" s="172">
        <f t="shared" si="29"/>
        <v>0</v>
      </c>
      <c r="J125" s="172">
        <f t="shared" si="29"/>
        <v>1</v>
      </c>
      <c r="K125" s="172">
        <f t="shared" si="29"/>
        <v>0</v>
      </c>
      <c r="L125" s="172">
        <f t="shared" si="29"/>
        <v>1</v>
      </c>
      <c r="M125" s="172">
        <f t="shared" si="29"/>
        <v>0</v>
      </c>
      <c r="N125" s="172">
        <f t="shared" si="29"/>
        <v>0</v>
      </c>
      <c r="O125" s="172">
        <f t="shared" si="29"/>
        <v>0</v>
      </c>
      <c r="P125" s="172">
        <f t="shared" si="29"/>
        <v>0</v>
      </c>
      <c r="Q125" s="172">
        <f t="shared" si="29"/>
        <v>0</v>
      </c>
      <c r="R125" s="172">
        <f t="shared" si="29"/>
        <v>1</v>
      </c>
      <c r="S125" s="172">
        <f t="shared" si="29"/>
        <v>0</v>
      </c>
      <c r="T125" s="172">
        <f t="shared" si="29"/>
        <v>1</v>
      </c>
      <c r="U125" s="172">
        <f t="shared" si="29"/>
        <v>1</v>
      </c>
      <c r="V125" s="172">
        <f t="shared" si="29"/>
        <v>1</v>
      </c>
      <c r="W125" s="172">
        <f t="shared" si="29"/>
        <v>0</v>
      </c>
      <c r="X125" s="172">
        <f t="shared" si="29"/>
        <v>0</v>
      </c>
      <c r="Y125" s="172">
        <f t="shared" si="29"/>
        <v>0</v>
      </c>
      <c r="Z125" s="172">
        <f t="shared" si="29"/>
        <v>0</v>
      </c>
      <c r="AA125" s="172">
        <f t="shared" si="29"/>
        <v>0</v>
      </c>
      <c r="AB125" s="172">
        <f t="shared" si="29"/>
        <v>0</v>
      </c>
      <c r="AC125" s="172">
        <f t="shared" si="29"/>
        <v>1</v>
      </c>
      <c r="AD125" s="172">
        <f t="shared" si="29"/>
        <v>0</v>
      </c>
      <c r="AE125" s="172">
        <f t="shared" si="29"/>
        <v>0</v>
      </c>
      <c r="AF125" s="172">
        <f t="shared" si="29"/>
        <v>0</v>
      </c>
      <c r="AG125" s="172">
        <f t="shared" si="29"/>
        <v>0</v>
      </c>
      <c r="AH125" s="172">
        <f t="shared" si="29"/>
        <v>0</v>
      </c>
      <c r="AI125" s="172">
        <f t="shared" si="29"/>
        <v>0</v>
      </c>
      <c r="AJ125" s="172">
        <f t="shared" si="29"/>
        <v>0</v>
      </c>
      <c r="AK125" s="172">
        <f t="shared" si="29"/>
        <v>0</v>
      </c>
      <c r="AL125" s="172">
        <f t="shared" si="29"/>
        <v>0</v>
      </c>
      <c r="AM125" s="172">
        <f t="shared" si="29"/>
        <v>1</v>
      </c>
      <c r="AN125" s="172">
        <f t="shared" si="29"/>
        <v>1</v>
      </c>
      <c r="AO125" s="172">
        <f t="shared" si="29"/>
        <v>1</v>
      </c>
      <c r="AP125" s="172">
        <f t="shared" si="29"/>
        <v>1</v>
      </c>
      <c r="AQ125" s="172">
        <f t="shared" si="29"/>
        <v>1</v>
      </c>
      <c r="AR125" s="172">
        <f t="shared" si="29"/>
        <v>1</v>
      </c>
      <c r="AS125" s="172">
        <f t="shared" si="29"/>
        <v>1</v>
      </c>
      <c r="AT125" s="172">
        <f t="shared" si="29"/>
        <v>1</v>
      </c>
      <c r="AU125" s="172">
        <f t="shared" si="29"/>
        <v>1</v>
      </c>
      <c r="AV125" s="172">
        <f t="shared" si="29"/>
        <v>1</v>
      </c>
      <c r="AW125" s="172">
        <f t="shared" si="29"/>
        <v>1</v>
      </c>
      <c r="AX125" s="172">
        <f t="shared" si="29"/>
        <v>1</v>
      </c>
      <c r="AY125" s="172">
        <f t="shared" si="29"/>
        <v>1</v>
      </c>
      <c r="AZ125" s="172">
        <f t="shared" si="29"/>
        <v>1</v>
      </c>
      <c r="BA125" s="172">
        <f t="shared" si="29"/>
        <v>1</v>
      </c>
    </row>
    <row r="126" spans="1:53">
      <c r="A126" s="155"/>
      <c r="B126" s="158"/>
      <c r="C126" s="158"/>
      <c r="D126" s="170">
        <v>27</v>
      </c>
      <c r="E126" s="162" t="str">
        <f t="shared" ref="E126:F134" si="30">E70</f>
        <v>Literario narrativo: Cuento</v>
      </c>
      <c r="F126" s="162" t="str">
        <f t="shared" si="30"/>
        <v>Localizar información</v>
      </c>
      <c r="G126" s="172">
        <f t="shared" si="29"/>
        <v>0</v>
      </c>
      <c r="H126" s="172">
        <f t="shared" si="29"/>
        <v>0</v>
      </c>
      <c r="I126" s="172">
        <f t="shared" si="29"/>
        <v>0</v>
      </c>
      <c r="J126" s="172">
        <f t="shared" si="29"/>
        <v>1</v>
      </c>
      <c r="K126" s="172">
        <f t="shared" si="29"/>
        <v>0</v>
      </c>
      <c r="L126" s="172">
        <f t="shared" si="29"/>
        <v>0</v>
      </c>
      <c r="M126" s="172">
        <f t="shared" si="29"/>
        <v>0</v>
      </c>
      <c r="N126" s="172">
        <f t="shared" si="29"/>
        <v>1</v>
      </c>
      <c r="O126" s="172">
        <f t="shared" si="29"/>
        <v>0</v>
      </c>
      <c r="P126" s="172">
        <f t="shared" si="29"/>
        <v>1</v>
      </c>
      <c r="Q126" s="172">
        <f t="shared" si="29"/>
        <v>0</v>
      </c>
      <c r="R126" s="172">
        <f t="shared" si="29"/>
        <v>0</v>
      </c>
      <c r="S126" s="172">
        <f t="shared" si="29"/>
        <v>0</v>
      </c>
      <c r="T126" s="172">
        <f t="shared" si="29"/>
        <v>0</v>
      </c>
      <c r="U126" s="172">
        <f t="shared" si="29"/>
        <v>0</v>
      </c>
      <c r="V126" s="172">
        <f t="shared" si="29"/>
        <v>0</v>
      </c>
      <c r="W126" s="172">
        <f t="shared" si="29"/>
        <v>1</v>
      </c>
      <c r="X126" s="172">
        <f t="shared" si="29"/>
        <v>1</v>
      </c>
      <c r="Y126" s="172">
        <f t="shared" si="29"/>
        <v>0</v>
      </c>
      <c r="Z126" s="172">
        <f t="shared" si="29"/>
        <v>0</v>
      </c>
      <c r="AA126" s="172">
        <f t="shared" si="29"/>
        <v>0</v>
      </c>
      <c r="AB126" s="172">
        <f t="shared" si="29"/>
        <v>0</v>
      </c>
      <c r="AC126" s="172">
        <f t="shared" si="29"/>
        <v>1</v>
      </c>
      <c r="AD126" s="172">
        <f t="shared" si="29"/>
        <v>0</v>
      </c>
      <c r="AE126" s="172">
        <f t="shared" si="29"/>
        <v>0</v>
      </c>
      <c r="AF126" s="172">
        <f t="shared" si="29"/>
        <v>1</v>
      </c>
      <c r="AG126" s="172">
        <f t="shared" si="29"/>
        <v>1</v>
      </c>
      <c r="AH126" s="172">
        <f t="shared" si="29"/>
        <v>0</v>
      </c>
      <c r="AI126" s="172">
        <f t="shared" si="29"/>
        <v>1</v>
      </c>
      <c r="AJ126" s="172">
        <f t="shared" si="29"/>
        <v>0</v>
      </c>
      <c r="AK126" s="172">
        <f t="shared" si="29"/>
        <v>0</v>
      </c>
      <c r="AL126" s="172">
        <f t="shared" si="29"/>
        <v>1</v>
      </c>
      <c r="AM126" s="172">
        <f t="shared" si="29"/>
        <v>1</v>
      </c>
      <c r="AN126" s="172">
        <f t="shared" si="29"/>
        <v>1</v>
      </c>
      <c r="AO126" s="172">
        <f t="shared" si="29"/>
        <v>1</v>
      </c>
      <c r="AP126" s="172">
        <f t="shared" si="29"/>
        <v>1</v>
      </c>
      <c r="AQ126" s="172">
        <f t="shared" si="29"/>
        <v>1</v>
      </c>
      <c r="AR126" s="172">
        <f t="shared" si="29"/>
        <v>1</v>
      </c>
      <c r="AS126" s="172">
        <f t="shared" si="29"/>
        <v>1</v>
      </c>
      <c r="AT126" s="172">
        <f t="shared" si="29"/>
        <v>1</v>
      </c>
      <c r="AU126" s="172">
        <f t="shared" si="29"/>
        <v>1</v>
      </c>
      <c r="AV126" s="172">
        <f t="shared" si="29"/>
        <v>1</v>
      </c>
      <c r="AW126" s="172">
        <f t="shared" si="29"/>
        <v>1</v>
      </c>
      <c r="AX126" s="172">
        <f t="shared" si="29"/>
        <v>1</v>
      </c>
      <c r="AY126" s="172">
        <f t="shared" si="29"/>
        <v>1</v>
      </c>
      <c r="AZ126" s="172">
        <f t="shared" si="29"/>
        <v>1</v>
      </c>
      <c r="BA126" s="172">
        <f t="shared" si="29"/>
        <v>1</v>
      </c>
    </row>
    <row r="127" spans="1:53">
      <c r="A127" s="155"/>
      <c r="B127" s="158"/>
      <c r="C127" s="158"/>
      <c r="D127" s="170">
        <v>28</v>
      </c>
      <c r="E127" s="162" t="str">
        <f t="shared" si="30"/>
        <v>Literario narrativo: Cuento</v>
      </c>
      <c r="F127" s="162" t="str">
        <f t="shared" si="30"/>
        <v>Localizar información</v>
      </c>
      <c r="G127" s="172">
        <f t="shared" si="29"/>
        <v>1</v>
      </c>
      <c r="H127" s="172">
        <f t="shared" si="29"/>
        <v>1</v>
      </c>
      <c r="I127" s="172">
        <f t="shared" si="29"/>
        <v>0</v>
      </c>
      <c r="J127" s="172">
        <f t="shared" si="29"/>
        <v>0</v>
      </c>
      <c r="K127" s="172">
        <f t="shared" si="29"/>
        <v>0</v>
      </c>
      <c r="L127" s="172">
        <f t="shared" si="29"/>
        <v>0</v>
      </c>
      <c r="M127" s="172">
        <f t="shared" si="29"/>
        <v>0</v>
      </c>
      <c r="N127" s="172">
        <f t="shared" si="29"/>
        <v>0</v>
      </c>
      <c r="O127" s="172">
        <f t="shared" si="29"/>
        <v>0</v>
      </c>
      <c r="P127" s="172">
        <f t="shared" si="29"/>
        <v>0</v>
      </c>
      <c r="Q127" s="172">
        <f t="shared" si="29"/>
        <v>0</v>
      </c>
      <c r="R127" s="172">
        <f t="shared" si="29"/>
        <v>0</v>
      </c>
      <c r="S127" s="172">
        <f t="shared" si="29"/>
        <v>0</v>
      </c>
      <c r="T127" s="172">
        <f t="shared" si="29"/>
        <v>0</v>
      </c>
      <c r="U127" s="172">
        <f t="shared" si="29"/>
        <v>0</v>
      </c>
      <c r="V127" s="172">
        <f t="shared" si="29"/>
        <v>1</v>
      </c>
      <c r="W127" s="172">
        <f t="shared" si="29"/>
        <v>1</v>
      </c>
      <c r="X127" s="172">
        <f t="shared" si="29"/>
        <v>1</v>
      </c>
      <c r="Y127" s="172">
        <f t="shared" si="29"/>
        <v>0</v>
      </c>
      <c r="Z127" s="172">
        <f t="shared" si="29"/>
        <v>0</v>
      </c>
      <c r="AA127" s="172">
        <f t="shared" si="29"/>
        <v>0</v>
      </c>
      <c r="AB127" s="172">
        <f t="shared" si="29"/>
        <v>1</v>
      </c>
      <c r="AC127" s="172">
        <f t="shared" si="29"/>
        <v>0</v>
      </c>
      <c r="AD127" s="172">
        <f t="shared" si="29"/>
        <v>0</v>
      </c>
      <c r="AE127" s="172">
        <f t="shared" si="29"/>
        <v>1</v>
      </c>
      <c r="AF127" s="172">
        <f t="shared" si="29"/>
        <v>0</v>
      </c>
      <c r="AG127" s="172">
        <f t="shared" si="29"/>
        <v>1</v>
      </c>
      <c r="AH127" s="172">
        <f t="shared" si="29"/>
        <v>0</v>
      </c>
      <c r="AI127" s="172">
        <f t="shared" si="29"/>
        <v>0</v>
      </c>
      <c r="AJ127" s="172">
        <f t="shared" si="29"/>
        <v>0</v>
      </c>
      <c r="AK127" s="172">
        <f t="shared" si="29"/>
        <v>1</v>
      </c>
      <c r="AL127" s="172">
        <f t="shared" si="29"/>
        <v>0</v>
      </c>
      <c r="AM127" s="172">
        <f t="shared" si="29"/>
        <v>1</v>
      </c>
      <c r="AN127" s="172">
        <f t="shared" si="29"/>
        <v>1</v>
      </c>
      <c r="AO127" s="172">
        <f t="shared" si="29"/>
        <v>1</v>
      </c>
      <c r="AP127" s="172">
        <f t="shared" si="29"/>
        <v>1</v>
      </c>
      <c r="AQ127" s="172">
        <f t="shared" si="29"/>
        <v>1</v>
      </c>
      <c r="AR127" s="172">
        <f t="shared" si="29"/>
        <v>1</v>
      </c>
      <c r="AS127" s="172">
        <f t="shared" si="29"/>
        <v>1</v>
      </c>
      <c r="AT127" s="172">
        <f t="shared" si="29"/>
        <v>1</v>
      </c>
      <c r="AU127" s="172">
        <f t="shared" si="29"/>
        <v>1</v>
      </c>
      <c r="AV127" s="172">
        <f t="shared" si="29"/>
        <v>1</v>
      </c>
      <c r="AW127" s="172">
        <f t="shared" si="29"/>
        <v>1</v>
      </c>
      <c r="AX127" s="172">
        <f t="shared" si="29"/>
        <v>1</v>
      </c>
      <c r="AY127" s="172">
        <f t="shared" si="29"/>
        <v>1</v>
      </c>
      <c r="AZ127" s="172">
        <f t="shared" si="29"/>
        <v>1</v>
      </c>
      <c r="BA127" s="172">
        <f t="shared" si="29"/>
        <v>1</v>
      </c>
    </row>
    <row r="128" spans="1:53">
      <c r="A128" s="155"/>
      <c r="B128" s="158"/>
      <c r="C128" s="158"/>
      <c r="D128" s="170">
        <v>29</v>
      </c>
      <c r="E128" s="162" t="str">
        <f t="shared" si="30"/>
        <v>Literario narrativo: Cuento</v>
      </c>
      <c r="F128" s="162" t="str">
        <f t="shared" si="30"/>
        <v>Relacionar e interpretar información</v>
      </c>
      <c r="G128" s="172">
        <f t="shared" si="29"/>
        <v>0</v>
      </c>
      <c r="H128" s="172">
        <f t="shared" si="29"/>
        <v>0</v>
      </c>
      <c r="I128" s="172">
        <f t="shared" si="29"/>
        <v>1</v>
      </c>
      <c r="J128" s="172">
        <f t="shared" si="29"/>
        <v>0</v>
      </c>
      <c r="K128" s="172">
        <f t="shared" si="29"/>
        <v>0</v>
      </c>
      <c r="L128" s="172">
        <f t="shared" si="29"/>
        <v>0</v>
      </c>
      <c r="M128" s="172">
        <f t="shared" si="29"/>
        <v>0</v>
      </c>
      <c r="N128" s="172">
        <f t="shared" si="29"/>
        <v>0</v>
      </c>
      <c r="O128" s="172">
        <f t="shared" si="29"/>
        <v>0</v>
      </c>
      <c r="P128" s="172">
        <f t="shared" si="29"/>
        <v>0</v>
      </c>
      <c r="Q128" s="172">
        <f t="shared" si="29"/>
        <v>0</v>
      </c>
      <c r="R128" s="172">
        <f t="shared" si="29"/>
        <v>0</v>
      </c>
      <c r="S128" s="172">
        <f t="shared" si="29"/>
        <v>1</v>
      </c>
      <c r="T128" s="172">
        <f t="shared" si="29"/>
        <v>1</v>
      </c>
      <c r="U128" s="172">
        <f t="shared" si="29"/>
        <v>1</v>
      </c>
      <c r="V128" s="172">
        <f t="shared" si="29"/>
        <v>0</v>
      </c>
      <c r="W128" s="172">
        <f t="shared" si="29"/>
        <v>0</v>
      </c>
      <c r="X128" s="172">
        <f t="shared" si="29"/>
        <v>0</v>
      </c>
      <c r="Y128" s="172">
        <f t="shared" si="29"/>
        <v>0</v>
      </c>
      <c r="Z128" s="172">
        <f t="shared" si="29"/>
        <v>0</v>
      </c>
      <c r="AA128" s="172">
        <f t="shared" si="29"/>
        <v>0</v>
      </c>
      <c r="AB128" s="172">
        <f t="shared" si="29"/>
        <v>0</v>
      </c>
      <c r="AC128" s="172">
        <f t="shared" si="29"/>
        <v>0</v>
      </c>
      <c r="AD128" s="172">
        <f t="shared" si="29"/>
        <v>0</v>
      </c>
      <c r="AE128" s="172">
        <f t="shared" si="29"/>
        <v>0</v>
      </c>
      <c r="AF128" s="172">
        <f t="shared" si="29"/>
        <v>0</v>
      </c>
      <c r="AG128" s="172">
        <f t="shared" si="29"/>
        <v>1</v>
      </c>
      <c r="AH128" s="172">
        <f t="shared" si="29"/>
        <v>0</v>
      </c>
      <c r="AI128" s="172">
        <f t="shared" si="29"/>
        <v>0</v>
      </c>
      <c r="AJ128" s="172">
        <f t="shared" si="29"/>
        <v>0</v>
      </c>
      <c r="AK128" s="172">
        <f t="shared" si="29"/>
        <v>0</v>
      </c>
      <c r="AL128" s="172">
        <f t="shared" si="29"/>
        <v>1</v>
      </c>
      <c r="AM128" s="172">
        <f t="shared" si="29"/>
        <v>1</v>
      </c>
      <c r="AN128" s="172">
        <f t="shared" si="29"/>
        <v>1</v>
      </c>
      <c r="AO128" s="172">
        <f t="shared" si="29"/>
        <v>1</v>
      </c>
      <c r="AP128" s="172">
        <f t="shared" si="29"/>
        <v>1</v>
      </c>
      <c r="AQ128" s="172">
        <f t="shared" si="29"/>
        <v>1</v>
      </c>
      <c r="AR128" s="172">
        <f t="shared" si="29"/>
        <v>1</v>
      </c>
      <c r="AS128" s="172">
        <f t="shared" si="29"/>
        <v>1</v>
      </c>
      <c r="AT128" s="172">
        <f t="shared" si="29"/>
        <v>1</v>
      </c>
      <c r="AU128" s="172">
        <f t="shared" si="29"/>
        <v>1</v>
      </c>
      <c r="AV128" s="172">
        <f t="shared" si="29"/>
        <v>1</v>
      </c>
      <c r="AW128" s="172">
        <f t="shared" si="29"/>
        <v>1</v>
      </c>
      <c r="AX128" s="172">
        <f t="shared" si="29"/>
        <v>1</v>
      </c>
      <c r="AY128" s="172">
        <f t="shared" si="29"/>
        <v>1</v>
      </c>
      <c r="AZ128" s="172">
        <f t="shared" si="29"/>
        <v>1</v>
      </c>
      <c r="BA128" s="172">
        <f t="shared" si="29"/>
        <v>1</v>
      </c>
    </row>
    <row r="129" spans="1:53">
      <c r="A129" s="155"/>
      <c r="B129" s="158"/>
      <c r="C129" s="158"/>
      <c r="D129" s="170">
        <v>30</v>
      </c>
      <c r="E129" s="162" t="str">
        <f t="shared" si="30"/>
        <v>Literario narrativo: Cuento</v>
      </c>
      <c r="F129" s="162" t="str">
        <f t="shared" si="30"/>
        <v>Reflexionar sobre el texto</v>
      </c>
      <c r="G129" s="172">
        <f t="shared" si="29"/>
        <v>0</v>
      </c>
      <c r="H129" s="172">
        <f t="shared" si="29"/>
        <v>1</v>
      </c>
      <c r="I129" s="172">
        <f t="shared" si="29"/>
        <v>0</v>
      </c>
      <c r="J129" s="172">
        <f t="shared" si="29"/>
        <v>0</v>
      </c>
      <c r="K129" s="172">
        <f t="shared" si="29"/>
        <v>0</v>
      </c>
      <c r="L129" s="172">
        <f t="shared" si="29"/>
        <v>0</v>
      </c>
      <c r="M129" s="172">
        <f t="shared" si="29"/>
        <v>0</v>
      </c>
      <c r="N129" s="172">
        <f t="shared" si="29"/>
        <v>0</v>
      </c>
      <c r="O129" s="172">
        <f t="shared" si="29"/>
        <v>0</v>
      </c>
      <c r="P129" s="172">
        <f t="shared" si="29"/>
        <v>0</v>
      </c>
      <c r="Q129" s="172">
        <f t="shared" si="29"/>
        <v>0</v>
      </c>
      <c r="R129" s="172">
        <f t="shared" si="29"/>
        <v>0</v>
      </c>
      <c r="S129" s="172">
        <f t="shared" si="29"/>
        <v>1</v>
      </c>
      <c r="T129" s="172">
        <f t="shared" si="29"/>
        <v>1</v>
      </c>
      <c r="U129" s="172">
        <f t="shared" si="29"/>
        <v>1</v>
      </c>
      <c r="V129" s="172">
        <f t="shared" si="29"/>
        <v>1</v>
      </c>
      <c r="W129" s="172">
        <f t="shared" si="29"/>
        <v>1</v>
      </c>
      <c r="X129" s="172">
        <f t="shared" si="29"/>
        <v>1</v>
      </c>
      <c r="Y129" s="172">
        <f t="shared" si="29"/>
        <v>1</v>
      </c>
      <c r="Z129" s="172">
        <f t="shared" si="29"/>
        <v>0</v>
      </c>
      <c r="AA129" s="172">
        <f t="shared" ref="AA129:BA129" si="31">IF(EXACT($E36,AA36),0,1)</f>
        <v>0</v>
      </c>
      <c r="AB129" s="172">
        <f t="shared" si="31"/>
        <v>1</v>
      </c>
      <c r="AC129" s="172">
        <f t="shared" si="31"/>
        <v>0</v>
      </c>
      <c r="AD129" s="172">
        <f t="shared" si="31"/>
        <v>0</v>
      </c>
      <c r="AE129" s="172">
        <f t="shared" si="31"/>
        <v>1</v>
      </c>
      <c r="AF129" s="172">
        <f t="shared" si="31"/>
        <v>0</v>
      </c>
      <c r="AG129" s="172">
        <f t="shared" si="31"/>
        <v>0</v>
      </c>
      <c r="AH129" s="172">
        <f t="shared" si="31"/>
        <v>0</v>
      </c>
      <c r="AI129" s="172">
        <f t="shared" si="31"/>
        <v>0</v>
      </c>
      <c r="AJ129" s="172">
        <f t="shared" si="31"/>
        <v>0</v>
      </c>
      <c r="AK129" s="172">
        <f t="shared" si="31"/>
        <v>1</v>
      </c>
      <c r="AL129" s="172">
        <f t="shared" si="31"/>
        <v>1</v>
      </c>
      <c r="AM129" s="172">
        <f t="shared" si="31"/>
        <v>1</v>
      </c>
      <c r="AN129" s="172">
        <f t="shared" si="31"/>
        <v>1</v>
      </c>
      <c r="AO129" s="172">
        <f t="shared" si="31"/>
        <v>1</v>
      </c>
      <c r="AP129" s="172">
        <f t="shared" si="31"/>
        <v>1</v>
      </c>
      <c r="AQ129" s="172">
        <f t="shared" si="31"/>
        <v>1</v>
      </c>
      <c r="AR129" s="172">
        <f t="shared" si="31"/>
        <v>1</v>
      </c>
      <c r="AS129" s="172">
        <f t="shared" si="31"/>
        <v>1</v>
      </c>
      <c r="AT129" s="172">
        <f t="shared" si="31"/>
        <v>1</v>
      </c>
      <c r="AU129" s="172">
        <f t="shared" si="31"/>
        <v>1</v>
      </c>
      <c r="AV129" s="172">
        <f t="shared" si="31"/>
        <v>1</v>
      </c>
      <c r="AW129" s="172">
        <f t="shared" si="31"/>
        <v>1</v>
      </c>
      <c r="AX129" s="172">
        <f t="shared" si="31"/>
        <v>1</v>
      </c>
      <c r="AY129" s="172">
        <f t="shared" si="31"/>
        <v>1</v>
      </c>
      <c r="AZ129" s="172">
        <f t="shared" si="31"/>
        <v>1</v>
      </c>
      <c r="BA129" s="172">
        <f t="shared" si="31"/>
        <v>1</v>
      </c>
    </row>
    <row r="130" spans="1:53">
      <c r="A130" s="155"/>
      <c r="B130" s="158"/>
      <c r="C130" s="158"/>
      <c r="D130" s="170">
        <v>31</v>
      </c>
      <c r="E130" s="162">
        <f t="shared" si="30"/>
        <v>0</v>
      </c>
      <c r="F130" s="162">
        <f t="shared" si="30"/>
        <v>0</v>
      </c>
      <c r="G130" s="172">
        <f t="shared" ref="G130:BA134" si="32">IF(EXACT($E37,G37),0,1)</f>
        <v>0</v>
      </c>
      <c r="H130" s="172">
        <f t="shared" si="32"/>
        <v>0</v>
      </c>
      <c r="I130" s="172">
        <f t="shared" si="32"/>
        <v>0</v>
      </c>
      <c r="J130" s="172">
        <f t="shared" si="32"/>
        <v>0</v>
      </c>
      <c r="K130" s="172">
        <f t="shared" si="32"/>
        <v>0</v>
      </c>
      <c r="L130" s="172">
        <f t="shared" si="32"/>
        <v>0</v>
      </c>
      <c r="M130" s="172">
        <f t="shared" si="32"/>
        <v>0</v>
      </c>
      <c r="N130" s="172">
        <f t="shared" si="32"/>
        <v>0</v>
      </c>
      <c r="O130" s="172">
        <f t="shared" si="32"/>
        <v>0</v>
      </c>
      <c r="P130" s="172">
        <f t="shared" si="32"/>
        <v>0</v>
      </c>
      <c r="Q130" s="172">
        <f t="shared" si="32"/>
        <v>0</v>
      </c>
      <c r="R130" s="172">
        <f t="shared" si="32"/>
        <v>0</v>
      </c>
      <c r="S130" s="172">
        <f t="shared" si="32"/>
        <v>0</v>
      </c>
      <c r="T130" s="172">
        <f t="shared" si="32"/>
        <v>0</v>
      </c>
      <c r="U130" s="172">
        <f t="shared" si="32"/>
        <v>0</v>
      </c>
      <c r="V130" s="172">
        <f t="shared" si="32"/>
        <v>0</v>
      </c>
      <c r="W130" s="172">
        <f t="shared" si="32"/>
        <v>0</v>
      </c>
      <c r="X130" s="172">
        <f t="shared" si="32"/>
        <v>0</v>
      </c>
      <c r="Y130" s="172">
        <f t="shared" si="32"/>
        <v>0</v>
      </c>
      <c r="Z130" s="172">
        <f t="shared" si="32"/>
        <v>0</v>
      </c>
      <c r="AA130" s="172">
        <f t="shared" si="32"/>
        <v>0</v>
      </c>
      <c r="AB130" s="172">
        <f t="shared" si="32"/>
        <v>0</v>
      </c>
      <c r="AC130" s="172">
        <f t="shared" si="32"/>
        <v>0</v>
      </c>
      <c r="AD130" s="172">
        <f t="shared" si="32"/>
        <v>0</v>
      </c>
      <c r="AE130" s="172">
        <f t="shared" si="32"/>
        <v>0</v>
      </c>
      <c r="AF130" s="172">
        <f t="shared" si="32"/>
        <v>0</v>
      </c>
      <c r="AG130" s="172">
        <f t="shared" si="32"/>
        <v>0</v>
      </c>
      <c r="AH130" s="172">
        <f t="shared" si="32"/>
        <v>0</v>
      </c>
      <c r="AI130" s="172">
        <f t="shared" si="32"/>
        <v>0</v>
      </c>
      <c r="AJ130" s="172">
        <f t="shared" si="32"/>
        <v>0</v>
      </c>
      <c r="AK130" s="172">
        <f t="shared" si="32"/>
        <v>0</v>
      </c>
      <c r="AL130" s="172">
        <f t="shared" si="32"/>
        <v>0</v>
      </c>
      <c r="AM130" s="172">
        <f t="shared" si="32"/>
        <v>0</v>
      </c>
      <c r="AN130" s="172">
        <f t="shared" si="32"/>
        <v>0</v>
      </c>
      <c r="AO130" s="172">
        <f t="shared" si="32"/>
        <v>0</v>
      </c>
      <c r="AP130" s="172">
        <f t="shared" si="32"/>
        <v>0</v>
      </c>
      <c r="AQ130" s="172">
        <f t="shared" si="32"/>
        <v>0</v>
      </c>
      <c r="AR130" s="172">
        <f t="shared" si="32"/>
        <v>0</v>
      </c>
      <c r="AS130" s="172">
        <f t="shared" si="32"/>
        <v>0</v>
      </c>
      <c r="AT130" s="172">
        <f t="shared" si="32"/>
        <v>0</v>
      </c>
      <c r="AU130" s="172">
        <f t="shared" si="32"/>
        <v>0</v>
      </c>
      <c r="AV130" s="172">
        <f t="shared" si="32"/>
        <v>0</v>
      </c>
      <c r="AW130" s="172">
        <f t="shared" si="32"/>
        <v>0</v>
      </c>
      <c r="AX130" s="172">
        <f t="shared" si="32"/>
        <v>0</v>
      </c>
      <c r="AY130" s="172">
        <f t="shared" si="32"/>
        <v>0</v>
      </c>
      <c r="AZ130" s="172">
        <f t="shared" si="32"/>
        <v>0</v>
      </c>
      <c r="BA130" s="172">
        <f t="shared" si="32"/>
        <v>0</v>
      </c>
    </row>
    <row r="131" spans="1:53">
      <c r="A131" s="155"/>
      <c r="B131" s="158"/>
      <c r="C131" s="158"/>
      <c r="D131" s="170">
        <v>32</v>
      </c>
      <c r="E131" s="162">
        <f t="shared" si="30"/>
        <v>0</v>
      </c>
      <c r="F131" s="162">
        <f t="shared" si="30"/>
        <v>0</v>
      </c>
      <c r="G131" s="172">
        <f t="shared" si="32"/>
        <v>0</v>
      </c>
      <c r="H131" s="172">
        <f t="shared" si="32"/>
        <v>0</v>
      </c>
      <c r="I131" s="172">
        <f t="shared" si="32"/>
        <v>0</v>
      </c>
      <c r="J131" s="172">
        <f t="shared" si="32"/>
        <v>0</v>
      </c>
      <c r="K131" s="172">
        <f t="shared" si="32"/>
        <v>0</v>
      </c>
      <c r="L131" s="172">
        <f t="shared" si="32"/>
        <v>0</v>
      </c>
      <c r="M131" s="172">
        <f t="shared" si="32"/>
        <v>0</v>
      </c>
      <c r="N131" s="172">
        <f t="shared" si="32"/>
        <v>0</v>
      </c>
      <c r="O131" s="172">
        <f t="shared" si="32"/>
        <v>0</v>
      </c>
      <c r="P131" s="172">
        <f t="shared" si="32"/>
        <v>0</v>
      </c>
      <c r="Q131" s="172">
        <f t="shared" si="32"/>
        <v>0</v>
      </c>
      <c r="R131" s="172">
        <f t="shared" si="32"/>
        <v>0</v>
      </c>
      <c r="S131" s="172">
        <f t="shared" si="32"/>
        <v>0</v>
      </c>
      <c r="T131" s="172">
        <f t="shared" si="32"/>
        <v>0</v>
      </c>
      <c r="U131" s="172">
        <f t="shared" si="32"/>
        <v>0</v>
      </c>
      <c r="V131" s="172">
        <f t="shared" si="32"/>
        <v>0</v>
      </c>
      <c r="W131" s="172">
        <f t="shared" si="32"/>
        <v>0</v>
      </c>
      <c r="X131" s="172">
        <f t="shared" si="32"/>
        <v>0</v>
      </c>
      <c r="Y131" s="172">
        <f t="shared" si="32"/>
        <v>0</v>
      </c>
      <c r="Z131" s="172">
        <f t="shared" si="32"/>
        <v>0</v>
      </c>
      <c r="AA131" s="172">
        <f t="shared" si="32"/>
        <v>0</v>
      </c>
      <c r="AB131" s="172">
        <f t="shared" si="32"/>
        <v>0</v>
      </c>
      <c r="AC131" s="172">
        <f t="shared" si="32"/>
        <v>0</v>
      </c>
      <c r="AD131" s="172">
        <f t="shared" si="32"/>
        <v>0</v>
      </c>
      <c r="AE131" s="172">
        <f t="shared" si="32"/>
        <v>0</v>
      </c>
      <c r="AF131" s="172">
        <f t="shared" si="32"/>
        <v>0</v>
      </c>
      <c r="AG131" s="172">
        <f t="shared" si="32"/>
        <v>0</v>
      </c>
      <c r="AH131" s="172">
        <f t="shared" si="32"/>
        <v>0</v>
      </c>
      <c r="AI131" s="172">
        <f t="shared" si="32"/>
        <v>0</v>
      </c>
      <c r="AJ131" s="172">
        <f t="shared" si="32"/>
        <v>0</v>
      </c>
      <c r="AK131" s="172">
        <f t="shared" si="32"/>
        <v>0</v>
      </c>
      <c r="AL131" s="172">
        <f t="shared" si="32"/>
        <v>0</v>
      </c>
      <c r="AM131" s="172">
        <f t="shared" si="32"/>
        <v>0</v>
      </c>
      <c r="AN131" s="172">
        <f t="shared" si="32"/>
        <v>0</v>
      </c>
      <c r="AO131" s="172">
        <f t="shared" si="32"/>
        <v>0</v>
      </c>
      <c r="AP131" s="172">
        <f t="shared" si="32"/>
        <v>0</v>
      </c>
      <c r="AQ131" s="172">
        <f t="shared" si="32"/>
        <v>0</v>
      </c>
      <c r="AR131" s="172">
        <f t="shared" si="32"/>
        <v>0</v>
      </c>
      <c r="AS131" s="172">
        <f t="shared" si="32"/>
        <v>0</v>
      </c>
      <c r="AT131" s="172">
        <f t="shared" si="32"/>
        <v>0</v>
      </c>
      <c r="AU131" s="172">
        <f t="shared" si="32"/>
        <v>0</v>
      </c>
      <c r="AV131" s="172">
        <f t="shared" si="32"/>
        <v>0</v>
      </c>
      <c r="AW131" s="172">
        <f t="shared" si="32"/>
        <v>0</v>
      </c>
      <c r="AX131" s="172">
        <f t="shared" si="32"/>
        <v>0</v>
      </c>
      <c r="AY131" s="172">
        <f t="shared" si="32"/>
        <v>0</v>
      </c>
      <c r="AZ131" s="172">
        <f t="shared" si="32"/>
        <v>0</v>
      </c>
      <c r="BA131" s="172">
        <f t="shared" si="32"/>
        <v>0</v>
      </c>
    </row>
    <row r="132" spans="1:53">
      <c r="A132" s="155"/>
      <c r="B132" s="158"/>
      <c r="C132" s="158"/>
      <c r="D132" s="170">
        <v>33</v>
      </c>
      <c r="E132" s="162">
        <f t="shared" si="30"/>
        <v>0</v>
      </c>
      <c r="F132" s="162">
        <f t="shared" si="30"/>
        <v>0</v>
      </c>
      <c r="G132" s="172">
        <f t="shared" si="32"/>
        <v>0</v>
      </c>
      <c r="H132" s="172">
        <f t="shared" si="32"/>
        <v>0</v>
      </c>
      <c r="I132" s="172">
        <f t="shared" si="32"/>
        <v>0</v>
      </c>
      <c r="J132" s="172">
        <f t="shared" si="32"/>
        <v>0</v>
      </c>
      <c r="K132" s="172">
        <f t="shared" si="32"/>
        <v>0</v>
      </c>
      <c r="L132" s="172">
        <f t="shared" si="32"/>
        <v>0</v>
      </c>
      <c r="M132" s="172">
        <f t="shared" si="32"/>
        <v>0</v>
      </c>
      <c r="N132" s="172">
        <f t="shared" si="32"/>
        <v>0</v>
      </c>
      <c r="O132" s="172">
        <f t="shared" si="32"/>
        <v>0</v>
      </c>
      <c r="P132" s="172">
        <f t="shared" si="32"/>
        <v>0</v>
      </c>
      <c r="Q132" s="172">
        <f t="shared" si="32"/>
        <v>0</v>
      </c>
      <c r="R132" s="172">
        <f t="shared" si="32"/>
        <v>0</v>
      </c>
      <c r="S132" s="172">
        <f t="shared" si="32"/>
        <v>0</v>
      </c>
      <c r="T132" s="172">
        <f t="shared" si="32"/>
        <v>0</v>
      </c>
      <c r="U132" s="172">
        <f t="shared" si="32"/>
        <v>0</v>
      </c>
      <c r="V132" s="172">
        <f t="shared" si="32"/>
        <v>0</v>
      </c>
      <c r="W132" s="172">
        <f t="shared" si="32"/>
        <v>0</v>
      </c>
      <c r="X132" s="172">
        <f t="shared" si="32"/>
        <v>0</v>
      </c>
      <c r="Y132" s="172">
        <f t="shared" si="32"/>
        <v>0</v>
      </c>
      <c r="Z132" s="172">
        <f t="shared" si="32"/>
        <v>0</v>
      </c>
      <c r="AA132" s="172">
        <f t="shared" si="32"/>
        <v>0</v>
      </c>
      <c r="AB132" s="172">
        <f t="shared" si="32"/>
        <v>0</v>
      </c>
      <c r="AC132" s="172">
        <f t="shared" si="32"/>
        <v>0</v>
      </c>
      <c r="AD132" s="172">
        <f t="shared" si="32"/>
        <v>0</v>
      </c>
      <c r="AE132" s="172">
        <f t="shared" si="32"/>
        <v>0</v>
      </c>
      <c r="AF132" s="172">
        <f t="shared" si="32"/>
        <v>0</v>
      </c>
      <c r="AG132" s="172">
        <f t="shared" si="32"/>
        <v>0</v>
      </c>
      <c r="AH132" s="172">
        <f t="shared" si="32"/>
        <v>0</v>
      </c>
      <c r="AI132" s="172">
        <f t="shared" si="32"/>
        <v>0</v>
      </c>
      <c r="AJ132" s="172">
        <f t="shared" si="32"/>
        <v>0</v>
      </c>
      <c r="AK132" s="172">
        <f t="shared" si="32"/>
        <v>0</v>
      </c>
      <c r="AL132" s="172">
        <f t="shared" si="32"/>
        <v>0</v>
      </c>
      <c r="AM132" s="172">
        <f t="shared" si="32"/>
        <v>0</v>
      </c>
      <c r="AN132" s="172">
        <f t="shared" si="32"/>
        <v>0</v>
      </c>
      <c r="AO132" s="172">
        <f t="shared" si="32"/>
        <v>0</v>
      </c>
      <c r="AP132" s="172">
        <f t="shared" si="32"/>
        <v>0</v>
      </c>
      <c r="AQ132" s="172">
        <f t="shared" si="32"/>
        <v>0</v>
      </c>
      <c r="AR132" s="172">
        <f t="shared" si="32"/>
        <v>0</v>
      </c>
      <c r="AS132" s="172">
        <f t="shared" si="32"/>
        <v>0</v>
      </c>
      <c r="AT132" s="172">
        <f t="shared" si="32"/>
        <v>0</v>
      </c>
      <c r="AU132" s="172">
        <f t="shared" si="32"/>
        <v>0</v>
      </c>
      <c r="AV132" s="172">
        <f t="shared" si="32"/>
        <v>0</v>
      </c>
      <c r="AW132" s="172">
        <f t="shared" si="32"/>
        <v>0</v>
      </c>
      <c r="AX132" s="172">
        <f t="shared" si="32"/>
        <v>0</v>
      </c>
      <c r="AY132" s="172">
        <f t="shared" si="32"/>
        <v>0</v>
      </c>
      <c r="AZ132" s="172">
        <f t="shared" si="32"/>
        <v>0</v>
      </c>
      <c r="BA132" s="172">
        <f t="shared" si="32"/>
        <v>0</v>
      </c>
    </row>
    <row r="133" spans="1:53">
      <c r="A133" s="155"/>
      <c r="B133" s="158"/>
      <c r="C133" s="158"/>
      <c r="D133" s="170">
        <v>34</v>
      </c>
      <c r="E133" s="162">
        <f t="shared" si="30"/>
        <v>0</v>
      </c>
      <c r="F133" s="162">
        <f t="shared" si="30"/>
        <v>0</v>
      </c>
      <c r="G133" s="172">
        <f t="shared" si="32"/>
        <v>0</v>
      </c>
      <c r="H133" s="172">
        <f t="shared" si="32"/>
        <v>0</v>
      </c>
      <c r="I133" s="172">
        <f t="shared" si="32"/>
        <v>0</v>
      </c>
      <c r="J133" s="172">
        <f t="shared" si="32"/>
        <v>0</v>
      </c>
      <c r="K133" s="172">
        <f t="shared" si="32"/>
        <v>0</v>
      </c>
      <c r="L133" s="172">
        <f t="shared" si="32"/>
        <v>0</v>
      </c>
      <c r="M133" s="172">
        <f t="shared" si="32"/>
        <v>0</v>
      </c>
      <c r="N133" s="172">
        <f t="shared" si="32"/>
        <v>0</v>
      </c>
      <c r="O133" s="172">
        <f t="shared" si="32"/>
        <v>0</v>
      </c>
      <c r="P133" s="172">
        <f t="shared" si="32"/>
        <v>0</v>
      </c>
      <c r="Q133" s="172">
        <f t="shared" si="32"/>
        <v>0</v>
      </c>
      <c r="R133" s="172">
        <f t="shared" si="32"/>
        <v>0</v>
      </c>
      <c r="S133" s="172">
        <f t="shared" si="32"/>
        <v>0</v>
      </c>
      <c r="T133" s="172">
        <f t="shared" si="32"/>
        <v>0</v>
      </c>
      <c r="U133" s="172">
        <f t="shared" si="32"/>
        <v>0</v>
      </c>
      <c r="V133" s="172">
        <f t="shared" si="32"/>
        <v>0</v>
      </c>
      <c r="W133" s="172">
        <f t="shared" si="32"/>
        <v>0</v>
      </c>
      <c r="X133" s="172">
        <f t="shared" si="32"/>
        <v>0</v>
      </c>
      <c r="Y133" s="172">
        <f t="shared" si="32"/>
        <v>0</v>
      </c>
      <c r="Z133" s="172">
        <f t="shared" si="32"/>
        <v>0</v>
      </c>
      <c r="AA133" s="172">
        <f t="shared" si="32"/>
        <v>0</v>
      </c>
      <c r="AB133" s="172">
        <f t="shared" si="32"/>
        <v>0</v>
      </c>
      <c r="AC133" s="172">
        <f t="shared" si="32"/>
        <v>0</v>
      </c>
      <c r="AD133" s="172">
        <f t="shared" si="32"/>
        <v>0</v>
      </c>
      <c r="AE133" s="172">
        <f t="shared" si="32"/>
        <v>0</v>
      </c>
      <c r="AF133" s="172">
        <f t="shared" si="32"/>
        <v>0</v>
      </c>
      <c r="AG133" s="172">
        <f t="shared" si="32"/>
        <v>0</v>
      </c>
      <c r="AH133" s="172">
        <f t="shared" si="32"/>
        <v>0</v>
      </c>
      <c r="AI133" s="172">
        <f t="shared" si="32"/>
        <v>0</v>
      </c>
      <c r="AJ133" s="172">
        <f t="shared" si="32"/>
        <v>0</v>
      </c>
      <c r="AK133" s="172">
        <f t="shared" si="32"/>
        <v>0</v>
      </c>
      <c r="AL133" s="172">
        <f t="shared" si="32"/>
        <v>0</v>
      </c>
      <c r="AM133" s="172">
        <f t="shared" si="32"/>
        <v>0</v>
      </c>
      <c r="AN133" s="172">
        <f t="shared" si="32"/>
        <v>0</v>
      </c>
      <c r="AO133" s="172">
        <f t="shared" si="32"/>
        <v>0</v>
      </c>
      <c r="AP133" s="172">
        <f t="shared" si="32"/>
        <v>0</v>
      </c>
      <c r="AQ133" s="172">
        <f t="shared" si="32"/>
        <v>0</v>
      </c>
      <c r="AR133" s="172">
        <f t="shared" si="32"/>
        <v>0</v>
      </c>
      <c r="AS133" s="172">
        <f t="shared" si="32"/>
        <v>0</v>
      </c>
      <c r="AT133" s="172">
        <f t="shared" si="32"/>
        <v>0</v>
      </c>
      <c r="AU133" s="172">
        <f t="shared" si="32"/>
        <v>0</v>
      </c>
      <c r="AV133" s="172">
        <f t="shared" si="32"/>
        <v>0</v>
      </c>
      <c r="AW133" s="172">
        <f t="shared" si="32"/>
        <v>0</v>
      </c>
      <c r="AX133" s="172">
        <f t="shared" si="32"/>
        <v>0</v>
      </c>
      <c r="AY133" s="172">
        <f t="shared" si="32"/>
        <v>0</v>
      </c>
      <c r="AZ133" s="172">
        <f t="shared" si="32"/>
        <v>0</v>
      </c>
      <c r="BA133" s="172">
        <f t="shared" si="32"/>
        <v>0</v>
      </c>
    </row>
    <row r="134" spans="1:53">
      <c r="A134" s="155"/>
      <c r="B134" s="158"/>
      <c r="C134" s="158"/>
      <c r="D134" s="170">
        <v>35</v>
      </c>
      <c r="E134" s="162">
        <f t="shared" si="30"/>
        <v>0</v>
      </c>
      <c r="F134" s="162">
        <f t="shared" si="30"/>
        <v>0</v>
      </c>
      <c r="G134" s="172">
        <f t="shared" si="32"/>
        <v>0</v>
      </c>
      <c r="H134" s="172">
        <f t="shared" si="32"/>
        <v>0</v>
      </c>
      <c r="I134" s="172">
        <f t="shared" si="32"/>
        <v>0</v>
      </c>
      <c r="J134" s="172">
        <f t="shared" si="32"/>
        <v>0</v>
      </c>
      <c r="K134" s="172">
        <f t="shared" si="32"/>
        <v>0</v>
      </c>
      <c r="L134" s="172">
        <f t="shared" si="32"/>
        <v>0</v>
      </c>
      <c r="M134" s="172">
        <f t="shared" si="32"/>
        <v>0</v>
      </c>
      <c r="N134" s="172">
        <f t="shared" si="32"/>
        <v>0</v>
      </c>
      <c r="O134" s="172">
        <f t="shared" si="32"/>
        <v>0</v>
      </c>
      <c r="P134" s="172">
        <f t="shared" si="32"/>
        <v>0</v>
      </c>
      <c r="Q134" s="172">
        <f t="shared" si="32"/>
        <v>0</v>
      </c>
      <c r="R134" s="172">
        <f t="shared" si="32"/>
        <v>0</v>
      </c>
      <c r="S134" s="172">
        <f t="shared" si="32"/>
        <v>0</v>
      </c>
      <c r="T134" s="172">
        <f t="shared" si="32"/>
        <v>0</v>
      </c>
      <c r="U134" s="172">
        <f t="shared" si="32"/>
        <v>0</v>
      </c>
      <c r="V134" s="172">
        <f t="shared" si="32"/>
        <v>0</v>
      </c>
      <c r="W134" s="172">
        <f t="shared" si="32"/>
        <v>0</v>
      </c>
      <c r="X134" s="172">
        <f t="shared" si="32"/>
        <v>0</v>
      </c>
      <c r="Y134" s="172">
        <f t="shared" si="32"/>
        <v>0</v>
      </c>
      <c r="Z134" s="172">
        <f t="shared" si="32"/>
        <v>0</v>
      </c>
      <c r="AA134" s="172">
        <f t="shared" si="32"/>
        <v>0</v>
      </c>
      <c r="AB134" s="172">
        <f t="shared" si="32"/>
        <v>0</v>
      </c>
      <c r="AC134" s="172">
        <f t="shared" si="32"/>
        <v>0</v>
      </c>
      <c r="AD134" s="172">
        <f t="shared" si="32"/>
        <v>0</v>
      </c>
      <c r="AE134" s="172">
        <f t="shared" si="32"/>
        <v>0</v>
      </c>
      <c r="AF134" s="172">
        <f t="shared" si="32"/>
        <v>0</v>
      </c>
      <c r="AG134" s="172">
        <f t="shared" si="32"/>
        <v>0</v>
      </c>
      <c r="AH134" s="172">
        <f t="shared" si="32"/>
        <v>0</v>
      </c>
      <c r="AI134" s="172">
        <f t="shared" si="32"/>
        <v>0</v>
      </c>
      <c r="AJ134" s="172">
        <f t="shared" si="32"/>
        <v>0</v>
      </c>
      <c r="AK134" s="172">
        <f t="shared" si="32"/>
        <v>0</v>
      </c>
      <c r="AL134" s="172">
        <f t="shared" si="32"/>
        <v>0</v>
      </c>
      <c r="AM134" s="172">
        <f t="shared" si="32"/>
        <v>0</v>
      </c>
      <c r="AN134" s="172">
        <f t="shared" si="32"/>
        <v>0</v>
      </c>
      <c r="AO134" s="172">
        <f t="shared" si="32"/>
        <v>0</v>
      </c>
      <c r="AP134" s="172">
        <f t="shared" si="32"/>
        <v>0</v>
      </c>
      <c r="AQ134" s="172">
        <f t="shared" si="32"/>
        <v>0</v>
      </c>
      <c r="AR134" s="172">
        <f t="shared" si="32"/>
        <v>0</v>
      </c>
      <c r="AS134" s="172">
        <f t="shared" si="32"/>
        <v>0</v>
      </c>
      <c r="AT134" s="172">
        <f t="shared" si="32"/>
        <v>0</v>
      </c>
      <c r="AU134" s="172">
        <f t="shared" si="32"/>
        <v>0</v>
      </c>
      <c r="AV134" s="172">
        <f t="shared" si="32"/>
        <v>0</v>
      </c>
      <c r="AW134" s="172">
        <f t="shared" si="32"/>
        <v>0</v>
      </c>
      <c r="AX134" s="172">
        <f t="shared" si="32"/>
        <v>0</v>
      </c>
      <c r="AY134" s="172">
        <f t="shared" si="32"/>
        <v>0</v>
      </c>
      <c r="AZ134" s="172">
        <f t="shared" si="32"/>
        <v>0</v>
      </c>
      <c r="BA134" s="172">
        <f t="shared" si="32"/>
        <v>0</v>
      </c>
    </row>
    <row r="135" spans="1:53">
      <c r="A135" s="155"/>
      <c r="B135" s="158"/>
      <c r="C135" s="158"/>
      <c r="D135" s="155"/>
      <c r="E135" s="173"/>
      <c r="F135" s="173"/>
      <c r="G135" s="170">
        <f>SUM(G100:G134)</f>
        <v>15</v>
      </c>
      <c r="H135" s="170">
        <f t="shared" ref="H135:BA135" si="33">SUM(H100:H134)</f>
        <v>12</v>
      </c>
      <c r="I135" s="170">
        <f t="shared" si="33"/>
        <v>11</v>
      </c>
      <c r="J135" s="170">
        <f t="shared" si="33"/>
        <v>14</v>
      </c>
      <c r="K135" s="170">
        <f t="shared" si="33"/>
        <v>7</v>
      </c>
      <c r="L135" s="170">
        <f t="shared" si="33"/>
        <v>6</v>
      </c>
      <c r="M135" s="170">
        <f t="shared" si="33"/>
        <v>2</v>
      </c>
      <c r="N135" s="170">
        <f t="shared" si="33"/>
        <v>4</v>
      </c>
      <c r="O135" s="170">
        <f t="shared" si="33"/>
        <v>5</v>
      </c>
      <c r="P135" s="170">
        <f t="shared" si="33"/>
        <v>3</v>
      </c>
      <c r="Q135" s="170">
        <f t="shared" si="33"/>
        <v>5</v>
      </c>
      <c r="R135" s="170">
        <f t="shared" si="33"/>
        <v>10</v>
      </c>
      <c r="S135" s="170">
        <f t="shared" si="33"/>
        <v>12</v>
      </c>
      <c r="T135" s="170">
        <f t="shared" si="33"/>
        <v>9</v>
      </c>
      <c r="U135" s="170">
        <f t="shared" si="33"/>
        <v>16</v>
      </c>
      <c r="V135" s="170">
        <f t="shared" si="33"/>
        <v>15</v>
      </c>
      <c r="W135" s="170">
        <f t="shared" si="33"/>
        <v>13</v>
      </c>
      <c r="X135" s="170">
        <f t="shared" si="33"/>
        <v>15</v>
      </c>
      <c r="Y135" s="170">
        <f t="shared" si="33"/>
        <v>12</v>
      </c>
      <c r="Z135" s="170">
        <f t="shared" si="33"/>
        <v>6</v>
      </c>
      <c r="AA135" s="170">
        <f t="shared" si="33"/>
        <v>4</v>
      </c>
      <c r="AB135" s="170">
        <f t="shared" si="33"/>
        <v>14</v>
      </c>
      <c r="AC135" s="170">
        <f t="shared" si="33"/>
        <v>11</v>
      </c>
      <c r="AD135" s="170">
        <f t="shared" si="33"/>
        <v>9</v>
      </c>
      <c r="AE135" s="170">
        <f t="shared" si="33"/>
        <v>14</v>
      </c>
      <c r="AF135" s="170">
        <f t="shared" si="33"/>
        <v>6</v>
      </c>
      <c r="AG135" s="170">
        <f t="shared" si="33"/>
        <v>13</v>
      </c>
      <c r="AH135" s="170">
        <f t="shared" si="33"/>
        <v>2</v>
      </c>
      <c r="AI135" s="170">
        <f t="shared" si="33"/>
        <v>16</v>
      </c>
      <c r="AJ135" s="170">
        <f t="shared" si="33"/>
        <v>6</v>
      </c>
      <c r="AK135" s="170">
        <f t="shared" si="33"/>
        <v>7</v>
      </c>
      <c r="AL135" s="170">
        <f t="shared" si="33"/>
        <v>16</v>
      </c>
      <c r="AM135" s="170">
        <f t="shared" si="33"/>
        <v>30</v>
      </c>
      <c r="AN135" s="170">
        <f t="shared" si="33"/>
        <v>30</v>
      </c>
      <c r="AO135" s="170">
        <f t="shared" si="33"/>
        <v>30</v>
      </c>
      <c r="AP135" s="170">
        <f t="shared" si="33"/>
        <v>30</v>
      </c>
      <c r="AQ135" s="170">
        <f t="shared" si="33"/>
        <v>30</v>
      </c>
      <c r="AR135" s="170">
        <f t="shared" si="33"/>
        <v>30</v>
      </c>
      <c r="AS135" s="170">
        <f t="shared" si="33"/>
        <v>30</v>
      </c>
      <c r="AT135" s="170">
        <f t="shared" si="33"/>
        <v>30</v>
      </c>
      <c r="AU135" s="170">
        <f t="shared" si="33"/>
        <v>30</v>
      </c>
      <c r="AV135" s="170">
        <f t="shared" si="33"/>
        <v>30</v>
      </c>
      <c r="AW135" s="170">
        <f t="shared" si="33"/>
        <v>30</v>
      </c>
      <c r="AX135" s="170">
        <f t="shared" si="33"/>
        <v>30</v>
      </c>
      <c r="AY135" s="170">
        <f t="shared" si="33"/>
        <v>30</v>
      </c>
      <c r="AZ135" s="170">
        <f t="shared" si="33"/>
        <v>30</v>
      </c>
      <c r="BA135" s="170">
        <f t="shared" si="33"/>
        <v>30</v>
      </c>
    </row>
    <row r="136" spans="1:53">
      <c r="A136" s="155"/>
      <c r="B136" s="158"/>
      <c r="C136" s="158"/>
      <c r="D136" s="155"/>
      <c r="E136" s="173"/>
      <c r="F136" s="173"/>
      <c r="G136" s="155"/>
      <c r="H136" s="52"/>
    </row>
    <row r="137" spans="1:53">
      <c r="A137" s="155"/>
      <c r="B137" s="158"/>
      <c r="C137" s="174"/>
      <c r="D137" s="175"/>
      <c r="E137" s="175"/>
      <c r="F137" s="173"/>
      <c r="G137" s="155">
        <v>1</v>
      </c>
      <c r="H137" s="52">
        <v>2</v>
      </c>
      <c r="I137" s="155">
        <v>3</v>
      </c>
      <c r="J137" s="52">
        <v>4</v>
      </c>
      <c r="K137" s="155">
        <v>5</v>
      </c>
      <c r="L137" s="52">
        <v>6</v>
      </c>
      <c r="M137" s="155">
        <v>7</v>
      </c>
      <c r="N137" s="52">
        <v>8</v>
      </c>
      <c r="O137" s="155">
        <v>9</v>
      </c>
      <c r="P137" s="52">
        <v>10</v>
      </c>
      <c r="Q137" s="155">
        <v>11</v>
      </c>
      <c r="R137" s="52">
        <v>12</v>
      </c>
      <c r="S137" s="155">
        <v>13</v>
      </c>
      <c r="T137" s="52">
        <v>14</v>
      </c>
      <c r="U137" s="155">
        <v>15</v>
      </c>
      <c r="V137" s="52">
        <v>16</v>
      </c>
      <c r="W137" s="155">
        <v>17</v>
      </c>
      <c r="X137" s="52">
        <v>18</v>
      </c>
      <c r="Y137" s="155">
        <v>19</v>
      </c>
      <c r="Z137" s="52">
        <v>20</v>
      </c>
      <c r="AA137" s="155">
        <v>21</v>
      </c>
      <c r="AB137" s="52">
        <v>22</v>
      </c>
      <c r="AC137" s="155">
        <v>23</v>
      </c>
      <c r="AD137" s="52">
        <v>24</v>
      </c>
      <c r="AE137" s="155">
        <v>25</v>
      </c>
      <c r="AF137" s="52">
        <v>26</v>
      </c>
      <c r="AG137" s="155">
        <v>27</v>
      </c>
      <c r="AH137" s="52">
        <v>28</v>
      </c>
      <c r="AI137" s="155">
        <v>29</v>
      </c>
      <c r="AJ137" s="52">
        <v>30</v>
      </c>
      <c r="AK137" s="155">
        <v>31</v>
      </c>
      <c r="AL137" s="52">
        <v>32</v>
      </c>
      <c r="AM137" s="155">
        <v>33</v>
      </c>
      <c r="AN137" s="52">
        <v>34</v>
      </c>
      <c r="AO137" s="155">
        <v>35</v>
      </c>
      <c r="AP137" s="52">
        <v>36</v>
      </c>
      <c r="AQ137" s="155">
        <v>37</v>
      </c>
      <c r="AR137" s="52">
        <v>38</v>
      </c>
      <c r="AS137" s="155">
        <v>39</v>
      </c>
      <c r="AT137" s="52">
        <v>40</v>
      </c>
      <c r="AU137" s="155">
        <v>41</v>
      </c>
      <c r="AV137" s="52">
        <v>42</v>
      </c>
      <c r="AW137" s="155">
        <v>43</v>
      </c>
      <c r="AX137" s="52">
        <v>44</v>
      </c>
      <c r="AY137" s="155">
        <v>45</v>
      </c>
      <c r="AZ137" s="52">
        <v>46</v>
      </c>
      <c r="BA137" s="155">
        <v>47</v>
      </c>
    </row>
    <row r="138" spans="1:53" ht="47.25">
      <c r="A138" s="155"/>
      <c r="B138" s="176"/>
      <c r="C138" s="177"/>
      <c r="D138" s="178"/>
      <c r="E138" s="179"/>
      <c r="F138" s="180"/>
      <c r="G138" s="170" t="str">
        <f>G$96</f>
        <v>cristopher.colan@colegiomacaya.cl</v>
      </c>
      <c r="H138" s="170" t="str">
        <f>H$96</f>
        <v>jonathan.zamora@colegiomacaya.cl</v>
      </c>
      <c r="I138" s="170" t="str">
        <f t="shared" ref="I138:BA138" si="34">I$96</f>
        <v>benjamin.aguilera@colegiomacaya.cl</v>
      </c>
      <c r="J138" s="170" t="str">
        <f t="shared" si="34"/>
        <v>sofia.soto@colegiomacaya.cl</v>
      </c>
      <c r="K138" s="170" t="str">
        <f t="shared" si="34"/>
        <v>luciana.diaz@colegiomacaya.cl</v>
      </c>
      <c r="L138" s="170" t="str">
        <f t="shared" si="34"/>
        <v>javiera.espinoza@colegiomacaya.cl</v>
      </c>
      <c r="M138" s="170" t="str">
        <f t="shared" si="34"/>
        <v>german.cerda@colegiomacaya.cl</v>
      </c>
      <c r="N138" s="170" t="str">
        <f t="shared" si="34"/>
        <v>maira.osses@colegiomacaya.cl</v>
      </c>
      <c r="O138" s="170" t="str">
        <f t="shared" si="34"/>
        <v>claudio.carreno@colegiomacaya.cl</v>
      </c>
      <c r="P138" s="170" t="str">
        <f t="shared" si="34"/>
        <v>constanza.cerda@colegiomacaya.cl</v>
      </c>
      <c r="Q138" s="170" t="str">
        <f t="shared" si="34"/>
        <v>nadia.lizama@colegiomacaya.cl</v>
      </c>
      <c r="R138" s="170" t="str">
        <f t="shared" si="34"/>
        <v>johanns.perez@colegiomacaya.cl</v>
      </c>
      <c r="S138" s="170" t="str">
        <f t="shared" si="34"/>
        <v>xiomara.bazalar@colegiomacaya.cl</v>
      </c>
      <c r="T138" s="170" t="str">
        <f t="shared" si="34"/>
        <v>martin.araya@colegiomacaya.cl</v>
      </c>
      <c r="U138" s="170" t="str">
        <f t="shared" si="34"/>
        <v>jhocefa.thompson@colegiomacaya.cl</v>
      </c>
      <c r="V138" s="170" t="str">
        <f t="shared" si="34"/>
        <v>antonia.veliz@colegiomacaya.cl</v>
      </c>
      <c r="W138" s="170" t="str">
        <f t="shared" si="34"/>
        <v>bastian.leon@colegiomacaya.cl</v>
      </c>
      <c r="X138" s="170" t="str">
        <f t="shared" si="34"/>
        <v>kishleyne.leon@colegiomacaya.cl</v>
      </c>
      <c r="Y138" s="170" t="str">
        <f t="shared" si="34"/>
        <v>david.figueroa@colegiomacaya.cl</v>
      </c>
      <c r="Z138" s="170" t="str">
        <f t="shared" si="34"/>
        <v>angela.garcia@colegiomacaya.cl</v>
      </c>
      <c r="AA138" s="170" t="str">
        <f t="shared" si="34"/>
        <v>martina.albornoz@colegiomacaya.cl</v>
      </c>
      <c r="AB138" s="170" t="str">
        <f t="shared" si="34"/>
        <v>valentina.choque@colegiomacaya.cl</v>
      </c>
      <c r="AC138" s="170" t="str">
        <f t="shared" si="34"/>
        <v>emilia.valencia@colegiomacaya.cl</v>
      </c>
      <c r="AD138" s="170" t="str">
        <f t="shared" si="34"/>
        <v>karolayne.marambio@colegiomacaya.cl</v>
      </c>
      <c r="AE138" s="170" t="str">
        <f t="shared" si="34"/>
        <v>sara.bedoya@colegiomacaya.cl</v>
      </c>
      <c r="AF138" s="170" t="str">
        <f t="shared" si="34"/>
        <v>antonia.acosta@colegiomacaya.cl</v>
      </c>
      <c r="AG138" s="170" t="str">
        <f t="shared" si="34"/>
        <v>jhon.valencia@colegiomacaya.cl</v>
      </c>
      <c r="AH138" s="170" t="str">
        <f t="shared" si="34"/>
        <v>katherine.villca@colegiomacaya.cl</v>
      </c>
      <c r="AI138" s="170" t="str">
        <f t="shared" si="34"/>
        <v>sofia.leon@colegiomacaya.cl</v>
      </c>
      <c r="AJ138" s="170" t="str">
        <f t="shared" si="34"/>
        <v>aaron.cocha@colegiomacaya.cl</v>
      </c>
      <c r="AK138" s="170" t="str">
        <f t="shared" si="34"/>
        <v>kitzia.parada@colegiomacaya.cl</v>
      </c>
      <c r="AL138" s="170" t="str">
        <f t="shared" si="34"/>
        <v>nicolas.diaz@colegiomacaya.cl</v>
      </c>
      <c r="AM138" s="170">
        <f t="shared" si="34"/>
        <v>0</v>
      </c>
      <c r="AN138" s="170">
        <f t="shared" si="34"/>
        <v>0</v>
      </c>
      <c r="AO138" s="170">
        <f t="shared" si="34"/>
        <v>0</v>
      </c>
      <c r="AP138" s="170">
        <f t="shared" si="34"/>
        <v>0</v>
      </c>
      <c r="AQ138" s="170">
        <f t="shared" si="34"/>
        <v>0</v>
      </c>
      <c r="AR138" s="170">
        <f t="shared" si="34"/>
        <v>0</v>
      </c>
      <c r="AS138" s="170">
        <f t="shared" si="34"/>
        <v>0</v>
      </c>
      <c r="AT138" s="170">
        <f t="shared" si="34"/>
        <v>0</v>
      </c>
      <c r="AU138" s="170">
        <f t="shared" si="34"/>
        <v>0</v>
      </c>
      <c r="AV138" s="170">
        <f t="shared" si="34"/>
        <v>0</v>
      </c>
      <c r="AW138" s="170">
        <f t="shared" si="34"/>
        <v>0</v>
      </c>
      <c r="AX138" s="170">
        <f t="shared" si="34"/>
        <v>0</v>
      </c>
      <c r="AY138" s="170">
        <f t="shared" si="34"/>
        <v>0</v>
      </c>
      <c r="AZ138" s="170">
        <f t="shared" si="34"/>
        <v>0</v>
      </c>
      <c r="BA138" s="170">
        <f t="shared" si="34"/>
        <v>0</v>
      </c>
    </row>
    <row r="139" spans="1:53">
      <c r="A139" s="155"/>
      <c r="B139" s="176"/>
      <c r="C139" s="177"/>
      <c r="D139" s="178"/>
      <c r="E139" s="179"/>
      <c r="F139" s="181" t="str">
        <f>K44</f>
        <v>Literario narrativo: Leyenda</v>
      </c>
      <c r="G139" s="9">
        <f>IF(G138&gt;0,SUMIF($E$100:$E$134,$F$139,G100:G134)/MAX($D$44:$D$83)," ")</f>
        <v>0.1</v>
      </c>
      <c r="H139" s="9">
        <f t="shared" ref="H139:BA139" si="35">IF(H138&gt;0,SUMIF($E$100:$E$134,$F$139,H100:H134)/MAX($D$44:$D$83)," ")</f>
        <v>0.1</v>
      </c>
      <c r="I139" s="9">
        <f t="shared" si="35"/>
        <v>6.6666666666666666E-2</v>
      </c>
      <c r="J139" s="9">
        <f t="shared" si="35"/>
        <v>6.6666666666666666E-2</v>
      </c>
      <c r="K139" s="9">
        <f t="shared" si="35"/>
        <v>6.6666666666666666E-2</v>
      </c>
      <c r="L139" s="9">
        <f t="shared" si="35"/>
        <v>3.3333333333333333E-2</v>
      </c>
      <c r="M139" s="9">
        <f t="shared" si="35"/>
        <v>0</v>
      </c>
      <c r="N139" s="9">
        <f t="shared" si="35"/>
        <v>3.3333333333333333E-2</v>
      </c>
      <c r="O139" s="9">
        <f t="shared" si="35"/>
        <v>0.1</v>
      </c>
      <c r="P139" s="9">
        <f t="shared" si="35"/>
        <v>3.3333333333333333E-2</v>
      </c>
      <c r="Q139" s="9">
        <f t="shared" si="35"/>
        <v>0</v>
      </c>
      <c r="R139" s="9">
        <f t="shared" si="35"/>
        <v>6.6666666666666666E-2</v>
      </c>
      <c r="S139" s="9">
        <f t="shared" si="35"/>
        <v>6.6666666666666666E-2</v>
      </c>
      <c r="T139" s="9">
        <f t="shared" si="35"/>
        <v>6.6666666666666666E-2</v>
      </c>
      <c r="U139" s="9">
        <f t="shared" si="35"/>
        <v>0.1</v>
      </c>
      <c r="V139" s="9">
        <f t="shared" si="35"/>
        <v>6.6666666666666666E-2</v>
      </c>
      <c r="W139" s="9">
        <f t="shared" si="35"/>
        <v>0.1</v>
      </c>
      <c r="X139" s="9">
        <f t="shared" si="35"/>
        <v>0.13333333333333333</v>
      </c>
      <c r="Y139" s="9">
        <f t="shared" si="35"/>
        <v>0.1</v>
      </c>
      <c r="Z139" s="9">
        <f t="shared" si="35"/>
        <v>3.3333333333333333E-2</v>
      </c>
      <c r="AA139" s="9">
        <f t="shared" si="35"/>
        <v>3.3333333333333333E-2</v>
      </c>
      <c r="AB139" s="9">
        <f t="shared" si="35"/>
        <v>6.6666666666666666E-2</v>
      </c>
      <c r="AC139" s="9">
        <f t="shared" si="35"/>
        <v>6.6666666666666666E-2</v>
      </c>
      <c r="AD139" s="9">
        <f t="shared" si="35"/>
        <v>0</v>
      </c>
      <c r="AE139" s="9">
        <f t="shared" si="35"/>
        <v>6.6666666666666666E-2</v>
      </c>
      <c r="AF139" s="9">
        <f t="shared" si="35"/>
        <v>6.6666666666666666E-2</v>
      </c>
      <c r="AG139" s="9">
        <f t="shared" si="35"/>
        <v>6.6666666666666666E-2</v>
      </c>
      <c r="AH139" s="9">
        <f t="shared" si="35"/>
        <v>3.3333333333333333E-2</v>
      </c>
      <c r="AI139" s="9">
        <f t="shared" si="35"/>
        <v>0.1</v>
      </c>
      <c r="AJ139" s="9">
        <f t="shared" si="35"/>
        <v>0.1</v>
      </c>
      <c r="AK139" s="9">
        <f t="shared" si="35"/>
        <v>0.1</v>
      </c>
      <c r="AL139" s="9">
        <f t="shared" si="35"/>
        <v>0.1</v>
      </c>
      <c r="AM139" s="9" t="str">
        <f t="shared" si="35"/>
        <v xml:space="preserve"> </v>
      </c>
      <c r="AN139" s="9" t="str">
        <f t="shared" si="35"/>
        <v xml:space="preserve"> </v>
      </c>
      <c r="AO139" s="9" t="str">
        <f t="shared" si="35"/>
        <v xml:space="preserve"> </v>
      </c>
      <c r="AP139" s="9" t="str">
        <f t="shared" si="35"/>
        <v xml:space="preserve"> </v>
      </c>
      <c r="AQ139" s="9" t="str">
        <f t="shared" si="35"/>
        <v xml:space="preserve"> </v>
      </c>
      <c r="AR139" s="9" t="str">
        <f t="shared" si="35"/>
        <v xml:space="preserve"> </v>
      </c>
      <c r="AS139" s="9" t="str">
        <f t="shared" si="35"/>
        <v xml:space="preserve"> </v>
      </c>
      <c r="AT139" s="9" t="str">
        <f t="shared" si="35"/>
        <v xml:space="preserve"> </v>
      </c>
      <c r="AU139" s="9" t="str">
        <f t="shared" si="35"/>
        <v xml:space="preserve"> </v>
      </c>
      <c r="AV139" s="9" t="str">
        <f t="shared" si="35"/>
        <v xml:space="preserve"> </v>
      </c>
      <c r="AW139" s="9" t="str">
        <f t="shared" si="35"/>
        <v xml:space="preserve"> </v>
      </c>
      <c r="AX139" s="9" t="str">
        <f t="shared" si="35"/>
        <v xml:space="preserve"> </v>
      </c>
      <c r="AY139" s="9" t="str">
        <f t="shared" si="35"/>
        <v xml:space="preserve"> </v>
      </c>
      <c r="AZ139" s="9" t="str">
        <f t="shared" si="35"/>
        <v xml:space="preserve"> </v>
      </c>
      <c r="BA139" s="9" t="str">
        <f t="shared" si="35"/>
        <v xml:space="preserve"> </v>
      </c>
    </row>
    <row r="140" spans="1:53">
      <c r="A140" s="155"/>
      <c r="B140" s="176"/>
      <c r="C140" s="177"/>
      <c r="D140" s="178"/>
      <c r="E140" s="179"/>
      <c r="F140" s="181" t="str">
        <f t="shared" ref="F140:F144" si="36">K45</f>
        <v>Literario lírico: Poema</v>
      </c>
      <c r="G140" s="9">
        <f>IF(G138&gt;0,SUMIF($E$100:$E$134,$F$140,G100:G134)/MAX($D$44:$D$83)," ")</f>
        <v>6.6666666666666666E-2</v>
      </c>
      <c r="H140" s="9">
        <f t="shared" ref="H140:BA140" si="37">IF(H138&gt;0,SUMIF($E$100:$E$134,$F$140,H100:H134)/MAX($D$44:$D$83)," ")</f>
        <v>6.6666666666666666E-2</v>
      </c>
      <c r="I140" s="9">
        <f t="shared" si="37"/>
        <v>0.1</v>
      </c>
      <c r="J140" s="9">
        <f t="shared" si="37"/>
        <v>6.6666666666666666E-2</v>
      </c>
      <c r="K140" s="9">
        <f t="shared" si="37"/>
        <v>3.3333333333333333E-2</v>
      </c>
      <c r="L140" s="9">
        <f t="shared" si="37"/>
        <v>6.6666666666666666E-2</v>
      </c>
      <c r="M140" s="9">
        <f t="shared" si="37"/>
        <v>0</v>
      </c>
      <c r="N140" s="9">
        <f t="shared" si="37"/>
        <v>0</v>
      </c>
      <c r="O140" s="9">
        <f t="shared" si="37"/>
        <v>0</v>
      </c>
      <c r="P140" s="9">
        <f t="shared" si="37"/>
        <v>0</v>
      </c>
      <c r="Q140" s="9">
        <f t="shared" si="37"/>
        <v>0</v>
      </c>
      <c r="R140" s="9">
        <f t="shared" si="37"/>
        <v>0</v>
      </c>
      <c r="S140" s="9">
        <f t="shared" si="37"/>
        <v>6.6666666666666666E-2</v>
      </c>
      <c r="T140" s="9">
        <f t="shared" si="37"/>
        <v>3.3333333333333333E-2</v>
      </c>
      <c r="U140" s="9">
        <f t="shared" si="37"/>
        <v>3.3333333333333333E-2</v>
      </c>
      <c r="V140" s="9">
        <f t="shared" si="37"/>
        <v>0.1</v>
      </c>
      <c r="W140" s="9">
        <f t="shared" si="37"/>
        <v>0</v>
      </c>
      <c r="X140" s="9">
        <f t="shared" si="37"/>
        <v>3.3333333333333333E-2</v>
      </c>
      <c r="Y140" s="9">
        <f t="shared" si="37"/>
        <v>0.1</v>
      </c>
      <c r="Z140" s="9">
        <f t="shared" si="37"/>
        <v>0</v>
      </c>
      <c r="AA140" s="9">
        <f t="shared" si="37"/>
        <v>0</v>
      </c>
      <c r="AB140" s="9">
        <f t="shared" si="37"/>
        <v>0.1</v>
      </c>
      <c r="AC140" s="9">
        <f t="shared" si="37"/>
        <v>0</v>
      </c>
      <c r="AD140" s="9">
        <f t="shared" si="37"/>
        <v>0.1</v>
      </c>
      <c r="AE140" s="9">
        <f t="shared" si="37"/>
        <v>0.1</v>
      </c>
      <c r="AF140" s="9">
        <f t="shared" si="37"/>
        <v>3.3333333333333333E-2</v>
      </c>
      <c r="AG140" s="9">
        <f t="shared" si="37"/>
        <v>6.6666666666666666E-2</v>
      </c>
      <c r="AH140" s="9">
        <f t="shared" si="37"/>
        <v>0</v>
      </c>
      <c r="AI140" s="9">
        <f t="shared" si="37"/>
        <v>6.6666666666666666E-2</v>
      </c>
      <c r="AJ140" s="9">
        <f t="shared" si="37"/>
        <v>0</v>
      </c>
      <c r="AK140" s="9">
        <f t="shared" si="37"/>
        <v>0</v>
      </c>
      <c r="AL140" s="9">
        <f t="shared" si="37"/>
        <v>6.6666666666666666E-2</v>
      </c>
      <c r="AM140" s="9" t="str">
        <f t="shared" si="37"/>
        <v xml:space="preserve"> </v>
      </c>
      <c r="AN140" s="9" t="str">
        <f t="shared" si="37"/>
        <v xml:space="preserve"> </v>
      </c>
      <c r="AO140" s="9" t="str">
        <f t="shared" si="37"/>
        <v xml:space="preserve"> </v>
      </c>
      <c r="AP140" s="9" t="str">
        <f t="shared" si="37"/>
        <v xml:space="preserve"> </v>
      </c>
      <c r="AQ140" s="9" t="str">
        <f t="shared" si="37"/>
        <v xml:space="preserve"> </v>
      </c>
      <c r="AR140" s="9" t="str">
        <f t="shared" si="37"/>
        <v xml:space="preserve"> </v>
      </c>
      <c r="AS140" s="9" t="str">
        <f t="shared" si="37"/>
        <v xml:space="preserve"> </v>
      </c>
      <c r="AT140" s="9" t="str">
        <f t="shared" si="37"/>
        <v xml:space="preserve"> </v>
      </c>
      <c r="AU140" s="9" t="str">
        <f t="shared" si="37"/>
        <v xml:space="preserve"> </v>
      </c>
      <c r="AV140" s="9" t="str">
        <f t="shared" si="37"/>
        <v xml:space="preserve"> </v>
      </c>
      <c r="AW140" s="9" t="str">
        <f t="shared" si="37"/>
        <v xml:space="preserve"> </v>
      </c>
      <c r="AX140" s="9" t="str">
        <f t="shared" si="37"/>
        <v xml:space="preserve"> </v>
      </c>
      <c r="AY140" s="9" t="str">
        <f t="shared" si="37"/>
        <v xml:space="preserve"> </v>
      </c>
      <c r="AZ140" s="9" t="str">
        <f t="shared" si="37"/>
        <v xml:space="preserve"> </v>
      </c>
      <c r="BA140" s="9" t="str">
        <f t="shared" si="37"/>
        <v xml:space="preserve"> </v>
      </c>
    </row>
    <row r="141" spans="1:53">
      <c r="A141" s="155"/>
      <c r="B141" s="176"/>
      <c r="C141" s="177"/>
      <c r="D141" s="178"/>
      <c r="E141" s="179"/>
      <c r="F141" s="181" t="str">
        <f t="shared" si="36"/>
        <v>No literario: Entrevista</v>
      </c>
      <c r="G141" s="9">
        <f>IF(G138&gt;0,SUMIF($E$100:$E$134,$F$141,G100:G134)/MAX($D$44:$D$83)," ")</f>
        <v>0.13333333333333333</v>
      </c>
      <c r="H141" s="9">
        <f t="shared" ref="H141:BA141" si="38">IF(H138&gt;0,SUMIF($E$100:$E$134,$F$141,H100:H134)/MAX($D$44:$D$83)," ")</f>
        <v>3.3333333333333333E-2</v>
      </c>
      <c r="I141" s="9">
        <f t="shared" si="38"/>
        <v>6.6666666666666666E-2</v>
      </c>
      <c r="J141" s="9">
        <f t="shared" si="38"/>
        <v>0.16666666666666666</v>
      </c>
      <c r="K141" s="9">
        <f t="shared" si="38"/>
        <v>0</v>
      </c>
      <c r="L141" s="9">
        <f t="shared" si="38"/>
        <v>0</v>
      </c>
      <c r="M141" s="9">
        <f t="shared" si="38"/>
        <v>0</v>
      </c>
      <c r="N141" s="9">
        <f t="shared" si="38"/>
        <v>0</v>
      </c>
      <c r="O141" s="9">
        <f t="shared" si="38"/>
        <v>0</v>
      </c>
      <c r="P141" s="9">
        <f t="shared" si="38"/>
        <v>0</v>
      </c>
      <c r="Q141" s="9">
        <f t="shared" si="38"/>
        <v>6.6666666666666666E-2</v>
      </c>
      <c r="R141" s="9">
        <f t="shared" si="38"/>
        <v>0.1</v>
      </c>
      <c r="S141" s="9">
        <f t="shared" si="38"/>
        <v>3.3333333333333333E-2</v>
      </c>
      <c r="T141" s="9">
        <f t="shared" si="38"/>
        <v>3.3333333333333333E-2</v>
      </c>
      <c r="U141" s="9">
        <f t="shared" si="38"/>
        <v>0.13333333333333333</v>
      </c>
      <c r="V141" s="9">
        <f t="shared" si="38"/>
        <v>6.6666666666666666E-2</v>
      </c>
      <c r="W141" s="9">
        <f t="shared" si="38"/>
        <v>0.13333333333333333</v>
      </c>
      <c r="X141" s="9">
        <f t="shared" si="38"/>
        <v>0.13333333333333333</v>
      </c>
      <c r="Y141" s="9">
        <f t="shared" si="38"/>
        <v>3.3333333333333333E-2</v>
      </c>
      <c r="Z141" s="9">
        <f t="shared" si="38"/>
        <v>3.3333333333333333E-2</v>
      </c>
      <c r="AA141" s="9">
        <f t="shared" si="38"/>
        <v>6.6666666666666666E-2</v>
      </c>
      <c r="AB141" s="9">
        <f t="shared" si="38"/>
        <v>6.6666666666666666E-2</v>
      </c>
      <c r="AC141" s="9">
        <f t="shared" si="38"/>
        <v>3.3333333333333333E-2</v>
      </c>
      <c r="AD141" s="9">
        <f t="shared" si="38"/>
        <v>6.6666666666666666E-2</v>
      </c>
      <c r="AE141" s="9">
        <f t="shared" si="38"/>
        <v>6.6666666666666666E-2</v>
      </c>
      <c r="AF141" s="9">
        <f t="shared" si="38"/>
        <v>0</v>
      </c>
      <c r="AG141" s="9">
        <f t="shared" si="38"/>
        <v>3.3333333333333333E-2</v>
      </c>
      <c r="AH141" s="9">
        <f t="shared" si="38"/>
        <v>0</v>
      </c>
      <c r="AI141" s="9">
        <f t="shared" si="38"/>
        <v>0.13333333333333333</v>
      </c>
      <c r="AJ141" s="9">
        <f t="shared" si="38"/>
        <v>0</v>
      </c>
      <c r="AK141" s="9">
        <f t="shared" si="38"/>
        <v>3.3333333333333333E-2</v>
      </c>
      <c r="AL141" s="9">
        <f t="shared" si="38"/>
        <v>0.1</v>
      </c>
      <c r="AM141" s="9" t="str">
        <f t="shared" si="38"/>
        <v xml:space="preserve"> </v>
      </c>
      <c r="AN141" s="9" t="str">
        <f t="shared" si="38"/>
        <v xml:space="preserve"> </v>
      </c>
      <c r="AO141" s="9" t="str">
        <f t="shared" si="38"/>
        <v xml:space="preserve"> </v>
      </c>
      <c r="AP141" s="9" t="str">
        <f t="shared" si="38"/>
        <v xml:space="preserve"> </v>
      </c>
      <c r="AQ141" s="9" t="str">
        <f t="shared" si="38"/>
        <v xml:space="preserve"> </v>
      </c>
      <c r="AR141" s="9" t="str">
        <f t="shared" si="38"/>
        <v xml:space="preserve"> </v>
      </c>
      <c r="AS141" s="9" t="str">
        <f t="shared" si="38"/>
        <v xml:space="preserve"> </v>
      </c>
      <c r="AT141" s="9" t="str">
        <f t="shared" si="38"/>
        <v xml:space="preserve"> </v>
      </c>
      <c r="AU141" s="9" t="str">
        <f t="shared" si="38"/>
        <v xml:space="preserve"> </v>
      </c>
      <c r="AV141" s="9" t="str">
        <f t="shared" si="38"/>
        <v xml:space="preserve"> </v>
      </c>
      <c r="AW141" s="9" t="str">
        <f t="shared" si="38"/>
        <v xml:space="preserve"> </v>
      </c>
      <c r="AX141" s="9" t="str">
        <f t="shared" si="38"/>
        <v xml:space="preserve"> </v>
      </c>
      <c r="AY141" s="9" t="str">
        <f t="shared" si="38"/>
        <v xml:space="preserve"> </v>
      </c>
      <c r="AZ141" s="9" t="str">
        <f t="shared" si="38"/>
        <v xml:space="preserve"> </v>
      </c>
      <c r="BA141" s="9" t="str">
        <f t="shared" si="38"/>
        <v xml:space="preserve"> </v>
      </c>
    </row>
    <row r="142" spans="1:53">
      <c r="A142" s="155"/>
      <c r="B142" s="158"/>
      <c r="C142" s="182"/>
      <c r="D142" s="183"/>
      <c r="E142" s="184"/>
      <c r="F142" s="181" t="str">
        <f t="shared" si="36"/>
        <v>No literario: Afiche</v>
      </c>
      <c r="G142" s="9">
        <f>IF(G138&gt;0,SUMIF($E$100:$E$134,$F$142,G100:G134)/MAX($D$44:$D$83)," ")</f>
        <v>0.1</v>
      </c>
      <c r="H142" s="9">
        <f t="shared" ref="H142:BA142" si="39">IF(H138&gt;0,SUMIF($E$100:$E$134,$F$142,H100:H134)/MAX($D$44:$D$83)," ")</f>
        <v>6.6666666666666666E-2</v>
      </c>
      <c r="I142" s="9">
        <f t="shared" si="39"/>
        <v>6.6666666666666666E-2</v>
      </c>
      <c r="J142" s="9">
        <f t="shared" si="39"/>
        <v>0</v>
      </c>
      <c r="K142" s="9">
        <f t="shared" si="39"/>
        <v>3.3333333333333333E-2</v>
      </c>
      <c r="L142" s="9">
        <f t="shared" si="39"/>
        <v>6.6666666666666666E-2</v>
      </c>
      <c r="M142" s="9">
        <f t="shared" si="39"/>
        <v>3.3333333333333333E-2</v>
      </c>
      <c r="N142" s="9">
        <f t="shared" si="39"/>
        <v>3.3333333333333333E-2</v>
      </c>
      <c r="O142" s="9">
        <f t="shared" si="39"/>
        <v>6.6666666666666666E-2</v>
      </c>
      <c r="P142" s="9">
        <f t="shared" si="39"/>
        <v>3.3333333333333333E-2</v>
      </c>
      <c r="Q142" s="9">
        <f t="shared" si="39"/>
        <v>6.6666666666666666E-2</v>
      </c>
      <c r="R142" s="9">
        <f t="shared" si="39"/>
        <v>6.6666666666666666E-2</v>
      </c>
      <c r="S142" s="9">
        <f t="shared" si="39"/>
        <v>6.6666666666666666E-2</v>
      </c>
      <c r="T142" s="9">
        <f t="shared" si="39"/>
        <v>6.6666666666666666E-2</v>
      </c>
      <c r="U142" s="9">
        <f t="shared" si="39"/>
        <v>3.3333333333333333E-2</v>
      </c>
      <c r="V142" s="9">
        <f t="shared" si="39"/>
        <v>6.6666666666666666E-2</v>
      </c>
      <c r="W142" s="9">
        <f t="shared" si="39"/>
        <v>6.6666666666666666E-2</v>
      </c>
      <c r="X142" s="9">
        <f t="shared" si="39"/>
        <v>6.6666666666666666E-2</v>
      </c>
      <c r="Y142" s="9">
        <f t="shared" si="39"/>
        <v>6.6666666666666666E-2</v>
      </c>
      <c r="Z142" s="9">
        <f t="shared" si="39"/>
        <v>6.6666666666666666E-2</v>
      </c>
      <c r="AA142" s="9">
        <f t="shared" si="39"/>
        <v>3.3333333333333333E-2</v>
      </c>
      <c r="AB142" s="9">
        <f t="shared" si="39"/>
        <v>3.3333333333333333E-2</v>
      </c>
      <c r="AC142" s="9">
        <f t="shared" si="39"/>
        <v>0.1</v>
      </c>
      <c r="AD142" s="9">
        <f t="shared" si="39"/>
        <v>6.6666666666666666E-2</v>
      </c>
      <c r="AE142" s="9">
        <f t="shared" si="39"/>
        <v>3.3333333333333333E-2</v>
      </c>
      <c r="AF142" s="9">
        <f t="shared" si="39"/>
        <v>6.6666666666666666E-2</v>
      </c>
      <c r="AG142" s="9">
        <f t="shared" si="39"/>
        <v>0.1</v>
      </c>
      <c r="AH142" s="9">
        <f t="shared" si="39"/>
        <v>3.3333333333333333E-2</v>
      </c>
      <c r="AI142" s="9">
        <f t="shared" si="39"/>
        <v>0.1</v>
      </c>
      <c r="AJ142" s="9">
        <f t="shared" si="39"/>
        <v>6.6666666666666666E-2</v>
      </c>
      <c r="AK142" s="9">
        <f t="shared" si="39"/>
        <v>3.3333333333333333E-2</v>
      </c>
      <c r="AL142" s="9">
        <f t="shared" si="39"/>
        <v>6.6666666666666666E-2</v>
      </c>
      <c r="AM142" s="9" t="str">
        <f t="shared" si="39"/>
        <v xml:space="preserve"> </v>
      </c>
      <c r="AN142" s="9" t="str">
        <f t="shared" si="39"/>
        <v xml:space="preserve"> </v>
      </c>
      <c r="AO142" s="9" t="str">
        <f t="shared" si="39"/>
        <v xml:space="preserve"> </v>
      </c>
      <c r="AP142" s="9" t="str">
        <f t="shared" si="39"/>
        <v xml:space="preserve"> </v>
      </c>
      <c r="AQ142" s="9" t="str">
        <f t="shared" si="39"/>
        <v xml:space="preserve"> </v>
      </c>
      <c r="AR142" s="9" t="str">
        <f t="shared" si="39"/>
        <v xml:space="preserve"> </v>
      </c>
      <c r="AS142" s="9" t="str">
        <f t="shared" si="39"/>
        <v xml:space="preserve"> </v>
      </c>
      <c r="AT142" s="9" t="str">
        <f t="shared" si="39"/>
        <v xml:space="preserve"> </v>
      </c>
      <c r="AU142" s="9" t="str">
        <f t="shared" si="39"/>
        <v xml:space="preserve"> </v>
      </c>
      <c r="AV142" s="9" t="str">
        <f t="shared" si="39"/>
        <v xml:space="preserve"> </v>
      </c>
      <c r="AW142" s="9" t="str">
        <f t="shared" si="39"/>
        <v xml:space="preserve"> </v>
      </c>
      <c r="AX142" s="9" t="str">
        <f t="shared" si="39"/>
        <v xml:space="preserve"> </v>
      </c>
      <c r="AY142" s="9" t="str">
        <f t="shared" si="39"/>
        <v xml:space="preserve"> </v>
      </c>
      <c r="AZ142" s="9" t="str">
        <f t="shared" si="39"/>
        <v xml:space="preserve"> </v>
      </c>
      <c r="BA142" s="9" t="str">
        <f t="shared" si="39"/>
        <v xml:space="preserve"> </v>
      </c>
    </row>
    <row r="143" spans="1:53">
      <c r="A143" s="155"/>
      <c r="B143" s="158"/>
      <c r="C143" s="158"/>
      <c r="D143" s="155"/>
      <c r="E143" s="173"/>
      <c r="F143" s="181" t="str">
        <f t="shared" si="36"/>
        <v>No literario: informativo</v>
      </c>
      <c r="G143" s="9">
        <f>IF(G138&gt;0,SUMIF($E$100:$E$134,$F$143,G100:G134)/MAX($D$44:$D$83)," ")</f>
        <v>3.3333333333333333E-2</v>
      </c>
      <c r="H143" s="9">
        <f t="shared" ref="H143:BA143" si="40">IF(H138&gt;0,SUMIF($E$100:$E$134,$F$143,H100:H134)/MAX($D$44:$D$83)," ")</f>
        <v>6.6666666666666666E-2</v>
      </c>
      <c r="I143" s="9">
        <f t="shared" si="40"/>
        <v>3.3333333333333333E-2</v>
      </c>
      <c r="J143" s="9">
        <f t="shared" si="40"/>
        <v>0.1</v>
      </c>
      <c r="K143" s="9">
        <f t="shared" si="40"/>
        <v>0.1</v>
      </c>
      <c r="L143" s="9">
        <f t="shared" si="40"/>
        <v>0</v>
      </c>
      <c r="M143" s="9">
        <f t="shared" si="40"/>
        <v>3.3333333333333333E-2</v>
      </c>
      <c r="N143" s="9">
        <f t="shared" si="40"/>
        <v>3.3333333333333333E-2</v>
      </c>
      <c r="O143" s="9">
        <f t="shared" si="40"/>
        <v>0</v>
      </c>
      <c r="P143" s="9">
        <f t="shared" si="40"/>
        <v>0</v>
      </c>
      <c r="Q143" s="9">
        <f t="shared" si="40"/>
        <v>3.3333333333333333E-2</v>
      </c>
      <c r="R143" s="9">
        <f t="shared" si="40"/>
        <v>6.6666666666666666E-2</v>
      </c>
      <c r="S143" s="9">
        <f t="shared" si="40"/>
        <v>0.1</v>
      </c>
      <c r="T143" s="9">
        <f t="shared" si="40"/>
        <v>0</v>
      </c>
      <c r="U143" s="9">
        <f t="shared" si="40"/>
        <v>0.13333333333333333</v>
      </c>
      <c r="V143" s="9">
        <f t="shared" si="40"/>
        <v>0.1</v>
      </c>
      <c r="W143" s="9">
        <f t="shared" si="40"/>
        <v>3.3333333333333333E-2</v>
      </c>
      <c r="X143" s="9">
        <f t="shared" si="40"/>
        <v>3.3333333333333333E-2</v>
      </c>
      <c r="Y143" s="9">
        <f t="shared" si="40"/>
        <v>6.6666666666666666E-2</v>
      </c>
      <c r="Z143" s="9">
        <f t="shared" si="40"/>
        <v>6.6666666666666666E-2</v>
      </c>
      <c r="AA143" s="9">
        <f t="shared" si="40"/>
        <v>0</v>
      </c>
      <c r="AB143" s="9">
        <f t="shared" si="40"/>
        <v>0.13333333333333333</v>
      </c>
      <c r="AC143" s="9">
        <f t="shared" si="40"/>
        <v>0.1</v>
      </c>
      <c r="AD143" s="9">
        <f t="shared" si="40"/>
        <v>6.6666666666666666E-2</v>
      </c>
      <c r="AE143" s="9">
        <f t="shared" si="40"/>
        <v>0.13333333333333333</v>
      </c>
      <c r="AF143" s="9">
        <f t="shared" si="40"/>
        <v>0</v>
      </c>
      <c r="AG143" s="9">
        <f t="shared" si="40"/>
        <v>6.6666666666666666E-2</v>
      </c>
      <c r="AH143" s="9">
        <f t="shared" si="40"/>
        <v>0</v>
      </c>
      <c r="AI143" s="9">
        <f t="shared" si="40"/>
        <v>0.1</v>
      </c>
      <c r="AJ143" s="9">
        <f t="shared" si="40"/>
        <v>3.3333333333333333E-2</v>
      </c>
      <c r="AK143" s="9">
        <f t="shared" si="40"/>
        <v>0</v>
      </c>
      <c r="AL143" s="9">
        <f t="shared" si="40"/>
        <v>0.1</v>
      </c>
      <c r="AM143" s="9" t="str">
        <f t="shared" si="40"/>
        <v xml:space="preserve"> </v>
      </c>
      <c r="AN143" s="9" t="str">
        <f t="shared" si="40"/>
        <v xml:space="preserve"> </v>
      </c>
      <c r="AO143" s="9" t="str">
        <f t="shared" si="40"/>
        <v xml:space="preserve"> </v>
      </c>
      <c r="AP143" s="9" t="str">
        <f t="shared" si="40"/>
        <v xml:space="preserve"> </v>
      </c>
      <c r="AQ143" s="9" t="str">
        <f t="shared" si="40"/>
        <v xml:space="preserve"> </v>
      </c>
      <c r="AR143" s="9" t="str">
        <f t="shared" si="40"/>
        <v xml:space="preserve"> </v>
      </c>
      <c r="AS143" s="9" t="str">
        <f t="shared" si="40"/>
        <v xml:space="preserve"> </v>
      </c>
      <c r="AT143" s="9" t="str">
        <f t="shared" si="40"/>
        <v xml:space="preserve"> </v>
      </c>
      <c r="AU143" s="9" t="str">
        <f t="shared" si="40"/>
        <v xml:space="preserve"> </v>
      </c>
      <c r="AV143" s="9" t="str">
        <f t="shared" si="40"/>
        <v xml:space="preserve"> </v>
      </c>
      <c r="AW143" s="9" t="str">
        <f t="shared" si="40"/>
        <v xml:space="preserve"> </v>
      </c>
      <c r="AX143" s="9" t="str">
        <f t="shared" si="40"/>
        <v xml:space="preserve"> </v>
      </c>
      <c r="AY143" s="9" t="str">
        <f t="shared" si="40"/>
        <v xml:space="preserve"> </v>
      </c>
      <c r="AZ143" s="9" t="str">
        <f t="shared" si="40"/>
        <v xml:space="preserve"> </v>
      </c>
      <c r="BA143" s="9" t="str">
        <f t="shared" si="40"/>
        <v xml:space="preserve"> </v>
      </c>
    </row>
    <row r="144" spans="1:53">
      <c r="A144" s="155"/>
      <c r="B144" s="158"/>
      <c r="C144" s="158"/>
      <c r="D144" s="155"/>
      <c r="E144" s="173"/>
      <c r="F144" s="181" t="str">
        <f t="shared" si="36"/>
        <v>Literario narrativo: Cuento</v>
      </c>
      <c r="G144" s="9">
        <f>IF(G138&gt;0,SUMIF($E$100:$E$134,$F$144,G100:G134)/MAX($D$44:$D$83)," ")</f>
        <v>6.6666666666666666E-2</v>
      </c>
      <c r="H144" s="9">
        <f t="shared" ref="H144:BA144" si="41">IF(H138&gt;0,SUMIF($E$100:$E$134,$F$144,H100:H134)/MAX($D$44:$D$83)," ")</f>
        <v>6.6666666666666666E-2</v>
      </c>
      <c r="I144" s="9">
        <f t="shared" si="41"/>
        <v>3.3333333333333333E-2</v>
      </c>
      <c r="J144" s="9">
        <f t="shared" si="41"/>
        <v>6.6666666666666666E-2</v>
      </c>
      <c r="K144" s="9">
        <f t="shared" si="41"/>
        <v>0</v>
      </c>
      <c r="L144" s="9">
        <f t="shared" si="41"/>
        <v>3.3333333333333333E-2</v>
      </c>
      <c r="M144" s="9">
        <f t="shared" si="41"/>
        <v>0</v>
      </c>
      <c r="N144" s="9">
        <f t="shared" si="41"/>
        <v>3.3333333333333333E-2</v>
      </c>
      <c r="O144" s="9">
        <f t="shared" si="41"/>
        <v>0</v>
      </c>
      <c r="P144" s="9">
        <f t="shared" si="41"/>
        <v>3.3333333333333333E-2</v>
      </c>
      <c r="Q144" s="9">
        <f t="shared" si="41"/>
        <v>0</v>
      </c>
      <c r="R144" s="9">
        <f t="shared" si="41"/>
        <v>3.3333333333333333E-2</v>
      </c>
      <c r="S144" s="9">
        <f t="shared" si="41"/>
        <v>6.6666666666666666E-2</v>
      </c>
      <c r="T144" s="9">
        <f t="shared" si="41"/>
        <v>0.1</v>
      </c>
      <c r="U144" s="9">
        <f t="shared" si="41"/>
        <v>0.1</v>
      </c>
      <c r="V144" s="9">
        <f t="shared" si="41"/>
        <v>0.1</v>
      </c>
      <c r="W144" s="9">
        <f t="shared" si="41"/>
        <v>0.1</v>
      </c>
      <c r="X144" s="9">
        <f t="shared" si="41"/>
        <v>0.1</v>
      </c>
      <c r="Y144" s="9">
        <f t="shared" si="41"/>
        <v>3.3333333333333333E-2</v>
      </c>
      <c r="Z144" s="9">
        <f t="shared" si="41"/>
        <v>0</v>
      </c>
      <c r="AA144" s="9">
        <f t="shared" si="41"/>
        <v>0</v>
      </c>
      <c r="AB144" s="9">
        <f t="shared" si="41"/>
        <v>6.6666666666666666E-2</v>
      </c>
      <c r="AC144" s="9">
        <f t="shared" si="41"/>
        <v>6.6666666666666666E-2</v>
      </c>
      <c r="AD144" s="9">
        <f t="shared" si="41"/>
        <v>0</v>
      </c>
      <c r="AE144" s="9">
        <f t="shared" si="41"/>
        <v>6.6666666666666666E-2</v>
      </c>
      <c r="AF144" s="9">
        <f t="shared" si="41"/>
        <v>3.3333333333333333E-2</v>
      </c>
      <c r="AG144" s="9">
        <f t="shared" si="41"/>
        <v>0.1</v>
      </c>
      <c r="AH144" s="9">
        <f t="shared" si="41"/>
        <v>0</v>
      </c>
      <c r="AI144" s="9">
        <f t="shared" si="41"/>
        <v>3.3333333333333333E-2</v>
      </c>
      <c r="AJ144" s="9">
        <f t="shared" si="41"/>
        <v>0</v>
      </c>
      <c r="AK144" s="9">
        <f t="shared" si="41"/>
        <v>6.6666666666666666E-2</v>
      </c>
      <c r="AL144" s="9">
        <f t="shared" si="41"/>
        <v>0.1</v>
      </c>
      <c r="AM144" s="9" t="str">
        <f t="shared" si="41"/>
        <v xml:space="preserve"> </v>
      </c>
      <c r="AN144" s="9" t="str">
        <f t="shared" si="41"/>
        <v xml:space="preserve"> </v>
      </c>
      <c r="AO144" s="9" t="str">
        <f t="shared" si="41"/>
        <v xml:space="preserve"> </v>
      </c>
      <c r="AP144" s="9" t="str">
        <f t="shared" si="41"/>
        <v xml:space="preserve"> </v>
      </c>
      <c r="AQ144" s="9" t="str">
        <f t="shared" si="41"/>
        <v xml:space="preserve"> </v>
      </c>
      <c r="AR144" s="9" t="str">
        <f t="shared" si="41"/>
        <v xml:space="preserve"> </v>
      </c>
      <c r="AS144" s="9" t="str">
        <f t="shared" si="41"/>
        <v xml:space="preserve"> </v>
      </c>
      <c r="AT144" s="9" t="str">
        <f t="shared" si="41"/>
        <v xml:space="preserve"> </v>
      </c>
      <c r="AU144" s="9" t="str">
        <f t="shared" si="41"/>
        <v xml:space="preserve"> </v>
      </c>
      <c r="AV144" s="9" t="str">
        <f t="shared" si="41"/>
        <v xml:space="preserve"> </v>
      </c>
      <c r="AW144" s="9" t="str">
        <f t="shared" si="41"/>
        <v xml:space="preserve"> </v>
      </c>
      <c r="AX144" s="9" t="str">
        <f t="shared" si="41"/>
        <v xml:space="preserve"> </v>
      </c>
      <c r="AY144" s="9" t="str">
        <f t="shared" si="41"/>
        <v xml:space="preserve"> </v>
      </c>
      <c r="AZ144" s="9" t="str">
        <f t="shared" si="41"/>
        <v xml:space="preserve"> </v>
      </c>
      <c r="BA144" s="9" t="str">
        <f t="shared" si="41"/>
        <v xml:space="preserve"> </v>
      </c>
    </row>
    <row r="145" spans="1:53">
      <c r="A145" s="155"/>
      <c r="B145" s="158"/>
      <c r="C145" s="158"/>
      <c r="D145" s="185"/>
      <c r="E145" s="173"/>
      <c r="F145" s="186" t="str">
        <f>K52</f>
        <v>Localizar información</v>
      </c>
      <c r="G145" s="9">
        <f>IF(G138&gt;0,SUMIF($F$100:$F$134,$F$145,G100:G134)/MAX($D$44:$D$83)," ")</f>
        <v>0.16666666666666666</v>
      </c>
      <c r="H145" s="9">
        <f t="shared" ref="H145:BA145" si="42">IF(H138&gt;0,SUMIF($F$100:$F$134,$F$145,H100:H134)/MAX($D$44:$D$83)," ")</f>
        <v>0.1</v>
      </c>
      <c r="I145" s="9">
        <f t="shared" si="42"/>
        <v>3.3333333333333333E-2</v>
      </c>
      <c r="J145" s="9">
        <f t="shared" si="42"/>
        <v>0.13333333333333333</v>
      </c>
      <c r="K145" s="9">
        <f t="shared" si="42"/>
        <v>6.6666666666666666E-2</v>
      </c>
      <c r="L145" s="9">
        <f t="shared" si="42"/>
        <v>3.3333333333333333E-2</v>
      </c>
      <c r="M145" s="9">
        <f t="shared" si="42"/>
        <v>3.3333333333333333E-2</v>
      </c>
      <c r="N145" s="9">
        <f t="shared" si="42"/>
        <v>6.6666666666666666E-2</v>
      </c>
      <c r="O145" s="9">
        <f t="shared" si="42"/>
        <v>3.3333333333333333E-2</v>
      </c>
      <c r="P145" s="9">
        <f t="shared" si="42"/>
        <v>3.3333333333333333E-2</v>
      </c>
      <c r="Q145" s="9">
        <f t="shared" si="42"/>
        <v>6.6666666666666666E-2</v>
      </c>
      <c r="R145" s="9">
        <f t="shared" si="42"/>
        <v>0.13333333333333333</v>
      </c>
      <c r="S145" s="9">
        <f t="shared" si="42"/>
        <v>3.3333333333333333E-2</v>
      </c>
      <c r="T145" s="9">
        <f t="shared" si="42"/>
        <v>0.1</v>
      </c>
      <c r="U145" s="9">
        <f t="shared" si="42"/>
        <v>0.13333333333333333</v>
      </c>
      <c r="V145" s="9">
        <f t="shared" si="42"/>
        <v>0.13333333333333333</v>
      </c>
      <c r="W145" s="9">
        <f t="shared" si="42"/>
        <v>0.16666666666666666</v>
      </c>
      <c r="X145" s="9">
        <f t="shared" si="42"/>
        <v>0.13333333333333333</v>
      </c>
      <c r="Y145" s="9">
        <f t="shared" si="42"/>
        <v>3.3333333333333333E-2</v>
      </c>
      <c r="Z145" s="9">
        <f t="shared" si="42"/>
        <v>6.6666666666666666E-2</v>
      </c>
      <c r="AA145" s="9">
        <f t="shared" si="42"/>
        <v>3.3333333333333333E-2</v>
      </c>
      <c r="AB145" s="9">
        <f t="shared" si="42"/>
        <v>0.1</v>
      </c>
      <c r="AC145" s="9">
        <f t="shared" si="42"/>
        <v>0.23333333333333334</v>
      </c>
      <c r="AD145" s="9">
        <f t="shared" si="42"/>
        <v>0</v>
      </c>
      <c r="AE145" s="9">
        <f t="shared" si="42"/>
        <v>0.1</v>
      </c>
      <c r="AF145" s="9">
        <f t="shared" si="42"/>
        <v>6.6666666666666666E-2</v>
      </c>
      <c r="AG145" s="9">
        <f t="shared" si="42"/>
        <v>0.2</v>
      </c>
      <c r="AH145" s="9">
        <f t="shared" si="42"/>
        <v>3.3333333333333333E-2</v>
      </c>
      <c r="AI145" s="9">
        <f t="shared" si="42"/>
        <v>0.13333333333333333</v>
      </c>
      <c r="AJ145" s="9">
        <f t="shared" si="42"/>
        <v>3.3333333333333333E-2</v>
      </c>
      <c r="AK145" s="9">
        <f t="shared" si="42"/>
        <v>6.6666666666666666E-2</v>
      </c>
      <c r="AL145" s="9">
        <f t="shared" si="42"/>
        <v>0.13333333333333333</v>
      </c>
      <c r="AM145" s="9" t="str">
        <f t="shared" si="42"/>
        <v xml:space="preserve"> </v>
      </c>
      <c r="AN145" s="9" t="str">
        <f t="shared" si="42"/>
        <v xml:space="preserve"> </v>
      </c>
      <c r="AO145" s="9" t="str">
        <f t="shared" si="42"/>
        <v xml:space="preserve"> </v>
      </c>
      <c r="AP145" s="9" t="str">
        <f t="shared" si="42"/>
        <v xml:space="preserve"> </v>
      </c>
      <c r="AQ145" s="9" t="str">
        <f t="shared" si="42"/>
        <v xml:space="preserve"> </v>
      </c>
      <c r="AR145" s="9" t="str">
        <f t="shared" si="42"/>
        <v xml:space="preserve"> </v>
      </c>
      <c r="AS145" s="9" t="str">
        <f t="shared" si="42"/>
        <v xml:space="preserve"> </v>
      </c>
      <c r="AT145" s="9" t="str">
        <f t="shared" si="42"/>
        <v xml:space="preserve"> </v>
      </c>
      <c r="AU145" s="9" t="str">
        <f t="shared" si="42"/>
        <v xml:space="preserve"> </v>
      </c>
      <c r="AV145" s="9" t="str">
        <f t="shared" si="42"/>
        <v xml:space="preserve"> </v>
      </c>
      <c r="AW145" s="9" t="str">
        <f t="shared" si="42"/>
        <v xml:space="preserve"> </v>
      </c>
      <c r="AX145" s="9" t="str">
        <f t="shared" si="42"/>
        <v xml:space="preserve"> </v>
      </c>
      <c r="AY145" s="9" t="str">
        <f t="shared" si="42"/>
        <v xml:space="preserve"> </v>
      </c>
      <c r="AZ145" s="9" t="str">
        <f t="shared" si="42"/>
        <v xml:space="preserve"> </v>
      </c>
      <c r="BA145" s="9" t="str">
        <f t="shared" si="42"/>
        <v xml:space="preserve"> </v>
      </c>
    </row>
    <row r="146" spans="1:53">
      <c r="A146" s="155"/>
      <c r="B146" s="158"/>
      <c r="C146" s="158"/>
      <c r="D146" s="185"/>
      <c r="E146" s="173"/>
      <c r="F146" s="186" t="str">
        <f>K53</f>
        <v>Relacionar e interpretar información</v>
      </c>
      <c r="G146" s="9">
        <f>IF(G138&gt;0,SUMIF($F$100:$F$134,$F$146,G100:G134)/MAX($D$44:$D$83)," ")</f>
        <v>0.2</v>
      </c>
      <c r="H146" s="9">
        <f t="shared" ref="H146:BA146" si="43">IF(H138&gt;0,SUMIF($F$100:$F$134,$F$146,H100:H134)/MAX($D$44:$D$83)," ")</f>
        <v>0.2</v>
      </c>
      <c r="I146" s="9">
        <f t="shared" si="43"/>
        <v>0.16666666666666666</v>
      </c>
      <c r="J146" s="9">
        <f t="shared" si="43"/>
        <v>0.2</v>
      </c>
      <c r="K146" s="9">
        <f t="shared" si="43"/>
        <v>6.6666666666666666E-2</v>
      </c>
      <c r="L146" s="9">
        <f t="shared" si="43"/>
        <v>3.3333333333333333E-2</v>
      </c>
      <c r="M146" s="9">
        <f t="shared" si="43"/>
        <v>3.3333333333333333E-2</v>
      </c>
      <c r="N146" s="9">
        <f t="shared" si="43"/>
        <v>0</v>
      </c>
      <c r="O146" s="9">
        <f t="shared" si="43"/>
        <v>3.3333333333333333E-2</v>
      </c>
      <c r="P146" s="9">
        <f t="shared" si="43"/>
        <v>0</v>
      </c>
      <c r="Q146" s="9">
        <f t="shared" si="43"/>
        <v>6.6666666666666666E-2</v>
      </c>
      <c r="R146" s="9">
        <f t="shared" si="43"/>
        <v>0.13333333333333333</v>
      </c>
      <c r="S146" s="9">
        <f t="shared" si="43"/>
        <v>0.1</v>
      </c>
      <c r="T146" s="9">
        <f t="shared" si="43"/>
        <v>0.13333333333333333</v>
      </c>
      <c r="U146" s="9">
        <f t="shared" si="43"/>
        <v>0.16666666666666666</v>
      </c>
      <c r="V146" s="9">
        <f t="shared" si="43"/>
        <v>0.2</v>
      </c>
      <c r="W146" s="9">
        <f t="shared" si="43"/>
        <v>0.13333333333333333</v>
      </c>
      <c r="X146" s="9">
        <f t="shared" si="43"/>
        <v>0.23333333333333334</v>
      </c>
      <c r="Y146" s="9">
        <f t="shared" si="43"/>
        <v>0.2</v>
      </c>
      <c r="Z146" s="9">
        <f t="shared" si="43"/>
        <v>0</v>
      </c>
      <c r="AA146" s="9">
        <f t="shared" si="43"/>
        <v>3.3333333333333333E-2</v>
      </c>
      <c r="AB146" s="9">
        <f t="shared" si="43"/>
        <v>0.16666666666666666</v>
      </c>
      <c r="AC146" s="9">
        <f t="shared" si="43"/>
        <v>6.6666666666666666E-2</v>
      </c>
      <c r="AD146" s="9">
        <f t="shared" si="43"/>
        <v>0.2</v>
      </c>
      <c r="AE146" s="9">
        <f t="shared" si="43"/>
        <v>0.16666666666666666</v>
      </c>
      <c r="AF146" s="9">
        <f t="shared" si="43"/>
        <v>3.3333333333333333E-2</v>
      </c>
      <c r="AG146" s="9">
        <f t="shared" si="43"/>
        <v>0.1</v>
      </c>
      <c r="AH146" s="9">
        <f t="shared" si="43"/>
        <v>0</v>
      </c>
      <c r="AI146" s="9">
        <f t="shared" si="43"/>
        <v>0.26666666666666666</v>
      </c>
      <c r="AJ146" s="9">
        <f t="shared" si="43"/>
        <v>6.6666666666666666E-2</v>
      </c>
      <c r="AK146" s="9">
        <f t="shared" si="43"/>
        <v>6.6666666666666666E-2</v>
      </c>
      <c r="AL146" s="9">
        <f t="shared" si="43"/>
        <v>0.2</v>
      </c>
      <c r="AM146" s="9" t="str">
        <f t="shared" si="43"/>
        <v xml:space="preserve"> </v>
      </c>
      <c r="AN146" s="9" t="str">
        <f t="shared" si="43"/>
        <v xml:space="preserve"> </v>
      </c>
      <c r="AO146" s="9" t="str">
        <f t="shared" si="43"/>
        <v xml:space="preserve"> </v>
      </c>
      <c r="AP146" s="9" t="str">
        <f t="shared" si="43"/>
        <v xml:space="preserve"> </v>
      </c>
      <c r="AQ146" s="9" t="str">
        <f t="shared" si="43"/>
        <v xml:space="preserve"> </v>
      </c>
      <c r="AR146" s="9" t="str">
        <f t="shared" si="43"/>
        <v xml:space="preserve"> </v>
      </c>
      <c r="AS146" s="9" t="str">
        <f t="shared" si="43"/>
        <v xml:space="preserve"> </v>
      </c>
      <c r="AT146" s="9" t="str">
        <f t="shared" si="43"/>
        <v xml:space="preserve"> </v>
      </c>
      <c r="AU146" s="9" t="str">
        <f t="shared" si="43"/>
        <v xml:space="preserve"> </v>
      </c>
      <c r="AV146" s="9" t="str">
        <f t="shared" si="43"/>
        <v xml:space="preserve"> </v>
      </c>
      <c r="AW146" s="9" t="str">
        <f t="shared" si="43"/>
        <v xml:space="preserve"> </v>
      </c>
      <c r="AX146" s="9" t="str">
        <f t="shared" si="43"/>
        <v xml:space="preserve"> </v>
      </c>
      <c r="AY146" s="9" t="str">
        <f t="shared" si="43"/>
        <v xml:space="preserve"> </v>
      </c>
      <c r="AZ146" s="9" t="str">
        <f t="shared" si="43"/>
        <v xml:space="preserve"> </v>
      </c>
      <c r="BA146" s="9" t="str">
        <f t="shared" si="43"/>
        <v xml:space="preserve"> </v>
      </c>
    </row>
    <row r="147" spans="1:53">
      <c r="A147" s="155"/>
      <c r="B147" s="158"/>
      <c r="C147" s="158"/>
      <c r="D147" s="155"/>
      <c r="E147" s="173"/>
      <c r="F147" s="186" t="str">
        <f>K54</f>
        <v>Reflexionar sobre el texto</v>
      </c>
      <c r="G147" s="9">
        <f>IF(G138&gt;0,SUMIF($F$100:$F$134,$F$147,G100:G134)/MAX($D$44:$D$83)," ")</f>
        <v>0.13333333333333333</v>
      </c>
      <c r="H147" s="9">
        <f t="shared" ref="H147:BA147" si="44">IF(H138&gt;0,SUMIF($F$100:$F$134,$F$147,H100:H134)/MAX($D$44:$D$83)," ")</f>
        <v>0.1</v>
      </c>
      <c r="I147" s="9">
        <f t="shared" si="44"/>
        <v>0.16666666666666666</v>
      </c>
      <c r="J147" s="9">
        <f t="shared" si="44"/>
        <v>0.13333333333333333</v>
      </c>
      <c r="K147" s="9">
        <f t="shared" si="44"/>
        <v>0.1</v>
      </c>
      <c r="L147" s="9">
        <f t="shared" si="44"/>
        <v>0.13333333333333333</v>
      </c>
      <c r="M147" s="9">
        <f t="shared" si="44"/>
        <v>0</v>
      </c>
      <c r="N147" s="9">
        <f t="shared" si="44"/>
        <v>6.6666666666666666E-2</v>
      </c>
      <c r="O147" s="9">
        <f t="shared" si="44"/>
        <v>0.1</v>
      </c>
      <c r="P147" s="9">
        <f t="shared" si="44"/>
        <v>6.6666666666666666E-2</v>
      </c>
      <c r="Q147" s="9">
        <f t="shared" si="44"/>
        <v>3.3333333333333333E-2</v>
      </c>
      <c r="R147" s="9">
        <f t="shared" si="44"/>
        <v>6.6666666666666666E-2</v>
      </c>
      <c r="S147" s="9">
        <f t="shared" si="44"/>
        <v>0.26666666666666666</v>
      </c>
      <c r="T147" s="9">
        <f t="shared" si="44"/>
        <v>6.6666666666666666E-2</v>
      </c>
      <c r="U147" s="9">
        <f t="shared" si="44"/>
        <v>0.23333333333333334</v>
      </c>
      <c r="V147" s="9">
        <f t="shared" si="44"/>
        <v>0.16666666666666666</v>
      </c>
      <c r="W147" s="9">
        <f t="shared" si="44"/>
        <v>0.13333333333333333</v>
      </c>
      <c r="X147" s="9">
        <f t="shared" si="44"/>
        <v>0.13333333333333333</v>
      </c>
      <c r="Y147" s="9">
        <f t="shared" si="44"/>
        <v>0.16666666666666666</v>
      </c>
      <c r="Z147" s="9">
        <f t="shared" si="44"/>
        <v>0.13333333333333333</v>
      </c>
      <c r="AA147" s="9">
        <f t="shared" si="44"/>
        <v>6.6666666666666666E-2</v>
      </c>
      <c r="AB147" s="9">
        <f t="shared" si="44"/>
        <v>0.2</v>
      </c>
      <c r="AC147" s="9">
        <f t="shared" si="44"/>
        <v>6.6666666666666666E-2</v>
      </c>
      <c r="AD147" s="9">
        <f t="shared" si="44"/>
        <v>0.1</v>
      </c>
      <c r="AE147" s="9">
        <f t="shared" si="44"/>
        <v>0.2</v>
      </c>
      <c r="AF147" s="9">
        <f t="shared" si="44"/>
        <v>0.1</v>
      </c>
      <c r="AG147" s="9">
        <f t="shared" si="44"/>
        <v>0.13333333333333333</v>
      </c>
      <c r="AH147" s="9">
        <f t="shared" si="44"/>
        <v>3.3333333333333333E-2</v>
      </c>
      <c r="AI147" s="9">
        <f t="shared" si="44"/>
        <v>0.13333333333333333</v>
      </c>
      <c r="AJ147" s="9">
        <f t="shared" si="44"/>
        <v>0.1</v>
      </c>
      <c r="AK147" s="9">
        <f t="shared" si="44"/>
        <v>0.1</v>
      </c>
      <c r="AL147" s="9">
        <f t="shared" si="44"/>
        <v>0.2</v>
      </c>
      <c r="AM147" s="9" t="str">
        <f t="shared" si="44"/>
        <v xml:space="preserve"> </v>
      </c>
      <c r="AN147" s="9" t="str">
        <f t="shared" si="44"/>
        <v xml:space="preserve"> </v>
      </c>
      <c r="AO147" s="9" t="str">
        <f t="shared" si="44"/>
        <v xml:space="preserve"> </v>
      </c>
      <c r="AP147" s="9" t="str">
        <f t="shared" si="44"/>
        <v xml:space="preserve"> </v>
      </c>
      <c r="AQ147" s="9" t="str">
        <f t="shared" si="44"/>
        <v xml:space="preserve"> </v>
      </c>
      <c r="AR147" s="9" t="str">
        <f t="shared" si="44"/>
        <v xml:space="preserve"> </v>
      </c>
      <c r="AS147" s="9" t="str">
        <f t="shared" si="44"/>
        <v xml:space="preserve"> </v>
      </c>
      <c r="AT147" s="9" t="str">
        <f t="shared" si="44"/>
        <v xml:space="preserve"> </v>
      </c>
      <c r="AU147" s="9" t="str">
        <f t="shared" si="44"/>
        <v xml:space="preserve"> </v>
      </c>
      <c r="AV147" s="9" t="str">
        <f t="shared" si="44"/>
        <v xml:space="preserve"> </v>
      </c>
      <c r="AW147" s="9" t="str">
        <f t="shared" si="44"/>
        <v xml:space="preserve"> </v>
      </c>
      <c r="AX147" s="9" t="str">
        <f t="shared" si="44"/>
        <v xml:space="preserve"> </v>
      </c>
      <c r="AY147" s="9" t="str">
        <f t="shared" si="44"/>
        <v xml:space="preserve"> </v>
      </c>
      <c r="AZ147" s="9" t="str">
        <f t="shared" si="44"/>
        <v xml:space="preserve"> </v>
      </c>
      <c r="BA147" s="9" t="str">
        <f t="shared" si="44"/>
        <v xml:space="preserve"> </v>
      </c>
    </row>
    <row r="148" spans="1:53">
      <c r="A148" s="155"/>
      <c r="B148" s="158"/>
      <c r="C148" s="158"/>
      <c r="D148" s="155"/>
      <c r="E148" s="173"/>
      <c r="F148"/>
      <c r="G148" s="187">
        <f>SUM(G145:G147)</f>
        <v>0.5</v>
      </c>
      <c r="H148" s="187">
        <f>SUM(H145:H147)</f>
        <v>0.4</v>
      </c>
      <c r="I148" s="187">
        <f t="shared" ref="I148:BA148" si="45">SUM(I145:I147)</f>
        <v>0.36666666666666664</v>
      </c>
      <c r="J148" s="187">
        <f t="shared" si="45"/>
        <v>0.46666666666666667</v>
      </c>
      <c r="K148" s="187">
        <f t="shared" si="45"/>
        <v>0.23333333333333334</v>
      </c>
      <c r="L148" s="187">
        <f t="shared" si="45"/>
        <v>0.2</v>
      </c>
      <c r="M148" s="187">
        <f t="shared" si="45"/>
        <v>6.6666666666666666E-2</v>
      </c>
      <c r="N148" s="187">
        <f t="shared" si="45"/>
        <v>0.13333333333333333</v>
      </c>
      <c r="O148" s="187">
        <f t="shared" si="45"/>
        <v>0.16666666666666669</v>
      </c>
      <c r="P148" s="187">
        <f t="shared" si="45"/>
        <v>0.1</v>
      </c>
      <c r="Q148" s="187">
        <f t="shared" si="45"/>
        <v>0.16666666666666666</v>
      </c>
      <c r="R148" s="187">
        <f t="shared" si="45"/>
        <v>0.33333333333333331</v>
      </c>
      <c r="S148" s="187">
        <f t="shared" si="45"/>
        <v>0.4</v>
      </c>
      <c r="T148" s="187">
        <f t="shared" si="45"/>
        <v>0.3</v>
      </c>
      <c r="U148" s="187">
        <f t="shared" si="45"/>
        <v>0.53333333333333333</v>
      </c>
      <c r="V148" s="187">
        <f t="shared" si="45"/>
        <v>0.5</v>
      </c>
      <c r="W148" s="187">
        <f t="shared" si="45"/>
        <v>0.43333333333333335</v>
      </c>
      <c r="X148" s="187">
        <f t="shared" si="45"/>
        <v>0.5</v>
      </c>
      <c r="Y148" s="187">
        <f t="shared" si="45"/>
        <v>0.4</v>
      </c>
      <c r="Z148" s="187">
        <f t="shared" si="45"/>
        <v>0.2</v>
      </c>
      <c r="AA148" s="187">
        <f t="shared" si="45"/>
        <v>0.13333333333333333</v>
      </c>
      <c r="AB148" s="187">
        <f t="shared" si="45"/>
        <v>0.46666666666666667</v>
      </c>
      <c r="AC148" s="187">
        <f t="shared" si="45"/>
        <v>0.36666666666666664</v>
      </c>
      <c r="AD148" s="187">
        <f t="shared" si="45"/>
        <v>0.30000000000000004</v>
      </c>
      <c r="AE148" s="187">
        <f t="shared" si="45"/>
        <v>0.46666666666666667</v>
      </c>
      <c r="AF148" s="187">
        <f t="shared" si="45"/>
        <v>0.2</v>
      </c>
      <c r="AG148" s="187">
        <f t="shared" si="45"/>
        <v>0.43333333333333335</v>
      </c>
      <c r="AH148" s="187">
        <f t="shared" si="45"/>
        <v>6.6666666666666666E-2</v>
      </c>
      <c r="AI148" s="187">
        <f t="shared" si="45"/>
        <v>0.53333333333333333</v>
      </c>
      <c r="AJ148" s="187">
        <f t="shared" si="45"/>
        <v>0.2</v>
      </c>
      <c r="AK148" s="187">
        <f t="shared" si="45"/>
        <v>0.23333333333333334</v>
      </c>
      <c r="AL148" s="187">
        <f t="shared" si="45"/>
        <v>0.53333333333333344</v>
      </c>
      <c r="AM148" s="187">
        <f t="shared" si="45"/>
        <v>0</v>
      </c>
      <c r="AN148" s="187">
        <f t="shared" si="45"/>
        <v>0</v>
      </c>
      <c r="AO148" s="187">
        <f t="shared" si="45"/>
        <v>0</v>
      </c>
      <c r="AP148" s="187">
        <f t="shared" si="45"/>
        <v>0</v>
      </c>
      <c r="AQ148" s="187">
        <f t="shared" si="45"/>
        <v>0</v>
      </c>
      <c r="AR148" s="187">
        <f t="shared" si="45"/>
        <v>0</v>
      </c>
      <c r="AS148" s="187">
        <f t="shared" si="45"/>
        <v>0</v>
      </c>
      <c r="AT148" s="187">
        <f t="shared" si="45"/>
        <v>0</v>
      </c>
      <c r="AU148" s="187">
        <f t="shared" si="45"/>
        <v>0</v>
      </c>
      <c r="AV148" s="187">
        <f t="shared" si="45"/>
        <v>0</v>
      </c>
      <c r="AW148" s="187">
        <f t="shared" si="45"/>
        <v>0</v>
      </c>
      <c r="AX148" s="187">
        <f t="shared" si="45"/>
        <v>0</v>
      </c>
      <c r="AY148" s="187">
        <f t="shared" si="45"/>
        <v>0</v>
      </c>
      <c r="AZ148" s="187">
        <f t="shared" si="45"/>
        <v>0</v>
      </c>
      <c r="BA148" s="187">
        <f t="shared" si="45"/>
        <v>0</v>
      </c>
    </row>
    <row r="149" spans="1:53">
      <c r="A149" s="155"/>
      <c r="B149" s="158"/>
      <c r="C149" s="158"/>
      <c r="D149" s="155"/>
      <c r="E149" s="173"/>
      <c r="F149" s="52"/>
      <c r="G149" s="188"/>
      <c r="H149" s="52"/>
    </row>
    <row r="150" spans="1:53">
      <c r="A150" s="155"/>
      <c r="B150" s="158"/>
      <c r="C150" s="158"/>
      <c r="D150" s="155"/>
      <c r="E150" s="173"/>
      <c r="F150" s="52"/>
      <c r="G150" s="52"/>
      <c r="H150" s="52"/>
    </row>
    <row r="151" spans="1:53" ht="15.75" customHeight="1">
      <c r="A151" s="155"/>
      <c r="B151" s="158"/>
      <c r="C151" s="158"/>
      <c r="D151" s="155"/>
      <c r="E151" s="173"/>
      <c r="F151"/>
      <c r="G151" s="52"/>
      <c r="H151" s="189"/>
      <c r="I151" s="189"/>
      <c r="J151" s="189"/>
    </row>
    <row r="152" spans="1:53" ht="47.25">
      <c r="A152" s="155"/>
      <c r="B152" s="158"/>
      <c r="C152" s="158"/>
      <c r="D152" s="155"/>
      <c r="E152" s="190" t="s">
        <v>2869</v>
      </c>
      <c r="F152" s="191" t="s">
        <v>13</v>
      </c>
      <c r="G152" s="192" t="str">
        <f>IF(F139&gt;0,F139," ")</f>
        <v>Literario narrativo: Leyenda</v>
      </c>
      <c r="H152" s="192" t="str">
        <f>IF(F140&gt;0,F140," ")</f>
        <v>Literario lírico: Poema</v>
      </c>
      <c r="I152" s="192" t="str">
        <f>IF(F141&gt;0,F141," ")</f>
        <v>No literario: Entrevista</v>
      </c>
      <c r="J152" s="192" t="str">
        <f>IF(F142&gt;0,F142," ")</f>
        <v>No literario: Afiche</v>
      </c>
      <c r="K152" s="192" t="str">
        <f>IF(F143&gt;0,F143," ")</f>
        <v>No literario: informativo</v>
      </c>
      <c r="L152" s="192" t="str">
        <f>IF(F144&gt;0,F144," ")</f>
        <v>Literario narrativo: Cuento</v>
      </c>
      <c r="M152" s="192" t="str">
        <f>IF(F145&gt;0,F145," ")</f>
        <v>Localizar información</v>
      </c>
      <c r="N152" s="192" t="str">
        <f>IF(F146&gt;0,F146," ")</f>
        <v>Relacionar e interpretar información</v>
      </c>
      <c r="O152" s="192" t="str">
        <f>IF(F147&gt;0,F147," ")</f>
        <v>Reflexionar sobre el texto</v>
      </c>
      <c r="P152" s="192" t="s">
        <v>2870</v>
      </c>
      <c r="Q152" s="193" t="s">
        <v>2871</v>
      </c>
    </row>
    <row r="153" spans="1:53" ht="23.25" customHeight="1">
      <c r="A153" s="155"/>
      <c r="B153" s="158"/>
      <c r="C153" s="158"/>
      <c r="D153" s="155"/>
      <c r="E153" s="190">
        <v>1</v>
      </c>
      <c r="F153" s="194" t="str">
        <f>HLOOKUP(E153,$G$137:$BA$138,2,0)</f>
        <v>cristopher.colan@colegiomacaya.cl</v>
      </c>
      <c r="G153" s="195">
        <f>IFERROR(SUMIF($F$139:$F$147,G$152,$G$139:$G$147),0)</f>
        <v>0.1</v>
      </c>
      <c r="H153" s="195">
        <f t="shared" ref="H153:O153" si="46">IFERROR(SUMIF($F$139:$F$147,H$152,$G$139:$G$147),0)</f>
        <v>6.6666666666666666E-2</v>
      </c>
      <c r="I153" s="195">
        <f>IFERROR(SUMIF($F$139:$F$147,I$152,$G$139:$G$147),0)</f>
        <v>0.13333333333333333</v>
      </c>
      <c r="J153" s="195">
        <f t="shared" si="46"/>
        <v>0.1</v>
      </c>
      <c r="K153" s="195">
        <f t="shared" si="46"/>
        <v>3.3333333333333333E-2</v>
      </c>
      <c r="L153" s="195">
        <f t="shared" si="46"/>
        <v>6.6666666666666666E-2</v>
      </c>
      <c r="M153" s="195">
        <f t="shared" si="46"/>
        <v>0.16666666666666666</v>
      </c>
      <c r="N153" s="195">
        <f t="shared" si="46"/>
        <v>0.2</v>
      </c>
      <c r="O153" s="195">
        <f t="shared" si="46"/>
        <v>0.13333333333333333</v>
      </c>
      <c r="P153" s="196">
        <f>SUM(G153:L153)</f>
        <v>0.5</v>
      </c>
      <c r="Q153" s="197">
        <f>SUM(M153:O153)</f>
        <v>0.5</v>
      </c>
      <c r="R153" s="188"/>
    </row>
    <row r="154" spans="1:53" customFormat="1" ht="23.25" customHeight="1">
      <c r="A154" s="198"/>
      <c r="B154" s="199"/>
      <c r="C154" s="199"/>
      <c r="D154" s="198"/>
      <c r="E154" s="200">
        <v>2</v>
      </c>
      <c r="F154" s="201" t="str">
        <f t="shared" ref="F154:F199" si="47">HLOOKUP(E154,$G$137:$BA$138,2,0)</f>
        <v>jonathan.zamora@colegiomacaya.cl</v>
      </c>
      <c r="G154" s="202">
        <f>IFERROR(SUMIF($F$139:$F$147,G$152,$H$139:$H$147),0)</f>
        <v>0.1</v>
      </c>
      <c r="H154" s="202">
        <f t="shared" ref="H154:O154" si="48">IFERROR(SUMIF($F$139:$F$147,H$152,$H$139:$H$147),0)</f>
        <v>6.6666666666666666E-2</v>
      </c>
      <c r="I154" s="202">
        <f t="shared" si="48"/>
        <v>3.3333333333333333E-2</v>
      </c>
      <c r="J154" s="202">
        <f t="shared" si="48"/>
        <v>6.6666666666666666E-2</v>
      </c>
      <c r="K154" s="202">
        <f t="shared" si="48"/>
        <v>6.6666666666666666E-2</v>
      </c>
      <c r="L154" s="202">
        <f t="shared" si="48"/>
        <v>6.6666666666666666E-2</v>
      </c>
      <c r="M154" s="202">
        <f t="shared" si="48"/>
        <v>0.1</v>
      </c>
      <c r="N154" s="202">
        <f t="shared" si="48"/>
        <v>0.2</v>
      </c>
      <c r="O154" s="202">
        <f t="shared" si="48"/>
        <v>0.1</v>
      </c>
      <c r="P154" s="203">
        <f t="shared" ref="P154:P176" si="49">SUM(G154:L154)</f>
        <v>0.39999999999999997</v>
      </c>
      <c r="Q154" s="204">
        <f t="shared" ref="Q154:Q176" si="50">SUM(M154:O154)</f>
        <v>0.4</v>
      </c>
      <c r="R154" s="188"/>
    </row>
    <row r="155" spans="1:53">
      <c r="A155" s="155"/>
      <c r="B155" s="158"/>
      <c r="C155" s="158"/>
      <c r="D155" s="155"/>
      <c r="E155" s="190">
        <v>3</v>
      </c>
      <c r="F155" s="194" t="str">
        <f t="shared" si="47"/>
        <v>benjamin.aguilera@colegiomacaya.cl</v>
      </c>
      <c r="G155" s="205">
        <f>IFERROR(SUMIF($F$139:$F$147,G$152,$I$139:$I$147),0)</f>
        <v>6.6666666666666666E-2</v>
      </c>
      <c r="H155" s="205">
        <f t="shared" ref="H155:O155" si="51">IFERROR(SUMIF($F$139:$F$147,H$152,$I$139:$I$147),0)</f>
        <v>0.1</v>
      </c>
      <c r="I155" s="205">
        <f t="shared" si="51"/>
        <v>6.6666666666666666E-2</v>
      </c>
      <c r="J155" s="205">
        <f t="shared" si="51"/>
        <v>6.6666666666666666E-2</v>
      </c>
      <c r="K155" s="205">
        <f t="shared" si="51"/>
        <v>3.3333333333333333E-2</v>
      </c>
      <c r="L155" s="205">
        <f t="shared" si="51"/>
        <v>3.3333333333333333E-2</v>
      </c>
      <c r="M155" s="205">
        <f t="shared" si="51"/>
        <v>3.3333333333333333E-2</v>
      </c>
      <c r="N155" s="205">
        <f t="shared" si="51"/>
        <v>0.16666666666666666</v>
      </c>
      <c r="O155" s="205">
        <f t="shared" si="51"/>
        <v>0.16666666666666666</v>
      </c>
      <c r="P155" s="196">
        <f t="shared" si="49"/>
        <v>0.36666666666666664</v>
      </c>
      <c r="Q155" s="197">
        <f t="shared" si="50"/>
        <v>0.36666666666666664</v>
      </c>
      <c r="R155" s="188"/>
    </row>
    <row r="156" spans="1:53">
      <c r="A156" s="155"/>
      <c r="B156" s="158"/>
      <c r="C156" s="158"/>
      <c r="D156" s="155"/>
      <c r="E156" s="200">
        <v>4</v>
      </c>
      <c r="F156" s="194" t="str">
        <f t="shared" si="47"/>
        <v>sofia.soto@colegiomacaya.cl</v>
      </c>
      <c r="G156" s="206">
        <f>IFERROR(SUMIF($F$139:$F$147,G$152,$J$139:$J$147),0)</f>
        <v>6.6666666666666666E-2</v>
      </c>
      <c r="H156" s="206">
        <f t="shared" ref="H156:O156" si="52">IFERROR(SUMIF($F$139:$F$147,H$152,$J$139:$J$147),0)</f>
        <v>6.6666666666666666E-2</v>
      </c>
      <c r="I156" s="206">
        <f t="shared" si="52"/>
        <v>0.16666666666666666</v>
      </c>
      <c r="J156" s="206">
        <f t="shared" si="52"/>
        <v>0</v>
      </c>
      <c r="K156" s="206">
        <f t="shared" si="52"/>
        <v>0.1</v>
      </c>
      <c r="L156" s="206">
        <f t="shared" si="52"/>
        <v>6.6666666666666666E-2</v>
      </c>
      <c r="M156" s="206">
        <f t="shared" si="52"/>
        <v>0.13333333333333333</v>
      </c>
      <c r="N156" s="206">
        <f t="shared" si="52"/>
        <v>0.2</v>
      </c>
      <c r="O156" s="206">
        <f t="shared" si="52"/>
        <v>0.13333333333333333</v>
      </c>
      <c r="P156" s="196">
        <f t="shared" si="49"/>
        <v>0.46666666666666667</v>
      </c>
      <c r="Q156" s="197">
        <f t="shared" si="50"/>
        <v>0.46666666666666667</v>
      </c>
      <c r="R156" s="188"/>
    </row>
    <row r="157" spans="1:53">
      <c r="A157" s="155"/>
      <c r="B157" s="158"/>
      <c r="C157" s="158"/>
      <c r="D157" s="155"/>
      <c r="E157" s="190">
        <v>5</v>
      </c>
      <c r="F157" s="194" t="str">
        <f t="shared" si="47"/>
        <v>luciana.diaz@colegiomacaya.cl</v>
      </c>
      <c r="G157" s="205">
        <f>IFERROR(SUMIF($F$139:$F$147,G$152,$K$139:$K$147),0)</f>
        <v>6.6666666666666666E-2</v>
      </c>
      <c r="H157" s="205">
        <f t="shared" ref="H157:O157" si="53">IFERROR(SUMIF($F$139:$F$147,H$152,$K$139:$K$147),0)</f>
        <v>3.3333333333333333E-2</v>
      </c>
      <c r="I157" s="205">
        <f t="shared" si="53"/>
        <v>0</v>
      </c>
      <c r="J157" s="205">
        <f t="shared" si="53"/>
        <v>3.3333333333333333E-2</v>
      </c>
      <c r="K157" s="205">
        <f t="shared" si="53"/>
        <v>0.1</v>
      </c>
      <c r="L157" s="205">
        <f t="shared" si="53"/>
        <v>0</v>
      </c>
      <c r="M157" s="205">
        <f t="shared" si="53"/>
        <v>6.6666666666666666E-2</v>
      </c>
      <c r="N157" s="205">
        <f t="shared" si="53"/>
        <v>6.6666666666666666E-2</v>
      </c>
      <c r="O157" s="205">
        <f t="shared" si="53"/>
        <v>0.1</v>
      </c>
      <c r="P157" s="196">
        <f t="shared" si="49"/>
        <v>0.23333333333333334</v>
      </c>
      <c r="Q157" s="197">
        <f t="shared" si="50"/>
        <v>0.23333333333333334</v>
      </c>
      <c r="R157" s="188"/>
    </row>
    <row r="158" spans="1:53">
      <c r="A158" s="155"/>
      <c r="B158" s="158"/>
      <c r="C158" s="158"/>
      <c r="D158" s="155"/>
      <c r="E158" s="200">
        <v>6</v>
      </c>
      <c r="F158" s="194" t="str">
        <f t="shared" si="47"/>
        <v>javiera.espinoza@colegiomacaya.cl</v>
      </c>
      <c r="G158" s="206">
        <f>IFERROR(SUMIF($F$139:$F$147,G$152,$L$139:$L$147),0)</f>
        <v>3.3333333333333333E-2</v>
      </c>
      <c r="H158" s="206">
        <f t="shared" ref="H158:O158" si="54">IFERROR(SUMIF($F$139:$F$147,H$152,$L$139:$L$147),0)</f>
        <v>6.6666666666666666E-2</v>
      </c>
      <c r="I158" s="206">
        <f t="shared" si="54"/>
        <v>0</v>
      </c>
      <c r="J158" s="206">
        <f t="shared" si="54"/>
        <v>6.6666666666666666E-2</v>
      </c>
      <c r="K158" s="206">
        <f t="shared" si="54"/>
        <v>0</v>
      </c>
      <c r="L158" s="206">
        <f t="shared" si="54"/>
        <v>3.3333333333333333E-2</v>
      </c>
      <c r="M158" s="206">
        <f t="shared" si="54"/>
        <v>3.3333333333333333E-2</v>
      </c>
      <c r="N158" s="206">
        <f t="shared" si="54"/>
        <v>3.3333333333333333E-2</v>
      </c>
      <c r="O158" s="206">
        <f t="shared" si="54"/>
        <v>0.13333333333333333</v>
      </c>
      <c r="P158" s="196">
        <f t="shared" si="49"/>
        <v>0.2</v>
      </c>
      <c r="Q158" s="197">
        <f t="shared" si="50"/>
        <v>0.2</v>
      </c>
      <c r="R158" s="188"/>
    </row>
    <row r="159" spans="1:53">
      <c r="A159" s="155"/>
      <c r="B159" s="158"/>
      <c r="C159" s="158"/>
      <c r="D159" s="155"/>
      <c r="E159" s="190">
        <v>7</v>
      </c>
      <c r="F159" s="194" t="str">
        <f t="shared" si="47"/>
        <v>german.cerda@colegiomacaya.cl</v>
      </c>
      <c r="G159" s="205">
        <f>IFERROR(SUMIF($F$139:$F$147,G$152,$M$139:$M$147),0)</f>
        <v>0</v>
      </c>
      <c r="H159" s="205">
        <f t="shared" ref="H159:O159" si="55">IFERROR(SUMIF($F$139:$F$147,H$152,$M$139:$M$147),0)</f>
        <v>0</v>
      </c>
      <c r="I159" s="205">
        <f t="shared" si="55"/>
        <v>0</v>
      </c>
      <c r="J159" s="205">
        <f t="shared" si="55"/>
        <v>3.3333333333333333E-2</v>
      </c>
      <c r="K159" s="205">
        <f t="shared" si="55"/>
        <v>3.3333333333333333E-2</v>
      </c>
      <c r="L159" s="205">
        <f t="shared" si="55"/>
        <v>0</v>
      </c>
      <c r="M159" s="205">
        <f t="shared" si="55"/>
        <v>3.3333333333333333E-2</v>
      </c>
      <c r="N159" s="205">
        <f t="shared" si="55"/>
        <v>3.3333333333333333E-2</v>
      </c>
      <c r="O159" s="205">
        <f t="shared" si="55"/>
        <v>0</v>
      </c>
      <c r="P159" s="196">
        <f t="shared" si="49"/>
        <v>6.6666666666666666E-2</v>
      </c>
      <c r="Q159" s="197">
        <f t="shared" si="50"/>
        <v>6.6666666666666666E-2</v>
      </c>
      <c r="R159" s="188"/>
    </row>
    <row r="160" spans="1:53">
      <c r="A160" s="155"/>
      <c r="B160" s="158"/>
      <c r="C160" s="158"/>
      <c r="D160" s="155"/>
      <c r="E160" s="200">
        <v>8</v>
      </c>
      <c r="F160" s="194" t="str">
        <f t="shared" si="47"/>
        <v>maira.osses@colegiomacaya.cl</v>
      </c>
      <c r="G160" s="206">
        <f>IFERROR(SUMIF($F$139:$F$147,G$152,$N$139:$N$147),0)</f>
        <v>3.3333333333333333E-2</v>
      </c>
      <c r="H160" s="206">
        <f t="shared" ref="H160:O160" si="56">IFERROR(SUMIF($F$139:$F$147,H$152,$N$139:$N$147),0)</f>
        <v>0</v>
      </c>
      <c r="I160" s="206">
        <f t="shared" si="56"/>
        <v>0</v>
      </c>
      <c r="J160" s="206">
        <f t="shared" si="56"/>
        <v>3.3333333333333333E-2</v>
      </c>
      <c r="K160" s="206">
        <f t="shared" si="56"/>
        <v>3.3333333333333333E-2</v>
      </c>
      <c r="L160" s="206">
        <f t="shared" si="56"/>
        <v>3.3333333333333333E-2</v>
      </c>
      <c r="M160" s="206">
        <f t="shared" si="56"/>
        <v>6.6666666666666666E-2</v>
      </c>
      <c r="N160" s="206">
        <f t="shared" si="56"/>
        <v>0</v>
      </c>
      <c r="O160" s="206">
        <f t="shared" si="56"/>
        <v>6.6666666666666666E-2</v>
      </c>
      <c r="P160" s="196">
        <f t="shared" si="49"/>
        <v>0.13333333333333333</v>
      </c>
      <c r="Q160" s="197">
        <f t="shared" si="50"/>
        <v>0.13333333333333333</v>
      </c>
      <c r="R160" s="188"/>
    </row>
    <row r="161" spans="1:19">
      <c r="A161" s="155"/>
      <c r="B161" s="158"/>
      <c r="C161" s="158"/>
      <c r="D161" s="155"/>
      <c r="E161" s="190">
        <v>9</v>
      </c>
      <c r="F161" s="194" t="str">
        <f t="shared" si="47"/>
        <v>claudio.carreno@colegiomacaya.cl</v>
      </c>
      <c r="G161" s="205">
        <f>IFERROR(SUMIF($F$139:$F$147,G$152,$O$139:$O$147),0)</f>
        <v>0.1</v>
      </c>
      <c r="H161" s="205">
        <f t="shared" ref="H161:O161" si="57">IFERROR(SUMIF($F$139:$F$147,H$152,$O$139:$O$147),0)</f>
        <v>0</v>
      </c>
      <c r="I161" s="205">
        <f t="shared" si="57"/>
        <v>0</v>
      </c>
      <c r="J161" s="205">
        <f t="shared" si="57"/>
        <v>6.6666666666666666E-2</v>
      </c>
      <c r="K161" s="205">
        <f t="shared" si="57"/>
        <v>0</v>
      </c>
      <c r="L161" s="205">
        <f t="shared" si="57"/>
        <v>0</v>
      </c>
      <c r="M161" s="205">
        <f t="shared" si="57"/>
        <v>3.3333333333333333E-2</v>
      </c>
      <c r="N161" s="205">
        <f t="shared" si="57"/>
        <v>3.3333333333333333E-2</v>
      </c>
      <c r="O161" s="205">
        <f t="shared" si="57"/>
        <v>0.1</v>
      </c>
      <c r="P161" s="196">
        <f t="shared" si="49"/>
        <v>0.16666666666666669</v>
      </c>
      <c r="Q161" s="197">
        <f t="shared" si="50"/>
        <v>0.16666666666666669</v>
      </c>
      <c r="R161" s="188"/>
    </row>
    <row r="162" spans="1:19">
      <c r="A162" s="155"/>
      <c r="B162" s="158"/>
      <c r="C162" s="158"/>
      <c r="D162" s="155"/>
      <c r="E162" s="200">
        <v>10</v>
      </c>
      <c r="F162" s="194" t="str">
        <f t="shared" si="47"/>
        <v>constanza.cerda@colegiomacaya.cl</v>
      </c>
      <c r="G162" s="206">
        <f>IFERROR(SUMIF($F$139:$F$147,G$152,$P$139:$P$147),0)</f>
        <v>3.3333333333333333E-2</v>
      </c>
      <c r="H162" s="206">
        <f t="shared" ref="H162:O162" si="58">IFERROR(SUMIF($F$139:$F$147,H$152,$P$139:$P$147),0)</f>
        <v>0</v>
      </c>
      <c r="I162" s="206">
        <f t="shared" si="58"/>
        <v>0</v>
      </c>
      <c r="J162" s="206">
        <f t="shared" si="58"/>
        <v>3.3333333333333333E-2</v>
      </c>
      <c r="K162" s="206">
        <f t="shared" si="58"/>
        <v>0</v>
      </c>
      <c r="L162" s="206">
        <f t="shared" si="58"/>
        <v>3.3333333333333333E-2</v>
      </c>
      <c r="M162" s="206">
        <f t="shared" si="58"/>
        <v>3.3333333333333333E-2</v>
      </c>
      <c r="N162" s="206">
        <f t="shared" si="58"/>
        <v>0</v>
      </c>
      <c r="O162" s="206">
        <f t="shared" si="58"/>
        <v>6.6666666666666666E-2</v>
      </c>
      <c r="P162" s="196">
        <f t="shared" si="49"/>
        <v>0.1</v>
      </c>
      <c r="Q162" s="197">
        <f t="shared" si="50"/>
        <v>0.1</v>
      </c>
      <c r="R162" s="188"/>
    </row>
    <row r="163" spans="1:19">
      <c r="A163" s="155"/>
      <c r="B163" s="158"/>
      <c r="C163" s="158"/>
      <c r="D163" s="155"/>
      <c r="E163" s="190">
        <v>11</v>
      </c>
      <c r="F163" s="194" t="str">
        <f t="shared" si="47"/>
        <v>nadia.lizama@colegiomacaya.cl</v>
      </c>
      <c r="G163" s="205">
        <f>IFERROR(SUMIF($F$139:$F$147,G$152,$Q$139:$Q$147),0)</f>
        <v>0</v>
      </c>
      <c r="H163" s="205">
        <f t="shared" ref="H163:O163" si="59">IFERROR(SUMIF($F$139:$F$147,H$152,$Q$139:$Q$147),0)</f>
        <v>0</v>
      </c>
      <c r="I163" s="205">
        <f t="shared" si="59"/>
        <v>6.6666666666666666E-2</v>
      </c>
      <c r="J163" s="205">
        <f t="shared" si="59"/>
        <v>6.6666666666666666E-2</v>
      </c>
      <c r="K163" s="205">
        <f t="shared" si="59"/>
        <v>3.3333333333333333E-2</v>
      </c>
      <c r="L163" s="205">
        <f t="shared" si="59"/>
        <v>0</v>
      </c>
      <c r="M163" s="205">
        <f t="shared" si="59"/>
        <v>6.6666666666666666E-2</v>
      </c>
      <c r="N163" s="205">
        <f t="shared" si="59"/>
        <v>6.6666666666666666E-2</v>
      </c>
      <c r="O163" s="205">
        <f t="shared" si="59"/>
        <v>3.3333333333333333E-2</v>
      </c>
      <c r="P163" s="196">
        <f t="shared" si="49"/>
        <v>0.16666666666666666</v>
      </c>
      <c r="Q163" s="197">
        <f t="shared" si="50"/>
        <v>0.16666666666666666</v>
      </c>
      <c r="R163" s="188"/>
    </row>
    <row r="164" spans="1:19">
      <c r="A164" s="155"/>
      <c r="B164" s="158"/>
      <c r="C164" s="158"/>
      <c r="D164" s="155"/>
      <c r="E164" s="200">
        <v>12</v>
      </c>
      <c r="F164" s="194" t="str">
        <f t="shared" si="47"/>
        <v>johanns.perez@colegiomacaya.cl</v>
      </c>
      <c r="G164" s="206">
        <f>IFERROR(SUMIF($F$139:$F$147,G$152,$R$139:$R$147),0)</f>
        <v>6.6666666666666666E-2</v>
      </c>
      <c r="H164" s="206">
        <f t="shared" ref="H164:O164" si="60">IFERROR(SUMIF($F$139:$F$147,H$152,$R$139:$R$147),0)</f>
        <v>0</v>
      </c>
      <c r="I164" s="206">
        <f t="shared" si="60"/>
        <v>0.1</v>
      </c>
      <c r="J164" s="206">
        <f t="shared" si="60"/>
        <v>6.6666666666666666E-2</v>
      </c>
      <c r="K164" s="206">
        <f t="shared" si="60"/>
        <v>6.6666666666666666E-2</v>
      </c>
      <c r="L164" s="206">
        <f t="shared" si="60"/>
        <v>3.3333333333333333E-2</v>
      </c>
      <c r="M164" s="206">
        <f t="shared" si="60"/>
        <v>0.13333333333333333</v>
      </c>
      <c r="N164" s="206">
        <f t="shared" si="60"/>
        <v>0.13333333333333333</v>
      </c>
      <c r="O164" s="206">
        <f t="shared" si="60"/>
        <v>6.6666666666666666E-2</v>
      </c>
      <c r="P164" s="196">
        <f t="shared" si="49"/>
        <v>0.33333333333333331</v>
      </c>
      <c r="Q164" s="197">
        <f t="shared" si="50"/>
        <v>0.33333333333333331</v>
      </c>
      <c r="R164" s="188"/>
    </row>
    <row r="165" spans="1:19">
      <c r="A165" s="155"/>
      <c r="B165" s="158"/>
      <c r="C165" s="158"/>
      <c r="D165" s="155"/>
      <c r="E165" s="190">
        <v>13</v>
      </c>
      <c r="F165" s="194" t="str">
        <f t="shared" si="47"/>
        <v>xiomara.bazalar@colegiomacaya.cl</v>
      </c>
      <c r="G165" s="205">
        <f>IFERROR(SUMIF($F$139:$F$147,G$152,$S$139:$S$147),0)</f>
        <v>6.6666666666666666E-2</v>
      </c>
      <c r="H165" s="205">
        <f t="shared" ref="H165:O165" si="61">IFERROR(SUMIF($F$139:$F$147,H$152,$S$139:$S$147),0)</f>
        <v>6.6666666666666666E-2</v>
      </c>
      <c r="I165" s="205">
        <f t="shared" si="61"/>
        <v>3.3333333333333333E-2</v>
      </c>
      <c r="J165" s="205">
        <f t="shared" si="61"/>
        <v>6.6666666666666666E-2</v>
      </c>
      <c r="K165" s="205">
        <f t="shared" si="61"/>
        <v>0.1</v>
      </c>
      <c r="L165" s="205">
        <f t="shared" si="61"/>
        <v>6.6666666666666666E-2</v>
      </c>
      <c r="M165" s="205">
        <f t="shared" si="61"/>
        <v>3.3333333333333333E-2</v>
      </c>
      <c r="N165" s="205">
        <f t="shared" si="61"/>
        <v>0.1</v>
      </c>
      <c r="O165" s="205">
        <f t="shared" si="61"/>
        <v>0.26666666666666666</v>
      </c>
      <c r="P165" s="196">
        <f t="shared" si="49"/>
        <v>0.4</v>
      </c>
      <c r="Q165" s="197">
        <f t="shared" si="50"/>
        <v>0.4</v>
      </c>
      <c r="R165" s="188"/>
      <c r="S165" s="207"/>
    </row>
    <row r="166" spans="1:19">
      <c r="A166" s="155"/>
      <c r="B166" s="158"/>
      <c r="C166" s="158"/>
      <c r="D166" s="155"/>
      <c r="E166" s="200">
        <v>14</v>
      </c>
      <c r="F166" s="194" t="str">
        <f t="shared" si="47"/>
        <v>martin.araya@colegiomacaya.cl</v>
      </c>
      <c r="G166" s="206">
        <f>IFERROR(SUMIF($F$139:$F$147,G$152,$T$139:$T$147),0)</f>
        <v>6.6666666666666666E-2</v>
      </c>
      <c r="H166" s="206">
        <f t="shared" ref="H166:O166" si="62">IFERROR(SUMIF($F$139:$F$147,H$152,$T$139:$T$147),0)</f>
        <v>3.3333333333333333E-2</v>
      </c>
      <c r="I166" s="206">
        <f t="shared" si="62"/>
        <v>3.3333333333333333E-2</v>
      </c>
      <c r="J166" s="206">
        <f t="shared" si="62"/>
        <v>6.6666666666666666E-2</v>
      </c>
      <c r="K166" s="206">
        <f t="shared" si="62"/>
        <v>0</v>
      </c>
      <c r="L166" s="206">
        <f t="shared" si="62"/>
        <v>0.1</v>
      </c>
      <c r="M166" s="206">
        <f t="shared" si="62"/>
        <v>0.1</v>
      </c>
      <c r="N166" s="206">
        <f t="shared" si="62"/>
        <v>0.13333333333333333</v>
      </c>
      <c r="O166" s="206">
        <f t="shared" si="62"/>
        <v>6.6666666666666666E-2</v>
      </c>
      <c r="P166" s="196">
        <f t="shared" si="49"/>
        <v>0.30000000000000004</v>
      </c>
      <c r="Q166" s="197">
        <f t="shared" si="50"/>
        <v>0.3</v>
      </c>
      <c r="R166" s="188"/>
    </row>
    <row r="167" spans="1:19">
      <c r="A167" s="155"/>
      <c r="B167" s="158"/>
      <c r="C167" s="158"/>
      <c r="D167" s="155"/>
      <c r="E167" s="190">
        <v>15</v>
      </c>
      <c r="F167" s="194" t="str">
        <f t="shared" si="47"/>
        <v>jhocefa.thompson@colegiomacaya.cl</v>
      </c>
      <c r="G167" s="205">
        <f t="shared" ref="G167:O167" si="63">IFERROR(SUMIF($F$139:$F$147,G$152,$U$139:$U$147),0)</f>
        <v>0.1</v>
      </c>
      <c r="H167" s="205">
        <f t="shared" si="63"/>
        <v>3.3333333333333333E-2</v>
      </c>
      <c r="I167" s="205">
        <f t="shared" si="63"/>
        <v>0.13333333333333333</v>
      </c>
      <c r="J167" s="205">
        <f t="shared" si="63"/>
        <v>3.3333333333333333E-2</v>
      </c>
      <c r="K167" s="205">
        <f t="shared" si="63"/>
        <v>0.13333333333333333</v>
      </c>
      <c r="L167" s="205">
        <f t="shared" si="63"/>
        <v>0.1</v>
      </c>
      <c r="M167" s="205">
        <f t="shared" si="63"/>
        <v>0.13333333333333333</v>
      </c>
      <c r="N167" s="205">
        <f t="shared" si="63"/>
        <v>0.16666666666666666</v>
      </c>
      <c r="O167" s="205">
        <f t="shared" si="63"/>
        <v>0.23333333333333334</v>
      </c>
      <c r="P167" s="196">
        <f>SUM(G167:L167)</f>
        <v>0.53333333333333333</v>
      </c>
      <c r="Q167" s="197">
        <f>SUM(M167:O167)</f>
        <v>0.53333333333333333</v>
      </c>
      <c r="R167" s="188"/>
    </row>
    <row r="168" spans="1:19">
      <c r="A168" s="155"/>
      <c r="B168" s="158"/>
      <c r="C168" s="158"/>
      <c r="D168" s="155"/>
      <c r="E168" s="200">
        <v>16</v>
      </c>
      <c r="F168" s="194" t="str">
        <f t="shared" si="47"/>
        <v>antonia.veliz@colegiomacaya.cl</v>
      </c>
      <c r="G168" s="206">
        <f>IFERROR(SUMIF($F$139:$F$147,G$152,$V$139:$V$147),0)</f>
        <v>6.6666666666666666E-2</v>
      </c>
      <c r="H168" s="206">
        <f t="shared" ref="H168:O168" si="64">IFERROR(SUMIF($F$139:$F$147,H$152,$V$139:$V$147),0)</f>
        <v>0.1</v>
      </c>
      <c r="I168" s="206">
        <f t="shared" si="64"/>
        <v>6.6666666666666666E-2</v>
      </c>
      <c r="J168" s="206">
        <f t="shared" si="64"/>
        <v>6.6666666666666666E-2</v>
      </c>
      <c r="K168" s="206">
        <f t="shared" si="64"/>
        <v>0.1</v>
      </c>
      <c r="L168" s="206">
        <f t="shared" si="64"/>
        <v>0.1</v>
      </c>
      <c r="M168" s="206">
        <f t="shared" si="64"/>
        <v>0.13333333333333333</v>
      </c>
      <c r="N168" s="206">
        <f t="shared" si="64"/>
        <v>0.2</v>
      </c>
      <c r="O168" s="206">
        <f t="shared" si="64"/>
        <v>0.16666666666666666</v>
      </c>
      <c r="P168" s="196">
        <f t="shared" si="49"/>
        <v>0.5</v>
      </c>
      <c r="Q168" s="197">
        <f t="shared" si="50"/>
        <v>0.5</v>
      </c>
      <c r="R168" s="188"/>
    </row>
    <row r="169" spans="1:19">
      <c r="A169" s="155"/>
      <c r="B169" s="158"/>
      <c r="C169" s="158"/>
      <c r="D169" s="155"/>
      <c r="E169" s="190">
        <v>17</v>
      </c>
      <c r="F169" s="194" t="str">
        <f t="shared" si="47"/>
        <v>bastian.leon@colegiomacaya.cl</v>
      </c>
      <c r="G169" s="205">
        <f>IFERROR(SUMIF($F$139:$F$147,G$152,$W$139:$W$147),0)</f>
        <v>0.1</v>
      </c>
      <c r="H169" s="205">
        <f t="shared" ref="H169:O169" si="65">IFERROR(SUMIF($F$139:$F$147,H$152,$W$139:$W$147),0)</f>
        <v>0</v>
      </c>
      <c r="I169" s="205">
        <f t="shared" si="65"/>
        <v>0.13333333333333333</v>
      </c>
      <c r="J169" s="205">
        <f t="shared" si="65"/>
        <v>6.6666666666666666E-2</v>
      </c>
      <c r="K169" s="205">
        <f t="shared" si="65"/>
        <v>3.3333333333333333E-2</v>
      </c>
      <c r="L169" s="205">
        <f t="shared" si="65"/>
        <v>0.1</v>
      </c>
      <c r="M169" s="205">
        <f t="shared" si="65"/>
        <v>0.16666666666666666</v>
      </c>
      <c r="N169" s="205">
        <f t="shared" si="65"/>
        <v>0.13333333333333333</v>
      </c>
      <c r="O169" s="205">
        <f t="shared" si="65"/>
        <v>0.13333333333333333</v>
      </c>
      <c r="P169" s="196">
        <f t="shared" si="49"/>
        <v>0.43333333333333335</v>
      </c>
      <c r="Q169" s="197">
        <f t="shared" si="50"/>
        <v>0.43333333333333335</v>
      </c>
      <c r="R169" s="188"/>
      <c r="S169" s="207"/>
    </row>
    <row r="170" spans="1:19">
      <c r="A170" s="155"/>
      <c r="B170" s="158"/>
      <c r="C170" s="158"/>
      <c r="D170" s="155"/>
      <c r="E170" s="200">
        <v>18</v>
      </c>
      <c r="F170" s="194" t="str">
        <f t="shared" si="47"/>
        <v>kishleyne.leon@colegiomacaya.cl</v>
      </c>
      <c r="G170" s="206">
        <f>IFERROR(SUMIF($F$139:$F$147,G$152,$X$139:$X$147),0)</f>
        <v>0.13333333333333333</v>
      </c>
      <c r="H170" s="206">
        <f t="shared" ref="H170:O170" si="66">IFERROR(SUMIF($F$139:$F$147,H$152,$X$139:$X$147),0)</f>
        <v>3.3333333333333333E-2</v>
      </c>
      <c r="I170" s="206">
        <f t="shared" si="66"/>
        <v>0.13333333333333333</v>
      </c>
      <c r="J170" s="206">
        <f t="shared" si="66"/>
        <v>6.6666666666666666E-2</v>
      </c>
      <c r="K170" s="206">
        <f t="shared" si="66"/>
        <v>3.3333333333333333E-2</v>
      </c>
      <c r="L170" s="206">
        <f t="shared" si="66"/>
        <v>0.1</v>
      </c>
      <c r="M170" s="206">
        <f t="shared" si="66"/>
        <v>0.13333333333333333</v>
      </c>
      <c r="N170" s="206">
        <f t="shared" si="66"/>
        <v>0.23333333333333334</v>
      </c>
      <c r="O170" s="206">
        <f t="shared" si="66"/>
        <v>0.13333333333333333</v>
      </c>
      <c r="P170" s="196">
        <f t="shared" si="49"/>
        <v>0.5</v>
      </c>
      <c r="Q170" s="197">
        <f t="shared" si="50"/>
        <v>0.5</v>
      </c>
      <c r="R170" s="188"/>
    </row>
    <row r="171" spans="1:19">
      <c r="A171" s="155"/>
      <c r="B171" s="158"/>
      <c r="C171" s="158"/>
      <c r="D171" s="155"/>
      <c r="E171" s="190">
        <v>19</v>
      </c>
      <c r="F171" s="194" t="str">
        <f t="shared" si="47"/>
        <v>david.figueroa@colegiomacaya.cl</v>
      </c>
      <c r="G171" s="205">
        <f>IFERROR(SUMIF($F$139:$F$147,G$152,$Y$139:$Y$147),0)</f>
        <v>0.1</v>
      </c>
      <c r="H171" s="205">
        <f t="shared" ref="H171:O171" si="67">IFERROR(SUMIF($F$139:$F$147,H$152,$Y$139:$Y$147),0)</f>
        <v>0.1</v>
      </c>
      <c r="I171" s="205">
        <f t="shared" si="67"/>
        <v>3.3333333333333333E-2</v>
      </c>
      <c r="J171" s="205">
        <f t="shared" si="67"/>
        <v>6.6666666666666666E-2</v>
      </c>
      <c r="K171" s="205">
        <f t="shared" si="67"/>
        <v>6.6666666666666666E-2</v>
      </c>
      <c r="L171" s="205">
        <f t="shared" si="67"/>
        <v>3.3333333333333333E-2</v>
      </c>
      <c r="M171" s="205">
        <f t="shared" si="67"/>
        <v>3.3333333333333333E-2</v>
      </c>
      <c r="N171" s="205">
        <f t="shared" si="67"/>
        <v>0.2</v>
      </c>
      <c r="O171" s="205">
        <f t="shared" si="67"/>
        <v>0.16666666666666666</v>
      </c>
      <c r="P171" s="196">
        <f t="shared" si="49"/>
        <v>0.39999999999999997</v>
      </c>
      <c r="Q171" s="197">
        <f t="shared" si="50"/>
        <v>0.4</v>
      </c>
      <c r="R171" s="188"/>
    </row>
    <row r="172" spans="1:19">
      <c r="A172" s="155"/>
      <c r="B172" s="158"/>
      <c r="C172" s="158"/>
      <c r="D172" s="155"/>
      <c r="E172" s="200">
        <v>20</v>
      </c>
      <c r="F172" s="194" t="str">
        <f t="shared" si="47"/>
        <v>angela.garcia@colegiomacaya.cl</v>
      </c>
      <c r="G172" s="206">
        <f>IFERROR(SUMIF($F$139:$F$147,G$152,$Z$139:$Z$147),0)</f>
        <v>3.3333333333333333E-2</v>
      </c>
      <c r="H172" s="206">
        <f t="shared" ref="H172:O172" si="68">IFERROR(SUMIF($F$139:$F$147,H$152,$Z$139:$Z$147),0)</f>
        <v>0</v>
      </c>
      <c r="I172" s="206">
        <f t="shared" si="68"/>
        <v>3.3333333333333333E-2</v>
      </c>
      <c r="J172" s="206">
        <f t="shared" si="68"/>
        <v>6.6666666666666666E-2</v>
      </c>
      <c r="K172" s="206">
        <f t="shared" si="68"/>
        <v>6.6666666666666666E-2</v>
      </c>
      <c r="L172" s="206">
        <f t="shared" si="68"/>
        <v>0</v>
      </c>
      <c r="M172" s="206">
        <f t="shared" si="68"/>
        <v>6.6666666666666666E-2</v>
      </c>
      <c r="N172" s="206">
        <f t="shared" si="68"/>
        <v>0</v>
      </c>
      <c r="O172" s="206">
        <f t="shared" si="68"/>
        <v>0.13333333333333333</v>
      </c>
      <c r="P172" s="196">
        <f t="shared" si="49"/>
        <v>0.2</v>
      </c>
      <c r="Q172" s="197">
        <f t="shared" si="50"/>
        <v>0.2</v>
      </c>
      <c r="R172" s="188"/>
    </row>
    <row r="173" spans="1:19">
      <c r="A173" s="155"/>
      <c r="B173" s="158"/>
      <c r="C173" s="158"/>
      <c r="D173" s="155"/>
      <c r="E173" s="190">
        <v>21</v>
      </c>
      <c r="F173" s="194" t="str">
        <f t="shared" si="47"/>
        <v>martina.albornoz@colegiomacaya.cl</v>
      </c>
      <c r="G173" s="205">
        <f>IFERROR(SUMIF($F$139:$F$147,G$152,$AA$139:$AA$147),0)</f>
        <v>3.3333333333333333E-2</v>
      </c>
      <c r="H173" s="205">
        <f t="shared" ref="H173:O173" si="69">IFERROR(SUMIF($F$139:$F$147,H$152,$AA$139:$AA$147),0)</f>
        <v>0</v>
      </c>
      <c r="I173" s="205">
        <f t="shared" si="69"/>
        <v>6.6666666666666666E-2</v>
      </c>
      <c r="J173" s="205">
        <f t="shared" si="69"/>
        <v>3.3333333333333333E-2</v>
      </c>
      <c r="K173" s="205">
        <f t="shared" si="69"/>
        <v>0</v>
      </c>
      <c r="L173" s="205">
        <f t="shared" si="69"/>
        <v>0</v>
      </c>
      <c r="M173" s="205">
        <f t="shared" si="69"/>
        <v>3.3333333333333333E-2</v>
      </c>
      <c r="N173" s="205">
        <f t="shared" si="69"/>
        <v>3.3333333333333333E-2</v>
      </c>
      <c r="O173" s="205">
        <f t="shared" si="69"/>
        <v>6.6666666666666666E-2</v>
      </c>
      <c r="P173" s="196">
        <f t="shared" si="49"/>
        <v>0.13333333333333333</v>
      </c>
      <c r="Q173" s="197">
        <f t="shared" si="50"/>
        <v>0.13333333333333333</v>
      </c>
      <c r="R173" s="188"/>
    </row>
    <row r="174" spans="1:19">
      <c r="A174" s="155"/>
      <c r="B174" s="158"/>
      <c r="C174" s="158"/>
      <c r="D174" s="155"/>
      <c r="E174" s="200">
        <v>22</v>
      </c>
      <c r="F174" s="194" t="str">
        <f t="shared" si="47"/>
        <v>valentina.choque@colegiomacaya.cl</v>
      </c>
      <c r="G174" s="206">
        <f>IFERROR(SUMIF($F$139:$F$147,G$152,$AB$139:$AB$147),0)</f>
        <v>6.6666666666666666E-2</v>
      </c>
      <c r="H174" s="206">
        <f t="shared" ref="H174:O174" si="70">IFERROR(SUMIF($F$139:$F$147,H$152,$AB$139:$AB$147),0)</f>
        <v>0.1</v>
      </c>
      <c r="I174" s="206">
        <f t="shared" si="70"/>
        <v>6.6666666666666666E-2</v>
      </c>
      <c r="J174" s="206">
        <f t="shared" si="70"/>
        <v>3.3333333333333333E-2</v>
      </c>
      <c r="K174" s="206">
        <f t="shared" si="70"/>
        <v>0.13333333333333333</v>
      </c>
      <c r="L174" s="206">
        <f t="shared" si="70"/>
        <v>6.6666666666666666E-2</v>
      </c>
      <c r="M174" s="206">
        <f t="shared" si="70"/>
        <v>0.1</v>
      </c>
      <c r="N174" s="206">
        <f t="shared" si="70"/>
        <v>0.16666666666666666</v>
      </c>
      <c r="O174" s="206">
        <f t="shared" si="70"/>
        <v>0.2</v>
      </c>
      <c r="P174" s="196">
        <f t="shared" si="49"/>
        <v>0.46666666666666667</v>
      </c>
      <c r="Q174" s="197">
        <f t="shared" si="50"/>
        <v>0.46666666666666667</v>
      </c>
      <c r="R174" s="188"/>
    </row>
    <row r="175" spans="1:19">
      <c r="A175" s="155"/>
      <c r="B175" s="158"/>
      <c r="C175" s="158"/>
      <c r="D175" s="155"/>
      <c r="E175" s="190">
        <v>23</v>
      </c>
      <c r="F175" s="194" t="str">
        <f t="shared" si="47"/>
        <v>emilia.valencia@colegiomacaya.cl</v>
      </c>
      <c r="G175" s="205">
        <f>IFERROR(SUMIF($F$139:$F$147,G$152,$AC$139:$AC$147),0)</f>
        <v>6.6666666666666666E-2</v>
      </c>
      <c r="H175" s="205">
        <f t="shared" ref="H175:O175" si="71">IFERROR(SUMIF($F$139:$F$147,H$152,$AC$139:$AC$147),0)</f>
        <v>0</v>
      </c>
      <c r="I175" s="205">
        <f t="shared" si="71"/>
        <v>3.3333333333333333E-2</v>
      </c>
      <c r="J175" s="205">
        <f t="shared" si="71"/>
        <v>0.1</v>
      </c>
      <c r="K175" s="205">
        <f t="shared" si="71"/>
        <v>0.1</v>
      </c>
      <c r="L175" s="205">
        <f t="shared" si="71"/>
        <v>6.6666666666666666E-2</v>
      </c>
      <c r="M175" s="205">
        <f t="shared" si="71"/>
        <v>0.23333333333333334</v>
      </c>
      <c r="N175" s="205">
        <f t="shared" si="71"/>
        <v>6.6666666666666666E-2</v>
      </c>
      <c r="O175" s="205">
        <f t="shared" si="71"/>
        <v>6.6666666666666666E-2</v>
      </c>
      <c r="P175" s="196">
        <f t="shared" si="49"/>
        <v>0.3666666666666667</v>
      </c>
      <c r="Q175" s="197">
        <f t="shared" si="50"/>
        <v>0.36666666666666664</v>
      </c>
      <c r="R175" s="188"/>
    </row>
    <row r="176" spans="1:19">
      <c r="A176" s="155"/>
      <c r="B176" s="158"/>
      <c r="C176" s="158"/>
      <c r="D176" s="155"/>
      <c r="E176" s="200">
        <v>24</v>
      </c>
      <c r="F176" s="194" t="str">
        <f t="shared" si="47"/>
        <v>karolayne.marambio@colegiomacaya.cl</v>
      </c>
      <c r="G176" s="206">
        <f>IFERROR(SUMIF($F$139:$F$147,G$152,$AD$139:$AD$147),0)</f>
        <v>0</v>
      </c>
      <c r="H176" s="206">
        <f t="shared" ref="H176:O176" si="72">IFERROR(SUMIF($F$139:$F$147,H$152,$AD$139:$AD$147),0)</f>
        <v>0.1</v>
      </c>
      <c r="I176" s="206">
        <f t="shared" si="72"/>
        <v>6.6666666666666666E-2</v>
      </c>
      <c r="J176" s="206">
        <f t="shared" si="72"/>
        <v>6.6666666666666666E-2</v>
      </c>
      <c r="K176" s="206">
        <f t="shared" si="72"/>
        <v>6.6666666666666666E-2</v>
      </c>
      <c r="L176" s="206">
        <f t="shared" si="72"/>
        <v>0</v>
      </c>
      <c r="M176" s="206">
        <f t="shared" si="72"/>
        <v>0</v>
      </c>
      <c r="N176" s="206">
        <f t="shared" si="72"/>
        <v>0.2</v>
      </c>
      <c r="O176" s="206">
        <f t="shared" si="72"/>
        <v>0.1</v>
      </c>
      <c r="P176" s="196">
        <f t="shared" si="49"/>
        <v>0.3</v>
      </c>
      <c r="Q176" s="197">
        <f t="shared" si="50"/>
        <v>0.30000000000000004</v>
      </c>
      <c r="R176" s="188"/>
    </row>
    <row r="177" spans="1:18">
      <c r="A177" s="155"/>
      <c r="B177" s="158"/>
      <c r="C177" s="158"/>
      <c r="D177" s="155"/>
      <c r="E177" s="190">
        <v>25</v>
      </c>
      <c r="F177" s="194" t="str">
        <f t="shared" si="47"/>
        <v>sara.bedoya@colegiomacaya.cl</v>
      </c>
      <c r="G177" s="205">
        <f>IFERROR(SUMIF($F$139:$F$147,G$152,$AE$139:$AE$147),0)</f>
        <v>6.6666666666666666E-2</v>
      </c>
      <c r="H177" s="205">
        <f t="shared" ref="H177:O177" si="73">IFERROR(SUMIF($F$139:$F$147,H$152,$AE$139:$AE$147),0)</f>
        <v>0.1</v>
      </c>
      <c r="I177" s="205">
        <f t="shared" si="73"/>
        <v>6.6666666666666666E-2</v>
      </c>
      <c r="J177" s="205">
        <f t="shared" si="73"/>
        <v>3.3333333333333333E-2</v>
      </c>
      <c r="K177" s="205">
        <f t="shared" si="73"/>
        <v>0.13333333333333333</v>
      </c>
      <c r="L177" s="205">
        <f t="shared" si="73"/>
        <v>6.6666666666666666E-2</v>
      </c>
      <c r="M177" s="205">
        <f t="shared" si="73"/>
        <v>0.1</v>
      </c>
      <c r="N177" s="205">
        <f t="shared" si="73"/>
        <v>0.16666666666666666</v>
      </c>
      <c r="O177" s="205">
        <f t="shared" si="73"/>
        <v>0.2</v>
      </c>
      <c r="P177" s="196">
        <f>SUM(G177:L177)</f>
        <v>0.46666666666666667</v>
      </c>
      <c r="Q177" s="197">
        <f>SUM(M177:O177)</f>
        <v>0.46666666666666667</v>
      </c>
      <c r="R177" s="188"/>
    </row>
    <row r="178" spans="1:18">
      <c r="A178" s="155"/>
      <c r="B178" s="158"/>
      <c r="C178" s="158"/>
      <c r="D178" s="155"/>
      <c r="E178" s="200">
        <v>26</v>
      </c>
      <c r="F178" s="194" t="str">
        <f>HLOOKUP(E178,$G$137:$BA$138,2,0)</f>
        <v>antonia.acosta@colegiomacaya.cl</v>
      </c>
      <c r="G178" s="205">
        <f>IFERROR(SUMIF($F$139:$F$147,G$152,$AF$139:$AF$147),0)</f>
        <v>6.6666666666666666E-2</v>
      </c>
      <c r="H178" s="205">
        <f t="shared" ref="H178:O178" si="74">IFERROR(SUMIF($F$139:$F$147,H$152,$AF$139:$AF$147),0)</f>
        <v>3.3333333333333333E-2</v>
      </c>
      <c r="I178" s="205">
        <f t="shared" si="74"/>
        <v>0</v>
      </c>
      <c r="J178" s="205">
        <f t="shared" si="74"/>
        <v>6.6666666666666666E-2</v>
      </c>
      <c r="K178" s="205">
        <f t="shared" si="74"/>
        <v>0</v>
      </c>
      <c r="L178" s="205">
        <f t="shared" si="74"/>
        <v>3.3333333333333333E-2</v>
      </c>
      <c r="M178" s="205">
        <f t="shared" si="74"/>
        <v>6.6666666666666666E-2</v>
      </c>
      <c r="N178" s="205">
        <f t="shared" si="74"/>
        <v>3.3333333333333333E-2</v>
      </c>
      <c r="O178" s="205">
        <f t="shared" si="74"/>
        <v>0.1</v>
      </c>
      <c r="P178" s="196">
        <f t="shared" ref="P178:P199" si="75">SUM(G178:L178)</f>
        <v>0.2</v>
      </c>
      <c r="Q178" s="197">
        <f t="shared" ref="Q178:Q199" si="76">SUM(M178:O178)</f>
        <v>0.2</v>
      </c>
      <c r="R178" s="188"/>
    </row>
    <row r="179" spans="1:18">
      <c r="A179" s="155"/>
      <c r="B179" s="158"/>
      <c r="C179" s="158"/>
      <c r="D179" s="155"/>
      <c r="E179" s="190">
        <v>27</v>
      </c>
      <c r="F179" s="194" t="str">
        <f t="shared" si="47"/>
        <v>jhon.valencia@colegiomacaya.cl</v>
      </c>
      <c r="G179" s="205">
        <f>IFERROR(SUMIF($F$139:$F$147,G$152,$AG$139:$AG$147),0)</f>
        <v>6.6666666666666666E-2</v>
      </c>
      <c r="H179" s="205">
        <f t="shared" ref="H179:O179" si="77">IFERROR(SUMIF($F$139:$F$147,H$152,$AG$139:$AG$147),0)</f>
        <v>6.6666666666666666E-2</v>
      </c>
      <c r="I179" s="205">
        <f t="shared" si="77"/>
        <v>3.3333333333333333E-2</v>
      </c>
      <c r="J179" s="205">
        <f t="shared" si="77"/>
        <v>0.1</v>
      </c>
      <c r="K179" s="205">
        <f t="shared" si="77"/>
        <v>6.6666666666666666E-2</v>
      </c>
      <c r="L179" s="205">
        <f t="shared" si="77"/>
        <v>0.1</v>
      </c>
      <c r="M179" s="205">
        <f t="shared" si="77"/>
        <v>0.2</v>
      </c>
      <c r="N179" s="205">
        <f t="shared" si="77"/>
        <v>0.1</v>
      </c>
      <c r="O179" s="205">
        <f t="shared" si="77"/>
        <v>0.13333333333333333</v>
      </c>
      <c r="P179" s="196">
        <f t="shared" si="75"/>
        <v>0.43333333333333335</v>
      </c>
      <c r="Q179" s="197">
        <f t="shared" si="76"/>
        <v>0.43333333333333335</v>
      </c>
      <c r="R179" s="188"/>
    </row>
    <row r="180" spans="1:18">
      <c r="A180" s="155"/>
      <c r="B180" s="158"/>
      <c r="C180" s="158"/>
      <c r="D180" s="155"/>
      <c r="E180" s="200">
        <v>28</v>
      </c>
      <c r="F180" s="194" t="str">
        <f t="shared" si="47"/>
        <v>katherine.villca@colegiomacaya.cl</v>
      </c>
      <c r="G180" s="205">
        <f>IFERROR(SUMIF($F$139:$F$147,G$152,$AH$139:$AH$147),0)</f>
        <v>3.3333333333333333E-2</v>
      </c>
      <c r="H180" s="205">
        <f t="shared" ref="H180:O180" si="78">IFERROR(SUMIF($F$139:$F$147,H$152,$AH$139:$AH$147),0)</f>
        <v>0</v>
      </c>
      <c r="I180" s="205">
        <f t="shared" si="78"/>
        <v>0</v>
      </c>
      <c r="J180" s="205">
        <f t="shared" si="78"/>
        <v>3.3333333333333333E-2</v>
      </c>
      <c r="K180" s="205">
        <f t="shared" si="78"/>
        <v>0</v>
      </c>
      <c r="L180" s="205">
        <f t="shared" si="78"/>
        <v>0</v>
      </c>
      <c r="M180" s="205">
        <f t="shared" si="78"/>
        <v>3.3333333333333333E-2</v>
      </c>
      <c r="N180" s="205">
        <f t="shared" si="78"/>
        <v>0</v>
      </c>
      <c r="O180" s="205">
        <f t="shared" si="78"/>
        <v>3.3333333333333333E-2</v>
      </c>
      <c r="P180" s="196">
        <f t="shared" si="75"/>
        <v>6.6666666666666666E-2</v>
      </c>
      <c r="Q180" s="197">
        <f t="shared" si="76"/>
        <v>6.6666666666666666E-2</v>
      </c>
      <c r="R180" s="188"/>
    </row>
    <row r="181" spans="1:18">
      <c r="A181" s="155"/>
      <c r="B181" s="158"/>
      <c r="C181" s="158"/>
      <c r="D181" s="155"/>
      <c r="E181" s="190">
        <v>29</v>
      </c>
      <c r="F181" s="194" t="str">
        <f t="shared" si="47"/>
        <v>sofia.leon@colegiomacaya.cl</v>
      </c>
      <c r="G181" s="205">
        <f>IFERROR(SUMIF($F$139:$F$147,G$152,$AI$139:$AI$147),0)</f>
        <v>0.1</v>
      </c>
      <c r="H181" s="205">
        <f t="shared" ref="H181:O181" si="79">IFERROR(SUMIF($F$139:$F$147,H$152,$AI$139:$AI$147),0)</f>
        <v>6.6666666666666666E-2</v>
      </c>
      <c r="I181" s="205">
        <f t="shared" si="79"/>
        <v>0.13333333333333333</v>
      </c>
      <c r="J181" s="205">
        <f t="shared" si="79"/>
        <v>0.1</v>
      </c>
      <c r="K181" s="205">
        <f t="shared" si="79"/>
        <v>0.1</v>
      </c>
      <c r="L181" s="205">
        <f t="shared" si="79"/>
        <v>3.3333333333333333E-2</v>
      </c>
      <c r="M181" s="205">
        <f t="shared" si="79"/>
        <v>0.13333333333333333</v>
      </c>
      <c r="N181" s="205">
        <f t="shared" si="79"/>
        <v>0.26666666666666666</v>
      </c>
      <c r="O181" s="205">
        <f t="shared" si="79"/>
        <v>0.13333333333333333</v>
      </c>
      <c r="P181" s="196">
        <f t="shared" si="75"/>
        <v>0.53333333333333333</v>
      </c>
      <c r="Q181" s="197">
        <f t="shared" si="76"/>
        <v>0.53333333333333333</v>
      </c>
      <c r="R181" s="188"/>
    </row>
    <row r="182" spans="1:18">
      <c r="A182" s="155"/>
      <c r="B182" s="158"/>
      <c r="C182" s="158"/>
      <c r="D182" s="155"/>
      <c r="E182" s="200">
        <v>30</v>
      </c>
      <c r="F182" s="194" t="str">
        <f t="shared" si="47"/>
        <v>aaron.cocha@colegiomacaya.cl</v>
      </c>
      <c r="G182" s="205">
        <f>IFERROR(SUMIF($F$139:$F$147,G$152,$AJ$139:$AJ$147),0)</f>
        <v>0.1</v>
      </c>
      <c r="H182" s="205">
        <f t="shared" ref="H182:O182" si="80">IFERROR(SUMIF($F$139:$F$147,H$152,$AJ$139:$AJ$147),0)</f>
        <v>0</v>
      </c>
      <c r="I182" s="205">
        <f t="shared" si="80"/>
        <v>0</v>
      </c>
      <c r="J182" s="205">
        <f t="shared" si="80"/>
        <v>6.6666666666666666E-2</v>
      </c>
      <c r="K182" s="205">
        <f t="shared" si="80"/>
        <v>3.3333333333333333E-2</v>
      </c>
      <c r="L182" s="205">
        <f t="shared" si="80"/>
        <v>0</v>
      </c>
      <c r="M182" s="205">
        <f t="shared" si="80"/>
        <v>3.3333333333333333E-2</v>
      </c>
      <c r="N182" s="205">
        <f t="shared" si="80"/>
        <v>6.6666666666666666E-2</v>
      </c>
      <c r="O182" s="205">
        <f t="shared" si="80"/>
        <v>0.1</v>
      </c>
      <c r="P182" s="196">
        <f t="shared" si="75"/>
        <v>0.2</v>
      </c>
      <c r="Q182" s="197">
        <f t="shared" si="76"/>
        <v>0.2</v>
      </c>
      <c r="R182" s="188"/>
    </row>
    <row r="183" spans="1:18">
      <c r="A183" s="155"/>
      <c r="B183" s="158"/>
      <c r="C183" s="158"/>
      <c r="D183" s="155"/>
      <c r="E183" s="190">
        <v>31</v>
      </c>
      <c r="F183" s="194" t="str">
        <f t="shared" si="47"/>
        <v>kitzia.parada@colegiomacaya.cl</v>
      </c>
      <c r="G183" s="205">
        <f>IFERROR(SUMIF($F$139:$F$147,G$152,$AK$139:$AK$147),0)</f>
        <v>0.1</v>
      </c>
      <c r="H183" s="205">
        <f t="shared" ref="H183:O183" si="81">IFERROR(SUMIF($F$139:$F$147,H$152,$AK$139:$AK$147),0)</f>
        <v>0</v>
      </c>
      <c r="I183" s="205">
        <f t="shared" si="81"/>
        <v>3.3333333333333333E-2</v>
      </c>
      <c r="J183" s="205">
        <f t="shared" si="81"/>
        <v>3.3333333333333333E-2</v>
      </c>
      <c r="K183" s="205">
        <f t="shared" si="81"/>
        <v>0</v>
      </c>
      <c r="L183" s="205">
        <f t="shared" si="81"/>
        <v>6.6666666666666666E-2</v>
      </c>
      <c r="M183" s="205">
        <f t="shared" si="81"/>
        <v>6.6666666666666666E-2</v>
      </c>
      <c r="N183" s="205">
        <f t="shared" si="81"/>
        <v>6.6666666666666666E-2</v>
      </c>
      <c r="O183" s="205">
        <f t="shared" si="81"/>
        <v>0.1</v>
      </c>
      <c r="P183" s="196">
        <f t="shared" si="75"/>
        <v>0.23333333333333334</v>
      </c>
      <c r="Q183" s="197">
        <f t="shared" si="76"/>
        <v>0.23333333333333334</v>
      </c>
      <c r="R183" s="188"/>
    </row>
    <row r="184" spans="1:18">
      <c r="A184" s="155"/>
      <c r="B184" s="158"/>
      <c r="C184" s="158"/>
      <c r="D184" s="155"/>
      <c r="E184" s="200">
        <v>32</v>
      </c>
      <c r="F184" s="194" t="str">
        <f t="shared" si="47"/>
        <v>nicolas.diaz@colegiomacaya.cl</v>
      </c>
      <c r="G184" s="205">
        <f>IFERROR(SUMIF($F$139:$F$147,G$152,$AL$139:$AL$147),0)</f>
        <v>0.1</v>
      </c>
      <c r="H184" s="205">
        <f t="shared" ref="H184:O184" si="82">IFERROR(SUMIF($F$139:$F$147,H$152,$AL$139:$AL$147),0)</f>
        <v>6.6666666666666666E-2</v>
      </c>
      <c r="I184" s="205">
        <f t="shared" si="82"/>
        <v>0.1</v>
      </c>
      <c r="J184" s="205">
        <f t="shared" si="82"/>
        <v>6.6666666666666666E-2</v>
      </c>
      <c r="K184" s="205">
        <f t="shared" si="82"/>
        <v>0.1</v>
      </c>
      <c r="L184" s="205">
        <f t="shared" si="82"/>
        <v>0.1</v>
      </c>
      <c r="M184" s="205">
        <f t="shared" si="82"/>
        <v>0.13333333333333333</v>
      </c>
      <c r="N184" s="205">
        <f t="shared" si="82"/>
        <v>0.2</v>
      </c>
      <c r="O184" s="205">
        <f t="shared" si="82"/>
        <v>0.2</v>
      </c>
      <c r="P184" s="196">
        <f t="shared" si="75"/>
        <v>0.53333333333333333</v>
      </c>
      <c r="Q184" s="197">
        <f t="shared" si="76"/>
        <v>0.53333333333333344</v>
      </c>
      <c r="R184" s="188"/>
    </row>
    <row r="185" spans="1:18">
      <c r="A185" s="155"/>
      <c r="B185" s="158"/>
      <c r="C185" s="158"/>
      <c r="D185" s="155"/>
      <c r="E185" s="190">
        <v>33</v>
      </c>
      <c r="F185" s="194">
        <f t="shared" si="47"/>
        <v>0</v>
      </c>
      <c r="G185" s="205">
        <f>IFERROR(SUMIF($F$139:$F$147,G$152,$AM$139:$AM$147),0)</f>
        <v>0</v>
      </c>
      <c r="H185" s="205">
        <f t="shared" ref="H185:O185" si="83">IFERROR(SUMIF($F$139:$F$147,H$152,$AM$139:$AM$147),0)</f>
        <v>0</v>
      </c>
      <c r="I185" s="205">
        <f t="shared" si="83"/>
        <v>0</v>
      </c>
      <c r="J185" s="205">
        <f t="shared" si="83"/>
        <v>0</v>
      </c>
      <c r="K185" s="205">
        <f t="shared" si="83"/>
        <v>0</v>
      </c>
      <c r="L185" s="205">
        <f t="shared" si="83"/>
        <v>0</v>
      </c>
      <c r="M185" s="205">
        <f t="shared" si="83"/>
        <v>0</v>
      </c>
      <c r="N185" s="205">
        <f t="shared" si="83"/>
        <v>0</v>
      </c>
      <c r="O185" s="205">
        <f t="shared" si="83"/>
        <v>0</v>
      </c>
      <c r="P185" s="196">
        <f t="shared" si="75"/>
        <v>0</v>
      </c>
      <c r="Q185" s="197">
        <f t="shared" si="76"/>
        <v>0</v>
      </c>
      <c r="R185" s="188"/>
    </row>
    <row r="186" spans="1:18">
      <c r="A186" s="155"/>
      <c r="B186" s="158"/>
      <c r="C186" s="158"/>
      <c r="D186" s="155"/>
      <c r="E186" s="200">
        <v>34</v>
      </c>
      <c r="F186" s="194">
        <f t="shared" si="47"/>
        <v>0</v>
      </c>
      <c r="G186" s="205">
        <f>IFERROR(SUMIF($F$139:$F$147,G$152,$AN$139:$AN$147),0)</f>
        <v>0</v>
      </c>
      <c r="H186" s="205">
        <f t="shared" ref="H186:O186" si="84">IFERROR(SUMIF($F$139:$F$147,H$152,$AN$139:$AN$147),0)</f>
        <v>0</v>
      </c>
      <c r="I186" s="205">
        <f t="shared" si="84"/>
        <v>0</v>
      </c>
      <c r="J186" s="205">
        <f t="shared" si="84"/>
        <v>0</v>
      </c>
      <c r="K186" s="205">
        <f t="shared" si="84"/>
        <v>0</v>
      </c>
      <c r="L186" s="205">
        <f t="shared" si="84"/>
        <v>0</v>
      </c>
      <c r="M186" s="205">
        <f t="shared" si="84"/>
        <v>0</v>
      </c>
      <c r="N186" s="205">
        <f t="shared" si="84"/>
        <v>0</v>
      </c>
      <c r="O186" s="205">
        <f t="shared" si="84"/>
        <v>0</v>
      </c>
      <c r="P186" s="196">
        <f t="shared" si="75"/>
        <v>0</v>
      </c>
      <c r="Q186" s="197">
        <f t="shared" si="76"/>
        <v>0</v>
      </c>
      <c r="R186" s="188"/>
    </row>
    <row r="187" spans="1:18">
      <c r="A187" s="155"/>
      <c r="B187" s="158"/>
      <c r="C187" s="158"/>
      <c r="D187" s="155"/>
      <c r="E187" s="190">
        <v>35</v>
      </c>
      <c r="F187" s="194">
        <f t="shared" si="47"/>
        <v>0</v>
      </c>
      <c r="G187" s="205">
        <f>IFERROR(SUMIF($F$139:$F$147,G$152,$AO$139:$AO$147),0)</f>
        <v>0</v>
      </c>
      <c r="H187" s="205">
        <f t="shared" ref="H187:O187" si="85">IFERROR(SUMIF($F$139:$F$147,H$152,$AO$139:$AO$147),0)</f>
        <v>0</v>
      </c>
      <c r="I187" s="205">
        <f t="shared" si="85"/>
        <v>0</v>
      </c>
      <c r="J187" s="205">
        <f t="shared" si="85"/>
        <v>0</v>
      </c>
      <c r="K187" s="205">
        <f t="shared" si="85"/>
        <v>0</v>
      </c>
      <c r="L187" s="205">
        <f t="shared" si="85"/>
        <v>0</v>
      </c>
      <c r="M187" s="205">
        <f t="shared" si="85"/>
        <v>0</v>
      </c>
      <c r="N187" s="205">
        <f t="shared" si="85"/>
        <v>0</v>
      </c>
      <c r="O187" s="205">
        <f t="shared" si="85"/>
        <v>0</v>
      </c>
      <c r="P187" s="196">
        <f t="shared" si="75"/>
        <v>0</v>
      </c>
      <c r="Q187" s="197">
        <f t="shared" si="76"/>
        <v>0</v>
      </c>
      <c r="R187" s="188"/>
    </row>
    <row r="188" spans="1:18">
      <c r="A188" s="155"/>
      <c r="B188" s="158"/>
      <c r="C188" s="158"/>
      <c r="D188" s="155"/>
      <c r="E188" s="200">
        <v>36</v>
      </c>
      <c r="F188" s="194">
        <f t="shared" si="47"/>
        <v>0</v>
      </c>
      <c r="G188" s="205">
        <f>IFERROR(SUMIF($F$139:$F$147,G$152,$AP$139:$AP$147),0)</f>
        <v>0</v>
      </c>
      <c r="H188" s="205">
        <f t="shared" ref="H188:O188" si="86">IFERROR(SUMIF($F$139:$F$147,H$152,$AP$139:$AP$147),0)</f>
        <v>0</v>
      </c>
      <c r="I188" s="205">
        <f t="shared" si="86"/>
        <v>0</v>
      </c>
      <c r="J188" s="205">
        <f t="shared" si="86"/>
        <v>0</v>
      </c>
      <c r="K188" s="205">
        <f t="shared" si="86"/>
        <v>0</v>
      </c>
      <c r="L188" s="205">
        <f t="shared" si="86"/>
        <v>0</v>
      </c>
      <c r="M188" s="205">
        <f t="shared" si="86"/>
        <v>0</v>
      </c>
      <c r="N188" s="205">
        <f t="shared" si="86"/>
        <v>0</v>
      </c>
      <c r="O188" s="205">
        <f t="shared" si="86"/>
        <v>0</v>
      </c>
      <c r="P188" s="196">
        <f t="shared" si="75"/>
        <v>0</v>
      </c>
      <c r="Q188" s="197">
        <f t="shared" si="76"/>
        <v>0</v>
      </c>
      <c r="R188" s="188"/>
    </row>
    <row r="189" spans="1:18">
      <c r="A189" s="155"/>
      <c r="B189" s="158"/>
      <c r="C189" s="158"/>
      <c r="D189" s="155"/>
      <c r="E189" s="190">
        <v>37</v>
      </c>
      <c r="F189" s="194">
        <f t="shared" si="47"/>
        <v>0</v>
      </c>
      <c r="G189" s="205">
        <f>IFERROR(SUMIF($F$139:$F$147,G$152,$AQ$139:$AQ$147),0)</f>
        <v>0</v>
      </c>
      <c r="H189" s="205">
        <f t="shared" ref="H189:O189" si="87">IFERROR(SUMIF($F$139:$F$147,H$152,$AQ$139:$AQ$147),0)</f>
        <v>0</v>
      </c>
      <c r="I189" s="205">
        <f t="shared" si="87"/>
        <v>0</v>
      </c>
      <c r="J189" s="205">
        <f t="shared" si="87"/>
        <v>0</v>
      </c>
      <c r="K189" s="205">
        <f t="shared" si="87"/>
        <v>0</v>
      </c>
      <c r="L189" s="205">
        <f t="shared" si="87"/>
        <v>0</v>
      </c>
      <c r="M189" s="205">
        <f t="shared" si="87"/>
        <v>0</v>
      </c>
      <c r="N189" s="205">
        <f t="shared" si="87"/>
        <v>0</v>
      </c>
      <c r="O189" s="205">
        <f t="shared" si="87"/>
        <v>0</v>
      </c>
      <c r="P189" s="196">
        <f t="shared" si="75"/>
        <v>0</v>
      </c>
      <c r="Q189" s="197">
        <f t="shared" si="76"/>
        <v>0</v>
      </c>
      <c r="R189" s="188"/>
    </row>
    <row r="190" spans="1:18">
      <c r="A190" s="155"/>
      <c r="B190" s="158"/>
      <c r="C190" s="158"/>
      <c r="D190" s="155"/>
      <c r="E190" s="200">
        <v>38</v>
      </c>
      <c r="F190" s="194">
        <f t="shared" si="47"/>
        <v>0</v>
      </c>
      <c r="G190" s="205">
        <f>IFERROR(SUMIF($F$139:$F$147,G$152,$AR$139:$AR$147),0)</f>
        <v>0</v>
      </c>
      <c r="H190" s="205">
        <f t="shared" ref="H190:O190" si="88">IFERROR(SUMIF($F$139:$F$147,H$152,$AR$139:$AR$147),0)</f>
        <v>0</v>
      </c>
      <c r="I190" s="205">
        <f t="shared" si="88"/>
        <v>0</v>
      </c>
      <c r="J190" s="205">
        <f t="shared" si="88"/>
        <v>0</v>
      </c>
      <c r="K190" s="205">
        <f t="shared" si="88"/>
        <v>0</v>
      </c>
      <c r="L190" s="205">
        <f t="shared" si="88"/>
        <v>0</v>
      </c>
      <c r="M190" s="205">
        <f t="shared" si="88"/>
        <v>0</v>
      </c>
      <c r="N190" s="205">
        <f t="shared" si="88"/>
        <v>0</v>
      </c>
      <c r="O190" s="205">
        <f t="shared" si="88"/>
        <v>0</v>
      </c>
      <c r="P190" s="196">
        <f t="shared" si="75"/>
        <v>0</v>
      </c>
      <c r="Q190" s="197">
        <f t="shared" si="76"/>
        <v>0</v>
      </c>
      <c r="R190" s="188"/>
    </row>
    <row r="191" spans="1:18">
      <c r="A191" s="155"/>
      <c r="B191" s="158"/>
      <c r="C191" s="158"/>
      <c r="D191" s="155"/>
      <c r="E191" s="190">
        <v>39</v>
      </c>
      <c r="F191" s="194">
        <f>HLOOKUP(E191,$G$137:$BA$138,2,0)</f>
        <v>0</v>
      </c>
      <c r="G191" s="205">
        <f>IFERROR(SUMIF($F$139:$F$147,G$152,$AS$139:$AS$147),0)</f>
        <v>0</v>
      </c>
      <c r="H191" s="205">
        <f t="shared" ref="H191:O191" si="89">IFERROR(SUMIF($F$139:$F$147,H$152,$AS$139:$AS$147),0)</f>
        <v>0</v>
      </c>
      <c r="I191" s="205">
        <f t="shared" si="89"/>
        <v>0</v>
      </c>
      <c r="J191" s="205">
        <f t="shared" si="89"/>
        <v>0</v>
      </c>
      <c r="K191" s="205">
        <f t="shared" si="89"/>
        <v>0</v>
      </c>
      <c r="L191" s="205">
        <f t="shared" si="89"/>
        <v>0</v>
      </c>
      <c r="M191" s="205">
        <f t="shared" si="89"/>
        <v>0</v>
      </c>
      <c r="N191" s="205">
        <f t="shared" si="89"/>
        <v>0</v>
      </c>
      <c r="O191" s="205">
        <f t="shared" si="89"/>
        <v>0</v>
      </c>
      <c r="P191" s="196">
        <f t="shared" si="75"/>
        <v>0</v>
      </c>
      <c r="Q191" s="197">
        <f t="shared" si="76"/>
        <v>0</v>
      </c>
      <c r="R191" s="188"/>
    </row>
    <row r="192" spans="1:18">
      <c r="A192" s="155"/>
      <c r="B192" s="158"/>
      <c r="C192" s="158"/>
      <c r="D192" s="155"/>
      <c r="E192" s="200">
        <v>40</v>
      </c>
      <c r="F192" s="194">
        <f t="shared" si="47"/>
        <v>0</v>
      </c>
      <c r="G192" s="205">
        <f>IFERROR(SUMIF($F$139:$F$147,G$152,$AT$139:$AT$147),0)</f>
        <v>0</v>
      </c>
      <c r="H192" s="205">
        <f t="shared" ref="H192:O192" si="90">IFERROR(SUMIF($F$139:$F$147,H$152,$AT$139:$AT$147),0)</f>
        <v>0</v>
      </c>
      <c r="I192" s="205">
        <f t="shared" si="90"/>
        <v>0</v>
      </c>
      <c r="J192" s="205">
        <f t="shared" si="90"/>
        <v>0</v>
      </c>
      <c r="K192" s="205">
        <f t="shared" si="90"/>
        <v>0</v>
      </c>
      <c r="L192" s="205">
        <f t="shared" si="90"/>
        <v>0</v>
      </c>
      <c r="M192" s="205">
        <f t="shared" si="90"/>
        <v>0</v>
      </c>
      <c r="N192" s="205">
        <f t="shared" si="90"/>
        <v>0</v>
      </c>
      <c r="O192" s="205">
        <f t="shared" si="90"/>
        <v>0</v>
      </c>
      <c r="P192" s="196">
        <f t="shared" si="75"/>
        <v>0</v>
      </c>
      <c r="Q192" s="197">
        <f t="shared" si="76"/>
        <v>0</v>
      </c>
      <c r="R192" s="188"/>
    </row>
    <row r="193" spans="1:18">
      <c r="A193" s="155"/>
      <c r="B193" s="158"/>
      <c r="C193" s="158"/>
      <c r="D193" s="155"/>
      <c r="E193" s="190">
        <v>41</v>
      </c>
      <c r="F193" s="194">
        <f t="shared" si="47"/>
        <v>0</v>
      </c>
      <c r="G193" s="205">
        <f>IFERROR(SUMIF($F$139:$F$147,G$152,$AU$139:$AU$147),0)</f>
        <v>0</v>
      </c>
      <c r="H193" s="205">
        <f t="shared" ref="H193:O193" si="91">IFERROR(SUMIF($F$139:$F$147,H$152,$AU$139:$AU$147),0)</f>
        <v>0</v>
      </c>
      <c r="I193" s="205">
        <f t="shared" si="91"/>
        <v>0</v>
      </c>
      <c r="J193" s="205">
        <f t="shared" si="91"/>
        <v>0</v>
      </c>
      <c r="K193" s="205">
        <f t="shared" si="91"/>
        <v>0</v>
      </c>
      <c r="L193" s="205">
        <f t="shared" si="91"/>
        <v>0</v>
      </c>
      <c r="M193" s="205">
        <f t="shared" si="91"/>
        <v>0</v>
      </c>
      <c r="N193" s="205">
        <f t="shared" si="91"/>
        <v>0</v>
      </c>
      <c r="O193" s="205">
        <f t="shared" si="91"/>
        <v>0</v>
      </c>
      <c r="P193" s="196">
        <f t="shared" si="75"/>
        <v>0</v>
      </c>
      <c r="Q193" s="197">
        <f t="shared" si="76"/>
        <v>0</v>
      </c>
      <c r="R193" s="188"/>
    </row>
    <row r="194" spans="1:18">
      <c r="A194" s="155"/>
      <c r="B194" s="158"/>
      <c r="C194" s="158"/>
      <c r="D194" s="155"/>
      <c r="E194" s="200">
        <v>42</v>
      </c>
      <c r="F194" s="194">
        <f t="shared" si="47"/>
        <v>0</v>
      </c>
      <c r="G194" s="205">
        <f>IFERROR(SUMIF($F$139:$F$147,G$152,$AV$139:$AV$147),0)</f>
        <v>0</v>
      </c>
      <c r="H194" s="205">
        <f t="shared" ref="H194:O194" si="92">IFERROR(SUMIF($F$139:$F$147,H$152,$AV$139:$AV$147),0)</f>
        <v>0</v>
      </c>
      <c r="I194" s="205">
        <f t="shared" si="92"/>
        <v>0</v>
      </c>
      <c r="J194" s="205">
        <f t="shared" si="92"/>
        <v>0</v>
      </c>
      <c r="K194" s="205">
        <f t="shared" si="92"/>
        <v>0</v>
      </c>
      <c r="L194" s="205">
        <f t="shared" si="92"/>
        <v>0</v>
      </c>
      <c r="M194" s="205">
        <f t="shared" si="92"/>
        <v>0</v>
      </c>
      <c r="N194" s="205">
        <f t="shared" si="92"/>
        <v>0</v>
      </c>
      <c r="O194" s="205">
        <f t="shared" si="92"/>
        <v>0</v>
      </c>
      <c r="P194" s="196">
        <f>IF(0," ",SUM(G194:L194))</f>
        <v>0</v>
      </c>
      <c r="Q194" s="197">
        <f t="shared" si="76"/>
        <v>0</v>
      </c>
      <c r="R194" s="188"/>
    </row>
    <row r="195" spans="1:18">
      <c r="A195" s="155"/>
      <c r="B195" s="158"/>
      <c r="C195" s="158"/>
      <c r="D195" s="155"/>
      <c r="E195" s="190">
        <v>43</v>
      </c>
      <c r="F195" s="194">
        <f t="shared" si="47"/>
        <v>0</v>
      </c>
      <c r="G195" s="205">
        <f>IFERROR(SUMIF($F$139:$F$147,G$152,$AW$139:$AW$147),0)</f>
        <v>0</v>
      </c>
      <c r="H195" s="205">
        <f t="shared" ref="H195:O195" si="93">IFERROR(SUMIF($F$139:$F$147,H$152,$AW$139:$AW$147),0)</f>
        <v>0</v>
      </c>
      <c r="I195" s="205">
        <f t="shared" si="93"/>
        <v>0</v>
      </c>
      <c r="J195" s="205">
        <f t="shared" si="93"/>
        <v>0</v>
      </c>
      <c r="K195" s="205">
        <f t="shared" si="93"/>
        <v>0</v>
      </c>
      <c r="L195" s="205">
        <f t="shared" si="93"/>
        <v>0</v>
      </c>
      <c r="M195" s="205">
        <f t="shared" si="93"/>
        <v>0</v>
      </c>
      <c r="N195" s="205">
        <f t="shared" si="93"/>
        <v>0</v>
      </c>
      <c r="O195" s="205">
        <f t="shared" si="93"/>
        <v>0</v>
      </c>
      <c r="P195" s="196">
        <f t="shared" si="75"/>
        <v>0</v>
      </c>
      <c r="Q195" s="197">
        <f t="shared" si="76"/>
        <v>0</v>
      </c>
      <c r="R195" s="188"/>
    </row>
    <row r="196" spans="1:18">
      <c r="A196" s="155"/>
      <c r="B196" s="158"/>
      <c r="C196" s="158"/>
      <c r="D196" s="155"/>
      <c r="E196" s="200">
        <v>44</v>
      </c>
      <c r="F196" s="194">
        <f t="shared" si="47"/>
        <v>0</v>
      </c>
      <c r="G196" s="205">
        <f>IFERROR(SUMIF($F$139:$F$147,G$152,$AX$139:$AX$147),0)</f>
        <v>0</v>
      </c>
      <c r="H196" s="205">
        <f t="shared" ref="H196:O196" si="94">IFERROR(SUMIF($F$139:$F$147,H$152,$AX$139:$AX$147),0)</f>
        <v>0</v>
      </c>
      <c r="I196" s="205">
        <f t="shared" si="94"/>
        <v>0</v>
      </c>
      <c r="J196" s="205">
        <f t="shared" si="94"/>
        <v>0</v>
      </c>
      <c r="K196" s="205">
        <f t="shared" si="94"/>
        <v>0</v>
      </c>
      <c r="L196" s="205">
        <f t="shared" si="94"/>
        <v>0</v>
      </c>
      <c r="M196" s="205">
        <f t="shared" si="94"/>
        <v>0</v>
      </c>
      <c r="N196" s="205">
        <f t="shared" si="94"/>
        <v>0</v>
      </c>
      <c r="O196" s="205">
        <f t="shared" si="94"/>
        <v>0</v>
      </c>
      <c r="P196" s="196">
        <f t="shared" si="75"/>
        <v>0</v>
      </c>
      <c r="Q196" s="197">
        <f t="shared" si="76"/>
        <v>0</v>
      </c>
      <c r="R196" s="188"/>
    </row>
    <row r="197" spans="1:18">
      <c r="A197" s="155"/>
      <c r="B197" s="158"/>
      <c r="C197" s="158"/>
      <c r="D197" s="155"/>
      <c r="E197" s="190">
        <v>45</v>
      </c>
      <c r="F197" s="194">
        <f t="shared" si="47"/>
        <v>0</v>
      </c>
      <c r="G197" s="205">
        <f>IFERROR(SUMIF($F$139:$F$147,G$152,$AY$139:$AY$147),0)</f>
        <v>0</v>
      </c>
      <c r="H197" s="205">
        <f t="shared" ref="H197:O197" si="95">IFERROR(SUMIF($F$139:$F$147,H$152,$AY$139:$AY$147),0)</f>
        <v>0</v>
      </c>
      <c r="I197" s="205">
        <f t="shared" si="95"/>
        <v>0</v>
      </c>
      <c r="J197" s="205">
        <f t="shared" si="95"/>
        <v>0</v>
      </c>
      <c r="K197" s="205">
        <f t="shared" si="95"/>
        <v>0</v>
      </c>
      <c r="L197" s="205">
        <f t="shared" si="95"/>
        <v>0</v>
      </c>
      <c r="M197" s="205">
        <f t="shared" si="95"/>
        <v>0</v>
      </c>
      <c r="N197" s="205">
        <f t="shared" si="95"/>
        <v>0</v>
      </c>
      <c r="O197" s="205">
        <f t="shared" si="95"/>
        <v>0</v>
      </c>
      <c r="P197" s="196">
        <f t="shared" si="75"/>
        <v>0</v>
      </c>
      <c r="Q197" s="197">
        <f t="shared" si="76"/>
        <v>0</v>
      </c>
      <c r="R197" s="188"/>
    </row>
    <row r="198" spans="1:18">
      <c r="A198" s="155"/>
      <c r="B198" s="158"/>
      <c r="C198" s="158"/>
      <c r="D198" s="155"/>
      <c r="E198" s="200">
        <v>46</v>
      </c>
      <c r="F198" s="194">
        <f t="shared" si="47"/>
        <v>0</v>
      </c>
      <c r="G198" s="205">
        <f>IFERROR(SUMIF($F$139:$F$147,G$152,$AZ$139:$AZ$147),0)</f>
        <v>0</v>
      </c>
      <c r="H198" s="205">
        <f t="shared" ref="H198:O198" si="96">IFERROR(SUMIF($F$139:$F$147,H$152,$AZ$139:$AZ$147),0)</f>
        <v>0</v>
      </c>
      <c r="I198" s="205">
        <f t="shared" si="96"/>
        <v>0</v>
      </c>
      <c r="J198" s="205">
        <f t="shared" si="96"/>
        <v>0</v>
      </c>
      <c r="K198" s="205">
        <f t="shared" si="96"/>
        <v>0</v>
      </c>
      <c r="L198" s="205">
        <f t="shared" si="96"/>
        <v>0</v>
      </c>
      <c r="M198" s="205">
        <f t="shared" si="96"/>
        <v>0</v>
      </c>
      <c r="N198" s="205">
        <f t="shared" si="96"/>
        <v>0</v>
      </c>
      <c r="O198" s="205">
        <f t="shared" si="96"/>
        <v>0</v>
      </c>
      <c r="P198" s="196">
        <f t="shared" si="75"/>
        <v>0</v>
      </c>
      <c r="Q198" s="197">
        <f t="shared" si="76"/>
        <v>0</v>
      </c>
      <c r="R198" s="188"/>
    </row>
    <row r="199" spans="1:18">
      <c r="A199" s="155"/>
      <c r="B199" s="158"/>
      <c r="C199" s="158"/>
      <c r="D199" s="155"/>
      <c r="E199" s="190">
        <v>47</v>
      </c>
      <c r="F199" s="194">
        <f t="shared" si="47"/>
        <v>0</v>
      </c>
      <c r="G199" s="205">
        <f>IFERROR(SUMIF($F$139:$F$147,G$152,$BA$139:$BA$147),0)</f>
        <v>0</v>
      </c>
      <c r="H199" s="205">
        <f t="shared" ref="H199:O199" si="97">IFERROR(SUMIF($F$139:$F$147,H$152,$BA$139:$BA$147),0)</f>
        <v>0</v>
      </c>
      <c r="I199" s="205">
        <f t="shared" si="97"/>
        <v>0</v>
      </c>
      <c r="J199" s="205">
        <f t="shared" si="97"/>
        <v>0</v>
      </c>
      <c r="K199" s="205">
        <f t="shared" si="97"/>
        <v>0</v>
      </c>
      <c r="L199" s="205">
        <f t="shared" si="97"/>
        <v>0</v>
      </c>
      <c r="M199" s="205">
        <f t="shared" si="97"/>
        <v>0</v>
      </c>
      <c r="N199" s="205">
        <f t="shared" si="97"/>
        <v>0</v>
      </c>
      <c r="O199" s="205">
        <f t="shared" si="97"/>
        <v>0</v>
      </c>
      <c r="P199" s="196">
        <f t="shared" si="75"/>
        <v>0</v>
      </c>
      <c r="Q199" s="197">
        <f t="shared" si="76"/>
        <v>0</v>
      </c>
      <c r="R199" s="188"/>
    </row>
    <row r="231" spans="1:1">
      <c r="A231" s="51">
        <v>1</v>
      </c>
    </row>
    <row r="232" spans="1:1">
      <c r="A232" s="51">
        <v>2</v>
      </c>
    </row>
    <row r="233" spans="1:1">
      <c r="A233" s="51">
        <v>3</v>
      </c>
    </row>
    <row r="234" spans="1:1">
      <c r="A234" s="51">
        <v>4</v>
      </c>
    </row>
    <row r="235" spans="1:1">
      <c r="A235" s="83">
        <v>5</v>
      </c>
    </row>
    <row r="236" spans="1:1">
      <c r="A236" s="83">
        <v>6</v>
      </c>
    </row>
    <row r="237" spans="1:1">
      <c r="A237" s="83">
        <v>7</v>
      </c>
    </row>
    <row r="238" spans="1:1">
      <c r="A238" s="83">
        <v>8</v>
      </c>
    </row>
    <row r="239" spans="1:1">
      <c r="A239" s="83">
        <v>9</v>
      </c>
    </row>
    <row r="240" spans="1:1">
      <c r="A240" s="83">
        <v>10</v>
      </c>
    </row>
    <row r="241" spans="1:1">
      <c r="A241" s="83">
        <v>11</v>
      </c>
    </row>
    <row r="242" spans="1:1">
      <c r="A242" s="83">
        <v>12</v>
      </c>
    </row>
    <row r="243" spans="1:1">
      <c r="A243" s="83">
        <v>13</v>
      </c>
    </row>
    <row r="244" spans="1:1">
      <c r="A244" s="83">
        <v>14</v>
      </c>
    </row>
    <row r="245" spans="1:1">
      <c r="A245" s="83">
        <v>15</v>
      </c>
    </row>
    <row r="246" spans="1:1">
      <c r="A246" s="83">
        <v>16</v>
      </c>
    </row>
    <row r="247" spans="1:1">
      <c r="A247" s="83">
        <v>17</v>
      </c>
    </row>
    <row r="248" spans="1:1">
      <c r="A248" s="83">
        <v>18</v>
      </c>
    </row>
    <row r="249" spans="1:1">
      <c r="A249" s="83">
        <v>19</v>
      </c>
    </row>
    <row r="250" spans="1:1">
      <c r="A250" s="83">
        <v>20</v>
      </c>
    </row>
    <row r="251" spans="1:1">
      <c r="A251" s="83">
        <v>21</v>
      </c>
    </row>
    <row r="252" spans="1:1">
      <c r="A252" s="83">
        <v>22</v>
      </c>
    </row>
    <row r="253" spans="1:1">
      <c r="A253" s="83">
        <v>23</v>
      </c>
    </row>
    <row r="254" spans="1:1">
      <c r="A254" s="83">
        <v>24</v>
      </c>
    </row>
    <row r="255" spans="1:1">
      <c r="A255" s="83">
        <v>25</v>
      </c>
    </row>
    <row r="256" spans="1:1">
      <c r="A256" s="83">
        <v>26</v>
      </c>
    </row>
    <row r="257" spans="1:1">
      <c r="A257" s="83">
        <v>27</v>
      </c>
    </row>
    <row r="258" spans="1:1">
      <c r="A258" s="83">
        <v>28</v>
      </c>
    </row>
    <row r="259" spans="1:1">
      <c r="A259" s="83">
        <v>29</v>
      </c>
    </row>
    <row r="260" spans="1:1">
      <c r="A260" s="83">
        <v>30</v>
      </c>
    </row>
    <row r="261" spans="1:1">
      <c r="A261" s="83">
        <v>31</v>
      </c>
    </row>
    <row r="262" spans="1:1">
      <c r="A262" s="83">
        <v>32</v>
      </c>
    </row>
    <row r="263" spans="1:1">
      <c r="A263" s="83">
        <v>33</v>
      </c>
    </row>
    <row r="264" spans="1:1">
      <c r="A264" s="83">
        <v>34</v>
      </c>
    </row>
    <row r="265" spans="1:1">
      <c r="A265" s="83">
        <v>35</v>
      </c>
    </row>
    <row r="266" spans="1:1">
      <c r="A266" s="83">
        <v>36</v>
      </c>
    </row>
    <row r="267" spans="1:1">
      <c r="A267" s="83">
        <v>37</v>
      </c>
    </row>
    <row r="268" spans="1:1">
      <c r="A268" s="83">
        <v>38</v>
      </c>
    </row>
    <row r="269" spans="1:1">
      <c r="A269" s="83">
        <v>39</v>
      </c>
    </row>
    <row r="270" spans="1:1">
      <c r="A270" s="83">
        <v>40</v>
      </c>
    </row>
    <row r="271" spans="1:1">
      <c r="A271" s="83">
        <v>41</v>
      </c>
    </row>
    <row r="272" spans="1:1">
      <c r="A272" s="83">
        <v>42</v>
      </c>
    </row>
    <row r="273" spans="1:1">
      <c r="A273" s="83">
        <v>43</v>
      </c>
    </row>
    <row r="274" spans="1:1">
      <c r="A274" s="83">
        <v>44</v>
      </c>
    </row>
    <row r="275" spans="1:1">
      <c r="A275" s="83">
        <v>45</v>
      </c>
    </row>
    <row r="276" spans="1:1">
      <c r="A276" s="83">
        <v>46</v>
      </c>
    </row>
    <row r="277" spans="1:1">
      <c r="A277" s="83">
        <v>47</v>
      </c>
    </row>
    <row r="278" spans="1:1">
      <c r="A278" s="83">
        <v>48</v>
      </c>
    </row>
    <row r="279" spans="1:1">
      <c r="A279" s="83">
        <v>49</v>
      </c>
    </row>
    <row r="280" spans="1:1">
      <c r="A280" s="83">
        <v>50</v>
      </c>
    </row>
    <row r="281" spans="1:1">
      <c r="A281" s="83">
        <v>51</v>
      </c>
    </row>
    <row r="282" spans="1:1">
      <c r="A282" s="83">
        <v>52</v>
      </c>
    </row>
    <row r="283" spans="1:1">
      <c r="A283" s="83">
        <v>53</v>
      </c>
    </row>
    <row r="284" spans="1:1">
      <c r="A284" s="83">
        <v>54</v>
      </c>
    </row>
    <row r="285" spans="1:1">
      <c r="A285" s="83">
        <v>55</v>
      </c>
    </row>
    <row r="286" spans="1:1">
      <c r="A286" s="83">
        <v>56</v>
      </c>
    </row>
    <row r="287" spans="1:1">
      <c r="A287" s="83">
        <v>57</v>
      </c>
    </row>
    <row r="288" spans="1:1">
      <c r="A288" s="83">
        <v>58</v>
      </c>
    </row>
    <row r="289" spans="1:1">
      <c r="A289" s="83">
        <v>59</v>
      </c>
    </row>
    <row r="290" spans="1:1">
      <c r="A290" s="83">
        <v>60</v>
      </c>
    </row>
    <row r="291" spans="1:1">
      <c r="A291" s="83">
        <v>61</v>
      </c>
    </row>
    <row r="292" spans="1:1">
      <c r="A292" s="83">
        <v>62</v>
      </c>
    </row>
    <row r="293" spans="1:1">
      <c r="A293" s="83">
        <v>63</v>
      </c>
    </row>
    <row r="294" spans="1:1">
      <c r="A294" s="83">
        <v>64</v>
      </c>
    </row>
    <row r="295" spans="1:1">
      <c r="A295" s="83">
        <v>65</v>
      </c>
    </row>
    <row r="296" spans="1:1">
      <c r="A296" s="83">
        <v>66</v>
      </c>
    </row>
    <row r="297" spans="1:1">
      <c r="A297" s="83">
        <v>67</v>
      </c>
    </row>
    <row r="298" spans="1:1">
      <c r="A298" s="83">
        <v>68</v>
      </c>
    </row>
    <row r="299" spans="1:1">
      <c r="A299" s="83">
        <v>69</v>
      </c>
    </row>
    <row r="300" spans="1:1">
      <c r="A300" s="83">
        <v>70</v>
      </c>
    </row>
    <row r="301" spans="1:1">
      <c r="A301" s="83">
        <v>71</v>
      </c>
    </row>
    <row r="302" spans="1:1">
      <c r="A302" s="83">
        <v>72</v>
      </c>
    </row>
    <row r="303" spans="1:1">
      <c r="A303" s="83">
        <v>73</v>
      </c>
    </row>
    <row r="304" spans="1:1">
      <c r="A304" s="83">
        <v>74</v>
      </c>
    </row>
    <row r="305" spans="1:1">
      <c r="A305" s="83">
        <v>75</v>
      </c>
    </row>
    <row r="306" spans="1:1">
      <c r="A306" s="83">
        <v>76</v>
      </c>
    </row>
    <row r="307" spans="1:1">
      <c r="A307" s="83">
        <v>77</v>
      </c>
    </row>
    <row r="308" spans="1:1">
      <c r="A308" s="83">
        <v>78</v>
      </c>
    </row>
    <row r="309" spans="1:1">
      <c r="A309" s="83">
        <v>79</v>
      </c>
    </row>
    <row r="310" spans="1:1">
      <c r="A310" s="83">
        <v>80</v>
      </c>
    </row>
    <row r="311" spans="1:1">
      <c r="A311" s="83">
        <v>81</v>
      </c>
    </row>
    <row r="312" spans="1:1">
      <c r="A312" s="83">
        <v>82</v>
      </c>
    </row>
    <row r="313" spans="1:1">
      <c r="A313" s="83">
        <v>83</v>
      </c>
    </row>
    <row r="314" spans="1:1">
      <c r="A314" s="83">
        <v>84</v>
      </c>
    </row>
    <row r="315" spans="1:1">
      <c r="A315" s="83">
        <v>85</v>
      </c>
    </row>
    <row r="316" spans="1:1">
      <c r="A316" s="83">
        <v>86</v>
      </c>
    </row>
    <row r="317" spans="1:1">
      <c r="A317" s="83">
        <v>87</v>
      </c>
    </row>
    <row r="318" spans="1:1">
      <c r="A318" s="83">
        <v>88</v>
      </c>
    </row>
    <row r="319" spans="1:1">
      <c r="A319" s="83">
        <v>89</v>
      </c>
    </row>
    <row r="320" spans="1:1">
      <c r="A320" s="83">
        <v>90</v>
      </c>
    </row>
    <row r="321" spans="1:1">
      <c r="A321" s="83">
        <v>91</v>
      </c>
    </row>
    <row r="322" spans="1:1">
      <c r="A322" s="83">
        <v>92</v>
      </c>
    </row>
    <row r="323" spans="1:1">
      <c r="A323" s="83">
        <v>93</v>
      </c>
    </row>
    <row r="324" spans="1:1">
      <c r="A324" s="83">
        <v>94</v>
      </c>
    </row>
    <row r="325" spans="1:1">
      <c r="A325" s="83">
        <v>95</v>
      </c>
    </row>
    <row r="326" spans="1:1">
      <c r="A326" s="83">
        <v>96</v>
      </c>
    </row>
    <row r="327" spans="1:1">
      <c r="A327" s="83">
        <v>97</v>
      </c>
    </row>
    <row r="328" spans="1:1">
      <c r="A328" s="83">
        <v>98</v>
      </c>
    </row>
    <row r="329" spans="1:1">
      <c r="A329" s="83">
        <v>99</v>
      </c>
    </row>
    <row r="330" spans="1:1">
      <c r="A330" s="83">
        <v>100</v>
      </c>
    </row>
    <row r="331" spans="1:1">
      <c r="A331" s="83">
        <v>101</v>
      </c>
    </row>
    <row r="332" spans="1:1">
      <c r="A332" s="83">
        <v>102</v>
      </c>
    </row>
    <row r="333" spans="1:1">
      <c r="A333" s="83">
        <v>103</v>
      </c>
    </row>
    <row r="334" spans="1:1">
      <c r="A334" s="83">
        <v>104</v>
      </c>
    </row>
    <row r="335" spans="1:1">
      <c r="A335" s="83">
        <v>105</v>
      </c>
    </row>
    <row r="336" spans="1:1">
      <c r="A336" s="83">
        <v>106</v>
      </c>
    </row>
    <row r="337" spans="1:1">
      <c r="A337" s="83">
        <v>107</v>
      </c>
    </row>
    <row r="338" spans="1:1">
      <c r="A338" s="83">
        <v>108</v>
      </c>
    </row>
    <row r="339" spans="1:1">
      <c r="A339" s="83">
        <v>109</v>
      </c>
    </row>
    <row r="340" spans="1:1">
      <c r="A340" s="83">
        <v>110</v>
      </c>
    </row>
    <row r="341" spans="1:1">
      <c r="A341" s="83">
        <v>111</v>
      </c>
    </row>
    <row r="342" spans="1:1">
      <c r="A342" s="83">
        <v>112</v>
      </c>
    </row>
    <row r="343" spans="1:1">
      <c r="A343" s="83">
        <v>113</v>
      </c>
    </row>
    <row r="344" spans="1:1">
      <c r="A344" s="83">
        <v>114</v>
      </c>
    </row>
    <row r="345" spans="1:1">
      <c r="A345" s="83">
        <v>115</v>
      </c>
    </row>
    <row r="346" spans="1:1">
      <c r="A346" s="83">
        <v>116</v>
      </c>
    </row>
    <row r="347" spans="1:1">
      <c r="A347" s="83">
        <v>117</v>
      </c>
    </row>
    <row r="348" spans="1:1">
      <c r="A348" s="83">
        <v>118</v>
      </c>
    </row>
    <row r="349" spans="1:1">
      <c r="A349" s="83">
        <v>119</v>
      </c>
    </row>
    <row r="350" spans="1:1">
      <c r="A350" s="83">
        <v>120</v>
      </c>
    </row>
    <row r="351" spans="1:1">
      <c r="A351" s="83">
        <v>121</v>
      </c>
    </row>
    <row r="352" spans="1:1">
      <c r="A352" s="83">
        <v>122</v>
      </c>
    </row>
    <row r="353" spans="1:1">
      <c r="A353" s="83">
        <v>123</v>
      </c>
    </row>
    <row r="354" spans="1:1">
      <c r="A354" s="83">
        <v>124</v>
      </c>
    </row>
    <row r="355" spans="1:1">
      <c r="A355" s="83">
        <v>125</v>
      </c>
    </row>
    <row r="356" spans="1:1">
      <c r="A356" s="83">
        <v>126</v>
      </c>
    </row>
    <row r="357" spans="1:1">
      <c r="A357" s="83">
        <v>127</v>
      </c>
    </row>
    <row r="358" spans="1:1">
      <c r="A358" s="83">
        <v>128</v>
      </c>
    </row>
    <row r="359" spans="1:1">
      <c r="A359" s="83">
        <v>129</v>
      </c>
    </row>
    <row r="360" spans="1:1">
      <c r="A360" s="83">
        <v>130</v>
      </c>
    </row>
    <row r="361" spans="1:1">
      <c r="A361" s="83">
        <v>131</v>
      </c>
    </row>
    <row r="362" spans="1:1">
      <c r="A362" s="83">
        <v>132</v>
      </c>
    </row>
    <row r="363" spans="1:1">
      <c r="A363" s="83">
        <v>133</v>
      </c>
    </row>
    <row r="364" spans="1:1">
      <c r="A364" s="83">
        <v>134</v>
      </c>
    </row>
    <row r="365" spans="1:1">
      <c r="A365" s="83">
        <v>135</v>
      </c>
    </row>
    <row r="366" spans="1:1">
      <c r="A366" s="83">
        <v>136</v>
      </c>
    </row>
    <row r="367" spans="1:1">
      <c r="A367" s="83">
        <v>137</v>
      </c>
    </row>
    <row r="368" spans="1:1">
      <c r="A368" s="83">
        <v>138</v>
      </c>
    </row>
    <row r="369" spans="1:1">
      <c r="A369" s="83">
        <v>139</v>
      </c>
    </row>
    <row r="370" spans="1:1">
      <c r="A370" s="83">
        <v>140</v>
      </c>
    </row>
    <row r="371" spans="1:1">
      <c r="A371" s="83">
        <v>141</v>
      </c>
    </row>
    <row r="372" spans="1:1">
      <c r="A372" s="83">
        <v>142</v>
      </c>
    </row>
    <row r="373" spans="1:1">
      <c r="A373" s="83">
        <v>143</v>
      </c>
    </row>
    <row r="374" spans="1:1">
      <c r="A374" s="83">
        <v>144</v>
      </c>
    </row>
    <row r="375" spans="1:1">
      <c r="A375" s="83">
        <v>145</v>
      </c>
    </row>
    <row r="376" spans="1:1">
      <c r="A376" s="83">
        <v>146</v>
      </c>
    </row>
    <row r="377" spans="1:1">
      <c r="A377" s="83">
        <v>147</v>
      </c>
    </row>
    <row r="378" spans="1:1">
      <c r="A378" s="83">
        <v>148</v>
      </c>
    </row>
    <row r="379" spans="1:1">
      <c r="A379" s="83">
        <v>149</v>
      </c>
    </row>
    <row r="380" spans="1:1">
      <c r="A380" s="83">
        <v>150</v>
      </c>
    </row>
  </sheetData>
  <mergeCells count="1">
    <mergeCell ref="A2:E5"/>
  </mergeCells>
  <phoneticPr fontId="9" type="noConversion"/>
  <conditionalFormatting sqref="P153:Q199">
    <cfRule type="cellIs" dxfId="14" priority="1" operator="lessThan">
      <formula>0.4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AFCE-8277-8D44-9F51-1F796EEC6393}">
  <sheetPr>
    <tabColor rgb="FF00B050"/>
  </sheetPr>
  <dimension ref="A2:AW81"/>
  <sheetViews>
    <sheetView topLeftCell="A64" workbookViewId="0">
      <selection activeCell="D59" sqref="D59"/>
    </sheetView>
  </sheetViews>
  <sheetFormatPr baseColWidth="10" defaultColWidth="10.875" defaultRowHeight="15.75"/>
  <cols>
    <col min="1" max="1" width="37" style="27" customWidth="1"/>
    <col min="2" max="2" width="28.875" style="12" customWidth="1"/>
    <col min="3" max="32" width="28.125" style="12" customWidth="1"/>
    <col min="33" max="49" width="28.125" style="28" customWidth="1"/>
    <col min="50" max="16384" width="10.875" style="11"/>
  </cols>
  <sheetData>
    <row r="2" spans="1:49">
      <c r="A2" s="43"/>
      <c r="B2" s="29" t="str">
        <f>GENERAL!F2</f>
        <v>Marca temporal</v>
      </c>
      <c r="C2" s="41">
        <f>GENERAL!G2</f>
        <v>44491.409918981481</v>
      </c>
      <c r="D2" s="41">
        <f>GENERAL!H2</f>
        <v>44491.419374999998</v>
      </c>
      <c r="E2" s="41">
        <f>GENERAL!I2</f>
        <v>44491.420381944445</v>
      </c>
      <c r="F2" s="41">
        <f>GENERAL!J2</f>
        <v>44491.427465277775</v>
      </c>
      <c r="G2" s="41">
        <f>GENERAL!K2</f>
        <v>44491.427777777775</v>
      </c>
      <c r="H2" s="41">
        <f>GENERAL!L2</f>
        <v>44491.428749999999</v>
      </c>
      <c r="I2" s="41">
        <f>GENERAL!M2</f>
        <v>44491.433553240742</v>
      </c>
      <c r="J2" s="41">
        <f>GENERAL!N2</f>
        <v>44491.435543981483</v>
      </c>
      <c r="K2" s="41">
        <f>GENERAL!O2</f>
        <v>44491.437037037038</v>
      </c>
      <c r="L2" s="41">
        <f>GENERAL!P2</f>
        <v>44491.437280092592</v>
      </c>
      <c r="M2" s="41">
        <f>GENERAL!Q2</f>
        <v>44491.439143518517</v>
      </c>
      <c r="N2" s="41">
        <f>GENERAL!R2</f>
        <v>44491.440254629626</v>
      </c>
      <c r="O2" s="41">
        <f>GENERAL!S2</f>
        <v>44491.440937500003</v>
      </c>
      <c r="P2" s="41">
        <f>GENERAL!T2</f>
        <v>44491.444699074076</v>
      </c>
      <c r="Q2" s="41">
        <f>GENERAL!U2</f>
        <v>44491.445740740739</v>
      </c>
      <c r="R2" s="41">
        <f>GENERAL!V2</f>
        <v>44491.446898148148</v>
      </c>
      <c r="S2" s="41">
        <f>GENERAL!W2</f>
        <v>44491.44734953704</v>
      </c>
      <c r="T2" s="41">
        <f>GENERAL!X2</f>
        <v>44491.447384259256</v>
      </c>
      <c r="U2" s="41">
        <f>GENERAL!Y2</f>
        <v>44491.448993055557</v>
      </c>
      <c r="V2" s="41">
        <f>GENERAL!Z2</f>
        <v>44491.452175925922</v>
      </c>
      <c r="W2" s="41">
        <f>GENERAL!AA2</f>
        <v>44491.452916666669</v>
      </c>
      <c r="X2" s="41">
        <f>GENERAL!AB2</f>
        <v>44491.45412037037</v>
      </c>
      <c r="Y2" s="41">
        <f>GENERAL!AC2</f>
        <v>44491.45412037037</v>
      </c>
      <c r="Z2" s="41">
        <f>GENERAL!AD2</f>
        <v>44491.45416666667</v>
      </c>
      <c r="AA2" s="41">
        <f>GENERAL!AE2</f>
        <v>44491.454456018517</v>
      </c>
      <c r="AB2" s="41">
        <f>GENERAL!AF2</f>
        <v>44491.45652777778</v>
      </c>
      <c r="AC2" s="41">
        <f>GENERAL!AG2</f>
        <v>44491.458483796298</v>
      </c>
      <c r="AD2" s="41">
        <f>GENERAL!AH2</f>
        <v>44491.458831018521</v>
      </c>
      <c r="AE2" s="41">
        <f>GENERAL!AI2</f>
        <v>44491.459432870368</v>
      </c>
      <c r="AF2" s="41">
        <f>GENERAL!AJ2</f>
        <v>44491.474826388891</v>
      </c>
      <c r="AG2" s="41">
        <f>GENERAL!AK2</f>
        <v>44491.475289351853</v>
      </c>
      <c r="AH2" s="41">
        <f>GENERAL!AL2</f>
        <v>44491.48715277778</v>
      </c>
      <c r="AI2" s="41">
        <f>GENERAL!AM2</f>
        <v>0</v>
      </c>
      <c r="AJ2" s="41">
        <f>GENERAL!AN2</f>
        <v>0</v>
      </c>
      <c r="AK2" s="41">
        <f>GENERAL!AO2</f>
        <v>0</v>
      </c>
      <c r="AL2" s="41">
        <f>GENERAL!AP2</f>
        <v>0</v>
      </c>
      <c r="AM2" s="41">
        <f>GENERAL!AQ2</f>
        <v>0</v>
      </c>
      <c r="AN2" s="41">
        <f>GENERAL!AR2</f>
        <v>0</v>
      </c>
      <c r="AO2" s="41">
        <f>GENERAL!AS2</f>
        <v>0</v>
      </c>
      <c r="AP2" s="41">
        <f>GENERAL!AT2</f>
        <v>0</v>
      </c>
      <c r="AQ2" s="41">
        <f>GENERAL!AU2</f>
        <v>0</v>
      </c>
      <c r="AR2" s="41">
        <f>GENERAL!AV2</f>
        <v>0</v>
      </c>
      <c r="AS2" s="41">
        <f>GENERAL!AW2</f>
        <v>0</v>
      </c>
      <c r="AT2" s="41">
        <f>GENERAL!AX2</f>
        <v>0</v>
      </c>
      <c r="AU2" s="41">
        <f>GENERAL!AY2</f>
        <v>0</v>
      </c>
      <c r="AV2" s="41">
        <f>GENERAL!AZ2</f>
        <v>0</v>
      </c>
      <c r="AW2" s="41">
        <f>GENERAL!BA2</f>
        <v>0</v>
      </c>
    </row>
    <row r="3" spans="1:49" ht="30">
      <c r="A3" s="43"/>
      <c r="B3" s="29" t="str">
        <f>GENERAL!F3</f>
        <v>Dirección de correo electrónico</v>
      </c>
      <c r="C3" s="42" t="str">
        <f>GENERAL!G3</f>
        <v>cristopher.colan@colegiomacaya.cl</v>
      </c>
      <c r="D3" s="42" t="str">
        <f>GENERAL!H3</f>
        <v>jonathan.zamora@colegiomacaya.cl</v>
      </c>
      <c r="E3" s="42" t="str">
        <f>GENERAL!I3</f>
        <v>benjamin.aguilera@colegiomacaya.cl</v>
      </c>
      <c r="F3" s="42" t="str">
        <f>GENERAL!J3</f>
        <v>sofia.soto@colegiomacaya.cl</v>
      </c>
      <c r="G3" s="42" t="str">
        <f>GENERAL!K3</f>
        <v>luciana.diaz@colegiomacaya.cl</v>
      </c>
      <c r="H3" s="42" t="str">
        <f>GENERAL!L3</f>
        <v>javiera.espinoza@colegiomacaya.cl</v>
      </c>
      <c r="I3" s="42" t="str">
        <f>GENERAL!M3</f>
        <v>german.cerda@colegiomacaya.cl</v>
      </c>
      <c r="J3" s="42" t="str">
        <f>GENERAL!N3</f>
        <v>maira.osses@colegiomacaya.cl</v>
      </c>
      <c r="K3" s="42" t="str">
        <f>GENERAL!O3</f>
        <v>claudio.carreno@colegiomacaya.cl</v>
      </c>
      <c r="L3" s="42" t="str">
        <f>GENERAL!P3</f>
        <v>constanza.cerda@colegiomacaya.cl</v>
      </c>
      <c r="M3" s="42" t="str">
        <f>GENERAL!Q3</f>
        <v>nadia.lizama@colegiomacaya.cl</v>
      </c>
      <c r="N3" s="42" t="str">
        <f>GENERAL!R3</f>
        <v>johanns.perez@colegiomacaya.cl</v>
      </c>
      <c r="O3" s="42" t="str">
        <f>GENERAL!S3</f>
        <v>xiomara.bazalar@colegiomacaya.cl</v>
      </c>
      <c r="P3" s="42" t="str">
        <f>GENERAL!T3</f>
        <v>martin.araya@colegiomacaya.cl</v>
      </c>
      <c r="Q3" s="42" t="str">
        <f>GENERAL!U3</f>
        <v>jhocefa.thompson@colegiomacaya.cl</v>
      </c>
      <c r="R3" s="42" t="str">
        <f>GENERAL!V3</f>
        <v>antonia.veliz@colegiomacaya.cl</v>
      </c>
      <c r="S3" s="42" t="str">
        <f>GENERAL!W3</f>
        <v>bastian.leon@colegiomacaya.cl</v>
      </c>
      <c r="T3" s="42" t="str">
        <f>GENERAL!X3</f>
        <v>kishleyne.leon@colegiomacaya.cl</v>
      </c>
      <c r="U3" s="42" t="str">
        <f>GENERAL!Y3</f>
        <v>david.figueroa@colegiomacaya.cl</v>
      </c>
      <c r="V3" s="42" t="str">
        <f>GENERAL!Z3</f>
        <v>angela.garcia@colegiomacaya.cl</v>
      </c>
      <c r="W3" s="42" t="str">
        <f>GENERAL!AA3</f>
        <v>martina.albornoz@colegiomacaya.cl</v>
      </c>
      <c r="X3" s="42" t="str">
        <f>GENERAL!AB3</f>
        <v>valentina.choque@colegiomacaya.cl</v>
      </c>
      <c r="Y3" s="42" t="str">
        <f>GENERAL!AC3</f>
        <v>emilia.valencia@colegiomacaya.cl</v>
      </c>
      <c r="Z3" s="42" t="str">
        <f>GENERAL!AD3</f>
        <v>karolayne.marambio@colegiomacaya.cl</v>
      </c>
      <c r="AA3" s="42" t="str">
        <f>GENERAL!AE3</f>
        <v>sara.bedoya@colegiomacaya.cl</v>
      </c>
      <c r="AB3" s="42" t="str">
        <f>GENERAL!AF3</f>
        <v>antonia.acosta@colegiomacaya.cl</v>
      </c>
      <c r="AC3" s="42" t="str">
        <f>GENERAL!AG3</f>
        <v>jhon.valencia@colegiomacaya.cl</v>
      </c>
      <c r="AD3" s="42" t="str">
        <f>GENERAL!AH3</f>
        <v>katherine.villca@colegiomacaya.cl</v>
      </c>
      <c r="AE3" s="42" t="str">
        <f>GENERAL!AI3</f>
        <v>sofia.leon@colegiomacaya.cl</v>
      </c>
      <c r="AF3" s="42" t="str">
        <f>GENERAL!AJ3</f>
        <v>aaron.cocha@colegiomacaya.cl</v>
      </c>
      <c r="AG3" s="42" t="str">
        <f>GENERAL!AK3</f>
        <v>kitzia.parada@colegiomacaya.cl</v>
      </c>
      <c r="AH3" s="42" t="str">
        <f>GENERAL!AL3</f>
        <v>nicolas.diaz@colegiomacaya.cl</v>
      </c>
      <c r="AI3" s="42">
        <f>GENERAL!AM3</f>
        <v>0</v>
      </c>
      <c r="AJ3" s="42">
        <f>GENERAL!AN3</f>
        <v>0</v>
      </c>
      <c r="AK3" s="42">
        <f>GENERAL!AO3</f>
        <v>0</v>
      </c>
      <c r="AL3" s="42">
        <f>GENERAL!AP3</f>
        <v>0</v>
      </c>
      <c r="AM3" s="42">
        <f>GENERAL!AQ3</f>
        <v>0</v>
      </c>
      <c r="AN3" s="42">
        <f>GENERAL!AR3</f>
        <v>0</v>
      </c>
      <c r="AO3" s="42">
        <f>GENERAL!AS3</f>
        <v>0</v>
      </c>
      <c r="AP3" s="42">
        <f>GENERAL!AT3</f>
        <v>0</v>
      </c>
      <c r="AQ3" s="42">
        <f>GENERAL!AU3</f>
        <v>0</v>
      </c>
      <c r="AR3" s="42">
        <f>GENERAL!AV3</f>
        <v>0</v>
      </c>
      <c r="AS3" s="42">
        <f>GENERAL!AW3</f>
        <v>0</v>
      </c>
      <c r="AT3" s="42">
        <f>GENERAL!AX3</f>
        <v>0</v>
      </c>
      <c r="AU3" s="42">
        <f>GENERAL!AY3</f>
        <v>0</v>
      </c>
      <c r="AV3" s="42">
        <f>GENERAL!AZ3</f>
        <v>0</v>
      </c>
      <c r="AW3" s="42">
        <f>GENERAL!BA3</f>
        <v>0</v>
      </c>
    </row>
    <row r="4" spans="1:49">
      <c r="A4" s="43"/>
      <c r="B4" s="29" t="str">
        <f>GENERAL!F4</f>
        <v>Puntuación</v>
      </c>
      <c r="C4" s="42" t="str">
        <f>GENERAL!G4</f>
        <v>15 / 30</v>
      </c>
      <c r="D4" s="42" t="str">
        <f>GENERAL!H4</f>
        <v>18 / 30</v>
      </c>
      <c r="E4" s="42" t="str">
        <f>GENERAL!I4</f>
        <v>19 / 30</v>
      </c>
      <c r="F4" s="42" t="str">
        <f>GENERAL!J4</f>
        <v>16 / 30</v>
      </c>
      <c r="G4" s="42" t="str">
        <f>GENERAL!K4</f>
        <v>23 / 30</v>
      </c>
      <c r="H4" s="42" t="str">
        <f>GENERAL!L4</f>
        <v>24 / 30</v>
      </c>
      <c r="I4" s="42" t="str">
        <f>GENERAL!M4</f>
        <v>28 / 30</v>
      </c>
      <c r="J4" s="42" t="str">
        <f>GENERAL!N4</f>
        <v>26 / 30</v>
      </c>
      <c r="K4" s="42" t="str">
        <f>GENERAL!O4</f>
        <v>25 / 30</v>
      </c>
      <c r="L4" s="42" t="str">
        <f>GENERAL!P4</f>
        <v>27 / 30</v>
      </c>
      <c r="M4" s="42" t="str">
        <f>GENERAL!Q4</f>
        <v>25 / 30</v>
      </c>
      <c r="N4" s="42" t="str">
        <f>GENERAL!R4</f>
        <v>20 / 30</v>
      </c>
      <c r="O4" s="42" t="str">
        <f>GENERAL!S4</f>
        <v>18 / 30</v>
      </c>
      <c r="P4" s="42" t="str">
        <f>GENERAL!T4</f>
        <v>21 / 30</v>
      </c>
      <c r="Q4" s="42" t="str">
        <f>GENERAL!U4</f>
        <v>14 / 30</v>
      </c>
      <c r="R4" s="42" t="str">
        <f>GENERAL!V4</f>
        <v>15 / 30</v>
      </c>
      <c r="S4" s="42" t="str">
        <f>GENERAL!W4</f>
        <v>17 / 30</v>
      </c>
      <c r="T4" s="42" t="str">
        <f>GENERAL!X4</f>
        <v>15 / 30</v>
      </c>
      <c r="U4" s="42" t="str">
        <f>GENERAL!Y4</f>
        <v>18 / 30</v>
      </c>
      <c r="V4" s="42" t="str">
        <f>GENERAL!Z4</f>
        <v>24 / 30</v>
      </c>
      <c r="W4" s="42" t="str">
        <f>GENERAL!AA4</f>
        <v>26 / 30</v>
      </c>
      <c r="X4" s="42" t="str">
        <f>GENERAL!AB4</f>
        <v>16 / 30</v>
      </c>
      <c r="Y4" s="42" t="str">
        <f>GENERAL!AC4</f>
        <v>19 / 30</v>
      </c>
      <c r="Z4" s="42" t="str">
        <f>GENERAL!AD4</f>
        <v>21 / 30</v>
      </c>
      <c r="AA4" s="42" t="str">
        <f>GENERAL!AE4</f>
        <v>16 / 30</v>
      </c>
      <c r="AB4" s="42" t="str">
        <f>GENERAL!AF4</f>
        <v>24 / 30</v>
      </c>
      <c r="AC4" s="42" t="str">
        <f>GENERAL!AG4</f>
        <v>17 / 30</v>
      </c>
      <c r="AD4" s="42" t="str">
        <f>GENERAL!AH4</f>
        <v>28 / 30</v>
      </c>
      <c r="AE4" s="42" t="str">
        <f>GENERAL!AI4</f>
        <v>14 / 30</v>
      </c>
      <c r="AF4" s="42" t="str">
        <f>GENERAL!AJ4</f>
        <v>24 / 30</v>
      </c>
      <c r="AG4" s="42" t="str">
        <f>GENERAL!AK4</f>
        <v>23 / 30</v>
      </c>
      <c r="AH4" s="42" t="str">
        <f>GENERAL!AL4</f>
        <v>14 / 30</v>
      </c>
      <c r="AI4" s="42">
        <f>GENERAL!AM4</f>
        <v>0</v>
      </c>
      <c r="AJ4" s="42">
        <f>GENERAL!AN4</f>
        <v>0</v>
      </c>
      <c r="AK4" s="42">
        <f>GENERAL!AO4</f>
        <v>0</v>
      </c>
      <c r="AL4" s="42">
        <f>GENERAL!AP4</f>
        <v>0</v>
      </c>
      <c r="AM4" s="42">
        <f>GENERAL!AQ4</f>
        <v>0</v>
      </c>
      <c r="AN4" s="42">
        <f>GENERAL!AR4</f>
        <v>0</v>
      </c>
      <c r="AO4" s="42">
        <f>GENERAL!AS4</f>
        <v>0</v>
      </c>
      <c r="AP4" s="42">
        <f>GENERAL!AT4</f>
        <v>0</v>
      </c>
      <c r="AQ4" s="42">
        <f>GENERAL!AU4</f>
        <v>0</v>
      </c>
      <c r="AR4" s="42">
        <f>GENERAL!AV4</f>
        <v>0</v>
      </c>
      <c r="AS4" s="42">
        <f>GENERAL!AW4</f>
        <v>0</v>
      </c>
      <c r="AT4" s="42">
        <f>GENERAL!AX4</f>
        <v>0</v>
      </c>
      <c r="AU4" s="42">
        <f>GENERAL!AY4</f>
        <v>0</v>
      </c>
      <c r="AV4" s="42">
        <f>GENERAL!AZ4</f>
        <v>0</v>
      </c>
      <c r="AW4" s="42">
        <f>GENERAL!BA4</f>
        <v>0</v>
      </c>
    </row>
    <row r="5" spans="1:49" ht="29.1" customHeight="1">
      <c r="A5" s="43"/>
      <c r="B5" s="29" t="str">
        <f>GENERAL!F5</f>
        <v>Nombre y apellido</v>
      </c>
      <c r="C5" s="42" t="str">
        <f>GENERAL!G5</f>
        <v>Cristopher colan</v>
      </c>
      <c r="D5" s="42" t="str">
        <f>GENERAL!H5</f>
        <v>Jonathan zamora 7'B</v>
      </c>
      <c r="E5" s="42" t="str">
        <f>GENERAL!I5</f>
        <v>Benjamin aguilera</v>
      </c>
      <c r="F5" s="42" t="str">
        <f>GENERAL!J5</f>
        <v>Sofía soto 7°b</v>
      </c>
      <c r="G5" s="42" t="str">
        <f>GENERAL!K5</f>
        <v>Luciana Diaz</v>
      </c>
      <c r="H5" s="42" t="str">
        <f>GENERAL!L5</f>
        <v>Javiera Espinoza</v>
      </c>
      <c r="I5" s="42" t="str">
        <f>GENERAL!M5</f>
        <v>Germán Cerda Cárdenas 7° B</v>
      </c>
      <c r="J5" s="42" t="str">
        <f>GENERAL!N5</f>
        <v>Maira Osses</v>
      </c>
      <c r="K5" s="42" t="str">
        <f>GENERAL!O5</f>
        <v>claudio carreño 7-b</v>
      </c>
      <c r="L5" s="42" t="str">
        <f>GENERAL!P5</f>
        <v>Constanza Cerda 7B</v>
      </c>
      <c r="M5" s="42" t="str">
        <f>GENERAL!Q5</f>
        <v>nadia lizama 7-b</v>
      </c>
      <c r="N5" s="42" t="str">
        <f>GENERAL!R5</f>
        <v>Johanns</v>
      </c>
      <c r="O5" s="42" t="str">
        <f>GENERAL!S5</f>
        <v>Xiomara bazalar</v>
      </c>
      <c r="P5" s="42" t="str">
        <f>GENERAL!T5</f>
        <v>martin</v>
      </c>
      <c r="Q5" s="42" t="str">
        <f>GENERAL!U5</f>
        <v>Jhocefa Thompson</v>
      </c>
      <c r="R5" s="42" t="str">
        <f>GENERAL!V5</f>
        <v>Antonia Veliz 7-B</v>
      </c>
      <c r="S5" s="42" t="str">
        <f>GENERAL!W5</f>
        <v>Bastián león</v>
      </c>
      <c r="T5" s="42" t="str">
        <f>GENERAL!X5</f>
        <v>kishleyne. león7B</v>
      </c>
      <c r="U5" s="42" t="str">
        <f>GENERAL!Y5</f>
        <v>david figueroa 7°B</v>
      </c>
      <c r="V5" s="42" t="str">
        <f>GENERAL!Z5</f>
        <v>Angela garcia 7°b</v>
      </c>
      <c r="W5" s="42" t="str">
        <f>GENERAL!AA5</f>
        <v>Martina albornoz 7-B</v>
      </c>
      <c r="X5" s="42" t="str">
        <f>GENERAL!AB5</f>
        <v>Valentina choque</v>
      </c>
      <c r="Y5" s="42" t="str">
        <f>GENERAL!AC5</f>
        <v>emilia</v>
      </c>
      <c r="Z5" s="42" t="str">
        <f>GENERAL!AD5</f>
        <v>Karolayne Marambio</v>
      </c>
      <c r="AA5" s="42" t="str">
        <f>GENERAL!AE5</f>
        <v>Sara Bedoya</v>
      </c>
      <c r="AB5" s="42" t="str">
        <f>GENERAL!AF5</f>
        <v>Antonia Acosta</v>
      </c>
      <c r="AC5" s="42" t="str">
        <f>GENERAL!AG5</f>
        <v>Jhon Esteban Valencia dajome7B</v>
      </c>
      <c r="AD5" s="42" t="str">
        <f>GENERAL!AH5</f>
        <v>Katherine Villca</v>
      </c>
      <c r="AE5" s="42" t="str">
        <f>GENERAL!AI5</f>
        <v>Sofia León 7-B</v>
      </c>
      <c r="AF5" s="42" t="str">
        <f>GENERAL!AJ5</f>
        <v>aaron cocha 7-b</v>
      </c>
      <c r="AG5" s="42" t="str">
        <f>GENERAL!AK5</f>
        <v>Kitzia parada</v>
      </c>
      <c r="AH5" s="42" t="str">
        <f>GENERAL!AL5</f>
        <v>nicolas diaz</v>
      </c>
      <c r="AI5" s="42">
        <f>GENERAL!AM5</f>
        <v>0</v>
      </c>
      <c r="AJ5" s="42">
        <f>GENERAL!AN5</f>
        <v>0</v>
      </c>
      <c r="AK5" s="42">
        <f>GENERAL!AO5</f>
        <v>0</v>
      </c>
      <c r="AL5" s="42">
        <f>GENERAL!AP5</f>
        <v>0</v>
      </c>
      <c r="AM5" s="42">
        <f>GENERAL!AQ5</f>
        <v>0</v>
      </c>
      <c r="AN5" s="42">
        <f>GENERAL!AR5</f>
        <v>0</v>
      </c>
      <c r="AO5" s="42">
        <f>GENERAL!AS5</f>
        <v>0</v>
      </c>
      <c r="AP5" s="42">
        <f>GENERAL!AT5</f>
        <v>0</v>
      </c>
      <c r="AQ5" s="42">
        <f>GENERAL!AU5</f>
        <v>0</v>
      </c>
      <c r="AR5" s="42">
        <f>GENERAL!AV5</f>
        <v>0</v>
      </c>
      <c r="AS5" s="42">
        <f>GENERAL!AW5</f>
        <v>0</v>
      </c>
      <c r="AT5" s="42">
        <f>GENERAL!AX5</f>
        <v>0</v>
      </c>
      <c r="AU5" s="42">
        <f>GENERAL!AY5</f>
        <v>0</v>
      </c>
      <c r="AV5" s="42">
        <f>GENERAL!AZ5</f>
        <v>0</v>
      </c>
      <c r="AW5" s="42">
        <f>GENERAL!BA5</f>
        <v>0</v>
      </c>
    </row>
    <row r="6" spans="1:49" ht="18.75">
      <c r="A6" s="142" t="s">
        <v>4</v>
      </c>
      <c r="B6" s="29" t="str">
        <f>GENERAL!F6</f>
        <v>Tu edad</v>
      </c>
      <c r="C6" s="42">
        <f>GENERAL!G6</f>
        <v>12</v>
      </c>
      <c r="D6" s="42">
        <f>GENERAL!H6</f>
        <v>12</v>
      </c>
      <c r="E6" s="42">
        <f>GENERAL!I6</f>
        <v>13</v>
      </c>
      <c r="F6" s="42">
        <f>GENERAL!J6</f>
        <v>13</v>
      </c>
      <c r="G6" s="42">
        <f>GENERAL!K6</f>
        <v>12</v>
      </c>
      <c r="H6" s="42">
        <f>GENERAL!L6</f>
        <v>13</v>
      </c>
      <c r="I6" s="42">
        <f>GENERAL!M6</f>
        <v>12</v>
      </c>
      <c r="J6" s="42">
        <f>GENERAL!N6</f>
        <v>13</v>
      </c>
      <c r="K6" s="42">
        <f>GENERAL!O6</f>
        <v>13</v>
      </c>
      <c r="L6" s="42">
        <f>GENERAL!P6</f>
        <v>8</v>
      </c>
      <c r="M6" s="42">
        <f>GENERAL!Q6</f>
        <v>12</v>
      </c>
      <c r="N6" s="42">
        <f>GENERAL!R6</f>
        <v>13</v>
      </c>
      <c r="O6" s="42">
        <f>GENERAL!S6</f>
        <v>12</v>
      </c>
      <c r="P6" s="42">
        <f>GENERAL!T6</f>
        <v>13</v>
      </c>
      <c r="Q6" s="42">
        <f>GENERAL!U6</f>
        <v>13</v>
      </c>
      <c r="R6" s="42">
        <f>GENERAL!V6</f>
        <v>13</v>
      </c>
      <c r="S6" s="42">
        <f>GENERAL!W6</f>
        <v>12</v>
      </c>
      <c r="T6" s="42" t="str">
        <f>GENERAL!X6</f>
        <v>mas 15</v>
      </c>
      <c r="U6" s="42">
        <f>GENERAL!Y6</f>
        <v>13</v>
      </c>
      <c r="V6" s="42">
        <f>GENERAL!Z6</f>
        <v>13</v>
      </c>
      <c r="W6" s="42">
        <f>GENERAL!AA6</f>
        <v>13</v>
      </c>
      <c r="X6" s="42">
        <f>GENERAL!AB6</f>
        <v>12</v>
      </c>
      <c r="Y6" s="42">
        <f>GENERAL!AC6</f>
        <v>12</v>
      </c>
      <c r="Z6" s="42">
        <f>GENERAL!AD6</f>
        <v>13</v>
      </c>
      <c r="AA6" s="42">
        <f>GENERAL!AE6</f>
        <v>13</v>
      </c>
      <c r="AB6" s="42">
        <f>GENERAL!AF6</f>
        <v>12</v>
      </c>
      <c r="AC6" s="42">
        <f>GENERAL!AG6</f>
        <v>13</v>
      </c>
      <c r="AD6" s="42">
        <f>GENERAL!AH6</f>
        <v>12</v>
      </c>
      <c r="AE6" s="42">
        <f>GENERAL!AI6</f>
        <v>13</v>
      </c>
      <c r="AF6" s="42">
        <f>GENERAL!AJ6</f>
        <v>13</v>
      </c>
      <c r="AG6" s="42">
        <f>GENERAL!AK6</f>
        <v>12</v>
      </c>
      <c r="AH6" s="42">
        <f>GENERAL!AL6</f>
        <v>13</v>
      </c>
      <c r="AI6" s="42">
        <f>GENERAL!AM6</f>
        <v>0</v>
      </c>
      <c r="AJ6" s="42">
        <f>GENERAL!AN6</f>
        <v>0</v>
      </c>
      <c r="AK6" s="42">
        <f>GENERAL!AO6</f>
        <v>0</v>
      </c>
      <c r="AL6" s="42">
        <f>GENERAL!AP6</f>
        <v>0</v>
      </c>
      <c r="AM6" s="42">
        <f>GENERAL!AQ6</f>
        <v>0</v>
      </c>
      <c r="AN6" s="42">
        <f>GENERAL!AR6</f>
        <v>0</v>
      </c>
      <c r="AO6" s="42">
        <f>GENERAL!AS6</f>
        <v>0</v>
      </c>
      <c r="AP6" s="42">
        <f>GENERAL!AT6</f>
        <v>0</v>
      </c>
      <c r="AQ6" s="42">
        <f>GENERAL!AU6</f>
        <v>0</v>
      </c>
      <c r="AR6" s="42">
        <f>GENERAL!AV6</f>
        <v>0</v>
      </c>
      <c r="AS6" s="42">
        <f>GENERAL!AW6</f>
        <v>0</v>
      </c>
      <c r="AT6" s="42">
        <f>GENERAL!AX6</f>
        <v>0</v>
      </c>
      <c r="AU6" s="42">
        <f>GENERAL!AY6</f>
        <v>0</v>
      </c>
      <c r="AV6" s="42">
        <f>GENERAL!AZ6</f>
        <v>0</v>
      </c>
      <c r="AW6" s="42">
        <f>GENERAL!BA6</f>
        <v>0</v>
      </c>
    </row>
    <row r="7" spans="1:49" ht="30">
      <c r="A7" s="143" t="str">
        <f>GENERAL!E7</f>
        <v>Monstruos marinos atrapados en la laguna.</v>
      </c>
      <c r="B7" s="35" t="str">
        <f>GENERAL!F7</f>
        <v>1) Según la gente de la zona, ¿qué eran las mantas?</v>
      </c>
      <c r="C7" s="13" t="str">
        <f>GENERAL!G7</f>
        <v>Pulpos refugiados en el fondo del agua.</v>
      </c>
      <c r="D7" s="13" t="str">
        <f>GENERAL!H7</f>
        <v>Plantas moviéndose con el agua.</v>
      </c>
      <c r="E7" s="13" t="str">
        <f>GENERAL!I7</f>
        <v>Monstruos marinos atrapados en la laguna.</v>
      </c>
      <c r="F7" s="13" t="str">
        <f>GENERAL!J7</f>
        <v>Plantas moviéndose con el agua.</v>
      </c>
      <c r="G7" s="13" t="str">
        <f>GENERAL!K7</f>
        <v>Monstruos marinos atrapados en la laguna.</v>
      </c>
      <c r="H7" s="13" t="str">
        <f>GENERAL!L7</f>
        <v>Monstruos marinos atrapados en la laguna.</v>
      </c>
      <c r="I7" s="13" t="str">
        <f>GENERAL!M7</f>
        <v>Monstruos marinos atrapados en la laguna.</v>
      </c>
      <c r="J7" s="13" t="str">
        <f>GENERAL!N7</f>
        <v>Monstruos marinos atrapados en la laguna.</v>
      </c>
      <c r="K7" s="13" t="str">
        <f>GENERAL!O7</f>
        <v>Plantas moviéndose con el agua.</v>
      </c>
      <c r="L7" s="13" t="str">
        <f>GENERAL!P7</f>
        <v>Monstruos marinos atrapados en la laguna.</v>
      </c>
      <c r="M7" s="13" t="str">
        <f>GENERAL!Q7</f>
        <v>Monstruos marinos atrapados en la laguna.</v>
      </c>
      <c r="N7" s="13" t="str">
        <f>GENERAL!R7</f>
        <v>Plantas moviéndose con el agua.</v>
      </c>
      <c r="O7" s="13" t="str">
        <f>GENERAL!S7</f>
        <v>Monstruos marinos atrapados en la laguna.</v>
      </c>
      <c r="P7" s="13" t="str">
        <f>GENERAL!T7</f>
        <v>Plantas moviéndose con el agua.</v>
      </c>
      <c r="Q7" s="13" t="str">
        <f>GENERAL!U7</f>
        <v>Plantas moviéndose con el agua.</v>
      </c>
      <c r="R7" s="13" t="str">
        <f>GENERAL!V7</f>
        <v>Monstruos marinos atrapados en la laguna.</v>
      </c>
      <c r="S7" s="13" t="str">
        <f>GENERAL!W7</f>
        <v>Pulpos refugiados en el fondo del agua.</v>
      </c>
      <c r="T7" s="13" t="str">
        <f>GENERAL!X7</f>
        <v>Pulpos refugiados en el fondo del agua.</v>
      </c>
      <c r="U7" s="13" t="str">
        <f>GENERAL!Y7</f>
        <v>Monstruos marinos atrapados en la laguna.</v>
      </c>
      <c r="V7" s="13" t="str">
        <f>GENERAL!Z7</f>
        <v>Plantas moviéndose con el agua.</v>
      </c>
      <c r="W7" s="13" t="str">
        <f>GENERAL!AA7</f>
        <v>Plantas moviéndose con el agua.</v>
      </c>
      <c r="X7" s="13" t="str">
        <f>GENERAL!AB7</f>
        <v>Monstruos marinos atrapados en la laguna.</v>
      </c>
      <c r="Y7" s="13" t="str">
        <f>GENERAL!AC7</f>
        <v>Pulpos refugiados en el fondo del agua.</v>
      </c>
      <c r="Z7" s="13" t="str">
        <f>GENERAL!AD7</f>
        <v>Monstruos marinos atrapados en la laguna.</v>
      </c>
      <c r="AA7" s="13" t="str">
        <f>GENERAL!AE7</f>
        <v>Monstruos marinos atrapados en la laguna.</v>
      </c>
      <c r="AB7" s="13" t="str">
        <f>GENERAL!AF7</f>
        <v>Plantas moviéndose con el agua.</v>
      </c>
      <c r="AC7" s="13" t="str">
        <f>GENERAL!AG7</f>
        <v>Pulpos refugiados en el fondo del agua.</v>
      </c>
      <c r="AD7" s="13" t="str">
        <f>GENERAL!AH7</f>
        <v>Plantas moviéndose con el agua.</v>
      </c>
      <c r="AE7" s="13" t="str">
        <f>GENERAL!AI7</f>
        <v>Monstruos marinos atrapados en la laguna.</v>
      </c>
      <c r="AF7" s="13" t="str">
        <f>GENERAL!AJ7</f>
        <v>Pulpos refugiados en el fondo del agua.</v>
      </c>
      <c r="AG7" s="13" t="str">
        <f>GENERAL!AK7</f>
        <v>Plantas moviéndose con el agua.</v>
      </c>
      <c r="AH7" s="13" t="str">
        <f>GENERAL!AL7</f>
        <v>Pulpos refugiados en el fondo del agua.</v>
      </c>
      <c r="AI7" s="13">
        <f>GENERAL!AM7</f>
        <v>0</v>
      </c>
      <c r="AJ7" s="13">
        <f>GENERAL!AN7</f>
        <v>0</v>
      </c>
      <c r="AK7" s="13">
        <f>GENERAL!AO7</f>
        <v>0</v>
      </c>
      <c r="AL7" s="13">
        <f>GENERAL!AP7</f>
        <v>0</v>
      </c>
      <c r="AM7" s="13">
        <f>GENERAL!AQ7</f>
        <v>0</v>
      </c>
      <c r="AN7" s="13">
        <f>GENERAL!AR7</f>
        <v>0</v>
      </c>
      <c r="AO7" s="13">
        <f>GENERAL!AS7</f>
        <v>0</v>
      </c>
      <c r="AP7" s="13">
        <f>GENERAL!AT7</f>
        <v>0</v>
      </c>
      <c r="AQ7" s="13">
        <f>GENERAL!AU7</f>
        <v>0</v>
      </c>
      <c r="AR7" s="13">
        <f>GENERAL!AV7</f>
        <v>0</v>
      </c>
      <c r="AS7" s="13">
        <f>GENERAL!AW7</f>
        <v>0</v>
      </c>
      <c r="AT7" s="13">
        <f>GENERAL!AX7</f>
        <v>0</v>
      </c>
      <c r="AU7" s="13">
        <f>GENERAL!AY7</f>
        <v>0</v>
      </c>
      <c r="AV7" s="13">
        <f>GENERAL!AZ7</f>
        <v>0</v>
      </c>
      <c r="AW7" s="13">
        <f>GENERAL!BA7</f>
        <v>0</v>
      </c>
    </row>
    <row r="8" spans="1:49" ht="45">
      <c r="A8" s="143" t="str">
        <f>GENERAL!E8</f>
        <v>Su mar, sus ríos y sus lagunas.</v>
      </c>
      <c r="B8" s="35" t="str">
        <f>GENERAL!F8</f>
        <v>2) Según el texto anterior, ¿qué caracterizaba a la zona de la Villa de Concepción?</v>
      </c>
      <c r="C8" s="13" t="str">
        <f>GENERAL!G8</f>
        <v>Su mar, sus ríos y sus lagunas.</v>
      </c>
      <c r="D8" s="13" t="str">
        <f>GENERAL!H8</f>
        <v>Su clima lluvioso todo el año.</v>
      </c>
      <c r="E8" s="13" t="str">
        <f>GENERAL!I8</f>
        <v>Su mar, sus ríos y sus lagunas.</v>
      </c>
      <c r="F8" s="13" t="str">
        <f>GENERAL!J8</f>
        <v>Su mar, sus ríos y sus lagunas.</v>
      </c>
      <c r="G8" s="13" t="str">
        <f>GENERAL!K8</f>
        <v>Su mar, sus ríos y sus lagunas.</v>
      </c>
      <c r="H8" s="13" t="str">
        <f>GENERAL!L8</f>
        <v>Su mar, sus ríos y sus lagunas.</v>
      </c>
      <c r="I8" s="13" t="str">
        <f>GENERAL!M8</f>
        <v>Su mar, sus ríos y sus lagunas.</v>
      </c>
      <c r="J8" s="13" t="str">
        <f>GENERAL!N8</f>
        <v>Su mar, sus ríos y sus lagunas.</v>
      </c>
      <c r="K8" s="13" t="str">
        <f>GENERAL!O8</f>
        <v>Su mar, sus ríos y sus lagunas.</v>
      </c>
      <c r="L8" s="13" t="str">
        <f>GENERAL!P8</f>
        <v>Su mar, sus ríos y sus lagunas.</v>
      </c>
      <c r="M8" s="13" t="str">
        <f>GENERAL!Q8</f>
        <v>Su mar, sus ríos y sus lagunas.</v>
      </c>
      <c r="N8" s="13" t="str">
        <f>GENERAL!R8</f>
        <v>Su mar, sus ríos y sus lagunas.</v>
      </c>
      <c r="O8" s="13" t="str">
        <f>GENERAL!S8</f>
        <v>Su clima lluvioso todo el año.</v>
      </c>
      <c r="P8" s="13" t="str">
        <f>GENERAL!T8</f>
        <v>Su mar, sus ríos y sus lagunas.</v>
      </c>
      <c r="Q8" s="13" t="str">
        <f>GENERAL!U8</f>
        <v>Su clima lluvioso todo el año.</v>
      </c>
      <c r="R8" s="13" t="str">
        <f>GENERAL!V8</f>
        <v>Su mar, sus ríos y sus lagunas.</v>
      </c>
      <c r="S8" s="13" t="str">
        <f>GENERAL!W8</f>
        <v>Su mar, sus ríos y sus lagunas.</v>
      </c>
      <c r="T8" s="13" t="str">
        <f>GENERAL!X8</f>
        <v>Su clima lluvioso todo el año.</v>
      </c>
      <c r="U8" s="13" t="str">
        <f>GENERAL!Y8</f>
        <v>Su clima lluvioso todo el año.</v>
      </c>
      <c r="V8" s="13" t="str">
        <f>GENERAL!Z8</f>
        <v>Su mar, sus ríos y sus lagunas.</v>
      </c>
      <c r="W8" s="13" t="str">
        <f>GENERAL!AA8</f>
        <v>Su mar, sus ríos y sus lagunas.</v>
      </c>
      <c r="X8" s="13" t="str">
        <f>GENERAL!AB8</f>
        <v>Su mar, sus ríos y sus lagunas.</v>
      </c>
      <c r="Y8" s="13" t="str">
        <f>GENERAL!AC8</f>
        <v>Su clima lluvioso todo el año.</v>
      </c>
      <c r="Z8" s="13" t="str">
        <f>GENERAL!AD8</f>
        <v>Su mar, sus ríos y sus lagunas.</v>
      </c>
      <c r="AA8" s="13" t="str">
        <f>GENERAL!AE8</f>
        <v>Su mar, sus ríos y sus lagunas.</v>
      </c>
      <c r="AB8" s="13" t="str">
        <f>GENERAL!AF8</f>
        <v>Su mar, sus ríos y sus lagunas.</v>
      </c>
      <c r="AC8" s="13" t="str">
        <f>GENERAL!AG8</f>
        <v>Su mar, sus ríos y sus lagunas.</v>
      </c>
      <c r="AD8" s="13" t="str">
        <f>GENERAL!AH8</f>
        <v>Su mar, sus ríos y sus lagunas.</v>
      </c>
      <c r="AE8" s="13" t="str">
        <f>GENERAL!AI8</f>
        <v>Su clima lluvioso todo el año.</v>
      </c>
      <c r="AF8" s="13" t="str">
        <f>GENERAL!AJ8</f>
        <v>Su mar, sus ríos y sus lagunas.</v>
      </c>
      <c r="AG8" s="13" t="str">
        <f>GENERAL!AK8</f>
        <v>Su mar, sus ríos y sus lagunas.</v>
      </c>
      <c r="AH8" s="13" t="str">
        <f>GENERAL!AL8</f>
        <v>Su mar, sus ríos y sus lagunas.</v>
      </c>
      <c r="AI8" s="13">
        <f>GENERAL!AM8</f>
        <v>0</v>
      </c>
      <c r="AJ8" s="13">
        <f>GENERAL!AN8</f>
        <v>0</v>
      </c>
      <c r="AK8" s="13">
        <f>GENERAL!AO8</f>
        <v>0</v>
      </c>
      <c r="AL8" s="13">
        <f>GENERAL!AP8</f>
        <v>0</v>
      </c>
      <c r="AM8" s="13">
        <f>GENERAL!AQ8</f>
        <v>0</v>
      </c>
      <c r="AN8" s="13">
        <f>GENERAL!AR8</f>
        <v>0</v>
      </c>
      <c r="AO8" s="13">
        <f>GENERAL!AS8</f>
        <v>0</v>
      </c>
      <c r="AP8" s="13">
        <f>GENERAL!AT8</f>
        <v>0</v>
      </c>
      <c r="AQ8" s="13">
        <f>GENERAL!AU8</f>
        <v>0</v>
      </c>
      <c r="AR8" s="13">
        <f>GENERAL!AV8</f>
        <v>0</v>
      </c>
      <c r="AS8" s="13">
        <f>GENERAL!AW8</f>
        <v>0</v>
      </c>
      <c r="AT8" s="13">
        <f>GENERAL!AX8</f>
        <v>0</v>
      </c>
      <c r="AU8" s="13">
        <f>GENERAL!AY8</f>
        <v>0</v>
      </c>
      <c r="AV8" s="13">
        <f>GENERAL!AZ8</f>
        <v>0</v>
      </c>
      <c r="AW8" s="13">
        <f>GENERAL!BA8</f>
        <v>0</v>
      </c>
    </row>
    <row r="9" spans="1:49" ht="45">
      <c r="A9" s="143" t="str">
        <f>GENERAL!E9</f>
        <v>Banquete.</v>
      </c>
      <c r="B9" s="35" t="str">
        <f>GENERAL!F9</f>
        <v>3) En el siguiente fragmento del texto, ¿qué significa lo mismo que festín?</v>
      </c>
      <c r="C9" s="13" t="str">
        <f>GENERAL!G9</f>
        <v>Banquete.</v>
      </c>
      <c r="D9" s="13" t="str">
        <f>GENERAL!H9</f>
        <v>Banquete.</v>
      </c>
      <c r="E9" s="13" t="str">
        <f>GENERAL!I9</f>
        <v>Banquete.</v>
      </c>
      <c r="F9" s="13" t="str">
        <f>GENERAL!J9</f>
        <v>Banquete.</v>
      </c>
      <c r="G9" s="13" t="str">
        <f>GENERAL!K9</f>
        <v>Festejo.</v>
      </c>
      <c r="H9" s="13" t="str">
        <f>GENERAL!L9</f>
        <v>Banquete.</v>
      </c>
      <c r="I9" s="13" t="str">
        <f>GENERAL!M9</f>
        <v>Banquete.</v>
      </c>
      <c r="J9" s="13" t="str">
        <f>GENERAL!N9</f>
        <v>Banquete.</v>
      </c>
      <c r="K9" s="13" t="str">
        <f>GENERAL!O9</f>
        <v>Banquete.</v>
      </c>
      <c r="L9" s="13" t="str">
        <f>GENERAL!P9</f>
        <v>Banquete.</v>
      </c>
      <c r="M9" s="13" t="str">
        <f>GENERAL!Q9</f>
        <v>Banquete.</v>
      </c>
      <c r="N9" s="13" t="str">
        <f>GENERAL!R9</f>
        <v>Banquete.</v>
      </c>
      <c r="O9" s="13" t="str">
        <f>GENERAL!S9</f>
        <v>Banquete.</v>
      </c>
      <c r="P9" s="13" t="str">
        <f>GENERAL!T9</f>
        <v>Banquete.</v>
      </c>
      <c r="Q9" s="13" t="str">
        <f>GENERAL!U9</f>
        <v>Banquete.</v>
      </c>
      <c r="R9" s="13" t="str">
        <f>GENERAL!V9</f>
        <v>Banquete.</v>
      </c>
      <c r="S9" s="13" t="str">
        <f>GENERAL!W9</f>
        <v>Banquete.</v>
      </c>
      <c r="T9" s="13" t="str">
        <f>GENERAL!X9</f>
        <v>Banquete.</v>
      </c>
      <c r="U9" s="13" t="str">
        <f>GENERAL!Y9</f>
        <v>Banquete.</v>
      </c>
      <c r="V9" s="13" t="str">
        <f>GENERAL!Z9</f>
        <v>Banquete.</v>
      </c>
      <c r="W9" s="13" t="str">
        <f>GENERAL!AA9</f>
        <v>Banquete.</v>
      </c>
      <c r="X9" s="13" t="str">
        <f>GENERAL!AB9</f>
        <v>Tesoro.</v>
      </c>
      <c r="Y9" s="13" t="str">
        <f>GENERAL!AC9</f>
        <v>Banquete.</v>
      </c>
      <c r="Z9" s="13" t="str">
        <f>GENERAL!AD9</f>
        <v>Banquete.</v>
      </c>
      <c r="AA9" s="13" t="str">
        <f>GENERAL!AE9</f>
        <v>Tesoro.</v>
      </c>
      <c r="AB9" s="13" t="str">
        <f>GENERAL!AF9</f>
        <v>Banquete.</v>
      </c>
      <c r="AC9" s="13" t="str">
        <f>GENERAL!AG9</f>
        <v>Banquete.</v>
      </c>
      <c r="AD9" s="13" t="str">
        <f>GENERAL!AH9</f>
        <v>Banquete.</v>
      </c>
      <c r="AE9" s="13" t="str">
        <f>GENERAL!AI9</f>
        <v>Banquete.</v>
      </c>
      <c r="AF9" s="13" t="str">
        <f>GENERAL!AJ9</f>
        <v>Banquete.</v>
      </c>
      <c r="AG9" s="13" t="str">
        <f>GENERAL!AK9</f>
        <v>Banquete.</v>
      </c>
      <c r="AH9" s="13" t="str">
        <f>GENERAL!AL9</f>
        <v>Banquete.</v>
      </c>
      <c r="AI9" s="13">
        <f>GENERAL!AM9</f>
        <v>0</v>
      </c>
      <c r="AJ9" s="13">
        <f>GENERAL!AN9</f>
        <v>0</v>
      </c>
      <c r="AK9" s="13">
        <f>GENERAL!AO9</f>
        <v>0</v>
      </c>
      <c r="AL9" s="13">
        <f>GENERAL!AP9</f>
        <v>0</v>
      </c>
      <c r="AM9" s="13">
        <f>GENERAL!AQ9</f>
        <v>0</v>
      </c>
      <c r="AN9" s="13">
        <f>GENERAL!AR9</f>
        <v>0</v>
      </c>
      <c r="AO9" s="13">
        <f>GENERAL!AS9</f>
        <v>0</v>
      </c>
      <c r="AP9" s="13">
        <f>GENERAL!AT9</f>
        <v>0</v>
      </c>
      <c r="AQ9" s="13">
        <f>GENERAL!AU9</f>
        <v>0</v>
      </c>
      <c r="AR9" s="13">
        <f>GENERAL!AV9</f>
        <v>0</v>
      </c>
      <c r="AS9" s="13">
        <f>GENERAL!AW9</f>
        <v>0</v>
      </c>
      <c r="AT9" s="13">
        <f>GENERAL!AX9</f>
        <v>0</v>
      </c>
      <c r="AU9" s="13">
        <f>GENERAL!AY9</f>
        <v>0</v>
      </c>
      <c r="AV9" s="13">
        <f>GENERAL!AZ9</f>
        <v>0</v>
      </c>
      <c r="AW9" s="13">
        <f>GENERAL!BA9</f>
        <v>0</v>
      </c>
    </row>
    <row r="10" spans="1:49" ht="45">
      <c r="A10" s="143" t="str">
        <f>GENERAL!E10</f>
        <v>Fueron devoradas por las plantas carnívoras de la laguna.</v>
      </c>
      <c r="B10" s="35" t="str">
        <f>GENERAL!F10</f>
        <v>4) A partir del último párrafo, ¿qué sucedió con las Tres Pascualas?</v>
      </c>
      <c r="C10" s="13" t="str">
        <f>GENERAL!G10</f>
        <v>Fueron cubiertas de maleza, hierbales y árboles.</v>
      </c>
      <c r="D10" s="13" t="str">
        <f>GENERAL!H10</f>
        <v>Se transformaron en sauces llorones.</v>
      </c>
      <c r="E10" s="13" t="str">
        <f>GENERAL!I10</f>
        <v>Se transformaron en sauces llorones.</v>
      </c>
      <c r="F10" s="13" t="str">
        <f>GENERAL!J10</f>
        <v>Fueron devoradas por las plantas carnívoras de la laguna.</v>
      </c>
      <c r="G10" s="13" t="str">
        <f>GENERAL!K10</f>
        <v>Fueron devoradas por las plantas carnívoras de la laguna.</v>
      </c>
      <c r="H10" s="13" t="str">
        <f>GENERAL!L10</f>
        <v>Fueron devoradas por las plantas carnívoras de la laguna.</v>
      </c>
      <c r="I10" s="13" t="str">
        <f>GENERAL!M10</f>
        <v>Fueron devoradas por las plantas carnívoras de la laguna.</v>
      </c>
      <c r="J10" s="13" t="str">
        <f>GENERAL!N10</f>
        <v>Fueron devoradas por las plantas carnívoras de la laguna.</v>
      </c>
      <c r="K10" s="13" t="str">
        <f>GENERAL!O10</f>
        <v>Fueron cubiertas de maleza, hierbales y árboles.</v>
      </c>
      <c r="L10" s="13" t="str">
        <f>GENERAL!P10</f>
        <v>Fueron devoradas por las plantas carnívoras de la laguna.</v>
      </c>
      <c r="M10" s="13" t="str">
        <f>GENERAL!Q10</f>
        <v>Fueron devoradas por las plantas carnívoras de la laguna.</v>
      </c>
      <c r="N10" s="13" t="str">
        <f>GENERAL!R10</f>
        <v>Se transformaron en sauces llorones.</v>
      </c>
      <c r="O10" s="13" t="str">
        <f>GENERAL!S10</f>
        <v>Fueron devoradas por las plantas carnívoras de la laguna.</v>
      </c>
      <c r="P10" s="13" t="str">
        <f>GENERAL!T10</f>
        <v>Se transformaron en sauces llorones.</v>
      </c>
      <c r="Q10" s="13" t="str">
        <f>GENERAL!U10</f>
        <v>Fueron devoradas por las plantas carnívoras de la laguna.</v>
      </c>
      <c r="R10" s="13" t="str">
        <f>GENERAL!V10</f>
        <v>Se transformaron en sauces llorones.</v>
      </c>
      <c r="S10" s="13" t="str">
        <f>GENERAL!W10</f>
        <v>Se transformaron en sauces llorones.</v>
      </c>
      <c r="T10" s="13" t="str">
        <f>GENERAL!X10</f>
        <v>Se transformaron en sauces llorones.</v>
      </c>
      <c r="U10" s="13" t="str">
        <f>GENERAL!Y10</f>
        <v>Se transformaron en sauces llorones.</v>
      </c>
      <c r="V10" s="13" t="str">
        <f>GENERAL!Z10</f>
        <v>Fueron devoradas por las plantas carnívoras de la laguna.</v>
      </c>
      <c r="W10" s="13" t="str">
        <f>GENERAL!AA10</f>
        <v>Fueron devoradas por las plantas carnívoras de la laguna.</v>
      </c>
      <c r="X10" s="13" t="str">
        <f>GENERAL!AB10</f>
        <v>Fueron devoradas por las plantas carnívoras de la laguna.</v>
      </c>
      <c r="Y10" s="13" t="str">
        <f>GENERAL!AC10</f>
        <v>Fueron devoradas por las plantas carnívoras de la laguna.</v>
      </c>
      <c r="Z10" s="13" t="str">
        <f>GENERAL!AD10</f>
        <v>Fueron devoradas por las plantas carnívoras de la laguna.</v>
      </c>
      <c r="AA10" s="13" t="str">
        <f>GENERAL!AE10</f>
        <v>Fueron devoradas por las plantas carnívoras de la laguna.</v>
      </c>
      <c r="AB10" s="13" t="str">
        <f>GENERAL!AF10</f>
        <v>Fueron devoradas por las plantas carnívoras de la laguna.</v>
      </c>
      <c r="AC10" s="13" t="str">
        <f>GENERAL!AG10</f>
        <v>Fueron devoradas por las plantas carnívoras de la laguna.</v>
      </c>
      <c r="AD10" s="13" t="str">
        <f>GENERAL!AH10</f>
        <v>Fueron devoradas por las plantas carnívoras de la laguna.</v>
      </c>
      <c r="AE10" s="13" t="str">
        <f>GENERAL!AI10</f>
        <v>Se transformaron en sauces llorones.</v>
      </c>
      <c r="AF10" s="13" t="str">
        <f>GENERAL!AJ10</f>
        <v>Fueron cubiertas de maleza, hierbales y árboles.</v>
      </c>
      <c r="AG10" s="13" t="str">
        <f>GENERAL!AK10</f>
        <v>Fueron cubiertas de maleza, hierbales y árboles.</v>
      </c>
      <c r="AH10" s="13" t="str">
        <f>GENERAL!AL10</f>
        <v>Fueron cubiertas de maleza, hierbales y árboles.</v>
      </c>
      <c r="AI10" s="13">
        <f>GENERAL!AM10</f>
        <v>0</v>
      </c>
      <c r="AJ10" s="13">
        <f>GENERAL!AN10</f>
        <v>0</v>
      </c>
      <c r="AK10" s="13">
        <f>GENERAL!AO10</f>
        <v>0</v>
      </c>
      <c r="AL10" s="13">
        <f>GENERAL!AP10</f>
        <v>0</v>
      </c>
      <c r="AM10" s="13">
        <f>GENERAL!AQ10</f>
        <v>0</v>
      </c>
      <c r="AN10" s="13">
        <f>GENERAL!AR10</f>
        <v>0</v>
      </c>
      <c r="AO10" s="13">
        <f>GENERAL!AS10</f>
        <v>0</v>
      </c>
      <c r="AP10" s="13">
        <f>GENERAL!AT10</f>
        <v>0</v>
      </c>
      <c r="AQ10" s="13">
        <f>GENERAL!AU10</f>
        <v>0</v>
      </c>
      <c r="AR10" s="13">
        <f>GENERAL!AV10</f>
        <v>0</v>
      </c>
      <c r="AS10" s="13">
        <f>GENERAL!AW10</f>
        <v>0</v>
      </c>
      <c r="AT10" s="13">
        <f>GENERAL!AX10</f>
        <v>0</v>
      </c>
      <c r="AU10" s="13">
        <f>GENERAL!AY10</f>
        <v>0</v>
      </c>
      <c r="AV10" s="13">
        <f>GENERAL!AZ10</f>
        <v>0</v>
      </c>
      <c r="AW10" s="13">
        <f>GENERAL!BA10</f>
        <v>0</v>
      </c>
    </row>
    <row r="11" spans="1:49" ht="45">
      <c r="A11" s="143" t="str">
        <f>GENERAL!E11</f>
        <v>El origen de los sauces llorones.</v>
      </c>
      <c r="B11" s="35" t="str">
        <f>GENERAL!F11</f>
        <v>5) ¿Qué suceso es explicado a partir de la desaparición de las mantas?</v>
      </c>
      <c r="C11" s="13" t="str">
        <f>GENERAL!G11</f>
        <v>La pena de las Tres Pascualas.</v>
      </c>
      <c r="D11" s="13" t="str">
        <f>GENERAL!H11</f>
        <v>El origen de los sauces llorones.</v>
      </c>
      <c r="E11" s="13" t="str">
        <f>GENERAL!I11</f>
        <v>La pena de las Tres Pascualas.</v>
      </c>
      <c r="F11" s="13" t="str">
        <f>GENERAL!J11</f>
        <v>La pena de las Tres Pascualas.</v>
      </c>
      <c r="G11" s="13" t="str">
        <f>GENERAL!K11</f>
        <v>La pena de las Tres Pascualas.</v>
      </c>
      <c r="H11" s="13" t="str">
        <f>GENERAL!L11</f>
        <v>La pena de las Tres Pascualas.</v>
      </c>
      <c r="I11" s="13" t="str">
        <f>GENERAL!M11</f>
        <v>El origen de los sauces llorones.</v>
      </c>
      <c r="J11" s="13" t="str">
        <f>GENERAL!N11</f>
        <v>La pena de las Tres Pascualas.</v>
      </c>
      <c r="K11" s="13" t="str">
        <f>GENERAL!O11</f>
        <v>La sequía de la laguna.</v>
      </c>
      <c r="L11" s="13" t="str">
        <f>GENERAL!P11</f>
        <v>La pena de las Tres Pascualas.</v>
      </c>
      <c r="M11" s="13" t="str">
        <f>GENERAL!Q11</f>
        <v>El origen de los sauces llorones.</v>
      </c>
      <c r="N11" s="13" t="str">
        <f>GENERAL!R11</f>
        <v>El origen de los sauces llorones.</v>
      </c>
      <c r="O11" s="13" t="str">
        <f>GENERAL!S11</f>
        <v>La pena de las Tres Pascualas.</v>
      </c>
      <c r="P11" s="13" t="str">
        <f>GENERAL!T11</f>
        <v>El origen de los sauces llorones.</v>
      </c>
      <c r="Q11" s="13" t="str">
        <f>GENERAL!U11</f>
        <v>La sequía de la laguna.</v>
      </c>
      <c r="R11" s="13" t="str">
        <f>GENERAL!V11</f>
        <v>La sequía de la laguna.</v>
      </c>
      <c r="S11" s="13" t="str">
        <f>GENERAL!W11</f>
        <v>La sequía de la laguna.</v>
      </c>
      <c r="T11" s="13" t="str">
        <f>GENERAL!X11</f>
        <v>La sequía de la laguna.</v>
      </c>
      <c r="U11" s="13" t="str">
        <f>GENERAL!Y11</f>
        <v>La pena de las Tres Pascualas.</v>
      </c>
      <c r="V11" s="13" t="str">
        <f>GENERAL!Z11</f>
        <v>El origen de los sauces llorones.</v>
      </c>
      <c r="W11" s="13" t="str">
        <f>GENERAL!AA11</f>
        <v>El origen de los sauces llorones.</v>
      </c>
      <c r="X11" s="13" t="str">
        <f>GENERAL!AB11</f>
        <v>La sequía de la laguna.</v>
      </c>
      <c r="Y11" s="13" t="str">
        <f>GENERAL!AC11</f>
        <v>El origen de los sauces llorones.</v>
      </c>
      <c r="Z11" s="13" t="str">
        <f>GENERAL!AD11</f>
        <v>El origen de los sauces llorones.</v>
      </c>
      <c r="AA11" s="13" t="str">
        <f>GENERAL!AE11</f>
        <v>La sequía de la laguna.</v>
      </c>
      <c r="AB11" s="13" t="str">
        <f>GENERAL!AF11</f>
        <v>La sequía de la laguna.</v>
      </c>
      <c r="AC11" s="13" t="str">
        <f>GENERAL!AG11</f>
        <v>La sequía de la laguna.</v>
      </c>
      <c r="AD11" s="13" t="str">
        <f>GENERAL!AH11</f>
        <v>El origen de los sauces llorones.</v>
      </c>
      <c r="AE11" s="13" t="str">
        <f>GENERAL!AI11</f>
        <v>La ausencia de bañistas en la laguna.</v>
      </c>
      <c r="AF11" s="13" t="str">
        <f>GENERAL!AJ11</f>
        <v>La pena de las Tres Pascualas.</v>
      </c>
      <c r="AG11" s="13" t="str">
        <f>GENERAL!AK11</f>
        <v>La sequía de la laguna.</v>
      </c>
      <c r="AH11" s="13" t="str">
        <f>GENERAL!AL11</f>
        <v>La sequía de la laguna.</v>
      </c>
      <c r="AI11" s="13">
        <f>GENERAL!AM11</f>
        <v>0</v>
      </c>
      <c r="AJ11" s="13">
        <f>GENERAL!AN11</f>
        <v>0</v>
      </c>
      <c r="AK11" s="13">
        <f>GENERAL!AO11</f>
        <v>0</v>
      </c>
      <c r="AL11" s="13">
        <f>GENERAL!AP11</f>
        <v>0</v>
      </c>
      <c r="AM11" s="13">
        <f>GENERAL!AQ11</f>
        <v>0</v>
      </c>
      <c r="AN11" s="13">
        <f>GENERAL!AR11</f>
        <v>0</v>
      </c>
      <c r="AO11" s="13">
        <f>GENERAL!AS11</f>
        <v>0</v>
      </c>
      <c r="AP11" s="13">
        <f>GENERAL!AT11</f>
        <v>0</v>
      </c>
      <c r="AQ11" s="13">
        <f>GENERAL!AU11</f>
        <v>0</v>
      </c>
      <c r="AR11" s="13">
        <f>GENERAL!AV11</f>
        <v>0</v>
      </c>
      <c r="AS11" s="13">
        <f>GENERAL!AW11</f>
        <v>0</v>
      </c>
      <c r="AT11" s="13">
        <f>GENERAL!AX11</f>
        <v>0</v>
      </c>
      <c r="AU11" s="13">
        <f>GENERAL!AY11</f>
        <v>0</v>
      </c>
      <c r="AV11" s="13">
        <f>GENERAL!AZ11</f>
        <v>0</v>
      </c>
      <c r="AW11" s="13">
        <f>GENERAL!BA11</f>
        <v>0</v>
      </c>
    </row>
    <row r="12" spans="1:49" ht="30">
      <c r="A12" s="143" t="str">
        <f>GENERAL!E12</f>
        <v>Con un niño.</v>
      </c>
      <c r="B12" s="35" t="str">
        <f>GENERAL!F12</f>
        <v>6) En la segunda estrofa, ¿con qué se compara a la oveja?</v>
      </c>
      <c r="C12" s="13" t="str">
        <f>GENERAL!G12</f>
        <v>Con un rayo.</v>
      </c>
      <c r="D12" s="13" t="str">
        <f>GENERAL!H12</f>
        <v>Con un niño.</v>
      </c>
      <c r="E12" s="13" t="str">
        <f>GENERAL!I12</f>
        <v>Con un niño.</v>
      </c>
      <c r="F12" s="13" t="str">
        <f>GENERAL!J12</f>
        <v>Con un niño.</v>
      </c>
      <c r="G12" s="13" t="str">
        <f>GENERAL!K12</f>
        <v>Con un niño.</v>
      </c>
      <c r="H12" s="13" t="str">
        <f>GENERAL!L12</f>
        <v>Con un niño.</v>
      </c>
      <c r="I12" s="13" t="str">
        <f>GENERAL!M12</f>
        <v>Con un niño.</v>
      </c>
      <c r="J12" s="13" t="str">
        <f>GENERAL!N12</f>
        <v>Con un niño.</v>
      </c>
      <c r="K12" s="13" t="str">
        <f>GENERAL!O12</f>
        <v>Con un niño.</v>
      </c>
      <c r="L12" s="13" t="str">
        <f>GENERAL!P12</f>
        <v>Con un niño.</v>
      </c>
      <c r="M12" s="13" t="str">
        <f>GENERAL!Q12</f>
        <v>Con un niño.</v>
      </c>
      <c r="N12" s="13" t="str">
        <f>GENERAL!R12</f>
        <v>Con un niño.</v>
      </c>
      <c r="O12" s="13" t="str">
        <f>GENERAL!S12</f>
        <v>Con un niño.</v>
      </c>
      <c r="P12" s="13" t="str">
        <f>GENERAL!T12</f>
        <v>Con un niño.</v>
      </c>
      <c r="Q12" s="13" t="str">
        <f>GENERAL!U12</f>
        <v>Con un niño.</v>
      </c>
      <c r="R12" s="13" t="str">
        <f>GENERAL!V12</f>
        <v>Con un niño.</v>
      </c>
      <c r="S12" s="13" t="str">
        <f>GENERAL!W12</f>
        <v>Con un niño.</v>
      </c>
      <c r="T12" s="13" t="str">
        <f>GENERAL!X12</f>
        <v>Con un niño.</v>
      </c>
      <c r="U12" s="13" t="str">
        <f>GENERAL!Y12</f>
        <v>Con el campo.</v>
      </c>
      <c r="V12" s="13" t="str">
        <f>GENERAL!Z12</f>
        <v>Con un niño.</v>
      </c>
      <c r="W12" s="13" t="str">
        <f>GENERAL!AA12</f>
        <v>Con un niño.</v>
      </c>
      <c r="X12" s="13" t="str">
        <f>GENERAL!AB12</f>
        <v>Con la luna.</v>
      </c>
      <c r="Y12" s="13" t="str">
        <f>GENERAL!AC12</f>
        <v>Con un niño.</v>
      </c>
      <c r="Z12" s="13" t="str">
        <f>GENERAL!AD12</f>
        <v>Con un niño.</v>
      </c>
      <c r="AA12" s="13" t="str">
        <f>GENERAL!AE12</f>
        <v>Con la luna.</v>
      </c>
      <c r="AB12" s="13" t="str">
        <f>GENERAL!AF12</f>
        <v>Con un niño.</v>
      </c>
      <c r="AC12" s="13" t="str">
        <f>GENERAL!AG12</f>
        <v>Con un niño.</v>
      </c>
      <c r="AD12" s="13" t="str">
        <f>GENERAL!AH12</f>
        <v>Con un niño.</v>
      </c>
      <c r="AE12" s="13" t="str">
        <f>GENERAL!AI12</f>
        <v>Con el campo.</v>
      </c>
      <c r="AF12" s="13" t="str">
        <f>GENERAL!AJ12</f>
        <v>Con un niño.</v>
      </c>
      <c r="AG12" s="13" t="str">
        <f>GENERAL!AK12</f>
        <v>Con un niño.</v>
      </c>
      <c r="AH12" s="13" t="str">
        <f>GENERAL!AL12</f>
        <v>Con un niño.</v>
      </c>
      <c r="AI12" s="13">
        <f>GENERAL!AM12</f>
        <v>0</v>
      </c>
      <c r="AJ12" s="13">
        <f>GENERAL!AN12</f>
        <v>0</v>
      </c>
      <c r="AK12" s="13">
        <f>GENERAL!AO12</f>
        <v>0</v>
      </c>
      <c r="AL12" s="13">
        <f>GENERAL!AP12</f>
        <v>0</v>
      </c>
      <c r="AM12" s="13">
        <f>GENERAL!AQ12</f>
        <v>0</v>
      </c>
      <c r="AN12" s="13">
        <f>GENERAL!AR12</f>
        <v>0</v>
      </c>
      <c r="AO12" s="13">
        <f>GENERAL!AS12</f>
        <v>0</v>
      </c>
      <c r="AP12" s="13">
        <f>GENERAL!AT12</f>
        <v>0</v>
      </c>
      <c r="AQ12" s="13">
        <f>GENERAL!AU12</f>
        <v>0</v>
      </c>
      <c r="AR12" s="13">
        <f>GENERAL!AV12</f>
        <v>0</v>
      </c>
      <c r="AS12" s="13">
        <f>GENERAL!AW12</f>
        <v>0</v>
      </c>
      <c r="AT12" s="13">
        <f>GENERAL!AX12</f>
        <v>0</v>
      </c>
      <c r="AU12" s="13">
        <f>GENERAL!AY12</f>
        <v>0</v>
      </c>
      <c r="AV12" s="13">
        <f>GENERAL!AZ12</f>
        <v>0</v>
      </c>
      <c r="AW12" s="13">
        <f>GENERAL!BA12</f>
        <v>0</v>
      </c>
    </row>
    <row r="13" spans="1:49" ht="45">
      <c r="A13" s="143" t="str">
        <f>GENERAL!E13</f>
        <v>Dócil.</v>
      </c>
      <c r="B13" s="35" t="str">
        <f>GENERAL!F13</f>
        <v>7) De acuerdo al verso “ante el pastor, mansedumbre infinita”, ¿cómo es la oveja?</v>
      </c>
      <c r="C13" s="13" t="str">
        <f>GENERAL!G13</f>
        <v>Dócil.</v>
      </c>
      <c r="D13" s="13" t="str">
        <f>GENERAL!H13</f>
        <v>Temerosa.</v>
      </c>
      <c r="E13" s="13" t="str">
        <f>GENERAL!I13</f>
        <v>Juguetona.</v>
      </c>
      <c r="F13" s="13" t="str">
        <f>GENERAL!J13</f>
        <v>Desconfiada.</v>
      </c>
      <c r="G13" s="13" t="str">
        <f>GENERAL!K13</f>
        <v>Dócil.</v>
      </c>
      <c r="H13" s="13" t="str">
        <f>GENERAL!L13</f>
        <v>Temerosa.</v>
      </c>
      <c r="I13" s="13" t="str">
        <f>GENERAL!M13</f>
        <v>Dócil.</v>
      </c>
      <c r="J13" s="13" t="str">
        <f>GENERAL!N13</f>
        <v>Dócil.</v>
      </c>
      <c r="K13" s="13" t="str">
        <f>GENERAL!O13</f>
        <v>Dócil.</v>
      </c>
      <c r="L13" s="13" t="str">
        <f>GENERAL!P13</f>
        <v>Dócil.</v>
      </c>
      <c r="M13" s="13" t="str">
        <f>GENERAL!Q13</f>
        <v>Dócil.</v>
      </c>
      <c r="N13" s="13" t="str">
        <f>GENERAL!R13</f>
        <v>Dócil.</v>
      </c>
      <c r="O13" s="13" t="str">
        <f>GENERAL!S13</f>
        <v>Temerosa.</v>
      </c>
      <c r="P13" s="13" t="str">
        <f>GENERAL!T13</f>
        <v>Temerosa.</v>
      </c>
      <c r="Q13" s="13" t="str">
        <f>GENERAL!U13</f>
        <v>Dócil.</v>
      </c>
      <c r="R13" s="13" t="str">
        <f>GENERAL!V13</f>
        <v>Juguetona.</v>
      </c>
      <c r="S13" s="13" t="str">
        <f>GENERAL!W13</f>
        <v>Dócil.</v>
      </c>
      <c r="T13" s="13" t="str">
        <f>GENERAL!X13</f>
        <v>Dócil.</v>
      </c>
      <c r="U13" s="13" t="str">
        <f>GENERAL!Y13</f>
        <v>Temerosa.</v>
      </c>
      <c r="V13" s="13" t="str">
        <f>GENERAL!Z13</f>
        <v>Dócil.</v>
      </c>
      <c r="W13" s="13" t="str">
        <f>GENERAL!AA13</f>
        <v>Dócil.</v>
      </c>
      <c r="X13" s="13" t="str">
        <f>GENERAL!AB13</f>
        <v>Temerosa.</v>
      </c>
      <c r="Y13" s="13" t="str">
        <f>GENERAL!AC13</f>
        <v>Dócil.</v>
      </c>
      <c r="Z13" s="13" t="str">
        <f>GENERAL!AD13</f>
        <v>Temerosa.</v>
      </c>
      <c r="AA13" s="13" t="str">
        <f>GENERAL!AE13</f>
        <v>Temerosa.</v>
      </c>
      <c r="AB13" s="13" t="str">
        <f>GENERAL!AF13</f>
        <v>Juguetona.</v>
      </c>
      <c r="AC13" s="13" t="str">
        <f>GENERAL!AG13</f>
        <v>Desconfiada.</v>
      </c>
      <c r="AD13" s="13" t="str">
        <f>GENERAL!AH13</f>
        <v>Dócil.</v>
      </c>
      <c r="AE13" s="13" t="str">
        <f>GENERAL!AI13</f>
        <v>Temerosa.</v>
      </c>
      <c r="AF13" s="13" t="str">
        <f>GENERAL!AJ13</f>
        <v>Dócil.</v>
      </c>
      <c r="AG13" s="13" t="str">
        <f>GENERAL!AK13</f>
        <v>Dócil.</v>
      </c>
      <c r="AH13" s="13" t="str">
        <f>GENERAL!AL13</f>
        <v>Juguetona.</v>
      </c>
      <c r="AI13" s="13">
        <f>GENERAL!AM13</f>
        <v>0</v>
      </c>
      <c r="AJ13" s="13">
        <f>GENERAL!AN13</f>
        <v>0</v>
      </c>
      <c r="AK13" s="13">
        <f>GENERAL!AO13</f>
        <v>0</v>
      </c>
      <c r="AL13" s="13">
        <f>GENERAL!AP13</f>
        <v>0</v>
      </c>
      <c r="AM13" s="13">
        <f>GENERAL!AQ13</f>
        <v>0</v>
      </c>
      <c r="AN13" s="13">
        <f>GENERAL!AR13</f>
        <v>0</v>
      </c>
      <c r="AO13" s="13">
        <f>GENERAL!AS13</f>
        <v>0</v>
      </c>
      <c r="AP13" s="13">
        <f>GENERAL!AT13</f>
        <v>0</v>
      </c>
      <c r="AQ13" s="13">
        <f>GENERAL!AU13</f>
        <v>0</v>
      </c>
      <c r="AR13" s="13">
        <f>GENERAL!AV13</f>
        <v>0</v>
      </c>
      <c r="AS13" s="13">
        <f>GENERAL!AW13</f>
        <v>0</v>
      </c>
      <c r="AT13" s="13">
        <f>GENERAL!AX13</f>
        <v>0</v>
      </c>
      <c r="AU13" s="13">
        <f>GENERAL!AY13</f>
        <v>0</v>
      </c>
      <c r="AV13" s="13">
        <f>GENERAL!AZ13</f>
        <v>0</v>
      </c>
      <c r="AW13" s="13">
        <f>GENERAL!BA13</f>
        <v>0</v>
      </c>
    </row>
    <row r="14" spans="1:49" ht="30">
      <c r="A14" s="143" t="str">
        <f>GENERAL!E14</f>
        <v>Que termina siendo solo un alimento.</v>
      </c>
      <c r="B14" s="35" t="str">
        <f>GENERAL!F14</f>
        <v>8) En la última estrofa, ¿qué se dice de la oveja?</v>
      </c>
      <c r="C14" s="13" t="str">
        <f>GENERAL!G14</f>
        <v>Que termina siendo solo un alimento.</v>
      </c>
      <c r="D14" s="13" t="str">
        <f>GENERAL!H14</f>
        <v>Que termina siendo solo un alimento.</v>
      </c>
      <c r="E14" s="13" t="str">
        <f>GENERAL!I14</f>
        <v>Que es una gran compañera.</v>
      </c>
      <c r="F14" s="13" t="str">
        <f>GENERAL!J14</f>
        <v>Que termina siendo solo un alimento.</v>
      </c>
      <c r="G14" s="13" t="str">
        <f>GENERAL!K14</f>
        <v>Que termina siendo solo un alimento.</v>
      </c>
      <c r="H14" s="13" t="str">
        <f>GENERAL!L14</f>
        <v>Que termina siendo solo un alimento.</v>
      </c>
      <c r="I14" s="13" t="str">
        <f>GENERAL!M14</f>
        <v>Que termina siendo solo un alimento.</v>
      </c>
      <c r="J14" s="13" t="str">
        <f>GENERAL!N14</f>
        <v>Que termina siendo solo un alimento.</v>
      </c>
      <c r="K14" s="13" t="str">
        <f>GENERAL!O14</f>
        <v>Que termina siendo solo un alimento.</v>
      </c>
      <c r="L14" s="13" t="str">
        <f>GENERAL!P14</f>
        <v>Que termina siendo solo un alimento.</v>
      </c>
      <c r="M14" s="13" t="str">
        <f>GENERAL!Q14</f>
        <v>Que termina siendo solo un alimento.</v>
      </c>
      <c r="N14" s="13" t="str">
        <f>GENERAL!R14</f>
        <v>Que termina siendo solo un alimento.</v>
      </c>
      <c r="O14" s="13" t="str">
        <f>GENERAL!S14</f>
        <v>Que termina siendo solo un alimento.</v>
      </c>
      <c r="P14" s="13" t="str">
        <f>GENERAL!T14</f>
        <v>Que termina siendo solo un alimento.</v>
      </c>
      <c r="Q14" s="13" t="str">
        <f>GENERAL!U14</f>
        <v>Que termina siendo solo un alimento.</v>
      </c>
      <c r="R14" s="13" t="str">
        <f>GENERAL!V14</f>
        <v>Que es una gran compañera.</v>
      </c>
      <c r="S14" s="13" t="str">
        <f>GENERAL!W14</f>
        <v>Que termina siendo solo un alimento.</v>
      </c>
      <c r="T14" s="13" t="str">
        <f>GENERAL!X14</f>
        <v>Que es una gran compañera.</v>
      </c>
      <c r="U14" s="13" t="str">
        <f>GENERAL!Y14</f>
        <v>Que termina siendo solo un alimento.</v>
      </c>
      <c r="V14" s="13" t="str">
        <f>GENERAL!Z14</f>
        <v>Que termina siendo solo un alimento.</v>
      </c>
      <c r="W14" s="13" t="str">
        <f>GENERAL!AA14</f>
        <v>Que termina siendo solo un alimento.</v>
      </c>
      <c r="X14" s="13" t="str">
        <f>GENERAL!AB14</f>
        <v>Que termina siendo solo un alimento.</v>
      </c>
      <c r="Y14" s="13" t="str">
        <f>GENERAL!AC14</f>
        <v>Que termina siendo solo un alimento.</v>
      </c>
      <c r="Z14" s="13" t="str">
        <f>GENERAL!AD14</f>
        <v>Que es una gran compañera.</v>
      </c>
      <c r="AA14" s="13" t="str">
        <f>GENERAL!AE14</f>
        <v>Que termina siendo solo un alimento.</v>
      </c>
      <c r="AB14" s="13" t="str">
        <f>GENERAL!AF14</f>
        <v>Que termina siendo solo un alimento.</v>
      </c>
      <c r="AC14" s="13" t="str">
        <f>GENERAL!AG14</f>
        <v>Que termina siendo solo un alimento.</v>
      </c>
      <c r="AD14" s="13" t="str">
        <f>GENERAL!AH14</f>
        <v>Que termina siendo solo un alimento.</v>
      </c>
      <c r="AE14" s="13" t="str">
        <f>GENERAL!AI14</f>
        <v>Que termina siendo solo un alimento.</v>
      </c>
      <c r="AF14" s="13" t="str">
        <f>GENERAL!AJ14</f>
        <v>Que termina siendo solo un alimento.</v>
      </c>
      <c r="AG14" s="13" t="str">
        <f>GENERAL!AK14</f>
        <v>Que termina siendo solo un alimento.</v>
      </c>
      <c r="AH14" s="13" t="str">
        <f>GENERAL!AL14</f>
        <v>Que termina siendo solo un alimento.</v>
      </c>
      <c r="AI14" s="13">
        <f>GENERAL!AM14</f>
        <v>0</v>
      </c>
      <c r="AJ14" s="13">
        <f>GENERAL!AN14</f>
        <v>0</v>
      </c>
      <c r="AK14" s="13">
        <f>GENERAL!AO14</f>
        <v>0</v>
      </c>
      <c r="AL14" s="13">
        <f>GENERAL!AP14</f>
        <v>0</v>
      </c>
      <c r="AM14" s="13">
        <f>GENERAL!AQ14</f>
        <v>0</v>
      </c>
      <c r="AN14" s="13">
        <f>GENERAL!AR14</f>
        <v>0</v>
      </c>
      <c r="AO14" s="13">
        <f>GENERAL!AS14</f>
        <v>0</v>
      </c>
      <c r="AP14" s="13">
        <f>GENERAL!AT14</f>
        <v>0</v>
      </c>
      <c r="AQ14" s="13">
        <f>GENERAL!AU14</f>
        <v>0</v>
      </c>
      <c r="AR14" s="13">
        <f>GENERAL!AV14</f>
        <v>0</v>
      </c>
      <c r="AS14" s="13">
        <f>GENERAL!AW14</f>
        <v>0</v>
      </c>
      <c r="AT14" s="13">
        <f>GENERAL!AX14</f>
        <v>0</v>
      </c>
      <c r="AU14" s="13">
        <f>GENERAL!AY14</f>
        <v>0</v>
      </c>
      <c r="AV14" s="13">
        <f>GENERAL!AZ14</f>
        <v>0</v>
      </c>
      <c r="AW14" s="13">
        <f>GENERAL!BA14</f>
        <v>0</v>
      </c>
    </row>
    <row r="15" spans="1:49" ht="30">
      <c r="A15" s="143" t="str">
        <f>GENERAL!E15</f>
        <v>Como un ser que pasa inadvertido.</v>
      </c>
      <c r="B15" s="35" t="str">
        <f>GENERAL!F15</f>
        <v>9) En el poema, ¿cómo se presenta a la oveja?</v>
      </c>
      <c r="C15" s="13" t="str">
        <f>GENERAL!G15</f>
        <v>Como un ser que teme a todo el mundo.</v>
      </c>
      <c r="D15" s="13" t="str">
        <f>GENERAL!H15</f>
        <v>Como un ser que teme a todo el mundo.</v>
      </c>
      <c r="E15" s="13" t="str">
        <f>GENERAL!I15</f>
        <v>Como un ser que ama la soledad.</v>
      </c>
      <c r="F15" s="13" t="str">
        <f>GENERAL!J15</f>
        <v>Como un ser que teme a todo el mundo.</v>
      </c>
      <c r="G15" s="13" t="str">
        <f>GENERAL!K15</f>
        <v>Como un ser que huye del cariño.</v>
      </c>
      <c r="H15" s="13" t="str">
        <f>GENERAL!L15</f>
        <v>Como un ser que teme a todo el mundo.</v>
      </c>
      <c r="I15" s="13" t="str">
        <f>GENERAL!M15</f>
        <v>Como un ser que pasa inadvertido.</v>
      </c>
      <c r="J15" s="13" t="str">
        <f>GENERAL!N15</f>
        <v>Como un ser que pasa inadvertido.</v>
      </c>
      <c r="K15" s="13" t="str">
        <f>GENERAL!O15</f>
        <v>Como un ser que pasa inadvertido.</v>
      </c>
      <c r="L15" s="13" t="str">
        <f>GENERAL!P15</f>
        <v>Como un ser que pasa inadvertido.</v>
      </c>
      <c r="M15" s="13" t="str">
        <f>GENERAL!Q15</f>
        <v>Como un ser que pasa inadvertido.</v>
      </c>
      <c r="N15" s="13" t="str">
        <f>GENERAL!R15</f>
        <v>Como un ser que pasa inadvertido.</v>
      </c>
      <c r="O15" s="13" t="str">
        <f>GENERAL!S15</f>
        <v>Como un ser que teme a todo el mundo.</v>
      </c>
      <c r="P15" s="13" t="str">
        <f>GENERAL!T15</f>
        <v>Como un ser que pasa inadvertido.</v>
      </c>
      <c r="Q15" s="13" t="str">
        <f>GENERAL!U15</f>
        <v>Como un ser que ama la soledad.</v>
      </c>
      <c r="R15" s="13" t="str">
        <f>GENERAL!V15</f>
        <v>Como un ser que ama la soledad.</v>
      </c>
      <c r="S15" s="13" t="str">
        <f>GENERAL!W15</f>
        <v>Como un ser que pasa inadvertido.</v>
      </c>
      <c r="T15" s="13" t="str">
        <f>GENERAL!X15</f>
        <v>Como un ser que pasa inadvertido.</v>
      </c>
      <c r="U15" s="13" t="str">
        <f>GENERAL!Y15</f>
        <v>Como un ser que ama la soledad.</v>
      </c>
      <c r="V15" s="13" t="str">
        <f>GENERAL!Z15</f>
        <v>Como un ser que pasa inadvertido.</v>
      </c>
      <c r="W15" s="13" t="str">
        <f>GENERAL!AA15</f>
        <v>Como un ser que pasa inadvertido.</v>
      </c>
      <c r="X15" s="13" t="str">
        <f>GENERAL!AB15</f>
        <v>Como un ser que teme a todo el mundo.</v>
      </c>
      <c r="Y15" s="13" t="str">
        <f>GENERAL!AC15</f>
        <v>Como un ser que pasa inadvertido.</v>
      </c>
      <c r="Z15" s="13" t="str">
        <f>GENERAL!AD15</f>
        <v>Como un ser que huye del cariño.</v>
      </c>
      <c r="AA15" s="13" t="str">
        <f>GENERAL!AE15</f>
        <v>Como un ser que teme a todo el mundo.</v>
      </c>
      <c r="AB15" s="13" t="str">
        <f>GENERAL!AF15</f>
        <v>Como un ser que pasa inadvertido.</v>
      </c>
      <c r="AC15" s="13" t="str">
        <f>GENERAL!AG15</f>
        <v>Como un ser que ama la soledad.</v>
      </c>
      <c r="AD15" s="13" t="str">
        <f>GENERAL!AH15</f>
        <v>Como un ser que pasa inadvertido.</v>
      </c>
      <c r="AE15" s="13" t="str">
        <f>GENERAL!AI15</f>
        <v>Como un ser que pasa inadvertido.</v>
      </c>
      <c r="AF15" s="13" t="str">
        <f>GENERAL!AJ15</f>
        <v>Como un ser que pasa inadvertido.</v>
      </c>
      <c r="AG15" s="13" t="str">
        <f>GENERAL!AK15</f>
        <v>Como un ser que pasa inadvertido.</v>
      </c>
      <c r="AH15" s="13" t="str">
        <f>GENERAL!AL15</f>
        <v>Como un ser que huye del cariño.</v>
      </c>
      <c r="AI15" s="13">
        <f>GENERAL!AM15</f>
        <v>0</v>
      </c>
      <c r="AJ15" s="13">
        <f>GENERAL!AN15</f>
        <v>0</v>
      </c>
      <c r="AK15" s="13">
        <f>GENERAL!AO15</f>
        <v>0</v>
      </c>
      <c r="AL15" s="13">
        <f>GENERAL!AP15</f>
        <v>0</v>
      </c>
      <c r="AM15" s="13">
        <f>GENERAL!AQ15</f>
        <v>0</v>
      </c>
      <c r="AN15" s="13">
        <f>GENERAL!AR15</f>
        <v>0</v>
      </c>
      <c r="AO15" s="13">
        <f>GENERAL!AS15</f>
        <v>0</v>
      </c>
      <c r="AP15" s="13">
        <f>GENERAL!AT15</f>
        <v>0</v>
      </c>
      <c r="AQ15" s="13">
        <f>GENERAL!AU15</f>
        <v>0</v>
      </c>
      <c r="AR15" s="13">
        <f>GENERAL!AV15</f>
        <v>0</v>
      </c>
      <c r="AS15" s="13">
        <f>GENERAL!AW15</f>
        <v>0</v>
      </c>
      <c r="AT15" s="13">
        <f>GENERAL!AX15</f>
        <v>0</v>
      </c>
      <c r="AU15" s="13">
        <f>GENERAL!AY15</f>
        <v>0</v>
      </c>
      <c r="AV15" s="13">
        <f>GENERAL!AZ15</f>
        <v>0</v>
      </c>
      <c r="AW15" s="13">
        <f>GENERAL!BA15</f>
        <v>0</v>
      </c>
    </row>
    <row r="16" spans="1:49" ht="45">
      <c r="A16" s="143" t="str">
        <f>GENERAL!E16</f>
        <v>Con juguetes.</v>
      </c>
      <c r="B16" s="35" t="str">
        <f>GENERAL!F16</f>
        <v>10) ¿Con qué compara Mauricio Paredes a las palabras?</v>
      </c>
      <c r="C16" s="13" t="str">
        <f>GENERAL!G16</f>
        <v>Con niños.</v>
      </c>
      <c r="D16" s="13" t="str">
        <f>GENERAL!H16</f>
        <v>Con juguetes.</v>
      </c>
      <c r="E16" s="13" t="str">
        <f>GENERAL!I16</f>
        <v>Con juguetes.</v>
      </c>
      <c r="F16" s="13" t="str">
        <f>GENERAL!J16</f>
        <v>Con juguetes.</v>
      </c>
      <c r="G16" s="13" t="str">
        <f>GENERAL!K16</f>
        <v>Con juguetes.</v>
      </c>
      <c r="H16" s="13" t="str">
        <f>GENERAL!L16</f>
        <v>Con juguetes.</v>
      </c>
      <c r="I16" s="13" t="str">
        <f>GENERAL!M16</f>
        <v>Con juguetes.</v>
      </c>
      <c r="J16" s="13" t="str">
        <f>GENERAL!N16</f>
        <v>Con juguetes.</v>
      </c>
      <c r="K16" s="13" t="str">
        <f>GENERAL!O16</f>
        <v>Con juguetes.</v>
      </c>
      <c r="L16" s="13" t="str">
        <f>GENERAL!P16</f>
        <v>Con juguetes.</v>
      </c>
      <c r="M16" s="13" t="str">
        <f>GENERAL!Q16</f>
        <v>Con juguetes.</v>
      </c>
      <c r="N16" s="13" t="str">
        <f>GENERAL!R16</f>
        <v>Con niños.</v>
      </c>
      <c r="O16" s="13" t="str">
        <f>GENERAL!S16</f>
        <v>Con juguetes.</v>
      </c>
      <c r="P16" s="13" t="str">
        <f>GENERAL!T16</f>
        <v>Con personajes.</v>
      </c>
      <c r="Q16" s="13" t="str">
        <f>GENERAL!U16</f>
        <v>Con juguetes.</v>
      </c>
      <c r="R16" s="13" t="str">
        <f>GENERAL!V16</f>
        <v>Con niños.</v>
      </c>
      <c r="S16" s="13" t="str">
        <f>GENERAL!W16</f>
        <v>Con niños.</v>
      </c>
      <c r="T16" s="13" t="str">
        <f>GENERAL!X16</f>
        <v>Con niños.</v>
      </c>
      <c r="U16" s="13" t="str">
        <f>GENERAL!Y16</f>
        <v>Con juguetes.</v>
      </c>
      <c r="V16" s="13" t="str">
        <f>GENERAL!Z16</f>
        <v>Con juguetes.</v>
      </c>
      <c r="W16" s="13" t="str">
        <f>GENERAL!AA16</f>
        <v>Con juguetes.</v>
      </c>
      <c r="X16" s="13" t="str">
        <f>GENERAL!AB16</f>
        <v>Con juguetes.</v>
      </c>
      <c r="Y16" s="13" t="str">
        <f>GENERAL!AC16</f>
        <v>Con niños.</v>
      </c>
      <c r="Z16" s="13" t="str">
        <f>GENERAL!AD16</f>
        <v>Con juguetes.</v>
      </c>
      <c r="AA16" s="13" t="str">
        <f>GENERAL!AE16</f>
        <v>Con juguetes.</v>
      </c>
      <c r="AB16" s="13" t="str">
        <f>GENERAL!AF16</f>
        <v>Con juguetes.</v>
      </c>
      <c r="AC16" s="13" t="str">
        <f>GENERAL!AG16</f>
        <v>Con niños.</v>
      </c>
      <c r="AD16" s="13" t="str">
        <f>GENERAL!AH16</f>
        <v>Con juguetes.</v>
      </c>
      <c r="AE16" s="13" t="str">
        <f>GENERAL!AI16</f>
        <v>Con niños.</v>
      </c>
      <c r="AF16" s="13" t="str">
        <f>GENERAL!AJ16</f>
        <v>Con juguetes.</v>
      </c>
      <c r="AG16" s="13" t="str">
        <f>GENERAL!AK16</f>
        <v>Con juguetes.</v>
      </c>
      <c r="AH16" s="13" t="str">
        <f>GENERAL!AL16</f>
        <v>Con personajes.</v>
      </c>
      <c r="AI16" s="13">
        <f>GENERAL!AM16</f>
        <v>0</v>
      </c>
      <c r="AJ16" s="13">
        <f>GENERAL!AN16</f>
        <v>0</v>
      </c>
      <c r="AK16" s="13">
        <f>GENERAL!AO16</f>
        <v>0</v>
      </c>
      <c r="AL16" s="13">
        <f>GENERAL!AP16</f>
        <v>0</v>
      </c>
      <c r="AM16" s="13">
        <f>GENERAL!AQ16</f>
        <v>0</v>
      </c>
      <c r="AN16" s="13">
        <f>GENERAL!AR16</f>
        <v>0</v>
      </c>
      <c r="AO16" s="13">
        <f>GENERAL!AS16</f>
        <v>0</v>
      </c>
      <c r="AP16" s="13">
        <f>GENERAL!AT16</f>
        <v>0</v>
      </c>
      <c r="AQ16" s="13">
        <f>GENERAL!AU16</f>
        <v>0</v>
      </c>
      <c r="AR16" s="13">
        <f>GENERAL!AV16</f>
        <v>0</v>
      </c>
      <c r="AS16" s="13">
        <f>GENERAL!AW16</f>
        <v>0</v>
      </c>
      <c r="AT16" s="13">
        <f>GENERAL!AX16</f>
        <v>0</v>
      </c>
      <c r="AU16" s="13">
        <f>GENERAL!AY16</f>
        <v>0</v>
      </c>
      <c r="AV16" s="13">
        <f>GENERAL!AZ16</f>
        <v>0</v>
      </c>
      <c r="AW16" s="13">
        <f>GENERAL!BA16</f>
        <v>0</v>
      </c>
    </row>
    <row r="17" spans="1:49" ht="45">
      <c r="A17" s="143" t="str">
        <f>GENERAL!E17</f>
        <v>Porque quiere crear las historias que él nunca pudo leer.</v>
      </c>
      <c r="B17" s="35" t="str">
        <f>GENERAL!F17</f>
        <v>11) ¿Por qué Mauricio Paredes escribe libros para niños?</v>
      </c>
      <c r="C17" s="13" t="str">
        <f>GENERAL!G17</f>
        <v>Porque busca impresionar a los niños sabelotodo.</v>
      </c>
      <c r="D17" s="13" t="str">
        <f>GENERAL!H17</f>
        <v>Porque quiere crear las historias que él nunca pudo leer.</v>
      </c>
      <c r="E17" s="13" t="str">
        <f>GENERAL!I17</f>
        <v>Porque quiere crear las historias que él nunca pudo leer.</v>
      </c>
      <c r="F17" s="13" t="str">
        <f>GENERAL!J17</f>
        <v>Porque desea inventar cuentos para niños que no leen.</v>
      </c>
      <c r="G17" s="13" t="str">
        <f>GENERAL!K17</f>
        <v>Porque quiere crear las historias que él nunca pudo leer.</v>
      </c>
      <c r="H17" s="13" t="str">
        <f>GENERAL!L17</f>
        <v>Porque quiere crear las historias que él nunca pudo leer.</v>
      </c>
      <c r="I17" s="13" t="str">
        <f>GENERAL!M17</f>
        <v>Porque quiere crear las historias que él nunca pudo leer.</v>
      </c>
      <c r="J17" s="13" t="str">
        <f>GENERAL!N17</f>
        <v>Porque quiere crear las historias que él nunca pudo leer.</v>
      </c>
      <c r="K17" s="13" t="str">
        <f>GENERAL!O17</f>
        <v>Porque quiere crear las historias que él nunca pudo leer.</v>
      </c>
      <c r="L17" s="13" t="str">
        <f>GENERAL!P17</f>
        <v>Porque quiere crear las historias que él nunca pudo leer.</v>
      </c>
      <c r="M17" s="13" t="str">
        <f>GENERAL!Q17</f>
        <v>Porque quiere crear las historias que él nunca pudo leer.</v>
      </c>
      <c r="N17" s="13" t="str">
        <f>GENERAL!R17</f>
        <v>Porque quiere crear las historias que él nunca pudo leer.</v>
      </c>
      <c r="O17" s="13" t="str">
        <f>GENERAL!S17</f>
        <v>Porque quiere crear las historias que él nunca pudo leer.</v>
      </c>
      <c r="P17" s="13" t="str">
        <f>GENERAL!T17</f>
        <v>Porque quiere crear las historias que él nunca pudo leer.</v>
      </c>
      <c r="Q17" s="13" t="str">
        <f>GENERAL!U17</f>
        <v>Porque quiere crear las historias que él nunca pudo leer.</v>
      </c>
      <c r="R17" s="13" t="str">
        <f>GENERAL!V17</f>
        <v>Porque quiere crear las historias que él nunca pudo leer.</v>
      </c>
      <c r="S17" s="13" t="str">
        <f>GENERAL!W17</f>
        <v>Porque quiere crear las historias que él nunca pudo leer.</v>
      </c>
      <c r="T17" s="13" t="str">
        <f>GENERAL!X17</f>
        <v>Porque quiere crear las historias que él nunca pudo leer.</v>
      </c>
      <c r="U17" s="13" t="str">
        <f>GENERAL!Y17</f>
        <v>Porque quiere crear las historias que él nunca pudo leer.</v>
      </c>
      <c r="V17" s="13" t="str">
        <f>GENERAL!Z17</f>
        <v>Porque quiere crear las historias que él nunca pudo leer.</v>
      </c>
      <c r="W17" s="13" t="str">
        <f>GENERAL!AA17</f>
        <v>Porque quiere crear las historias que él nunca pudo leer.</v>
      </c>
      <c r="X17" s="13" t="str">
        <f>GENERAL!AB17</f>
        <v>Porque quiere crear las historias que él nunca pudo leer.</v>
      </c>
      <c r="Y17" s="13" t="str">
        <f>GENERAL!AC17</f>
        <v>Porque quiere crear las historias que él nunca pudo leer.</v>
      </c>
      <c r="Z17" s="13" t="str">
        <f>GENERAL!AD17</f>
        <v>Porque quiere crear las historias que él nunca pudo leer.</v>
      </c>
      <c r="AA17" s="13" t="str">
        <f>GENERAL!AE17</f>
        <v>Porque quiere crear las historias que él nunca pudo leer.</v>
      </c>
      <c r="AB17" s="13" t="str">
        <f>GENERAL!AF17</f>
        <v>Porque quiere crear las historias que él nunca pudo leer.</v>
      </c>
      <c r="AC17" s="13" t="str">
        <f>GENERAL!AG17</f>
        <v>Porque quiere crear las historias que él nunca pudo leer.</v>
      </c>
      <c r="AD17" s="13" t="str">
        <f>GENERAL!AH17</f>
        <v>Porque quiere crear las historias que él nunca pudo leer.</v>
      </c>
      <c r="AE17" s="13" t="str">
        <f>GENERAL!AI17</f>
        <v>Porque quiere crear las historias que él nunca pudo leer.</v>
      </c>
      <c r="AF17" s="13" t="str">
        <f>GENERAL!AJ17</f>
        <v>Porque quiere crear las historias que él nunca pudo leer.</v>
      </c>
      <c r="AG17" s="13" t="str">
        <f>GENERAL!AK17</f>
        <v>Porque quiere crear las historias que él nunca pudo leer.</v>
      </c>
      <c r="AH17" s="13" t="str">
        <f>GENERAL!AL17</f>
        <v>Porque desea inventar cuentos para niños que no leen.</v>
      </c>
      <c r="AI17" s="13">
        <f>GENERAL!AM17</f>
        <v>0</v>
      </c>
      <c r="AJ17" s="13">
        <f>GENERAL!AN17</f>
        <v>0</v>
      </c>
      <c r="AK17" s="13">
        <f>GENERAL!AO17</f>
        <v>0</v>
      </c>
      <c r="AL17" s="13">
        <f>GENERAL!AP17</f>
        <v>0</v>
      </c>
      <c r="AM17" s="13">
        <f>GENERAL!AQ17</f>
        <v>0</v>
      </c>
      <c r="AN17" s="13">
        <f>GENERAL!AR17</f>
        <v>0</v>
      </c>
      <c r="AO17" s="13">
        <f>GENERAL!AS17</f>
        <v>0</v>
      </c>
      <c r="AP17" s="13">
        <f>GENERAL!AT17</f>
        <v>0</v>
      </c>
      <c r="AQ17" s="13">
        <f>GENERAL!AU17</f>
        <v>0</v>
      </c>
      <c r="AR17" s="13">
        <f>GENERAL!AV17</f>
        <v>0</v>
      </c>
      <c r="AS17" s="13">
        <f>GENERAL!AW17</f>
        <v>0</v>
      </c>
      <c r="AT17" s="13">
        <f>GENERAL!AX17</f>
        <v>0</v>
      </c>
      <c r="AU17" s="13">
        <f>GENERAL!AY17</f>
        <v>0</v>
      </c>
      <c r="AV17" s="13">
        <f>GENERAL!AZ17</f>
        <v>0</v>
      </c>
      <c r="AW17" s="13">
        <f>GENERAL!BA17</f>
        <v>0</v>
      </c>
    </row>
    <row r="18" spans="1:49" ht="45">
      <c r="A18" s="143" t="str">
        <f>GENERAL!E18</f>
        <v>El gusto por conversar.</v>
      </c>
      <c r="B18" s="35" t="str">
        <f>GENERAL!F18</f>
        <v>12) ¿Qué característica aún conserva Mauricio Paredes de cuando era niño?</v>
      </c>
      <c r="C18" s="13" t="str">
        <f>GENERAL!G18</f>
        <v>El gusto por conversar.</v>
      </c>
      <c r="D18" s="13" t="str">
        <f>GENERAL!H18</f>
        <v>El gusto por conversar.</v>
      </c>
      <c r="E18" s="13" t="str">
        <f>GENERAL!I18</f>
        <v>El gusto por conversar.</v>
      </c>
      <c r="F18" s="13" t="str">
        <f>GENERAL!J18</f>
        <v>Las ganas de disfrazarse.</v>
      </c>
      <c r="G18" s="13" t="str">
        <f>GENERAL!K18</f>
        <v>El gusto por conversar.</v>
      </c>
      <c r="H18" s="13" t="str">
        <f>GENERAL!L18</f>
        <v>El gusto por conversar.</v>
      </c>
      <c r="I18" s="13" t="str">
        <f>GENERAL!M18</f>
        <v>El gusto por conversar.</v>
      </c>
      <c r="J18" s="13" t="str">
        <f>GENERAL!N18</f>
        <v>El gusto por conversar.</v>
      </c>
      <c r="K18" s="13" t="str">
        <f>GENERAL!O18</f>
        <v>El gusto por conversar.</v>
      </c>
      <c r="L18" s="13" t="str">
        <f>GENERAL!P18</f>
        <v>El gusto por conversar.</v>
      </c>
      <c r="M18" s="13" t="str">
        <f>GENERAL!Q18</f>
        <v>Las ganas de disfrazarse.</v>
      </c>
      <c r="N18" s="13" t="str">
        <f>GENERAL!R18</f>
        <v>El gusto por conversar.</v>
      </c>
      <c r="O18" s="13" t="str">
        <f>GENERAL!S18</f>
        <v>El gusto por conversar.</v>
      </c>
      <c r="P18" s="13" t="str">
        <f>GENERAL!T18</f>
        <v>El gusto por conversar.</v>
      </c>
      <c r="Q18" s="13" t="str">
        <f>GENERAL!U18</f>
        <v>El interés por los diccionarios.</v>
      </c>
      <c r="R18" s="13" t="str">
        <f>GENERAL!V18</f>
        <v>El gusto por conversar.</v>
      </c>
      <c r="S18" s="13" t="str">
        <f>GENERAL!W18</f>
        <v>Las ganas de disfrazarse.</v>
      </c>
      <c r="T18" s="13" t="str">
        <f>GENERAL!X18</f>
        <v>El gusto por conversar.</v>
      </c>
      <c r="U18" s="13" t="str">
        <f>GENERAL!Y18</f>
        <v>El interés por los diccionarios.</v>
      </c>
      <c r="V18" s="13" t="str">
        <f>GENERAL!Z18</f>
        <v>El gusto por conversar.</v>
      </c>
      <c r="W18" s="13" t="str">
        <f>GENERAL!AA18</f>
        <v>El gusto por conversar.</v>
      </c>
      <c r="X18" s="13" t="str">
        <f>GENERAL!AB18</f>
        <v>El gusto por conversar.</v>
      </c>
      <c r="Y18" s="13" t="str">
        <f>GENERAL!AC18</f>
        <v>El gusto por conversar.</v>
      </c>
      <c r="Z18" s="13" t="str">
        <f>GENERAL!AD18</f>
        <v>La práctica de deportes.</v>
      </c>
      <c r="AA18" s="13" t="str">
        <f>GENERAL!AE18</f>
        <v>El gusto por conversar.</v>
      </c>
      <c r="AB18" s="13" t="str">
        <f>GENERAL!AF18</f>
        <v>El gusto por conversar.</v>
      </c>
      <c r="AC18" s="13" t="str">
        <f>GENERAL!AG18</f>
        <v>El gusto por conversar.</v>
      </c>
      <c r="AD18" s="13" t="str">
        <f>GENERAL!AH18</f>
        <v>El gusto por conversar.</v>
      </c>
      <c r="AE18" s="13" t="str">
        <f>GENERAL!AI18</f>
        <v>El gusto por conversar.</v>
      </c>
      <c r="AF18" s="13" t="str">
        <f>GENERAL!AJ18</f>
        <v>El gusto por conversar.</v>
      </c>
      <c r="AG18" s="13" t="str">
        <f>GENERAL!AK18</f>
        <v>El gusto por conversar.</v>
      </c>
      <c r="AH18" s="13" t="str">
        <f>GENERAL!AL18</f>
        <v>El gusto por conversar.</v>
      </c>
      <c r="AI18" s="13">
        <f>GENERAL!AM18</f>
        <v>0</v>
      </c>
      <c r="AJ18" s="13">
        <f>GENERAL!AN18</f>
        <v>0</v>
      </c>
      <c r="AK18" s="13">
        <f>GENERAL!AO18</f>
        <v>0</v>
      </c>
      <c r="AL18" s="13">
        <f>GENERAL!AP18</f>
        <v>0</v>
      </c>
      <c r="AM18" s="13">
        <f>GENERAL!AQ18</f>
        <v>0</v>
      </c>
      <c r="AN18" s="13">
        <f>GENERAL!AR18</f>
        <v>0</v>
      </c>
      <c r="AO18" s="13">
        <f>GENERAL!AS18</f>
        <v>0</v>
      </c>
      <c r="AP18" s="13">
        <f>GENERAL!AT18</f>
        <v>0</v>
      </c>
      <c r="AQ18" s="13">
        <f>GENERAL!AU18</f>
        <v>0</v>
      </c>
      <c r="AR18" s="13">
        <f>GENERAL!AV18</f>
        <v>0</v>
      </c>
      <c r="AS18" s="13">
        <f>GENERAL!AW18</f>
        <v>0</v>
      </c>
      <c r="AT18" s="13">
        <f>GENERAL!AX18</f>
        <v>0</v>
      </c>
      <c r="AU18" s="13">
        <f>GENERAL!AY18</f>
        <v>0</v>
      </c>
      <c r="AV18" s="13">
        <f>GENERAL!AZ18</f>
        <v>0</v>
      </c>
      <c r="AW18" s="13">
        <f>GENERAL!BA18</f>
        <v>0</v>
      </c>
    </row>
    <row r="19" spans="1:49" ht="45">
      <c r="A19" s="143" t="str">
        <f>GENERAL!E19</f>
        <v>Ver cómo está la gente en cien años más.</v>
      </c>
      <c r="B19" s="35" t="str">
        <f>GENERAL!F19</f>
        <v>13) Según el texto, ¿qué haría Mauricio Paredes si pudiera viajar al futuro?</v>
      </c>
      <c r="C19" s="13" t="str">
        <f>GENERAL!G19</f>
        <v>Avanzar mil años para ver los cambios de Chile.</v>
      </c>
      <c r="D19" s="13" t="str">
        <f>GENERAL!H19</f>
        <v>Ver cómo está la gente en cien años más.</v>
      </c>
      <c r="E19" s="13" t="str">
        <f>GENERAL!I19</f>
        <v>Ver cómo está la gente en cien años más.</v>
      </c>
      <c r="F19" s="13" t="str">
        <f>GENERAL!J19</f>
        <v>Visitar animales exóticos en el Amazonas.</v>
      </c>
      <c r="G19" s="13" t="str">
        <f>GENERAL!K19</f>
        <v>Ver cómo está la gente en cien años más.</v>
      </c>
      <c r="H19" s="13" t="str">
        <f>GENERAL!L19</f>
        <v>Ver cómo está la gente en cien años más.</v>
      </c>
      <c r="I19" s="13" t="str">
        <f>GENERAL!M19</f>
        <v>Ver cómo está la gente en cien años más.</v>
      </c>
      <c r="J19" s="13" t="str">
        <f>GENERAL!N19</f>
        <v>Ver cómo está la gente en cien años más.</v>
      </c>
      <c r="K19" s="13" t="str">
        <f>GENERAL!O19</f>
        <v>Ver cómo está la gente en cien años más.</v>
      </c>
      <c r="L19" s="13" t="str">
        <f>GENERAL!P19</f>
        <v>Ver cómo está la gente en cien años más.</v>
      </c>
      <c r="M19" s="13" t="str">
        <f>GENERAL!Q19</f>
        <v>Ver cómo está la gente en cien años más.</v>
      </c>
      <c r="N19" s="13" t="str">
        <f>GENERAL!R19</f>
        <v>Avanzar mil años para ver los cambios de Chile.</v>
      </c>
      <c r="O19" s="13" t="str">
        <f>GENERAL!S19</f>
        <v>Ver cómo está la gente en cien años más.</v>
      </c>
      <c r="P19" s="13" t="str">
        <f>GENERAL!T19</f>
        <v>Ver cómo está la gente en cien años más.</v>
      </c>
      <c r="Q19" s="13" t="str">
        <f>GENERAL!U19</f>
        <v>Visitar animales exóticos en el Amazonas.</v>
      </c>
      <c r="R19" s="13" t="str">
        <f>GENERAL!V19</f>
        <v>Ver cómo está la gente en cien años más.</v>
      </c>
      <c r="S19" s="13" t="str">
        <f>GENERAL!W19</f>
        <v>Reescribir Oliverio el Zorro.</v>
      </c>
      <c r="T19" s="13" t="str">
        <f>GENERAL!X19</f>
        <v>Reescribir Oliverio el Zorro.</v>
      </c>
      <c r="U19" s="13" t="str">
        <f>GENERAL!Y19</f>
        <v>Ver cómo está la gente en cien años más.</v>
      </c>
      <c r="V19" s="13" t="str">
        <f>GENERAL!Z19</f>
        <v>Ver cómo está la gente en cien años más.</v>
      </c>
      <c r="W19" s="13" t="str">
        <f>GENERAL!AA19</f>
        <v>Avanzar mil años para ver los cambios de Chile.</v>
      </c>
      <c r="X19" s="13" t="str">
        <f>GENERAL!AB19</f>
        <v>Ver cómo está la gente en cien años más.</v>
      </c>
      <c r="Y19" s="13" t="str">
        <f>GENERAL!AC19</f>
        <v>Ver cómo está la gente en cien años más.</v>
      </c>
      <c r="Z19" s="13" t="str">
        <f>GENERAL!AD19</f>
        <v>Visitar animales exóticos en el Amazonas.</v>
      </c>
      <c r="AA19" s="13" t="str">
        <f>GENERAL!AE19</f>
        <v>Ver cómo está la gente en cien años más.</v>
      </c>
      <c r="AB19" s="13" t="str">
        <f>GENERAL!AF19</f>
        <v>Ver cómo está la gente en cien años más.</v>
      </c>
      <c r="AC19" s="13" t="str">
        <f>GENERAL!AG19</f>
        <v>Ver cómo está la gente en cien años más.</v>
      </c>
      <c r="AD19" s="13" t="str">
        <f>GENERAL!AH19</f>
        <v>Ver cómo está la gente en cien años más.</v>
      </c>
      <c r="AE19" s="13" t="str">
        <f>GENERAL!AI19</f>
        <v>Visitar animales exóticos en el Amazonas.</v>
      </c>
      <c r="AF19" s="13" t="str">
        <f>GENERAL!AJ19</f>
        <v>Ver cómo está la gente en cien años más.</v>
      </c>
      <c r="AG19" s="13" t="str">
        <f>GENERAL!AK19</f>
        <v>Ver cómo está la gente en cien años más.</v>
      </c>
      <c r="AH19" s="13" t="str">
        <f>GENERAL!AL19</f>
        <v>Ver cómo está la gente en cien años más.</v>
      </c>
      <c r="AI19" s="13">
        <f>GENERAL!AM19</f>
        <v>0</v>
      </c>
      <c r="AJ19" s="13">
        <f>GENERAL!AN19</f>
        <v>0</v>
      </c>
      <c r="AK19" s="13">
        <f>GENERAL!AO19</f>
        <v>0</v>
      </c>
      <c r="AL19" s="13">
        <f>GENERAL!AP19</f>
        <v>0</v>
      </c>
      <c r="AM19" s="13">
        <f>GENERAL!AQ19</f>
        <v>0</v>
      </c>
      <c r="AN19" s="13">
        <f>GENERAL!AR19</f>
        <v>0</v>
      </c>
      <c r="AO19" s="13">
        <f>GENERAL!AS19</f>
        <v>0</v>
      </c>
      <c r="AP19" s="13">
        <f>GENERAL!AT19</f>
        <v>0</v>
      </c>
      <c r="AQ19" s="13">
        <f>GENERAL!AU19</f>
        <v>0</v>
      </c>
      <c r="AR19" s="13">
        <f>GENERAL!AV19</f>
        <v>0</v>
      </c>
      <c r="AS19" s="13">
        <f>GENERAL!AW19</f>
        <v>0</v>
      </c>
      <c r="AT19" s="13">
        <f>GENERAL!AX19</f>
        <v>0</v>
      </c>
      <c r="AU19" s="13">
        <f>GENERAL!AY19</f>
        <v>0</v>
      </c>
      <c r="AV19" s="13">
        <f>GENERAL!AZ19</f>
        <v>0</v>
      </c>
      <c r="AW19" s="13">
        <f>GENERAL!BA19</f>
        <v>0</v>
      </c>
    </row>
    <row r="20" spans="1:49" ht="45">
      <c r="A20" s="143" t="str">
        <f>GENERAL!E20</f>
        <v>A que está cubierta de mugre.</v>
      </c>
      <c r="B20" s="35" t="str">
        <f>GENERAL!F20</f>
        <v>14) Relee el fragmento y responde: ¿A qué se refiere el término subrayado?</v>
      </c>
      <c r="C20" s="13" t="str">
        <f>GENERAL!G20</f>
        <v>A que está cubierta de mugre.</v>
      </c>
      <c r="D20" s="13" t="str">
        <f>GENERAL!H20</f>
        <v>A que deja todo desordenado.</v>
      </c>
      <c r="E20" s="13" t="str">
        <f>GENERAL!I20</f>
        <v>A que huele muy mal.</v>
      </c>
      <c r="F20" s="13" t="str">
        <f>GENERAL!J20</f>
        <v>A que huele muy mal.</v>
      </c>
      <c r="G20" s="13" t="str">
        <f>GENERAL!K20</f>
        <v>A que está cubierta de mugre.</v>
      </c>
      <c r="H20" s="13" t="str">
        <f>GENERAL!L20</f>
        <v>A que está cubierta de mugre.</v>
      </c>
      <c r="I20" s="13" t="str">
        <f>GENERAL!M20</f>
        <v>A que está cubierta de mugre.</v>
      </c>
      <c r="J20" s="13" t="str">
        <f>GENERAL!N20</f>
        <v>A que está cubierta de mugre.</v>
      </c>
      <c r="K20" s="13" t="str">
        <f>GENERAL!O20</f>
        <v>A que está cubierta de mugre.</v>
      </c>
      <c r="L20" s="13" t="str">
        <f>GENERAL!P20</f>
        <v>A que está cubierta de mugre.</v>
      </c>
      <c r="M20" s="13" t="str">
        <f>GENERAL!Q20</f>
        <v>A que huele muy mal.</v>
      </c>
      <c r="N20" s="13" t="str">
        <f>GENERAL!R20</f>
        <v>A que huele muy mal.</v>
      </c>
      <c r="O20" s="13" t="str">
        <f>GENERAL!S20</f>
        <v>A que está cubierta de mugre.</v>
      </c>
      <c r="P20" s="13" t="str">
        <f>GENERAL!T20</f>
        <v>A que está cubierta de mugre.</v>
      </c>
      <c r="Q20" s="13" t="str">
        <f>GENERAL!U20</f>
        <v>A que deja todo desordenado.</v>
      </c>
      <c r="R20" s="13" t="str">
        <f>GENERAL!V20</f>
        <v>A que está cubierta de mugre.</v>
      </c>
      <c r="S20" s="13" t="str">
        <f>GENERAL!W20</f>
        <v>A que está cubierta de mugre.</v>
      </c>
      <c r="T20" s="13" t="str">
        <f>GENERAL!X20</f>
        <v>A que lleva todo arrugado.</v>
      </c>
      <c r="U20" s="13" t="str">
        <f>GENERAL!Y20</f>
        <v>A que está cubierta de mugre.</v>
      </c>
      <c r="V20" s="13" t="str">
        <f>GENERAL!Z20</f>
        <v>A que está cubierta de mugre.</v>
      </c>
      <c r="W20" s="13" t="str">
        <f>GENERAL!AA20</f>
        <v>A que está cubierta de mugre.</v>
      </c>
      <c r="X20" s="13" t="str">
        <f>GENERAL!AB20</f>
        <v>A que huele muy mal.</v>
      </c>
      <c r="Y20" s="13" t="str">
        <f>GENERAL!AC20</f>
        <v>A que está cubierta de mugre.</v>
      </c>
      <c r="Z20" s="13" t="str">
        <f>GENERAL!AD20</f>
        <v>A que está cubierta de mugre.</v>
      </c>
      <c r="AA20" s="13" t="str">
        <f>GENERAL!AE20</f>
        <v>A que huele muy mal.</v>
      </c>
      <c r="AB20" s="13" t="str">
        <f>GENERAL!AF20</f>
        <v>A que está cubierta de mugre.</v>
      </c>
      <c r="AC20" s="13" t="str">
        <f>GENERAL!AG20</f>
        <v>A que está cubierta de mugre.</v>
      </c>
      <c r="AD20" s="13" t="str">
        <f>GENERAL!AH20</f>
        <v>A que está cubierta de mugre.</v>
      </c>
      <c r="AE20" s="13" t="str">
        <f>GENERAL!AI20</f>
        <v>A que huele muy mal.</v>
      </c>
      <c r="AF20" s="13" t="str">
        <f>GENERAL!AJ20</f>
        <v>A que está cubierta de mugre.</v>
      </c>
      <c r="AG20" s="13" t="str">
        <f>GENERAL!AK20</f>
        <v>A que huele muy mal.</v>
      </c>
      <c r="AH20" s="13" t="str">
        <f>GENERAL!AL20</f>
        <v>A que huele muy mal.</v>
      </c>
      <c r="AI20" s="13">
        <f>GENERAL!AM20</f>
        <v>0</v>
      </c>
      <c r="AJ20" s="13">
        <f>GENERAL!AN20</f>
        <v>0</v>
      </c>
      <c r="AK20" s="13">
        <f>GENERAL!AO20</f>
        <v>0</v>
      </c>
      <c r="AL20" s="13">
        <f>GENERAL!AP20</f>
        <v>0</v>
      </c>
      <c r="AM20" s="13">
        <f>GENERAL!AQ20</f>
        <v>0</v>
      </c>
      <c r="AN20" s="13">
        <f>GENERAL!AR20</f>
        <v>0</v>
      </c>
      <c r="AO20" s="13">
        <f>GENERAL!AS20</f>
        <v>0</v>
      </c>
      <c r="AP20" s="13">
        <f>GENERAL!AT20</f>
        <v>0</v>
      </c>
      <c r="AQ20" s="13">
        <f>GENERAL!AU20</f>
        <v>0</v>
      </c>
      <c r="AR20" s="13">
        <f>GENERAL!AV20</f>
        <v>0</v>
      </c>
      <c r="AS20" s="13">
        <f>GENERAL!AW20</f>
        <v>0</v>
      </c>
      <c r="AT20" s="13">
        <f>GENERAL!AX20</f>
        <v>0</v>
      </c>
      <c r="AU20" s="13">
        <f>GENERAL!AY20</f>
        <v>0</v>
      </c>
      <c r="AV20" s="13">
        <f>GENERAL!AZ20</f>
        <v>0</v>
      </c>
      <c r="AW20" s="13">
        <f>GENERAL!BA20</f>
        <v>0</v>
      </c>
    </row>
    <row r="21" spans="1:49" ht="45">
      <c r="A21" s="143" t="str">
        <f>GENERAL!E21</f>
        <v>¿Cómo es Mauricio Paredes?</v>
      </c>
      <c r="B21" s="35" t="str">
        <f>GENERAL!F21</f>
        <v>15) ¿Qué pregunta se puede responder a partir del texto?</v>
      </c>
      <c r="C21" s="13" t="str">
        <f>GENERAL!G21</f>
        <v>¿Qué estudió Mauricio Paredes en la universidad?</v>
      </c>
      <c r="D21" s="13" t="str">
        <f>GENERAL!H21</f>
        <v>¿Cómo es Mauricio Paredes?</v>
      </c>
      <c r="E21" s="13" t="str">
        <f>GENERAL!I21</f>
        <v>¿Cómo se verá Chile en mil años más?</v>
      </c>
      <c r="F21" s="13" t="str">
        <f>GENERAL!J21</f>
        <v>¿En qué circunstancias se realiza la entrevista a Mauricio Paredes?</v>
      </c>
      <c r="G21" s="13" t="str">
        <f>GENERAL!K21</f>
        <v>¿Cómo es Mauricio Paredes?</v>
      </c>
      <c r="H21" s="13" t="str">
        <f>GENERAL!L21</f>
        <v>¿Cómo es Mauricio Paredes?</v>
      </c>
      <c r="I21" s="13" t="str">
        <f>GENERAL!M21</f>
        <v>¿Cómo es Mauricio Paredes?</v>
      </c>
      <c r="J21" s="13" t="str">
        <f>GENERAL!N21</f>
        <v>¿Cómo es Mauricio Paredes?</v>
      </c>
      <c r="K21" s="13" t="str">
        <f>GENERAL!O21</f>
        <v>¿Cómo es Mauricio Paredes?</v>
      </c>
      <c r="L21" s="13" t="str">
        <f>GENERAL!P21</f>
        <v>¿Cómo es Mauricio Paredes?</v>
      </c>
      <c r="M21" s="13" t="str">
        <f>GENERAL!Q21</f>
        <v>¿Cómo es Mauricio Paredes?</v>
      </c>
      <c r="N21" s="13" t="str">
        <f>GENERAL!R21</f>
        <v>¿Cómo es Mauricio Paredes?</v>
      </c>
      <c r="O21" s="13" t="str">
        <f>GENERAL!S21</f>
        <v>¿Qué estudió Mauricio Paredes en la universidad?</v>
      </c>
      <c r="P21" s="13" t="str">
        <f>GENERAL!T21</f>
        <v>¿Cómo es Mauricio Paredes?</v>
      </c>
      <c r="Q21" s="13" t="str">
        <f>GENERAL!U21</f>
        <v>¿Qué estudió Mauricio Paredes en la universidad?</v>
      </c>
      <c r="R21" s="13" t="str">
        <f>GENERAL!V21</f>
        <v>¿Cómo se verá Chile en mil años más?</v>
      </c>
      <c r="S21" s="13" t="str">
        <f>GENERAL!W21</f>
        <v>¿Cómo se verá Chile en mil años más?</v>
      </c>
      <c r="T21" s="13" t="str">
        <f>GENERAL!X21</f>
        <v>¿Cómo se verá Chile en mil años más?</v>
      </c>
      <c r="U21" s="13" t="str">
        <f>GENERAL!Y21</f>
        <v>¿Cómo es Mauricio Paredes?</v>
      </c>
      <c r="V21" s="13" t="str">
        <f>GENERAL!Z21</f>
        <v>¿En qué circunstancias se realiza la entrevista a Mauricio Paredes?</v>
      </c>
      <c r="W21" s="13" t="str">
        <f>GENERAL!AA21</f>
        <v>¿En qué circunstancias se realiza la entrevista a Mauricio Paredes?</v>
      </c>
      <c r="X21" s="13" t="str">
        <f>GENERAL!AB21</f>
        <v>¿En qué circunstancias se realiza la entrevista a Mauricio Paredes?</v>
      </c>
      <c r="Y21" s="13" t="str">
        <f>GENERAL!AC21</f>
        <v>¿Cómo es Mauricio Paredes?</v>
      </c>
      <c r="Z21" s="13" t="str">
        <f>GENERAL!AD21</f>
        <v>¿Cómo es Mauricio Paredes?</v>
      </c>
      <c r="AA21" s="13" t="str">
        <f>GENERAL!AE21</f>
        <v>¿En qué circunstancias se realiza la entrevista a Mauricio Paredes?</v>
      </c>
      <c r="AB21" s="13" t="str">
        <f>GENERAL!AF21</f>
        <v>¿Cómo es Mauricio Paredes?</v>
      </c>
      <c r="AC21" s="13" t="str">
        <f>GENERAL!AG21</f>
        <v>¿Cómo es Mauricio Paredes?</v>
      </c>
      <c r="AD21" s="13" t="str">
        <f>GENERAL!AH21</f>
        <v>¿Cómo es Mauricio Paredes?</v>
      </c>
      <c r="AE21" s="13" t="str">
        <f>GENERAL!AI21</f>
        <v>¿Qué estudió Mauricio Paredes en la universidad?</v>
      </c>
      <c r="AF21" s="13" t="str">
        <f>GENERAL!AJ21</f>
        <v>¿Cómo es Mauricio Paredes?</v>
      </c>
      <c r="AG21" s="13" t="str">
        <f>GENERAL!AK21</f>
        <v>¿Cómo es Mauricio Paredes?</v>
      </c>
      <c r="AH21" s="13" t="str">
        <f>GENERAL!AL21</f>
        <v>¿Cómo es Mauricio Paredes?</v>
      </c>
      <c r="AI21" s="13">
        <f>GENERAL!AM21</f>
        <v>0</v>
      </c>
      <c r="AJ21" s="13">
        <f>GENERAL!AN21</f>
        <v>0</v>
      </c>
      <c r="AK21" s="13">
        <f>GENERAL!AO21</f>
        <v>0</v>
      </c>
      <c r="AL21" s="13">
        <f>GENERAL!AP21</f>
        <v>0</v>
      </c>
      <c r="AM21" s="13">
        <f>GENERAL!AQ21</f>
        <v>0</v>
      </c>
      <c r="AN21" s="13">
        <f>GENERAL!AR21</f>
        <v>0</v>
      </c>
      <c r="AO21" s="13">
        <f>GENERAL!AS21</f>
        <v>0</v>
      </c>
      <c r="AP21" s="13">
        <f>GENERAL!AT21</f>
        <v>0</v>
      </c>
      <c r="AQ21" s="13">
        <f>GENERAL!AU21</f>
        <v>0</v>
      </c>
      <c r="AR21" s="13">
        <f>GENERAL!AV21</f>
        <v>0</v>
      </c>
      <c r="AS21" s="13">
        <f>GENERAL!AW21</f>
        <v>0</v>
      </c>
      <c r="AT21" s="13">
        <f>GENERAL!AX21</f>
        <v>0</v>
      </c>
      <c r="AU21" s="13">
        <f>GENERAL!AY21</f>
        <v>0</v>
      </c>
      <c r="AV21" s="13">
        <f>GENERAL!AZ21</f>
        <v>0</v>
      </c>
      <c r="AW21" s="13">
        <f>GENERAL!BA21</f>
        <v>0</v>
      </c>
    </row>
    <row r="22" spans="1:49">
      <c r="A22" s="143" t="str">
        <f>GENERAL!E22</f>
        <v>De dibujo.</v>
      </c>
      <c r="B22" s="35" t="str">
        <f>GENERAL!F22</f>
        <v>16) ¿De qué es el concurso?</v>
      </c>
      <c r="C22" s="13" t="str">
        <f>GENERAL!G22</f>
        <v>De competencias escolares.</v>
      </c>
      <c r="D22" s="13" t="str">
        <f>GENERAL!H22</f>
        <v>De dibujo.</v>
      </c>
      <c r="E22" s="13" t="str">
        <f>GENERAL!I22</f>
        <v>De dibujo.</v>
      </c>
      <c r="F22" s="13" t="str">
        <f>GENERAL!J22</f>
        <v>De dibujo.</v>
      </c>
      <c r="G22" s="13" t="str">
        <f>GENERAL!K22</f>
        <v>De dibujo.</v>
      </c>
      <c r="H22" s="13" t="str">
        <f>GENERAL!L22</f>
        <v>De dibujo.</v>
      </c>
      <c r="I22" s="13" t="str">
        <f>GENERAL!M22</f>
        <v>De dibujo.</v>
      </c>
      <c r="J22" s="13" t="str">
        <f>GENERAL!N22</f>
        <v>De dibujo.</v>
      </c>
      <c r="K22" s="13" t="str">
        <f>GENERAL!O22</f>
        <v>De dibujo.</v>
      </c>
      <c r="L22" s="13" t="str">
        <f>GENERAL!P22</f>
        <v>De dibujo.</v>
      </c>
      <c r="M22" s="13" t="str">
        <f>GENERAL!Q22</f>
        <v>De reducción de desastres.</v>
      </c>
      <c r="N22" s="13" t="str">
        <f>GENERAL!R22</f>
        <v>De dibujo.</v>
      </c>
      <c r="O22" s="13" t="str">
        <f>GENERAL!S22</f>
        <v>De dibujo.</v>
      </c>
      <c r="P22" s="13" t="str">
        <f>GENERAL!T22</f>
        <v>De dibujo.</v>
      </c>
      <c r="Q22" s="13" t="str">
        <f>GENERAL!U22</f>
        <v>De dibujo.</v>
      </c>
      <c r="R22" s="13" t="str">
        <f>GENERAL!V22</f>
        <v>De dibujo.</v>
      </c>
      <c r="S22" s="13" t="str">
        <f>GENERAL!W22</f>
        <v>De dibujo.</v>
      </c>
      <c r="T22" s="13" t="str">
        <f>GENERAL!X22</f>
        <v>De dibujo.</v>
      </c>
      <c r="U22" s="13" t="str">
        <f>GENERAL!Y22</f>
        <v>De dibujo.</v>
      </c>
      <c r="V22" s="13" t="str">
        <f>GENERAL!Z22</f>
        <v>De dibujo.</v>
      </c>
      <c r="W22" s="13" t="str">
        <f>GENERAL!AA22</f>
        <v>De dibujo.</v>
      </c>
      <c r="X22" s="13" t="str">
        <f>GENERAL!AB22</f>
        <v>De dibujo.</v>
      </c>
      <c r="Y22" s="13" t="str">
        <f>GENERAL!AC22</f>
        <v>De seguridad escolar.</v>
      </c>
      <c r="Z22" s="13" t="str">
        <f>GENERAL!AD22</f>
        <v>De dibujo.</v>
      </c>
      <c r="AA22" s="13" t="str">
        <f>GENERAL!AE22</f>
        <v>De dibujo.</v>
      </c>
      <c r="AB22" s="13" t="str">
        <f>GENERAL!AF22</f>
        <v>De dibujo.</v>
      </c>
      <c r="AC22" s="13" t="str">
        <f>GENERAL!AG22</f>
        <v>De reducción de desastres.</v>
      </c>
      <c r="AD22" s="13" t="str">
        <f>GENERAL!AH22</f>
        <v>De dibujo.</v>
      </c>
      <c r="AE22" s="13" t="str">
        <f>GENERAL!AI22</f>
        <v>De seguridad escolar.</v>
      </c>
      <c r="AF22" s="13" t="str">
        <f>GENERAL!AJ22</f>
        <v>De dibujo.</v>
      </c>
      <c r="AG22" s="13" t="str">
        <f>GENERAL!AK22</f>
        <v>De dibujo.</v>
      </c>
      <c r="AH22" s="13" t="str">
        <f>GENERAL!AL22</f>
        <v>De dibujo.</v>
      </c>
      <c r="AI22" s="13">
        <f>GENERAL!AM22</f>
        <v>0</v>
      </c>
      <c r="AJ22" s="13">
        <f>GENERAL!AN22</f>
        <v>0</v>
      </c>
      <c r="AK22" s="13">
        <f>GENERAL!AO22</f>
        <v>0</v>
      </c>
      <c r="AL22" s="13">
        <f>GENERAL!AP22</f>
        <v>0</v>
      </c>
      <c r="AM22" s="13">
        <f>GENERAL!AQ22</f>
        <v>0</v>
      </c>
      <c r="AN22" s="13">
        <f>GENERAL!AR22</f>
        <v>0</v>
      </c>
      <c r="AO22" s="13">
        <f>GENERAL!AS22</f>
        <v>0</v>
      </c>
      <c r="AP22" s="13">
        <f>GENERAL!AT22</f>
        <v>0</v>
      </c>
      <c r="AQ22" s="13">
        <f>GENERAL!AU22</f>
        <v>0</v>
      </c>
      <c r="AR22" s="13">
        <f>GENERAL!AV22</f>
        <v>0</v>
      </c>
      <c r="AS22" s="13">
        <f>GENERAL!AW22</f>
        <v>0</v>
      </c>
      <c r="AT22" s="13">
        <f>GENERAL!AX22</f>
        <v>0</v>
      </c>
      <c r="AU22" s="13">
        <f>GENERAL!AY22</f>
        <v>0</v>
      </c>
      <c r="AV22" s="13">
        <f>GENERAL!AZ22</f>
        <v>0</v>
      </c>
      <c r="AW22" s="13">
        <f>GENERAL!BA22</f>
        <v>0</v>
      </c>
    </row>
    <row r="23" spans="1:49" ht="45">
      <c r="A23" s="143" t="str">
        <f>GENERAL!E23</f>
        <v>La necesidad de prevenir desastres en las escuelas.</v>
      </c>
      <c r="B23" s="35" t="str">
        <f>GENERAL!F23</f>
        <v>17) A partir del afiche, ¿qué situación origina el concurso?</v>
      </c>
      <c r="C23" s="13" t="str">
        <f>GENERAL!G23</f>
        <v>La búsqueda de los mejores artistas en las distintas ciudades.</v>
      </c>
      <c r="D23" s="13" t="str">
        <f>GENERAL!H23</f>
        <v>La invitación a participar de la Cruz Roja.</v>
      </c>
      <c r="E23" s="13" t="str">
        <f>GENERAL!I23</f>
        <v>La necesidad de prevenir desastres en las escuelas.</v>
      </c>
      <c r="F23" s="13" t="str">
        <f>GENERAL!J23</f>
        <v>La necesidad de prevenir desastres en las escuelas.</v>
      </c>
      <c r="G23" s="13" t="str">
        <f>GENERAL!K23</f>
        <v>La necesidad de prevenir desastres en las escuelas.</v>
      </c>
      <c r="H23" s="13" t="str">
        <f>GENERAL!L23</f>
        <v>La necesidad de prevenir desastres en las escuelas.</v>
      </c>
      <c r="I23" s="13" t="str">
        <f>GENERAL!M23</f>
        <v>La invitación a participar de la Cruz Roja.</v>
      </c>
      <c r="J23" s="13" t="str">
        <f>GENERAL!N23</f>
        <v>La necesidad de prevenir desastres en las escuelas.</v>
      </c>
      <c r="K23" s="13" t="str">
        <f>GENERAL!O23</f>
        <v>La necesidad de prevenir desastres en las escuelas.</v>
      </c>
      <c r="L23" s="13" t="str">
        <f>GENERAL!P23</f>
        <v>La necesidad de prevenir desastres en las escuelas.</v>
      </c>
      <c r="M23" s="13" t="str">
        <f>GENERAL!Q23</f>
        <v>La necesidad de prevenir desastres en las escuelas.</v>
      </c>
      <c r="N23" s="13" t="str">
        <f>GENERAL!R23</f>
        <v>La necesidad de prevenir desastres en las escuelas.</v>
      </c>
      <c r="O23" s="13" t="str">
        <f>GENERAL!S23</f>
        <v>La necesidad de prevenir desastres en las escuelas.</v>
      </c>
      <c r="P23" s="13" t="str">
        <f>GENERAL!T23</f>
        <v>El deseo de realizar actividades recreativas en las escuelas.</v>
      </c>
      <c r="Q23" s="13" t="str">
        <f>GENERAL!U23</f>
        <v>La necesidad de prevenir desastres en las escuelas.</v>
      </c>
      <c r="R23" s="13" t="str">
        <f>GENERAL!V23</f>
        <v>La invitación a participar de la Cruz Roja.</v>
      </c>
      <c r="S23" s="13" t="str">
        <f>GENERAL!W23</f>
        <v>La invitación a participar de la Cruz Roja.</v>
      </c>
      <c r="T23" s="13" t="str">
        <f>GENERAL!X23</f>
        <v>La invitación a participar de la Cruz Roja.</v>
      </c>
      <c r="U23" s="13" t="str">
        <f>GENERAL!Y23</f>
        <v>La necesidad de prevenir desastres en las escuelas.</v>
      </c>
      <c r="V23" s="13" t="str">
        <f>GENERAL!Z23</f>
        <v>La necesidad de prevenir desastres en las escuelas.</v>
      </c>
      <c r="W23" s="13" t="str">
        <f>GENERAL!AA23</f>
        <v>La necesidad de prevenir desastres en las escuelas.</v>
      </c>
      <c r="X23" s="13" t="str">
        <f>GENERAL!AB23</f>
        <v>La necesidad de prevenir desastres en las escuelas.</v>
      </c>
      <c r="Y23" s="13" t="str">
        <f>GENERAL!AC23</f>
        <v>La necesidad de prevenir desastres en las escuelas.</v>
      </c>
      <c r="Z23" s="13" t="str">
        <f>GENERAL!AD23</f>
        <v>El deseo de realizar actividades recreativas en las escuelas.</v>
      </c>
      <c r="AA23" s="13" t="str">
        <f>GENERAL!AE23</f>
        <v>La necesidad de prevenir desastres en las escuelas.</v>
      </c>
      <c r="AB23" s="13" t="str">
        <f>GENERAL!AF23</f>
        <v>La necesidad de prevenir desastres en las escuelas.</v>
      </c>
      <c r="AC23" s="13" t="str">
        <f>GENERAL!AG23</f>
        <v>La necesidad de prevenir desastres en las escuelas.</v>
      </c>
      <c r="AD23" s="13" t="str">
        <f>GENERAL!AH23</f>
        <v>La necesidad de prevenir desastres en las escuelas.</v>
      </c>
      <c r="AE23" s="13" t="str">
        <f>GENERAL!AI23</f>
        <v>La necesidad de prevenir desastres en las escuelas.</v>
      </c>
      <c r="AF23" s="13" t="str">
        <f>GENERAL!AJ23</f>
        <v>La invitación a participar de la Cruz Roja.</v>
      </c>
      <c r="AG23" s="13" t="str">
        <f>GENERAL!AK23</f>
        <v>La necesidad de prevenir desastres en las escuelas.</v>
      </c>
      <c r="AH23" s="13" t="str">
        <f>GENERAL!AL23</f>
        <v>La necesidad de prevenir desastres en las escuelas.</v>
      </c>
      <c r="AI23" s="13">
        <f>GENERAL!AM23</f>
        <v>0</v>
      </c>
      <c r="AJ23" s="13">
        <f>GENERAL!AN23</f>
        <v>0</v>
      </c>
      <c r="AK23" s="13">
        <f>GENERAL!AO23</f>
        <v>0</v>
      </c>
      <c r="AL23" s="13">
        <f>GENERAL!AP23</f>
        <v>0</v>
      </c>
      <c r="AM23" s="13">
        <f>GENERAL!AQ23</f>
        <v>0</v>
      </c>
      <c r="AN23" s="13">
        <f>GENERAL!AR23</f>
        <v>0</v>
      </c>
      <c r="AO23" s="13">
        <f>GENERAL!AS23</f>
        <v>0</v>
      </c>
      <c r="AP23" s="13">
        <f>GENERAL!AT23</f>
        <v>0</v>
      </c>
      <c r="AQ23" s="13">
        <f>GENERAL!AU23</f>
        <v>0</v>
      </c>
      <c r="AR23" s="13">
        <f>GENERAL!AV23</f>
        <v>0</v>
      </c>
      <c r="AS23" s="13">
        <f>GENERAL!AW23</f>
        <v>0</v>
      </c>
      <c r="AT23" s="13">
        <f>GENERAL!AX23</f>
        <v>0</v>
      </c>
      <c r="AU23" s="13">
        <f>GENERAL!AY23</f>
        <v>0</v>
      </c>
      <c r="AV23" s="13">
        <f>GENERAL!AZ23</f>
        <v>0</v>
      </c>
      <c r="AW23" s="13">
        <f>GENERAL!BA23</f>
        <v>0</v>
      </c>
    </row>
    <row r="24" spans="1:49" ht="30">
      <c r="A24" s="143" t="str">
        <f>GENERAL!E24</f>
        <v>Invitar a participar en un concurso.</v>
      </c>
      <c r="B24" s="35" t="str">
        <f>GENERAL!F24</f>
        <v>18) ¿Cuál es el propósito del afiche anterior?</v>
      </c>
      <c r="C24" s="13" t="str">
        <f>GENERAL!G24</f>
        <v>Invitar a participar en un concurso.</v>
      </c>
      <c r="D24" s="13" t="str">
        <f>GENERAL!H24</f>
        <v>Invitar a participar en un concurso.</v>
      </c>
      <c r="E24" s="13" t="str">
        <f>GENERAL!I24</f>
        <v>Entregar normas para evitar los desastres en los colegios.</v>
      </c>
      <c r="F24" s="13" t="str">
        <f>GENERAL!J24</f>
        <v>Invitar a participar en un concurso.</v>
      </c>
      <c r="G24" s="13" t="str">
        <f>GENERAL!K24</f>
        <v>Invitar a participar en un concurso.</v>
      </c>
      <c r="H24" s="13" t="str">
        <f>GENERAL!L24</f>
        <v>Comunicar sobre la semana de la seguridad escolar.</v>
      </c>
      <c r="I24" s="13" t="str">
        <f>GENERAL!M24</f>
        <v>Invitar a participar en un concurso.</v>
      </c>
      <c r="J24" s="13" t="str">
        <f>GENERAL!N24</f>
        <v>Invitar a participar en un concurso.</v>
      </c>
      <c r="K24" s="13" t="str">
        <f>GENERAL!O24</f>
        <v>Comunicar sobre la semana de la seguridad escolar.</v>
      </c>
      <c r="L24" s="13" t="str">
        <f>GENERAL!P24</f>
        <v>Invitar a participar en un concurso.</v>
      </c>
      <c r="M24" s="13" t="str">
        <f>GENERAL!Q24</f>
        <v>Invitar a participar en un concurso.</v>
      </c>
      <c r="N24" s="13" t="str">
        <f>GENERAL!R24</f>
        <v>Entregar normas para evitar los desastres en los colegios.</v>
      </c>
      <c r="O24" s="13" t="str">
        <f>GENERAL!S24</f>
        <v>Comunicar sobre la semana de la seguridad escolar.</v>
      </c>
      <c r="P24" s="13" t="str">
        <f>GENERAL!T24</f>
        <v>Invitar a participar en un concurso.</v>
      </c>
      <c r="Q24" s="13" t="str">
        <f>GENERAL!U24</f>
        <v>Invitar a participar en un concurso.</v>
      </c>
      <c r="R24" s="13" t="str">
        <f>GENERAL!V24</f>
        <v>Comunicar sobre la semana de la seguridad escolar.</v>
      </c>
      <c r="S24" s="13" t="str">
        <f>GENERAL!W24</f>
        <v>Comunicar sobre la semana de la seguridad escolar.</v>
      </c>
      <c r="T24" s="13" t="str">
        <f>GENERAL!X24</f>
        <v>Comunicar sobre la semana de la seguridad escolar.</v>
      </c>
      <c r="U24" s="13" t="str">
        <f>GENERAL!Y24</f>
        <v>Comunicar sobre la semana de la seguridad escolar.</v>
      </c>
      <c r="V24" s="13" t="str">
        <f>GENERAL!Z24</f>
        <v>Comunicar sobre la semana de la seguridad escolar.</v>
      </c>
      <c r="W24" s="13" t="str">
        <f>GENERAL!AA24</f>
        <v>Invitar a participar en un concurso.</v>
      </c>
      <c r="X24" s="13" t="str">
        <f>GENERAL!AB24</f>
        <v>Comunicar sobre la semana de la seguridad escolar.</v>
      </c>
      <c r="Y24" s="13" t="str">
        <f>GENERAL!AC24</f>
        <v>Comunicar sobre la semana de la seguridad escolar.</v>
      </c>
      <c r="Z24" s="13" t="str">
        <f>GENERAL!AD24</f>
        <v>Invitar a participar en un concurso.</v>
      </c>
      <c r="AA24" s="13" t="str">
        <f>GENERAL!AE24</f>
        <v>Comunicar sobre la semana de la seguridad escolar.</v>
      </c>
      <c r="AB24" s="13" t="str">
        <f>GENERAL!AF24</f>
        <v>Comunicar sobre la semana de la seguridad escolar.</v>
      </c>
      <c r="AC24" s="13" t="str">
        <f>GENERAL!AG24</f>
        <v>Entregar normas para evitar los desastres en los colegios.</v>
      </c>
      <c r="AD24" s="13" t="str">
        <f>GENERAL!AH24</f>
        <v>Comunicar sobre la semana de la seguridad escolar.</v>
      </c>
      <c r="AE24" s="13" t="str">
        <f>GENERAL!AI24</f>
        <v>Comunicar sobre la semana de la seguridad escolar.</v>
      </c>
      <c r="AF24" s="13" t="str">
        <f>GENERAL!AJ24</f>
        <v>Informar sobre el trabajo de la Cruz Roja.</v>
      </c>
      <c r="AG24" s="13" t="str">
        <f>GENERAL!AK24</f>
        <v>Comunicar sobre la semana de la seguridad escolar.</v>
      </c>
      <c r="AH24" s="13" t="str">
        <f>GENERAL!AL24</f>
        <v>Informar sobre el trabajo de la Cruz Roja.</v>
      </c>
      <c r="AI24" s="13">
        <f>GENERAL!AM24</f>
        <v>0</v>
      </c>
      <c r="AJ24" s="13">
        <f>GENERAL!AN24</f>
        <v>0</v>
      </c>
      <c r="AK24" s="13">
        <f>GENERAL!AO24</f>
        <v>0</v>
      </c>
      <c r="AL24" s="13">
        <f>GENERAL!AP24</f>
        <v>0</v>
      </c>
      <c r="AM24" s="13">
        <f>GENERAL!AQ24</f>
        <v>0</v>
      </c>
      <c r="AN24" s="13">
        <f>GENERAL!AR24</f>
        <v>0</v>
      </c>
      <c r="AO24" s="13">
        <f>GENERAL!AS24</f>
        <v>0</v>
      </c>
      <c r="AP24" s="13">
        <f>GENERAL!AT24</f>
        <v>0</v>
      </c>
      <c r="AQ24" s="13">
        <f>GENERAL!AU24</f>
        <v>0</v>
      </c>
      <c r="AR24" s="13">
        <f>GENERAL!AV24</f>
        <v>0</v>
      </c>
      <c r="AS24" s="13">
        <f>GENERAL!AW24</f>
        <v>0</v>
      </c>
      <c r="AT24" s="13">
        <f>GENERAL!AX24</f>
        <v>0</v>
      </c>
      <c r="AU24" s="13">
        <f>GENERAL!AY24</f>
        <v>0</v>
      </c>
      <c r="AV24" s="13">
        <f>GENERAL!AZ24</f>
        <v>0</v>
      </c>
      <c r="AW24" s="13">
        <f>GENERAL!BA24</f>
        <v>0</v>
      </c>
    </row>
    <row r="25" spans="1:49" ht="45">
      <c r="A25" s="143" t="str">
        <f>GENERAL!E25</f>
        <v>Para reforzar que el concurso se realiza en varias ciudades del país.</v>
      </c>
      <c r="B25" s="35" t="str">
        <f>GENERAL!F25</f>
        <v>19) ¿Para qué se incluye el mapa de Chile en el afiche?</v>
      </c>
      <c r="C25" s="13" t="str">
        <f>GENERAL!G25</f>
        <v>Para invitar a visitar distintos puntos del país.</v>
      </c>
      <c r="D25" s="13" t="str">
        <f>GENERAL!H25</f>
        <v>Para mostrar la seguridad que entrega la Cruz Roja en el país.</v>
      </c>
      <c r="E25" s="13" t="str">
        <f>GENERAL!I25</f>
        <v>Para mostrar la seguridad que entrega la Cruz Roja en el país.</v>
      </c>
      <c r="F25" s="13" t="str">
        <f>GENERAL!J25</f>
        <v>Para reforzar que el concurso se realiza en varias ciudades del país.</v>
      </c>
      <c r="G25" s="13" t="str">
        <f>GENERAL!K25</f>
        <v>Para invitar a visitar distintos puntos del país.</v>
      </c>
      <c r="H25" s="13" t="str">
        <f>GENERAL!L25</f>
        <v>Para indicar en qué lugares del país ya se ha realizado el concurso.</v>
      </c>
      <c r="I25" s="13" t="str">
        <f>GENERAL!M25</f>
        <v>Para reforzar que el concurso se realiza en varias ciudades del país.</v>
      </c>
      <c r="J25" s="13" t="str">
        <f>GENERAL!N25</f>
        <v>Para invitar a visitar distintos puntos del país.</v>
      </c>
      <c r="K25" s="13" t="str">
        <f>GENERAL!O25</f>
        <v>Para invitar a visitar distintos puntos del país.</v>
      </c>
      <c r="L25" s="13" t="str">
        <f>GENERAL!P25</f>
        <v>Para invitar a visitar distintos puntos del país.</v>
      </c>
      <c r="M25" s="13" t="str">
        <f>GENERAL!Q25</f>
        <v>Para invitar a visitar distintos puntos del país.</v>
      </c>
      <c r="N25" s="13" t="str">
        <f>GENERAL!R25</f>
        <v>Para mostrar la seguridad que entrega la Cruz Roja en el país.</v>
      </c>
      <c r="O25" s="13" t="str">
        <f>GENERAL!S25</f>
        <v>Para indicar en qué lugares del país ya se ha realizado el concurso.</v>
      </c>
      <c r="P25" s="13" t="str">
        <f>GENERAL!T25</f>
        <v>Para indicar en qué lugares del país ya se ha realizado el concurso.</v>
      </c>
      <c r="Q25" s="13" t="str">
        <f>GENERAL!U25</f>
        <v>Para mostrar la seguridad que entrega la Cruz Roja en el país.</v>
      </c>
      <c r="R25" s="13" t="str">
        <f>GENERAL!V25</f>
        <v>Para reforzar que el concurso se realiza en varias ciudades del país.</v>
      </c>
      <c r="S25" s="13" t="str">
        <f>GENERAL!W25</f>
        <v>Para reforzar que el concurso se realiza en varias ciudades del país.</v>
      </c>
      <c r="T25" s="13" t="str">
        <f>GENERAL!X25</f>
        <v>Para reforzar que el concurso se realiza en varias ciudades del país.</v>
      </c>
      <c r="U25" s="13" t="str">
        <f>GENERAL!Y25</f>
        <v>Para mostrar la seguridad que entrega la Cruz Roja en el país.</v>
      </c>
      <c r="V25" s="13" t="str">
        <f>GENERAL!Z25</f>
        <v>Para mostrar la seguridad que entrega la Cruz Roja en el país.</v>
      </c>
      <c r="W25" s="13" t="str">
        <f>GENERAL!AA25</f>
        <v>Para indicar en qué lugares del país ya se ha realizado el concurso.</v>
      </c>
      <c r="X25" s="13" t="str">
        <f>GENERAL!AB25</f>
        <v>Para reforzar que el concurso se realiza en varias ciudades del país.</v>
      </c>
      <c r="Y25" s="13" t="str">
        <f>GENERAL!AC25</f>
        <v>Para mostrar la seguridad que entrega la Cruz Roja en el país.</v>
      </c>
      <c r="Z25" s="13" t="str">
        <f>GENERAL!AD25</f>
        <v>Para indicar en qué lugares del país ya se ha realizado el concurso.</v>
      </c>
      <c r="AA25" s="13" t="str">
        <f>GENERAL!AE25</f>
        <v>Para reforzar que el concurso se realiza en varias ciudades del país.</v>
      </c>
      <c r="AB25" s="13" t="str">
        <f>GENERAL!AF25</f>
        <v>Para mostrar la seguridad que entrega la Cruz Roja en el país.</v>
      </c>
      <c r="AC25" s="13" t="str">
        <f>GENERAL!AG25</f>
        <v>Para indicar en qué lugares del país ya se ha realizado el concurso.</v>
      </c>
      <c r="AD25" s="13" t="str">
        <f>GENERAL!AH25</f>
        <v>Para reforzar que el concurso se realiza en varias ciudades del país.</v>
      </c>
      <c r="AE25" s="13" t="str">
        <f>GENERAL!AI25</f>
        <v>Para mostrar la seguridad que entrega la Cruz Roja en el país.</v>
      </c>
      <c r="AF25" s="13" t="str">
        <f>GENERAL!AJ25</f>
        <v>Para reforzar que el concurso se realiza en varias ciudades del país.</v>
      </c>
      <c r="AG25" s="13" t="str">
        <f>GENERAL!AK25</f>
        <v>Para reforzar que el concurso se realiza en varias ciudades del país.</v>
      </c>
      <c r="AH25" s="13" t="str">
        <f>GENERAL!AL25</f>
        <v>Para mostrar la seguridad que entrega la Cruz Roja en el país.</v>
      </c>
      <c r="AI25" s="13">
        <f>GENERAL!AM25</f>
        <v>0</v>
      </c>
      <c r="AJ25" s="13">
        <f>GENERAL!AN25</f>
        <v>0</v>
      </c>
      <c r="AK25" s="13">
        <f>GENERAL!AO25</f>
        <v>0</v>
      </c>
      <c r="AL25" s="13">
        <f>GENERAL!AP25</f>
        <v>0</v>
      </c>
      <c r="AM25" s="13">
        <f>GENERAL!AQ25</f>
        <v>0</v>
      </c>
      <c r="AN25" s="13">
        <f>GENERAL!AR25</f>
        <v>0</v>
      </c>
      <c r="AO25" s="13">
        <f>GENERAL!AS25</f>
        <v>0</v>
      </c>
      <c r="AP25" s="13">
        <f>GENERAL!AT25</f>
        <v>0</v>
      </c>
      <c r="AQ25" s="13">
        <f>GENERAL!AU25</f>
        <v>0</v>
      </c>
      <c r="AR25" s="13">
        <f>GENERAL!AV25</f>
        <v>0</v>
      </c>
      <c r="AS25" s="13">
        <f>GENERAL!AW25</f>
        <v>0</v>
      </c>
      <c r="AT25" s="13">
        <f>GENERAL!AX25</f>
        <v>0</v>
      </c>
      <c r="AU25" s="13">
        <f>GENERAL!AY25</f>
        <v>0</v>
      </c>
      <c r="AV25" s="13">
        <f>GENERAL!AZ25</f>
        <v>0</v>
      </c>
      <c r="AW25" s="13">
        <f>GENERAL!BA25</f>
        <v>0</v>
      </c>
    </row>
    <row r="26" spans="1:49" ht="45">
      <c r="A26" s="143" t="str">
        <f>GENERAL!E26</f>
        <v>Porque encontraron sangre líquida del animal.</v>
      </c>
      <c r="B26" s="35" t="str">
        <f>GENERAL!F26</f>
        <v>20) Según el texto, ¿por qué RECIÉN AHORA es posible clonar a un mamut?</v>
      </c>
      <c r="C26" s="13" t="str">
        <f>GENERAL!G26</f>
        <v>Porque encontraron sangre líquida del animal.</v>
      </c>
      <c r="D26" s="13" t="str">
        <f>GENERAL!H26</f>
        <v>Porque encontraron sangre líquida del animal.</v>
      </c>
      <c r="E26" s="13" t="str">
        <f>GENERAL!I26</f>
        <v>Porque encontraron sangre líquida del animal.</v>
      </c>
      <c r="F26" s="13" t="str">
        <f>GENERAL!J26</f>
        <v>Porque encontraron sangre líquida del animal.</v>
      </c>
      <c r="G26" s="13" t="str">
        <f>GENERAL!K26</f>
        <v>Porque el animal estaba en perfecto estado de conservación.</v>
      </c>
      <c r="H26" s="13" t="str">
        <f>GENERAL!L26</f>
        <v>Porque encontraron sangre líquida del animal.</v>
      </c>
      <c r="I26" s="13" t="str">
        <f>GENERAL!M26</f>
        <v>Porque se está trabajando con un científico experto en clonación.</v>
      </c>
      <c r="J26" s="13" t="str">
        <f>GENERAL!N26</f>
        <v>Porque el animal estaba en perfecto estado de conservación.</v>
      </c>
      <c r="K26" s="13" t="str">
        <f>GENERAL!O26</f>
        <v>Porque encontraron sangre líquida del animal.</v>
      </c>
      <c r="L26" s="13" t="str">
        <f>GENERAL!P26</f>
        <v>Porque encontraron sangre líquida del animal.</v>
      </c>
      <c r="M26" s="13" t="str">
        <f>GENERAL!Q26</f>
        <v>Porque encontraron sangre líquida del animal.</v>
      </c>
      <c r="N26" s="13" t="str">
        <f>GENERAL!R26</f>
        <v>Porque encontraron sangre líquida del animal.</v>
      </c>
      <c r="O26" s="13" t="str">
        <f>GENERAL!S26</f>
        <v>Porque encontraron sangre líquida del animal.</v>
      </c>
      <c r="P26" s="13" t="str">
        <f>GENERAL!T26</f>
        <v>Porque encontraron sangre líquida del animal.</v>
      </c>
      <c r="Q26" s="13" t="str">
        <f>GENERAL!U26</f>
        <v>Porque el animal estaba en perfecto estado de conservación.</v>
      </c>
      <c r="R26" s="13" t="str">
        <f>GENERAL!V26</f>
        <v>Porque encontraron sangre líquida del animal.</v>
      </c>
      <c r="S26" s="13" t="str">
        <f>GENERAL!W26</f>
        <v>Porque encontraron sangre líquida del animal.</v>
      </c>
      <c r="T26" s="13" t="str">
        <f>GENERAL!X26</f>
        <v>Porque encontraron sangre líquida del animal.</v>
      </c>
      <c r="U26" s="13" t="str">
        <f>GENERAL!Y26</f>
        <v>Porque el animal estaba en perfecto estado de conservación.</v>
      </c>
      <c r="V26" s="13" t="str">
        <f>GENERAL!Z26</f>
        <v>Porque el animal estaba en perfecto estado de conservación.</v>
      </c>
      <c r="W26" s="13" t="str">
        <f>GENERAL!AA26</f>
        <v>Porque encontraron sangre líquida del animal.</v>
      </c>
      <c r="X26" s="13" t="str">
        <f>GENERAL!AB26</f>
        <v>Porque el animal estaba en perfecto estado de conservación.</v>
      </c>
      <c r="Y26" s="13" t="str">
        <f>GENERAL!AC26</f>
        <v>Porque el animal estaba en perfecto estado de conservación.</v>
      </c>
      <c r="Z26" s="13" t="str">
        <f>GENERAL!AD26</f>
        <v>Porque encontraron sangre líquida del animal.</v>
      </c>
      <c r="AA26" s="13" t="str">
        <f>GENERAL!AE26</f>
        <v>Porque el animal estaba en perfecto estado de conservación.</v>
      </c>
      <c r="AB26" s="13" t="str">
        <f>GENERAL!AF26</f>
        <v>Porque encontraron sangre líquida del animal.</v>
      </c>
      <c r="AC26" s="13" t="str">
        <f>GENERAL!AG26</f>
        <v>Porque encontraron sangre líquida del animal.</v>
      </c>
      <c r="AD26" s="13" t="str">
        <f>GENERAL!AH26</f>
        <v>Porque encontraron sangre líquida del animal.</v>
      </c>
      <c r="AE26" s="13" t="str">
        <f>GENERAL!AI26</f>
        <v>Porque encontraron sangre líquida del animal.</v>
      </c>
      <c r="AF26" s="13" t="str">
        <f>GENERAL!AJ26</f>
        <v>Porque encontraron sangre líquida del animal.</v>
      </c>
      <c r="AG26" s="13" t="str">
        <f>GENERAL!AK26</f>
        <v>Porque encontraron sangre líquida del animal.</v>
      </c>
      <c r="AH26" s="13" t="str">
        <f>GENERAL!AL26</f>
        <v>Porque encontraron sangre líquida del animal.</v>
      </c>
      <c r="AI26" s="13">
        <f>GENERAL!AM26</f>
        <v>0</v>
      </c>
      <c r="AJ26" s="13">
        <f>GENERAL!AN26</f>
        <v>0</v>
      </c>
      <c r="AK26" s="13">
        <f>GENERAL!AO26</f>
        <v>0</v>
      </c>
      <c r="AL26" s="13">
        <f>GENERAL!AP26</f>
        <v>0</v>
      </c>
      <c r="AM26" s="13">
        <f>GENERAL!AQ26</f>
        <v>0</v>
      </c>
      <c r="AN26" s="13">
        <f>GENERAL!AR26</f>
        <v>0</v>
      </c>
      <c r="AO26" s="13">
        <f>GENERAL!AS26</f>
        <v>0</v>
      </c>
      <c r="AP26" s="13">
        <f>GENERAL!AT26</f>
        <v>0</v>
      </c>
      <c r="AQ26" s="13">
        <f>GENERAL!AU26</f>
        <v>0</v>
      </c>
      <c r="AR26" s="13">
        <f>GENERAL!AV26</f>
        <v>0</v>
      </c>
      <c r="AS26" s="13">
        <f>GENERAL!AW26</f>
        <v>0</v>
      </c>
      <c r="AT26" s="13">
        <f>GENERAL!AX26</f>
        <v>0</v>
      </c>
      <c r="AU26" s="13">
        <f>GENERAL!AY26</f>
        <v>0</v>
      </c>
      <c r="AV26" s="13">
        <f>GENERAL!AZ26</f>
        <v>0</v>
      </c>
      <c r="AW26" s="13">
        <f>GENERAL!BA26</f>
        <v>0</v>
      </c>
    </row>
    <row r="27" spans="1:49" ht="75">
      <c r="A27" s="143" t="str">
        <f>GENERAL!E27</f>
        <v>Encontrar sangre líquida en un animal congelado por 10.000 años.</v>
      </c>
      <c r="B27" s="35" t="str">
        <f>GENERAL!F27</f>
        <v>21) ¿Qué fue lo que ASOMBRÓ EXCEPCIONALMENTE a Semen Grigoriev de su descubrimiento?</v>
      </c>
      <c r="C27" s="13" t="str">
        <f>GENERAL!G27</f>
        <v>Encontrar sangre líquida en un animal congelado por 10.000 años.</v>
      </c>
      <c r="D27" s="13" t="str">
        <f>GENERAL!H27</f>
        <v>Descubrir una mamut hembra en buen estado.</v>
      </c>
      <c r="E27" s="13" t="str">
        <f>GENERAL!I27</f>
        <v>Encontrar sangre líquida en un animal congelado por 10.000 años.</v>
      </c>
      <c r="F27" s="13" t="str">
        <f>GENERAL!J27</f>
        <v>Encontrar sangre líquida en un animal congelado por 10.000 años.</v>
      </c>
      <c r="G27" s="13" t="str">
        <f>GENERAL!K27</f>
        <v>Descubrir una mamut hembra en buen estado.</v>
      </c>
      <c r="H27" s="13" t="str">
        <f>GENERAL!L27</f>
        <v>Encontrar sangre líquida en un animal congelado por 10.000 años.</v>
      </c>
      <c r="I27" s="13" t="str">
        <f>GENERAL!M27</f>
        <v>Encontrar sangre líquida en un animal congelado por 10.000 años.</v>
      </c>
      <c r="J27" s="13" t="str">
        <f>GENERAL!N27</f>
        <v>Encontrar sangre líquida en un animal congelado por 10.000 años.</v>
      </c>
      <c r="K27" s="13" t="str">
        <f>GENERAL!O27</f>
        <v>Encontrar sangre líquida en un animal congelado por 10.000 años.</v>
      </c>
      <c r="L27" s="13" t="str">
        <f>GENERAL!P27</f>
        <v>Encontrar sangre líquida en un animal congelado por 10.000 años.</v>
      </c>
      <c r="M27" s="13" t="str">
        <f>GENERAL!Q27</f>
        <v>Encontrar sangre líquida en un animal congelado por 10.000 años.</v>
      </c>
      <c r="N27" s="13" t="str">
        <f>GENERAL!R27</f>
        <v>Encontrar sangre líquida en un animal congelado por 10.000 años.</v>
      </c>
      <c r="O27" s="13" t="str">
        <f>GENERAL!S27</f>
        <v>Encontrar sangre líquida en un animal congelado por 10.000 años.</v>
      </c>
      <c r="P27" s="13" t="str">
        <f>GENERAL!T27</f>
        <v>Encontrar sangre líquida en un animal congelado por 10.000 años.</v>
      </c>
      <c r="Q27" s="13" t="str">
        <f>GENERAL!U27</f>
        <v>Encontrar sangre líquida en un animal congelado por 10.000 años.</v>
      </c>
      <c r="R27" s="13" t="str">
        <f>GENERAL!V27</f>
        <v>Encontrar a un mamut.</v>
      </c>
      <c r="S27" s="13" t="str">
        <f>GENERAL!W27</f>
        <v>Encontrar sangre líquida en un animal congelado por 10.000 años.</v>
      </c>
      <c r="T27" s="13" t="str">
        <f>GENERAL!X27</f>
        <v>Descubrir una mamut hembra en buen estado.</v>
      </c>
      <c r="U27" s="13" t="str">
        <f>GENERAL!Y27</f>
        <v>Encontrar sangre líquida en un animal congelado por 10.000 años.</v>
      </c>
      <c r="V27" s="13" t="str">
        <f>GENERAL!Z27</f>
        <v>Encontrar sangre líquida en un animal congelado por 10.000 años.</v>
      </c>
      <c r="W27" s="13" t="str">
        <f>GENERAL!AA27</f>
        <v>Encontrar sangre líquida en un animal congelado por 10.000 años.</v>
      </c>
      <c r="X27" s="13" t="str">
        <f>GENERAL!AB27</f>
        <v>Encontrar sangre líquida en un animal congelado por 10.000 años.</v>
      </c>
      <c r="Y27" s="13" t="str">
        <f>GENERAL!AC27</f>
        <v>Encontrar sangre líquida en un animal congelado por 10.000 años.</v>
      </c>
      <c r="Z27" s="13" t="str">
        <f>GENERAL!AD27</f>
        <v>Encontrar sangre líquida en un animal congelado por 10.000 años.</v>
      </c>
      <c r="AA27" s="13" t="str">
        <f>GENERAL!AE27</f>
        <v>Encontrar sangre líquida en un animal congelado por 10.000 años.</v>
      </c>
      <c r="AB27" s="13" t="str">
        <f>GENERAL!AF27</f>
        <v>Encontrar sangre líquida en un animal congelado por 10.000 años.</v>
      </c>
      <c r="AC27" s="13" t="str">
        <f>GENERAL!AG27</f>
        <v>Encontrar sangre líquida en un animal congelado por 10.000 años.</v>
      </c>
      <c r="AD27" s="13" t="str">
        <f>GENERAL!AH27</f>
        <v>Encontrar sangre líquida en un animal congelado por 10.000 años.</v>
      </c>
      <c r="AE27" s="13" t="str">
        <f>GENERAL!AI27</f>
        <v>Descubrir una mamut hembra en buen estado.</v>
      </c>
      <c r="AF27" s="13" t="str">
        <f>GENERAL!AJ27</f>
        <v>Encontrar sangre líquida en un animal congelado por 10.000 años.</v>
      </c>
      <c r="AG27" s="13" t="str">
        <f>GENERAL!AK27</f>
        <v>Encontrar sangre líquida en un animal congelado por 10.000 años.</v>
      </c>
      <c r="AH27" s="13" t="str">
        <f>GENERAL!AL27</f>
        <v>Encontrar sangre líquida en un animal congelado por 10.000 años.</v>
      </c>
      <c r="AI27" s="13">
        <f>GENERAL!AM27</f>
        <v>0</v>
      </c>
      <c r="AJ27" s="13">
        <f>GENERAL!AN27</f>
        <v>0</v>
      </c>
      <c r="AK27" s="13">
        <f>GENERAL!AO27</f>
        <v>0</v>
      </c>
      <c r="AL27" s="13">
        <f>GENERAL!AP27</f>
        <v>0</v>
      </c>
      <c r="AM27" s="13">
        <f>GENERAL!AQ27</f>
        <v>0</v>
      </c>
      <c r="AN27" s="13">
        <f>GENERAL!AR27</f>
        <v>0</v>
      </c>
      <c r="AO27" s="13">
        <f>GENERAL!AS27</f>
        <v>0</v>
      </c>
      <c r="AP27" s="13">
        <f>GENERAL!AT27</f>
        <v>0</v>
      </c>
      <c r="AQ27" s="13">
        <f>GENERAL!AU27</f>
        <v>0</v>
      </c>
      <c r="AR27" s="13">
        <f>GENERAL!AV27</f>
        <v>0</v>
      </c>
      <c r="AS27" s="13">
        <f>GENERAL!AW27</f>
        <v>0</v>
      </c>
      <c r="AT27" s="13">
        <f>GENERAL!AX27</f>
        <v>0</v>
      </c>
      <c r="AU27" s="13">
        <f>GENERAL!AY27</f>
        <v>0</v>
      </c>
      <c r="AV27" s="13">
        <f>GENERAL!AZ27</f>
        <v>0</v>
      </c>
      <c r="AW27" s="13">
        <f>GENERAL!BA27</f>
        <v>0</v>
      </c>
    </row>
    <row r="28" spans="1:49" ht="45">
      <c r="A28" s="143" t="str">
        <f>GENERAL!E28</f>
        <v>Huang Woo-suk es el padre de Snuppy, el primer perro clonado.</v>
      </c>
      <c r="B28" s="35" t="str">
        <f>GENERAL!F28</f>
        <v>22) ¿Qué información es secundaria en relación con el tema del texto?</v>
      </c>
      <c r="C28" s="13" t="str">
        <f>GENERAL!G28</f>
        <v>El animal descubierto podría permitir la clonación de la especie.</v>
      </c>
      <c r="D28" s="13" t="str">
        <f>GENERAL!H28</f>
        <v>Huang Woo-suk es el padre de Snuppy, el primer perro clonado.</v>
      </c>
      <c r="E28" s="13" t="str">
        <f>GENERAL!I28</f>
        <v>Huang Woo-suk es el padre de Snuppy, el primer perro clonado.</v>
      </c>
      <c r="F28" s="13" t="str">
        <f>GENERAL!J28</f>
        <v>El animal habría muerto hace 10.000 años.</v>
      </c>
      <c r="G28" s="13" t="str">
        <f>GENERAL!K28</f>
        <v>Huang Woo-suk es el padre de Snuppy, el primer perro clonado.</v>
      </c>
      <c r="H28" s="13" t="str">
        <f>GENERAL!L28</f>
        <v>Huang Woo-suk es el padre de Snuppy, el primer perro clonado.</v>
      </c>
      <c r="I28" s="13" t="str">
        <f>GENERAL!M28</f>
        <v>Huang Woo-suk es el padre de Snuppy, el primer perro clonado.</v>
      </c>
      <c r="J28" s="13" t="str">
        <f>GENERAL!N28</f>
        <v>Huang Woo-suk es el padre de Snuppy, el primer perro clonado.</v>
      </c>
      <c r="K28" s="13" t="str">
        <f>GENERAL!O28</f>
        <v>Huang Woo-suk es el padre de Snuppy, el primer perro clonado.</v>
      </c>
      <c r="L28" s="13" t="str">
        <f>GENERAL!P28</f>
        <v>Huang Woo-suk es el padre de Snuppy, el primer perro clonado.</v>
      </c>
      <c r="M28" s="13" t="str">
        <f>GENERAL!Q28</f>
        <v>Huang Woo-suk es el padre de Snuppy, el primer perro clonado.</v>
      </c>
      <c r="N28" s="13" t="str">
        <f>GENERAL!R28</f>
        <v>El animal habría muerto hace 10.000 años.</v>
      </c>
      <c r="O28" s="13" t="str">
        <f>GENERAL!S28</f>
        <v>Huang Woo-suk es el padre de Snuppy, el primer perro clonado.</v>
      </c>
      <c r="P28" s="13" t="str">
        <f>GENERAL!T28</f>
        <v>Huang Woo-suk es el padre de Snuppy, el primer perro clonado.</v>
      </c>
      <c r="Q28" s="13" t="str">
        <f>GENERAL!U28</f>
        <v>Huang Woo-suk es el padre de Snuppy, el primer perro clonado.</v>
      </c>
      <c r="R28" s="13" t="str">
        <f>GENERAL!V28</f>
        <v>El animal descubierto podría permitir la clonación de la especie.</v>
      </c>
      <c r="S28" s="13" t="str">
        <f>GENERAL!W28</f>
        <v>Huang Woo-suk es el padre de Snuppy, el primer perro clonado.</v>
      </c>
      <c r="T28" s="13" t="str">
        <f>GENERAL!X28</f>
        <v>Huang Woo-suk es el padre de Snuppy, el primer perro clonado.</v>
      </c>
      <c r="U28" s="13" t="str">
        <f>GENERAL!Y28</f>
        <v>El animal descubierto podría permitir la clonación de la especie.</v>
      </c>
      <c r="V28" s="13" t="str">
        <f>GENERAL!Z28</f>
        <v>Huang Woo-suk es el padre de Snuppy, el primer perro clonado.</v>
      </c>
      <c r="W28" s="13" t="str">
        <f>GENERAL!AA28</f>
        <v>Huang Woo-suk es el padre de Snuppy, el primer perro clonado.</v>
      </c>
      <c r="X28" s="13" t="str">
        <f>GENERAL!AB28</f>
        <v>El animal descubierto podría permitir la clonación de la especie.</v>
      </c>
      <c r="Y28" s="13" t="str">
        <f>GENERAL!AC28</f>
        <v>El descubrimiento se realizó en una isla del Océano Ártico ruso.</v>
      </c>
      <c r="Z28" s="13" t="str">
        <f>GENERAL!AD28</f>
        <v>El descubrimiento se realizó en una isla del Océano Ártico ruso.</v>
      </c>
      <c r="AA28" s="13" t="str">
        <f>GENERAL!AE28</f>
        <v>El animal descubierto podría permitir la clonación de la especie.</v>
      </c>
      <c r="AB28" s="13" t="str">
        <f>GENERAL!AF28</f>
        <v>Huang Woo-suk es el padre de Snuppy, el primer perro clonado.</v>
      </c>
      <c r="AC28" s="13" t="str">
        <f>GENERAL!AG28</f>
        <v>El animal descubierto podría permitir la clonación de la especie.</v>
      </c>
      <c r="AD28" s="13" t="str">
        <f>GENERAL!AH28</f>
        <v>Huang Woo-suk es el padre de Snuppy, el primer perro clonado.</v>
      </c>
      <c r="AE28" s="13" t="str">
        <f>GENERAL!AI28</f>
        <v>El animal habría muerto hace 10.000 años.</v>
      </c>
      <c r="AF28" s="13" t="str">
        <f>GENERAL!AJ28</f>
        <v>Huang Woo-suk es el padre de Snuppy, el primer perro clonado.</v>
      </c>
      <c r="AG28" s="13" t="str">
        <f>GENERAL!AK28</f>
        <v>Huang Woo-suk es el padre de Snuppy, el primer perro clonado.</v>
      </c>
      <c r="AH28" s="13" t="str">
        <f>GENERAL!AL28</f>
        <v>El animal descubierto podría permitir la clonación de la especie.</v>
      </c>
      <c r="AI28" s="13">
        <f>GENERAL!AM28</f>
        <v>0</v>
      </c>
      <c r="AJ28" s="13">
        <f>GENERAL!AN28</f>
        <v>0</v>
      </c>
      <c r="AK28" s="13">
        <f>GENERAL!AO28</f>
        <v>0</v>
      </c>
      <c r="AL28" s="13">
        <f>GENERAL!AP28</f>
        <v>0</v>
      </c>
      <c r="AM28" s="13">
        <f>GENERAL!AQ28</f>
        <v>0</v>
      </c>
      <c r="AN28" s="13">
        <f>GENERAL!AR28</f>
        <v>0</v>
      </c>
      <c r="AO28" s="13">
        <f>GENERAL!AS28</f>
        <v>0</v>
      </c>
      <c r="AP28" s="13">
        <f>GENERAL!AT28</f>
        <v>0</v>
      </c>
      <c r="AQ28" s="13">
        <f>GENERAL!AU28</f>
        <v>0</v>
      </c>
      <c r="AR28" s="13">
        <f>GENERAL!AV28</f>
        <v>0</v>
      </c>
      <c r="AS28" s="13">
        <f>GENERAL!AW28</f>
        <v>0</v>
      </c>
      <c r="AT28" s="13">
        <f>GENERAL!AX28</f>
        <v>0</v>
      </c>
      <c r="AU28" s="13">
        <f>GENERAL!AY28</f>
        <v>0</v>
      </c>
      <c r="AV28" s="13">
        <f>GENERAL!AZ28</f>
        <v>0</v>
      </c>
      <c r="AW28" s="13">
        <f>GENERAL!BA28</f>
        <v>0</v>
      </c>
    </row>
    <row r="29" spans="1:49" ht="45">
      <c r="A29" s="143" t="str">
        <f>GENERAL!E29</f>
        <v>Presenta la sangre del mamut.</v>
      </c>
      <c r="B29" s="35" t="str">
        <f>GENERAL!F29</f>
        <v>23) ¿Qué función cumple la imagen que acompaña al texto?</v>
      </c>
      <c r="C29" s="13" t="str">
        <f>GENERAL!G29</f>
        <v>Presenta la sangre del mamut.</v>
      </c>
      <c r="D29" s="13" t="str">
        <f>GENERAL!H29</f>
        <v>Presenta la sangre del mamut.</v>
      </c>
      <c r="E29" s="13" t="str">
        <f>GENERAL!I29</f>
        <v>Presenta la sangre del mamut.</v>
      </c>
      <c r="F29" s="13" t="str">
        <f>GENERAL!J29</f>
        <v>Presenta la sangre del mamut.</v>
      </c>
      <c r="G29" s="13" t="str">
        <f>GENERAL!K29</f>
        <v>Presenta la sangre del mamut.</v>
      </c>
      <c r="H29" s="13" t="str">
        <f>GENERAL!L29</f>
        <v>Presenta la sangre del mamut.</v>
      </c>
      <c r="I29" s="13" t="str">
        <f>GENERAL!M29</f>
        <v>Presenta la sangre del mamut.</v>
      </c>
      <c r="J29" s="13" t="str">
        <f>GENERAL!N29</f>
        <v>Presenta la sangre del mamut.</v>
      </c>
      <c r="K29" s="13" t="str">
        <f>GENERAL!O29</f>
        <v>Presenta la sangre del mamut.</v>
      </c>
      <c r="L29" s="13" t="str">
        <f>GENERAL!P29</f>
        <v>Presenta la sangre del mamut.</v>
      </c>
      <c r="M29" s="13" t="str">
        <f>GENERAL!Q29</f>
        <v>Presenta la sangre del mamut.</v>
      </c>
      <c r="N29" s="13" t="str">
        <f>GENERAL!R29</f>
        <v>Presenta la sangre del mamut.</v>
      </c>
      <c r="O29" s="13" t="str">
        <f>GENERAL!S29</f>
        <v>Informa sobre la cantidad de sangre extraída.</v>
      </c>
      <c r="P29" s="13" t="str">
        <f>GENERAL!T29</f>
        <v>Presenta la sangre del mamut.</v>
      </c>
      <c r="Q29" s="13" t="str">
        <f>GENERAL!U29</f>
        <v>Informa sobre la cantidad de sangre extraída.</v>
      </c>
      <c r="R29" s="13" t="str">
        <f>GENERAL!V29</f>
        <v>Presenta la sangre del mamut.</v>
      </c>
      <c r="S29" s="13" t="str">
        <f>GENERAL!W29</f>
        <v>Presenta la sangre del mamut.</v>
      </c>
      <c r="T29" s="13" t="str">
        <f>GENERAL!X29</f>
        <v>Presenta la sangre del mamut.</v>
      </c>
      <c r="U29" s="13" t="str">
        <f>GENERAL!Y29</f>
        <v>Presenta la sangre del mamut.</v>
      </c>
      <c r="V29" s="13" t="str">
        <f>GENERAL!Z29</f>
        <v>Presenta la sangre del mamut.</v>
      </c>
      <c r="W29" s="13" t="str">
        <f>GENERAL!AA29</f>
        <v>Presenta la sangre del mamut.</v>
      </c>
      <c r="X29" s="13" t="str">
        <f>GENERAL!AB29</f>
        <v>Presenta la sangre del mamut.</v>
      </c>
      <c r="Y29" s="13" t="str">
        <f>GENERAL!AC29</f>
        <v>Presenta la sangre del mamut.</v>
      </c>
      <c r="Z29" s="13" t="str">
        <f>GENERAL!AD29</f>
        <v>Presenta la sangre del mamut.</v>
      </c>
      <c r="AA29" s="13" t="str">
        <f>GENERAL!AE29</f>
        <v>Presenta la sangre del mamut.</v>
      </c>
      <c r="AB29" s="13" t="str">
        <f>GENERAL!AF29</f>
        <v>Presenta la sangre del mamut.</v>
      </c>
      <c r="AC29" s="13" t="str">
        <f>GENERAL!AG29</f>
        <v>Presenta la sangre del mamut.</v>
      </c>
      <c r="AD29" s="13" t="str">
        <f>GENERAL!AH29</f>
        <v>Presenta la sangre del mamut.</v>
      </c>
      <c r="AE29" s="13" t="str">
        <f>GENERAL!AI29</f>
        <v>Presenta la sangre del mamut.</v>
      </c>
      <c r="AF29" s="13" t="str">
        <f>GENERAL!AJ29</f>
        <v>Informa sobre la cantidad de sangre extraída.</v>
      </c>
      <c r="AG29" s="13" t="str">
        <f>GENERAL!AK29</f>
        <v>Presenta la sangre del mamut.</v>
      </c>
      <c r="AH29" s="13" t="str">
        <f>GENERAL!AL29</f>
        <v>Presenta la sangre del mamut.</v>
      </c>
      <c r="AI29" s="13">
        <f>GENERAL!AM29</f>
        <v>0</v>
      </c>
      <c r="AJ29" s="13">
        <f>GENERAL!AN29</f>
        <v>0</v>
      </c>
      <c r="AK29" s="13">
        <f>GENERAL!AO29</f>
        <v>0</v>
      </c>
      <c r="AL29" s="13">
        <f>GENERAL!AP29</f>
        <v>0</v>
      </c>
      <c r="AM29" s="13">
        <f>GENERAL!AQ29</f>
        <v>0</v>
      </c>
      <c r="AN29" s="13">
        <f>GENERAL!AR29</f>
        <v>0</v>
      </c>
      <c r="AO29" s="13">
        <f>GENERAL!AS29</f>
        <v>0</v>
      </c>
      <c r="AP29" s="13">
        <f>GENERAL!AT29</f>
        <v>0</v>
      </c>
      <c r="AQ29" s="13">
        <f>GENERAL!AU29</f>
        <v>0</v>
      </c>
      <c r="AR29" s="13">
        <f>GENERAL!AV29</f>
        <v>0</v>
      </c>
      <c r="AS29" s="13">
        <f>GENERAL!AW29</f>
        <v>0</v>
      </c>
      <c r="AT29" s="13">
        <f>GENERAL!AX29</f>
        <v>0</v>
      </c>
      <c r="AU29" s="13">
        <f>GENERAL!AY29</f>
        <v>0</v>
      </c>
      <c r="AV29" s="13">
        <f>GENERAL!AZ29</f>
        <v>0</v>
      </c>
      <c r="AW29" s="13">
        <f>GENERAL!BA29</f>
        <v>0</v>
      </c>
    </row>
    <row r="30" spans="1:49" ht="60">
      <c r="A30" s="143" t="str">
        <f>GENERAL!E30</f>
        <v>Que la parte inferior del cuerpo haya quedado sumergida en un pozo de agua.</v>
      </c>
      <c r="B30" s="35" t="str">
        <f>GENERAL!F30</f>
        <v>24) De acuerdo a Grigoriev, ¿qué hace posible que se haya hecho este descubrimiento?</v>
      </c>
      <c r="C30" s="13" t="str">
        <f>GENERAL!G30</f>
        <v>Que la parte inferior del cuerpo haya quedado sumergida en un pozo de agua.</v>
      </c>
      <c r="D30" s="13" t="str">
        <f>GENERAL!H30</f>
        <v>Que el abdomen de las hembras mamut conservaran vida después de mucho tiempo.</v>
      </c>
      <c r="E30" s="13" t="str">
        <f>GENERAL!I30</f>
        <v>Que el abdomen de las hembras mamut conservaran vida después de mucho tiempo.</v>
      </c>
      <c r="F30" s="13" t="str">
        <f>GENERAL!J30</f>
        <v>Que el abdomen de las hembras mamut conservaran vida después de mucho tiempo.</v>
      </c>
      <c r="G30" s="13" t="str">
        <f>GENERAL!K30</f>
        <v>Que los tejidos musculares puedan durar más de 10.000 años.</v>
      </c>
      <c r="H30" s="13" t="str">
        <f>GENERAL!L30</f>
        <v>Que la parte inferior del cuerpo haya quedado sumergida en un pozo de agua.</v>
      </c>
      <c r="I30" s="13" t="str">
        <f>GENERAL!M30</f>
        <v>Que la parte inferior del cuerpo haya quedado sumergida en un pozo de agua.</v>
      </c>
      <c r="J30" s="13" t="str">
        <f>GENERAL!N30</f>
        <v>Que la parte inferior del cuerpo haya quedado sumergida en un pozo de agua.</v>
      </c>
      <c r="K30" s="13" t="str">
        <f>GENERAL!O30</f>
        <v>Que la parte inferior del cuerpo haya quedado sumergida en un pozo de agua.</v>
      </c>
      <c r="L30" s="13" t="str">
        <f>GENERAL!P30</f>
        <v>Que la parte inferior del cuerpo haya quedado sumergida en un pozo de agua.</v>
      </c>
      <c r="M30" s="13" t="str">
        <f>GENERAL!Q30</f>
        <v>Que los tejidos musculares puedan durar más de 10.000 años.</v>
      </c>
      <c r="N30" s="13" t="str">
        <f>GENERAL!R30</f>
        <v>Que en este islote de Rusia se encontraran casi todos los años mamuts en conservación.</v>
      </c>
      <c r="O30" s="13" t="str">
        <f>GENERAL!S30</f>
        <v>Que los tejidos musculares puedan durar más de 10.000 años.</v>
      </c>
      <c r="P30" s="13" t="str">
        <f>GENERAL!T30</f>
        <v>Que la parte inferior del cuerpo haya quedado sumergida en un pozo de agua.</v>
      </c>
      <c r="Q30" s="13" t="str">
        <f>GENERAL!U30</f>
        <v>Que los tejidos musculares puedan durar más de 10.000 años.</v>
      </c>
      <c r="R30" s="13" t="str">
        <f>GENERAL!V30</f>
        <v>Que los tejidos musculares puedan durar más de 10.000 años.</v>
      </c>
      <c r="S30" s="13" t="str">
        <f>GENERAL!W30</f>
        <v>Que el abdomen de las hembras mamut conservaran vida después de mucho tiempo.</v>
      </c>
      <c r="T30" s="13" t="str">
        <f>GENERAL!X30</f>
        <v>Que la parte inferior del cuerpo haya quedado sumergida en un pozo de agua.</v>
      </c>
      <c r="U30" s="13" t="str">
        <f>GENERAL!Y30</f>
        <v>Que la parte inferior del cuerpo haya quedado sumergida en un pozo de agua.</v>
      </c>
      <c r="V30" s="13" t="str">
        <f>GENERAL!Z30</f>
        <v>Que la parte inferior del cuerpo haya quedado sumergida en un pozo de agua.</v>
      </c>
      <c r="W30" s="13" t="str">
        <f>GENERAL!AA30</f>
        <v>Que la parte inferior del cuerpo haya quedado sumergida en un pozo de agua.</v>
      </c>
      <c r="X30" s="13" t="str">
        <f>GENERAL!AB30</f>
        <v>Que los tejidos musculares puedan durar más de 10.000 años.</v>
      </c>
      <c r="Y30" s="13" t="str">
        <f>GENERAL!AC30</f>
        <v>Que los tejidos musculares puedan durar más de 10.000 años.</v>
      </c>
      <c r="Z30" s="13" t="str">
        <f>GENERAL!AD30</f>
        <v>Que la parte inferior del cuerpo haya quedado sumergida en un pozo de agua.</v>
      </c>
      <c r="AA30" s="13" t="str">
        <f>GENERAL!AE30</f>
        <v>Que los tejidos musculares puedan durar más de 10.000 años.</v>
      </c>
      <c r="AB30" s="13" t="str">
        <f>GENERAL!AF30</f>
        <v>Que la parte inferior del cuerpo haya quedado sumergida en un pozo de agua.</v>
      </c>
      <c r="AC30" s="13" t="str">
        <f>GENERAL!AG30</f>
        <v>Que el abdomen de las hembras mamut conservaran vida después de mucho tiempo.</v>
      </c>
      <c r="AD30" s="13" t="str">
        <f>GENERAL!AH30</f>
        <v>Que la parte inferior del cuerpo haya quedado sumergida en un pozo de agua.</v>
      </c>
      <c r="AE30" s="13" t="str">
        <f>GENERAL!AI30</f>
        <v>Que los tejidos musculares puedan durar más de 10.000 años.</v>
      </c>
      <c r="AF30" s="13" t="str">
        <f>GENERAL!AJ30</f>
        <v>Que la parte inferior del cuerpo haya quedado sumergida en un pozo de agua.</v>
      </c>
      <c r="AG30" s="13" t="str">
        <f>GENERAL!AK30</f>
        <v>Que la parte inferior del cuerpo haya quedado sumergida en un pozo de agua.</v>
      </c>
      <c r="AH30" s="13" t="str">
        <f>GENERAL!AL30</f>
        <v>Que los tejidos musculares puedan durar más de 10.000 años.</v>
      </c>
      <c r="AI30" s="13">
        <f>GENERAL!AM30</f>
        <v>0</v>
      </c>
      <c r="AJ30" s="13">
        <f>GENERAL!AN30</f>
        <v>0</v>
      </c>
      <c r="AK30" s="13">
        <f>GENERAL!AO30</f>
        <v>0</v>
      </c>
      <c r="AL30" s="13">
        <f>GENERAL!AP30</f>
        <v>0</v>
      </c>
      <c r="AM30" s="13">
        <f>GENERAL!AQ30</f>
        <v>0</v>
      </c>
      <c r="AN30" s="13">
        <f>GENERAL!AR30</f>
        <v>0</v>
      </c>
      <c r="AO30" s="13">
        <f>GENERAL!AS30</f>
        <v>0</v>
      </c>
      <c r="AP30" s="13">
        <f>GENERAL!AT30</f>
        <v>0</v>
      </c>
      <c r="AQ30" s="13">
        <f>GENERAL!AU30</f>
        <v>0</v>
      </c>
      <c r="AR30" s="13">
        <f>GENERAL!AV30</f>
        <v>0</v>
      </c>
      <c r="AS30" s="13">
        <f>GENERAL!AW30</f>
        <v>0</v>
      </c>
      <c r="AT30" s="13">
        <f>GENERAL!AX30</f>
        <v>0</v>
      </c>
      <c r="AU30" s="13">
        <f>GENERAL!AY30</f>
        <v>0</v>
      </c>
      <c r="AV30" s="13">
        <f>GENERAL!AZ30</f>
        <v>0</v>
      </c>
      <c r="AW30" s="13">
        <f>GENERAL!BA30</f>
        <v>0</v>
      </c>
    </row>
    <row r="31" spans="1:49" ht="45">
      <c r="A31" s="143" t="str">
        <f>GENERAL!E31</f>
        <v>Informar sobre el hallazgo de un mamut que permite su clonación.</v>
      </c>
      <c r="B31" s="35" t="str">
        <f>GENERAL!F31</f>
        <v>25) ¿Cuál es el propósito del texto anterior?</v>
      </c>
      <c r="C31" s="13" t="str">
        <f>GENERAL!G31</f>
        <v>Informar sobre el hallazgo de un mamut que permite su clonación.</v>
      </c>
      <c r="D31" s="13" t="str">
        <f>GENERAL!H31</f>
        <v>Informar sobre el hallazgo de un mamut que permite su clonación.</v>
      </c>
      <c r="E31" s="13" t="str">
        <f>GENERAL!I31</f>
        <v>Informar sobre el hallazgo de un mamut que permite su clonación.</v>
      </c>
      <c r="F31" s="13" t="str">
        <f>GENERAL!J31</f>
        <v>Presentar una opinión sobre las posibilidades de clonación del mamut.</v>
      </c>
      <c r="G31" s="13" t="str">
        <f>GENERAL!K31</f>
        <v>Informar sobre el hallazgo de un mamut que permite su clonación.</v>
      </c>
      <c r="H31" s="13" t="str">
        <f>GENERAL!L31</f>
        <v>Informar sobre el hallazgo de un mamut que permite su clonación.</v>
      </c>
      <c r="I31" s="13" t="str">
        <f>GENERAL!M31</f>
        <v>Informar sobre el hallazgo de un mamut que permite su clonación.</v>
      </c>
      <c r="J31" s="13" t="str">
        <f>GENERAL!N31</f>
        <v>Informar sobre el hallazgo de un mamut que permite su clonación.</v>
      </c>
      <c r="K31" s="13" t="str">
        <f>GENERAL!O31</f>
        <v>Informar sobre el hallazgo de un mamut que permite su clonación.</v>
      </c>
      <c r="L31" s="13" t="str">
        <f>GENERAL!P31</f>
        <v>Informar sobre el hallazgo de un mamut que permite su clonación.</v>
      </c>
      <c r="M31" s="13" t="str">
        <f>GENERAL!Q31</f>
        <v>Informar sobre el hallazgo de un mamut que permite su clonación.</v>
      </c>
      <c r="N31" s="13" t="str">
        <f>GENERAL!R31</f>
        <v>Informar sobre el hallazgo de un mamut que permite su clonación.</v>
      </c>
      <c r="O31" s="13" t="str">
        <f>GENERAL!S31</f>
        <v>Presentar una opinión sobre las posibilidades de clonación del mamut.</v>
      </c>
      <c r="P31" s="13" t="str">
        <f>GENERAL!T31</f>
        <v>Informar sobre el hallazgo de un mamut que permite su clonación.</v>
      </c>
      <c r="Q31" s="13" t="str">
        <f>GENERAL!U31</f>
        <v>Presentar una opinión sobre las posibilidades de clonación del mamut.</v>
      </c>
      <c r="R31" s="13" t="str">
        <f>GENERAL!V31</f>
        <v>Informar sobre el hallazgo de un mamut que permite su clonación.</v>
      </c>
      <c r="S31" s="13" t="str">
        <f>GENERAL!W31</f>
        <v>Informar sobre el hallazgo de un mamut que permite su clonación.</v>
      </c>
      <c r="T31" s="13" t="str">
        <f>GENERAL!X31</f>
        <v>Informar sobre el hallazgo de un mamut que permite su clonación.</v>
      </c>
      <c r="U31" s="13" t="str">
        <f>GENERAL!Y31</f>
        <v>Informar sobre el hallazgo de un mamut que permite su clonación.</v>
      </c>
      <c r="V31" s="13" t="str">
        <f>GENERAL!Z31</f>
        <v>Narrar la forma en que fue encontrado el mamut congelado.</v>
      </c>
      <c r="W31" s="13" t="str">
        <f>GENERAL!AA31</f>
        <v>Informar sobre el hallazgo de un mamut que permite su clonación.</v>
      </c>
      <c r="X31" s="13" t="str">
        <f>GENERAL!AB31</f>
        <v>Presentar una opinión sobre las posibilidades de clonación del mamut.</v>
      </c>
      <c r="Y31" s="13" t="str">
        <f>GENERAL!AC31</f>
        <v>Informar sobre el hallazgo de un mamut que permite su clonación.</v>
      </c>
      <c r="Z31" s="13" t="str">
        <f>GENERAL!AD31</f>
        <v>Comunicar lo que el científico Grigoriev expresó al encontrar el mamut.</v>
      </c>
      <c r="AA31" s="13" t="str">
        <f>GENERAL!AE31</f>
        <v>Narrar la forma en que fue encontrado el mamut congelado.</v>
      </c>
      <c r="AB31" s="13" t="str">
        <f>GENERAL!AF31</f>
        <v>Informar sobre el hallazgo de un mamut que permite su clonación.</v>
      </c>
      <c r="AC31" s="13" t="str">
        <f>GENERAL!AG31</f>
        <v>Informar sobre el hallazgo de un mamut que permite su clonación.</v>
      </c>
      <c r="AD31" s="13" t="str">
        <f>GENERAL!AH31</f>
        <v>Informar sobre el hallazgo de un mamut que permite su clonación.</v>
      </c>
      <c r="AE31" s="13" t="str">
        <f>GENERAL!AI31</f>
        <v>Informar sobre el hallazgo de un mamut que permite su clonación.</v>
      </c>
      <c r="AF31" s="13" t="str">
        <f>GENERAL!AJ31</f>
        <v>Informar sobre el hallazgo de un mamut que permite su clonación.</v>
      </c>
      <c r="AG31" s="13" t="str">
        <f>GENERAL!AK31</f>
        <v>Informar sobre el hallazgo de un mamut que permite su clonación.</v>
      </c>
      <c r="AH31" s="13" t="str">
        <f>GENERAL!AL31</f>
        <v>Narrar la forma en que fue encontrado el mamut congelado.</v>
      </c>
      <c r="AI31" s="13">
        <f>GENERAL!AM31</f>
        <v>0</v>
      </c>
      <c r="AJ31" s="13">
        <f>GENERAL!AN31</f>
        <v>0</v>
      </c>
      <c r="AK31" s="13">
        <f>GENERAL!AO31</f>
        <v>0</v>
      </c>
      <c r="AL31" s="13">
        <f>GENERAL!AP31</f>
        <v>0</v>
      </c>
      <c r="AM31" s="13">
        <f>GENERAL!AQ31</f>
        <v>0</v>
      </c>
      <c r="AN31" s="13">
        <f>GENERAL!AR31</f>
        <v>0</v>
      </c>
      <c r="AO31" s="13">
        <f>GENERAL!AS31</f>
        <v>0</v>
      </c>
      <c r="AP31" s="13">
        <f>GENERAL!AT31</f>
        <v>0</v>
      </c>
      <c r="AQ31" s="13">
        <f>GENERAL!AU31</f>
        <v>0</v>
      </c>
      <c r="AR31" s="13">
        <f>GENERAL!AV31</f>
        <v>0</v>
      </c>
      <c r="AS31" s="13">
        <f>GENERAL!AW31</f>
        <v>0</v>
      </c>
      <c r="AT31" s="13">
        <f>GENERAL!AX31</f>
        <v>0</v>
      </c>
      <c r="AU31" s="13">
        <f>GENERAL!AY31</f>
        <v>0</v>
      </c>
      <c r="AV31" s="13">
        <f>GENERAL!AZ31</f>
        <v>0</v>
      </c>
      <c r="AW31" s="13">
        <f>GENERAL!BA31</f>
        <v>0</v>
      </c>
    </row>
    <row r="32" spans="1:49" ht="30">
      <c r="A32" s="143" t="str">
        <f>GENERAL!E32</f>
        <v>En el bosque.</v>
      </c>
      <c r="B32" s="35" t="str">
        <f>GENERAL!F32</f>
        <v>26) ¿Dónde ocurren los hechos de esta historia?</v>
      </c>
      <c r="C32" s="13" t="str">
        <f>GENERAL!G32</f>
        <v>En el campo.</v>
      </c>
      <c r="D32" s="13" t="str">
        <f>GENERAL!H32</f>
        <v>En el bosque.</v>
      </c>
      <c r="E32" s="13" t="str">
        <f>GENERAL!I32</f>
        <v>En el bosque.</v>
      </c>
      <c r="F32" s="13" t="str">
        <f>GENERAL!J32</f>
        <v>En el campo.</v>
      </c>
      <c r="G32" s="13" t="str">
        <f>GENERAL!K32</f>
        <v>En el bosque.</v>
      </c>
      <c r="H32" s="13" t="str">
        <f>GENERAL!L32</f>
        <v>En el campo.</v>
      </c>
      <c r="I32" s="13" t="str">
        <f>GENERAL!M32</f>
        <v>En el bosque.</v>
      </c>
      <c r="J32" s="13" t="str">
        <f>GENERAL!N32</f>
        <v>En el bosque.</v>
      </c>
      <c r="K32" s="13" t="str">
        <f>GENERAL!O32</f>
        <v>En el bosque.</v>
      </c>
      <c r="L32" s="13" t="str">
        <f>GENERAL!P32</f>
        <v>En el bosque.</v>
      </c>
      <c r="M32" s="13" t="str">
        <f>GENERAL!Q32</f>
        <v>En el bosque.</v>
      </c>
      <c r="N32" s="13" t="str">
        <f>GENERAL!R32</f>
        <v>En el campo.</v>
      </c>
      <c r="O32" s="13" t="str">
        <f>GENERAL!S32</f>
        <v>En el bosque.</v>
      </c>
      <c r="P32" s="13" t="str">
        <f>GENERAL!T32</f>
        <v>En la ciudad.</v>
      </c>
      <c r="Q32" s="13" t="str">
        <f>GENERAL!U32</f>
        <v>En la ciudad.</v>
      </c>
      <c r="R32" s="13" t="str">
        <f>GENERAL!V32</f>
        <v>En el campo.</v>
      </c>
      <c r="S32" s="13" t="str">
        <f>GENERAL!W32</f>
        <v>En el bosque.</v>
      </c>
      <c r="T32" s="13" t="str">
        <f>GENERAL!X32</f>
        <v>En el bosque.</v>
      </c>
      <c r="U32" s="13" t="str">
        <f>GENERAL!Y32</f>
        <v>En el bosque.</v>
      </c>
      <c r="V32" s="13" t="str">
        <f>GENERAL!Z32</f>
        <v>En el bosque.</v>
      </c>
      <c r="W32" s="13" t="str">
        <f>GENERAL!AA32</f>
        <v>En el bosque.</v>
      </c>
      <c r="X32" s="13" t="str">
        <f>GENERAL!AB32</f>
        <v>En el bosque.</v>
      </c>
      <c r="Y32" s="13" t="str">
        <f>GENERAL!AC32</f>
        <v>En el campo.</v>
      </c>
      <c r="Z32" s="13" t="str">
        <f>GENERAL!AD32</f>
        <v>En el bosque.</v>
      </c>
      <c r="AA32" s="13" t="str">
        <f>GENERAL!AE32</f>
        <v>En el bosque.</v>
      </c>
      <c r="AB32" s="13" t="str">
        <f>GENERAL!AF32</f>
        <v>En el bosque.</v>
      </c>
      <c r="AC32" s="13" t="str">
        <f>GENERAL!AG32</f>
        <v>En el bosque.</v>
      </c>
      <c r="AD32" s="13" t="str">
        <f>GENERAL!AH32</f>
        <v>En el bosque.</v>
      </c>
      <c r="AE32" s="13" t="str">
        <f>GENERAL!AI32</f>
        <v>En el bosque.</v>
      </c>
      <c r="AF32" s="13" t="str">
        <f>GENERAL!AJ32</f>
        <v>En el bosque.</v>
      </c>
      <c r="AG32" s="13" t="str">
        <f>GENERAL!AK32</f>
        <v>En el bosque.</v>
      </c>
      <c r="AH32" s="13" t="str">
        <f>GENERAL!AL32</f>
        <v>En el bosque.</v>
      </c>
      <c r="AI32" s="13">
        <f>GENERAL!AM32</f>
        <v>0</v>
      </c>
      <c r="AJ32" s="13">
        <f>GENERAL!AN32</f>
        <v>0</v>
      </c>
      <c r="AK32" s="13">
        <f>GENERAL!AO32</f>
        <v>0</v>
      </c>
      <c r="AL32" s="13">
        <f>GENERAL!AP32</f>
        <v>0</v>
      </c>
      <c r="AM32" s="13">
        <f>GENERAL!AQ32</f>
        <v>0</v>
      </c>
      <c r="AN32" s="13">
        <f>GENERAL!AR32</f>
        <v>0</v>
      </c>
      <c r="AO32" s="13">
        <f>GENERAL!AS32</f>
        <v>0</v>
      </c>
      <c r="AP32" s="13">
        <f>GENERAL!AT32</f>
        <v>0</v>
      </c>
      <c r="AQ32" s="13">
        <f>GENERAL!AU32</f>
        <v>0</v>
      </c>
      <c r="AR32" s="13">
        <f>GENERAL!AV32</f>
        <v>0</v>
      </c>
      <c r="AS32" s="13">
        <f>GENERAL!AW32</f>
        <v>0</v>
      </c>
      <c r="AT32" s="13">
        <f>GENERAL!AX32</f>
        <v>0</v>
      </c>
      <c r="AU32" s="13">
        <f>GENERAL!AY32</f>
        <v>0</v>
      </c>
      <c r="AV32" s="13">
        <f>GENERAL!AZ32</f>
        <v>0</v>
      </c>
      <c r="AW32" s="13">
        <f>GENERAL!BA32</f>
        <v>0</v>
      </c>
    </row>
    <row r="33" spans="1:49" ht="30">
      <c r="A33" s="143" t="str">
        <f>GENERAL!E33</f>
        <v>Un perro.</v>
      </c>
      <c r="B33" s="35" t="str">
        <f>GENERAL!F33</f>
        <v>27) ¿Quién enseña a ladrar al perro?</v>
      </c>
      <c r="C33" s="13" t="str">
        <f>GENERAL!G33</f>
        <v>Un perro.</v>
      </c>
      <c r="D33" s="13" t="str">
        <f>GENERAL!H33</f>
        <v>Un perro.</v>
      </c>
      <c r="E33" s="13" t="str">
        <f>GENERAL!I33</f>
        <v>Un perro.</v>
      </c>
      <c r="F33" s="13" t="str">
        <f>GENERAL!J33</f>
        <v>Un gallito.</v>
      </c>
      <c r="G33" s="13" t="str">
        <f>GENERAL!K33</f>
        <v>Un perro.</v>
      </c>
      <c r="H33" s="13" t="str">
        <f>GENERAL!L33</f>
        <v>Un perro.</v>
      </c>
      <c r="I33" s="13" t="str">
        <f>GENERAL!M33</f>
        <v>Un perro.</v>
      </c>
      <c r="J33" s="13" t="str">
        <f>GENERAL!N33</f>
        <v>Un gallito.</v>
      </c>
      <c r="K33" s="13" t="str">
        <f>GENERAL!O33</f>
        <v>Un perro.</v>
      </c>
      <c r="L33" s="13" t="str">
        <f>GENERAL!P33</f>
        <v>Un gallito.</v>
      </c>
      <c r="M33" s="13" t="str">
        <f>GENERAL!Q33</f>
        <v>Un perro.</v>
      </c>
      <c r="N33" s="13" t="str">
        <f>GENERAL!R33</f>
        <v>Un perro.</v>
      </c>
      <c r="O33" s="13" t="str">
        <f>GENERAL!S33</f>
        <v>Un perro.</v>
      </c>
      <c r="P33" s="13" t="str">
        <f>GENERAL!T33</f>
        <v>Un perro.</v>
      </c>
      <c r="Q33" s="13" t="str">
        <f>GENERAL!U33</f>
        <v>Un perro.</v>
      </c>
      <c r="R33" s="13" t="str">
        <f>GENERAL!V33</f>
        <v>Un perro.</v>
      </c>
      <c r="S33" s="13" t="str">
        <f>GENERAL!W33</f>
        <v>Un gallito.</v>
      </c>
      <c r="T33" s="13" t="str">
        <f>GENERAL!X33</f>
        <v>Un gallito.</v>
      </c>
      <c r="U33" s="13" t="str">
        <f>GENERAL!Y33</f>
        <v>Un perro.</v>
      </c>
      <c r="V33" s="13" t="str">
        <f>GENERAL!Z33</f>
        <v>Un perro.</v>
      </c>
      <c r="W33" s="13" t="str">
        <f>GENERAL!AA33</f>
        <v>Un perro.</v>
      </c>
      <c r="X33" s="13" t="str">
        <f>GENERAL!AB33</f>
        <v>Un perro.</v>
      </c>
      <c r="Y33" s="13" t="str">
        <f>GENERAL!AC33</f>
        <v>Un gallito.</v>
      </c>
      <c r="Z33" s="13" t="str">
        <f>GENERAL!AD33</f>
        <v>Un perro.</v>
      </c>
      <c r="AA33" s="13" t="str">
        <f>GENERAL!AE33</f>
        <v>Un perro.</v>
      </c>
      <c r="AB33" s="13" t="str">
        <f>GENERAL!AF33</f>
        <v>Un gallito.</v>
      </c>
      <c r="AC33" s="13" t="str">
        <f>GENERAL!AG33</f>
        <v>Una zorra.</v>
      </c>
      <c r="AD33" s="13" t="str">
        <f>GENERAL!AH33</f>
        <v>Un perro.</v>
      </c>
      <c r="AE33" s="13" t="str">
        <f>GENERAL!AI33</f>
        <v>Un gallito.</v>
      </c>
      <c r="AF33" s="13" t="str">
        <f>GENERAL!AJ33</f>
        <v>Un perro.</v>
      </c>
      <c r="AG33" s="13" t="str">
        <f>GENERAL!AK33</f>
        <v>Un perro.</v>
      </c>
      <c r="AH33" s="13" t="str">
        <f>GENERAL!AL33</f>
        <v>Un gallito.</v>
      </c>
      <c r="AI33" s="13">
        <f>GENERAL!AM33</f>
        <v>0</v>
      </c>
      <c r="AJ33" s="13">
        <f>GENERAL!AN33</f>
        <v>0</v>
      </c>
      <c r="AK33" s="13">
        <f>GENERAL!AO33</f>
        <v>0</v>
      </c>
      <c r="AL33" s="13">
        <f>GENERAL!AP33</f>
        <v>0</v>
      </c>
      <c r="AM33" s="13">
        <f>GENERAL!AQ33</f>
        <v>0</v>
      </c>
      <c r="AN33" s="13">
        <f>GENERAL!AR33</f>
        <v>0</v>
      </c>
      <c r="AO33" s="13">
        <f>GENERAL!AS33</f>
        <v>0</v>
      </c>
      <c r="AP33" s="13">
        <f>GENERAL!AT33</f>
        <v>0</v>
      </c>
      <c r="AQ33" s="13">
        <f>GENERAL!AU33</f>
        <v>0</v>
      </c>
      <c r="AR33" s="13">
        <f>GENERAL!AV33</f>
        <v>0</v>
      </c>
      <c r="AS33" s="13">
        <f>GENERAL!AW33</f>
        <v>0</v>
      </c>
      <c r="AT33" s="13">
        <f>GENERAL!AX33</f>
        <v>0</v>
      </c>
      <c r="AU33" s="13">
        <f>GENERAL!AY33</f>
        <v>0</v>
      </c>
      <c r="AV33" s="13">
        <f>GENERAL!AZ33</f>
        <v>0</v>
      </c>
      <c r="AW33" s="13">
        <f>GENERAL!BA33</f>
        <v>0</v>
      </c>
    </row>
    <row r="34" spans="1:49" ht="30">
      <c r="A34" s="143" t="str">
        <f>GENERAL!E34</f>
        <v>Era el único perro en la región.</v>
      </c>
      <c r="B34" s="35" t="str">
        <f>GENERAL!F34</f>
        <v>28) ¿A qué se debía que el perrito no supiera ladrar?</v>
      </c>
      <c r="C34" s="13" t="str">
        <f>GENERAL!G34</f>
        <v>Era un perro arisco.</v>
      </c>
      <c r="D34" s="13" t="str">
        <f>GENERAL!H34</f>
        <v>Era muy pequeño.</v>
      </c>
      <c r="E34" s="13" t="str">
        <f>GENERAL!I34</f>
        <v>Era el único perro en la región.</v>
      </c>
      <c r="F34" s="13" t="str">
        <f>GENERAL!J34</f>
        <v>Era el único perro en la región.</v>
      </c>
      <c r="G34" s="13" t="str">
        <f>GENERAL!K34</f>
        <v>Era el único perro en la región.</v>
      </c>
      <c r="H34" s="13" t="str">
        <f>GENERAL!L34</f>
        <v>Era el único perro en la región.</v>
      </c>
      <c r="I34" s="13" t="str">
        <f>GENERAL!M34</f>
        <v>Era el único perro en la región.</v>
      </c>
      <c r="J34" s="13" t="str">
        <f>GENERAL!N34</f>
        <v>Era el único perro en la región.</v>
      </c>
      <c r="K34" s="13" t="str">
        <f>GENERAL!O34</f>
        <v>Era el único perro en la región.</v>
      </c>
      <c r="L34" s="13" t="str">
        <f>GENERAL!P34</f>
        <v>Era el único perro en la región.</v>
      </c>
      <c r="M34" s="13" t="str">
        <f>GENERAL!Q34</f>
        <v>Era el único perro en la región.</v>
      </c>
      <c r="N34" s="13" t="str">
        <f>GENERAL!R34</f>
        <v>Era el único perro en la región.</v>
      </c>
      <c r="O34" s="13" t="str">
        <f>GENERAL!S34</f>
        <v>Era el único perro en la región.</v>
      </c>
      <c r="P34" s="13" t="str">
        <f>GENERAL!T34</f>
        <v>Era el único perro en la región.</v>
      </c>
      <c r="Q34" s="13" t="str">
        <f>GENERAL!U34</f>
        <v>Era el único perro en la región.</v>
      </c>
      <c r="R34" s="13" t="str">
        <f>GENERAL!V34</f>
        <v>Era muy pequeño.</v>
      </c>
      <c r="S34" s="13" t="str">
        <f>GENERAL!W34</f>
        <v>Estaba rodeado de gallinas.</v>
      </c>
      <c r="T34" s="13" t="str">
        <f>GENERAL!X34</f>
        <v>Estaba rodeado de gallinas.</v>
      </c>
      <c r="U34" s="13" t="str">
        <f>GENERAL!Y34</f>
        <v>Era el único perro en la región.</v>
      </c>
      <c r="V34" s="13" t="str">
        <f>GENERAL!Z34</f>
        <v>Era el único perro en la región.</v>
      </c>
      <c r="W34" s="13" t="str">
        <f>GENERAL!AA34</f>
        <v>Era el único perro en la región.</v>
      </c>
      <c r="X34" s="13" t="str">
        <f>GENERAL!AB34</f>
        <v>Estaba rodeado de gallinas.</v>
      </c>
      <c r="Y34" s="13" t="str">
        <f>GENERAL!AC34</f>
        <v>Era el único perro en la región.</v>
      </c>
      <c r="Z34" s="13" t="str">
        <f>GENERAL!AD34</f>
        <v>Era el único perro en la región.</v>
      </c>
      <c r="AA34" s="13" t="str">
        <f>GENERAL!AE34</f>
        <v>Estaba rodeado de gallinas.</v>
      </c>
      <c r="AB34" s="13" t="str">
        <f>GENERAL!AF34</f>
        <v>Era el único perro en la región.</v>
      </c>
      <c r="AC34" s="13" t="str">
        <f>GENERAL!AG34</f>
        <v>Estaba rodeado de gallinas.</v>
      </c>
      <c r="AD34" s="13" t="str">
        <f>GENERAL!AH34</f>
        <v>Era el único perro en la región.</v>
      </c>
      <c r="AE34" s="13" t="str">
        <f>GENERAL!AI34</f>
        <v>Era el único perro en la región.</v>
      </c>
      <c r="AF34" s="13" t="str">
        <f>GENERAL!AJ34</f>
        <v>Era el único perro en la región.</v>
      </c>
      <c r="AG34" s="13" t="str">
        <f>GENERAL!AK34</f>
        <v>Era muy pequeño.</v>
      </c>
      <c r="AH34" s="13" t="str">
        <f>GENERAL!AL34</f>
        <v>Era el único perro en la región.</v>
      </c>
      <c r="AI34" s="13">
        <f>GENERAL!AM34</f>
        <v>0</v>
      </c>
      <c r="AJ34" s="13">
        <f>GENERAL!AN34</f>
        <v>0</v>
      </c>
      <c r="AK34" s="13">
        <f>GENERAL!AO34</f>
        <v>0</v>
      </c>
      <c r="AL34" s="13">
        <f>GENERAL!AP34</f>
        <v>0</v>
      </c>
      <c r="AM34" s="13">
        <f>GENERAL!AQ34</f>
        <v>0</v>
      </c>
      <c r="AN34" s="13">
        <f>GENERAL!AR34</f>
        <v>0</v>
      </c>
      <c r="AO34" s="13">
        <f>GENERAL!AS34</f>
        <v>0</v>
      </c>
      <c r="AP34" s="13">
        <f>GENERAL!AT34</f>
        <v>0</v>
      </c>
      <c r="AQ34" s="13">
        <f>GENERAL!AU34</f>
        <v>0</v>
      </c>
      <c r="AR34" s="13">
        <f>GENERAL!AV34</f>
        <v>0</v>
      </c>
      <c r="AS34" s="13">
        <f>GENERAL!AW34</f>
        <v>0</v>
      </c>
      <c r="AT34" s="13">
        <f>GENERAL!AX34</f>
        <v>0</v>
      </c>
      <c r="AU34" s="13">
        <f>GENERAL!AY34</f>
        <v>0</v>
      </c>
      <c r="AV34" s="13">
        <f>GENERAL!AZ34</f>
        <v>0</v>
      </c>
      <c r="AW34" s="13">
        <f>GENERAL!BA34</f>
        <v>0</v>
      </c>
    </row>
    <row r="35" spans="1:49" ht="75">
      <c r="A35" s="143" t="str">
        <f>GENERAL!E35</f>
        <v>Cuidado.</v>
      </c>
      <c r="B35" s="35" t="str">
        <f>GENERAL!F35</f>
        <v>29) Relee el siguiente fragmento y responde: ¿Qué palabra reemplaza a la subrayada sin modificar el sentido?</v>
      </c>
      <c r="C35" s="13" t="str">
        <f>GENERAL!G35</f>
        <v>Cuidado.</v>
      </c>
      <c r="D35" s="13" t="str">
        <f>GENERAL!H35</f>
        <v>Cuidado.</v>
      </c>
      <c r="E35" s="13" t="str">
        <f>GENERAL!I35</f>
        <v>Silencio.</v>
      </c>
      <c r="F35" s="13" t="str">
        <f>GENERAL!J35</f>
        <v>Cuidado.</v>
      </c>
      <c r="G35" s="13" t="str">
        <f>GENERAL!K35</f>
        <v>Cuidado.</v>
      </c>
      <c r="H35" s="13" t="str">
        <f>GENERAL!L35</f>
        <v>Cuidado.</v>
      </c>
      <c r="I35" s="13" t="str">
        <f>GENERAL!M35</f>
        <v>Cuidado.</v>
      </c>
      <c r="J35" s="13" t="str">
        <f>GENERAL!N35</f>
        <v>Cuidado.</v>
      </c>
      <c r="K35" s="13" t="str">
        <f>GENERAL!O35</f>
        <v>Cuidado.</v>
      </c>
      <c r="L35" s="13" t="str">
        <f>GENERAL!P35</f>
        <v>Cuidado.</v>
      </c>
      <c r="M35" s="13" t="str">
        <f>GENERAL!Q35</f>
        <v>Cuidado.</v>
      </c>
      <c r="N35" s="13" t="str">
        <f>GENERAL!R35</f>
        <v>Cuidado.</v>
      </c>
      <c r="O35" s="13" t="str">
        <f>GENERAL!S35</f>
        <v>Silencio.</v>
      </c>
      <c r="P35" s="13" t="str">
        <f>GENERAL!T35</f>
        <v>Silencio.</v>
      </c>
      <c r="Q35" s="13" t="str">
        <f>GENERAL!U35</f>
        <v>Silencio.</v>
      </c>
      <c r="R35" s="13" t="str">
        <f>GENERAL!V35</f>
        <v>Cuidado.</v>
      </c>
      <c r="S35" s="13" t="str">
        <f>GENERAL!W35</f>
        <v>Cuidado.</v>
      </c>
      <c r="T35" s="13" t="str">
        <f>GENERAL!X35</f>
        <v>Cuidado.</v>
      </c>
      <c r="U35" s="13" t="str">
        <f>GENERAL!Y35</f>
        <v>Cuidado.</v>
      </c>
      <c r="V35" s="13" t="str">
        <f>GENERAL!Z35</f>
        <v>Cuidado.</v>
      </c>
      <c r="W35" s="13" t="str">
        <f>GENERAL!AA35</f>
        <v>Cuidado.</v>
      </c>
      <c r="X35" s="13" t="str">
        <f>GENERAL!AB35</f>
        <v>Cuidado.</v>
      </c>
      <c r="Y35" s="13" t="str">
        <f>GENERAL!AC35</f>
        <v>Cuidado.</v>
      </c>
      <c r="Z35" s="13" t="str">
        <f>GENERAL!AD35</f>
        <v>Cuidado.</v>
      </c>
      <c r="AA35" s="13" t="str">
        <f>GENERAL!AE35</f>
        <v>Cuidado.</v>
      </c>
      <c r="AB35" s="13" t="str">
        <f>GENERAL!AF35</f>
        <v>Cuidado.</v>
      </c>
      <c r="AC35" s="13" t="str">
        <f>GENERAL!AG35</f>
        <v>Silencio.</v>
      </c>
      <c r="AD35" s="13" t="str">
        <f>GENERAL!AH35</f>
        <v>Cuidado.</v>
      </c>
      <c r="AE35" s="13" t="str">
        <f>GENERAL!AI35</f>
        <v>Cuidado.</v>
      </c>
      <c r="AF35" s="13" t="str">
        <f>GENERAL!AJ35</f>
        <v>Cuidado.</v>
      </c>
      <c r="AG35" s="13" t="str">
        <f>GENERAL!AK35</f>
        <v>Cuidado.</v>
      </c>
      <c r="AH35" s="13" t="str">
        <f>GENERAL!AL35</f>
        <v>Silencio.</v>
      </c>
      <c r="AI35" s="13">
        <f>GENERAL!AM35</f>
        <v>0</v>
      </c>
      <c r="AJ35" s="13">
        <f>GENERAL!AN35</f>
        <v>0</v>
      </c>
      <c r="AK35" s="13">
        <f>GENERAL!AO35</f>
        <v>0</v>
      </c>
      <c r="AL35" s="13">
        <f>GENERAL!AP35</f>
        <v>0</v>
      </c>
      <c r="AM35" s="13">
        <f>GENERAL!AQ35</f>
        <v>0</v>
      </c>
      <c r="AN35" s="13">
        <f>GENERAL!AR35</f>
        <v>0</v>
      </c>
      <c r="AO35" s="13">
        <f>GENERAL!AS35</f>
        <v>0</v>
      </c>
      <c r="AP35" s="13">
        <f>GENERAL!AT35</f>
        <v>0</v>
      </c>
      <c r="AQ35" s="13">
        <f>GENERAL!AU35</f>
        <v>0</v>
      </c>
      <c r="AR35" s="13">
        <f>GENERAL!AV35</f>
        <v>0</v>
      </c>
      <c r="AS35" s="13">
        <f>GENERAL!AW35</f>
        <v>0</v>
      </c>
      <c r="AT35" s="13">
        <f>GENERAL!AX35</f>
        <v>0</v>
      </c>
      <c r="AU35" s="13">
        <f>GENERAL!AY35</f>
        <v>0</v>
      </c>
      <c r="AV35" s="13">
        <f>GENERAL!AZ35</f>
        <v>0</v>
      </c>
      <c r="AW35" s="13">
        <f>GENERAL!BA35</f>
        <v>0</v>
      </c>
    </row>
    <row r="36" spans="1:49" ht="30">
      <c r="A36" s="143" t="str">
        <f>GENERAL!E36</f>
        <v>Para indicar sonidos de animales.</v>
      </c>
      <c r="B36" s="35" t="str">
        <f>GENERAL!F36</f>
        <v>30) ¿Para qué se utilizan cursivas en el texto?</v>
      </c>
      <c r="C36" s="13" t="str">
        <f>GENERAL!G36</f>
        <v>Para indicar sonidos de animales.</v>
      </c>
      <c r="D36" s="13" t="str">
        <f>GENERAL!H36</f>
        <v>Para mostrar términos en otro idioma.</v>
      </c>
      <c r="E36" s="13" t="str">
        <f>GENERAL!I36</f>
        <v>Para indicar sonidos de animales.</v>
      </c>
      <c r="F36" s="13" t="str">
        <f>GENERAL!J36</f>
        <v>Para indicar sonidos de animales.</v>
      </c>
      <c r="G36" s="13" t="str">
        <f>GENERAL!K36</f>
        <v>Para indicar sonidos de animales.</v>
      </c>
      <c r="H36" s="13" t="str">
        <f>GENERAL!L36</f>
        <v>Para indicar sonidos de animales.</v>
      </c>
      <c r="I36" s="13" t="str">
        <f>GENERAL!M36</f>
        <v>Para indicar sonidos de animales.</v>
      </c>
      <c r="J36" s="13" t="str">
        <f>GENERAL!N36</f>
        <v>Para indicar sonidos de animales.</v>
      </c>
      <c r="K36" s="13" t="str">
        <f>GENERAL!O36</f>
        <v>Para indicar sonidos de animales.</v>
      </c>
      <c r="L36" s="13" t="str">
        <f>GENERAL!P36</f>
        <v>Para indicar sonidos de animales.</v>
      </c>
      <c r="M36" s="13" t="str">
        <f>GENERAL!Q36</f>
        <v>Para indicar sonidos de animales.</v>
      </c>
      <c r="N36" s="13" t="str">
        <f>GENERAL!R36</f>
        <v>Para indicar sonidos de animales.</v>
      </c>
      <c r="O36" s="13" t="str">
        <f>GENERAL!S36</f>
        <v>Para destacar las ideas de cada personaje.</v>
      </c>
      <c r="P36" s="13" t="str">
        <f>GENERAL!T36</f>
        <v>Para destacar las ideas de cada personaje.</v>
      </c>
      <c r="Q36" s="13" t="str">
        <f>GENERAL!U36</f>
        <v>Para destacar las ideas de cada personaje.</v>
      </c>
      <c r="R36" s="13" t="str">
        <f>GENERAL!V36</f>
        <v>Para destacar las ideas de cada personaje.</v>
      </c>
      <c r="S36" s="13" t="str">
        <f>GENERAL!W36</f>
        <v>Para destacar las ideas de cada personaje.</v>
      </c>
      <c r="T36" s="13" t="str">
        <f>GENERAL!X36</f>
        <v>Para destacar las ideas de cada personaje.</v>
      </c>
      <c r="U36" s="13" t="str">
        <f>GENERAL!Y36</f>
        <v>Para destacar las ideas de cada personaje.</v>
      </c>
      <c r="V36" s="13" t="str">
        <f>GENERAL!Z36</f>
        <v>Para indicar sonidos de animales.</v>
      </c>
      <c r="W36" s="13" t="str">
        <f>GENERAL!AA36</f>
        <v>Para indicar sonidos de animales.</v>
      </c>
      <c r="X36" s="13" t="str">
        <f>GENERAL!AB36</f>
        <v>Para destacar las ideas de cada personaje.</v>
      </c>
      <c r="Y36" s="13" t="str">
        <f>GENERAL!AC36</f>
        <v>Para indicar sonidos de animales.</v>
      </c>
      <c r="Z36" s="13" t="str">
        <f>GENERAL!AD36</f>
        <v>Para indicar sonidos de animales.</v>
      </c>
      <c r="AA36" s="13" t="str">
        <f>GENERAL!AE36</f>
        <v>Para destacar las ideas de cada personaje.</v>
      </c>
      <c r="AB36" s="13" t="str">
        <f>GENERAL!AF36</f>
        <v>Para indicar sonidos de animales.</v>
      </c>
      <c r="AC36" s="13" t="str">
        <f>GENERAL!AG36</f>
        <v>Para indicar sonidos de animales.</v>
      </c>
      <c r="AD36" s="13" t="str">
        <f>GENERAL!AH36</f>
        <v>Para indicar sonidos de animales.</v>
      </c>
      <c r="AE36" s="13" t="str">
        <f>GENERAL!AI36</f>
        <v>Para indicar sonidos de animales.</v>
      </c>
      <c r="AF36" s="13" t="str">
        <f>GENERAL!AJ36</f>
        <v>Para indicar sonidos de animales.</v>
      </c>
      <c r="AG36" s="13" t="str">
        <f>GENERAL!AK36</f>
        <v>Para abreviar un término muy extenso.</v>
      </c>
      <c r="AH36" s="13" t="str">
        <f>GENERAL!AL36</f>
        <v>Para destacar las ideas de cada personaje.</v>
      </c>
      <c r="AI36" s="13">
        <f>GENERAL!AM36</f>
        <v>0</v>
      </c>
      <c r="AJ36" s="13">
        <f>GENERAL!AN36</f>
        <v>0</v>
      </c>
      <c r="AK36" s="13">
        <f>GENERAL!AO36</f>
        <v>0</v>
      </c>
      <c r="AL36" s="13">
        <f>GENERAL!AP36</f>
        <v>0</v>
      </c>
      <c r="AM36" s="13">
        <f>GENERAL!AQ36</f>
        <v>0</v>
      </c>
      <c r="AN36" s="13">
        <f>GENERAL!AR36</f>
        <v>0</v>
      </c>
      <c r="AO36" s="13">
        <f>GENERAL!AS36</f>
        <v>0</v>
      </c>
      <c r="AP36" s="13">
        <f>GENERAL!AT36</f>
        <v>0</v>
      </c>
      <c r="AQ36" s="13">
        <f>GENERAL!AU36</f>
        <v>0</v>
      </c>
      <c r="AR36" s="13">
        <f>GENERAL!AV36</f>
        <v>0</v>
      </c>
      <c r="AS36" s="13">
        <f>GENERAL!AW36</f>
        <v>0</v>
      </c>
      <c r="AT36" s="13">
        <f>GENERAL!AX36</f>
        <v>0</v>
      </c>
      <c r="AU36" s="13">
        <f>GENERAL!AY36</f>
        <v>0</v>
      </c>
      <c r="AV36" s="13">
        <f>GENERAL!AZ36</f>
        <v>0</v>
      </c>
      <c r="AW36" s="13">
        <f>GENERAL!BA36</f>
        <v>0</v>
      </c>
    </row>
    <row r="37" spans="1:49">
      <c r="A37" s="101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</row>
    <row r="38" spans="1:49">
      <c r="A38" s="101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</row>
    <row r="39" spans="1:4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 spans="1:49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 spans="1:49">
      <c r="A41" s="11"/>
      <c r="B41" s="11"/>
      <c r="C41" s="31">
        <v>1</v>
      </c>
      <c r="D41" s="31">
        <v>2</v>
      </c>
      <c r="E41" s="31">
        <v>3</v>
      </c>
      <c r="F41" s="31">
        <v>4</v>
      </c>
      <c r="G41" s="31">
        <v>5</v>
      </c>
      <c r="H41" s="31">
        <v>6</v>
      </c>
      <c r="I41" s="31">
        <v>7</v>
      </c>
      <c r="J41" s="31">
        <v>8</v>
      </c>
      <c r="K41" s="31">
        <v>9</v>
      </c>
      <c r="L41" s="31">
        <v>10</v>
      </c>
      <c r="M41" s="31">
        <v>11</v>
      </c>
      <c r="N41" s="31">
        <v>12</v>
      </c>
      <c r="O41" s="31">
        <v>13</v>
      </c>
      <c r="P41" s="31">
        <v>14</v>
      </c>
      <c r="Q41" s="31">
        <v>15</v>
      </c>
      <c r="R41" s="31">
        <v>16</v>
      </c>
      <c r="S41" s="31">
        <v>17</v>
      </c>
      <c r="T41" s="31">
        <v>18</v>
      </c>
      <c r="U41" s="31">
        <v>19</v>
      </c>
      <c r="V41" s="31">
        <v>20</v>
      </c>
      <c r="W41" s="31">
        <v>21</v>
      </c>
      <c r="X41" s="31">
        <v>22</v>
      </c>
      <c r="Y41" s="31">
        <v>23</v>
      </c>
      <c r="Z41" s="31">
        <v>24</v>
      </c>
      <c r="AA41" s="31">
        <v>25</v>
      </c>
      <c r="AB41" s="31">
        <v>26</v>
      </c>
      <c r="AC41" s="31">
        <v>27</v>
      </c>
      <c r="AD41" s="31">
        <v>28</v>
      </c>
      <c r="AE41" s="31">
        <v>29</v>
      </c>
      <c r="AF41" s="31">
        <v>30</v>
      </c>
      <c r="AG41" s="31">
        <v>31</v>
      </c>
      <c r="AH41" s="31">
        <v>32</v>
      </c>
      <c r="AI41" s="31">
        <v>33</v>
      </c>
      <c r="AJ41" s="31">
        <v>34</v>
      </c>
      <c r="AK41" s="31">
        <v>35</v>
      </c>
      <c r="AL41" s="31">
        <v>36</v>
      </c>
      <c r="AM41" s="31">
        <v>37</v>
      </c>
      <c r="AN41" s="31">
        <v>38</v>
      </c>
      <c r="AO41" s="31">
        <v>39</v>
      </c>
      <c r="AP41" s="31">
        <v>40</v>
      </c>
      <c r="AQ41" s="31">
        <v>41</v>
      </c>
      <c r="AR41" s="31">
        <v>42</v>
      </c>
      <c r="AS41" s="31">
        <v>43</v>
      </c>
      <c r="AT41" s="31">
        <v>44</v>
      </c>
      <c r="AU41" s="31">
        <v>45</v>
      </c>
      <c r="AV41" s="31">
        <v>46</v>
      </c>
      <c r="AW41" s="31">
        <v>47</v>
      </c>
    </row>
    <row r="42" spans="1:49">
      <c r="A42" s="11"/>
      <c r="B42" s="11"/>
      <c r="C42" s="31">
        <f t="shared" ref="C42:AW42" si="0">C6</f>
        <v>12</v>
      </c>
      <c r="D42" s="31">
        <f t="shared" si="0"/>
        <v>12</v>
      </c>
      <c r="E42" s="31">
        <f t="shared" si="0"/>
        <v>13</v>
      </c>
      <c r="F42" s="31">
        <f t="shared" si="0"/>
        <v>13</v>
      </c>
      <c r="G42" s="31">
        <f t="shared" si="0"/>
        <v>12</v>
      </c>
      <c r="H42" s="31">
        <f t="shared" si="0"/>
        <v>13</v>
      </c>
      <c r="I42" s="31">
        <f t="shared" si="0"/>
        <v>12</v>
      </c>
      <c r="J42" s="31">
        <f t="shared" si="0"/>
        <v>13</v>
      </c>
      <c r="K42" s="31">
        <f t="shared" si="0"/>
        <v>13</v>
      </c>
      <c r="L42" s="31">
        <f t="shared" si="0"/>
        <v>8</v>
      </c>
      <c r="M42" s="31">
        <f t="shared" si="0"/>
        <v>12</v>
      </c>
      <c r="N42" s="31">
        <f t="shared" si="0"/>
        <v>13</v>
      </c>
      <c r="O42" s="31">
        <f t="shared" si="0"/>
        <v>12</v>
      </c>
      <c r="P42" s="31">
        <f t="shared" si="0"/>
        <v>13</v>
      </c>
      <c r="Q42" s="31">
        <f t="shared" si="0"/>
        <v>13</v>
      </c>
      <c r="R42" s="31">
        <f t="shared" si="0"/>
        <v>13</v>
      </c>
      <c r="S42" s="31">
        <f t="shared" si="0"/>
        <v>12</v>
      </c>
      <c r="T42" s="31" t="str">
        <f t="shared" si="0"/>
        <v>mas 15</v>
      </c>
      <c r="U42" s="31">
        <f t="shared" si="0"/>
        <v>13</v>
      </c>
      <c r="V42" s="31">
        <f t="shared" si="0"/>
        <v>13</v>
      </c>
      <c r="W42" s="31">
        <f t="shared" si="0"/>
        <v>13</v>
      </c>
      <c r="X42" s="31">
        <f t="shared" si="0"/>
        <v>12</v>
      </c>
      <c r="Y42" s="31">
        <f t="shared" si="0"/>
        <v>12</v>
      </c>
      <c r="Z42" s="31">
        <f t="shared" si="0"/>
        <v>13</v>
      </c>
      <c r="AA42" s="31">
        <f t="shared" si="0"/>
        <v>13</v>
      </c>
      <c r="AB42" s="31">
        <f t="shared" si="0"/>
        <v>12</v>
      </c>
      <c r="AC42" s="31">
        <f t="shared" si="0"/>
        <v>13</v>
      </c>
      <c r="AD42" s="31">
        <f t="shared" si="0"/>
        <v>12</v>
      </c>
      <c r="AE42" s="31">
        <f t="shared" si="0"/>
        <v>13</v>
      </c>
      <c r="AF42" s="31">
        <f t="shared" si="0"/>
        <v>13</v>
      </c>
      <c r="AG42" s="31">
        <f t="shared" si="0"/>
        <v>12</v>
      </c>
      <c r="AH42" s="31">
        <f t="shared" si="0"/>
        <v>13</v>
      </c>
      <c r="AI42" s="31">
        <f t="shared" si="0"/>
        <v>0</v>
      </c>
      <c r="AJ42" s="31">
        <f t="shared" si="0"/>
        <v>0</v>
      </c>
      <c r="AK42" s="31">
        <f t="shared" si="0"/>
        <v>0</v>
      </c>
      <c r="AL42" s="31">
        <f t="shared" si="0"/>
        <v>0</v>
      </c>
      <c r="AM42" s="31">
        <f t="shared" si="0"/>
        <v>0</v>
      </c>
      <c r="AN42" s="31">
        <f t="shared" si="0"/>
        <v>0</v>
      </c>
      <c r="AO42" s="31">
        <f t="shared" si="0"/>
        <v>0</v>
      </c>
      <c r="AP42" s="31">
        <f t="shared" si="0"/>
        <v>0</v>
      </c>
      <c r="AQ42" s="31">
        <f t="shared" si="0"/>
        <v>0</v>
      </c>
      <c r="AR42" s="31">
        <f t="shared" si="0"/>
        <v>0</v>
      </c>
      <c r="AS42" s="31">
        <f t="shared" si="0"/>
        <v>0</v>
      </c>
      <c r="AT42" s="31">
        <f t="shared" si="0"/>
        <v>0</v>
      </c>
      <c r="AU42" s="31">
        <f t="shared" si="0"/>
        <v>0</v>
      </c>
      <c r="AV42" s="31">
        <f t="shared" si="0"/>
        <v>0</v>
      </c>
      <c r="AW42" s="31">
        <f t="shared" si="0"/>
        <v>0</v>
      </c>
    </row>
    <row r="43" spans="1:49">
      <c r="C43" s="31" t="str">
        <f t="shared" ref="C43:AW43" si="1">C5</f>
        <v>Cristopher colan</v>
      </c>
      <c r="D43" s="31" t="str">
        <f t="shared" si="1"/>
        <v>Jonathan zamora 7'B</v>
      </c>
      <c r="E43" s="31" t="str">
        <f t="shared" si="1"/>
        <v>Benjamin aguilera</v>
      </c>
      <c r="F43" s="31" t="str">
        <f t="shared" si="1"/>
        <v>Sofía soto 7°b</v>
      </c>
      <c r="G43" s="31" t="str">
        <f t="shared" si="1"/>
        <v>Luciana Diaz</v>
      </c>
      <c r="H43" s="31" t="str">
        <f t="shared" si="1"/>
        <v>Javiera Espinoza</v>
      </c>
      <c r="I43" s="31" t="str">
        <f t="shared" si="1"/>
        <v>Germán Cerda Cárdenas 7° B</v>
      </c>
      <c r="J43" s="31" t="str">
        <f t="shared" si="1"/>
        <v>Maira Osses</v>
      </c>
      <c r="K43" s="31" t="str">
        <f t="shared" si="1"/>
        <v>claudio carreño 7-b</v>
      </c>
      <c r="L43" s="31" t="str">
        <f t="shared" si="1"/>
        <v>Constanza Cerda 7B</v>
      </c>
      <c r="M43" s="31" t="str">
        <f t="shared" si="1"/>
        <v>nadia lizama 7-b</v>
      </c>
      <c r="N43" s="31" t="str">
        <f t="shared" si="1"/>
        <v>Johanns</v>
      </c>
      <c r="O43" s="31" t="str">
        <f t="shared" si="1"/>
        <v>Xiomara bazalar</v>
      </c>
      <c r="P43" s="31" t="str">
        <f t="shared" si="1"/>
        <v>martin</v>
      </c>
      <c r="Q43" s="31" t="str">
        <f t="shared" si="1"/>
        <v>Jhocefa Thompson</v>
      </c>
      <c r="R43" s="31" t="str">
        <f t="shared" si="1"/>
        <v>Antonia Veliz 7-B</v>
      </c>
      <c r="S43" s="31" t="str">
        <f t="shared" si="1"/>
        <v>Bastián león</v>
      </c>
      <c r="T43" s="31" t="str">
        <f t="shared" si="1"/>
        <v>kishleyne. león7B</v>
      </c>
      <c r="U43" s="31" t="str">
        <f t="shared" si="1"/>
        <v>david figueroa 7°B</v>
      </c>
      <c r="V43" s="31" t="str">
        <f t="shared" si="1"/>
        <v>Angela garcia 7°b</v>
      </c>
      <c r="W43" s="31" t="str">
        <f t="shared" si="1"/>
        <v>Martina albornoz 7-B</v>
      </c>
      <c r="X43" s="31" t="str">
        <f t="shared" si="1"/>
        <v>Valentina choque</v>
      </c>
      <c r="Y43" s="31" t="str">
        <f t="shared" si="1"/>
        <v>emilia</v>
      </c>
      <c r="Z43" s="31" t="str">
        <f t="shared" si="1"/>
        <v>Karolayne Marambio</v>
      </c>
      <c r="AA43" s="31" t="str">
        <f t="shared" si="1"/>
        <v>Sara Bedoya</v>
      </c>
      <c r="AB43" s="31" t="str">
        <f t="shared" si="1"/>
        <v>Antonia Acosta</v>
      </c>
      <c r="AC43" s="31" t="str">
        <f t="shared" si="1"/>
        <v>Jhon Esteban Valencia dajome7B</v>
      </c>
      <c r="AD43" s="31" t="str">
        <f t="shared" si="1"/>
        <v>Katherine Villca</v>
      </c>
      <c r="AE43" s="31" t="str">
        <f t="shared" si="1"/>
        <v>Sofia León 7-B</v>
      </c>
      <c r="AF43" s="31" t="str">
        <f t="shared" si="1"/>
        <v>aaron cocha 7-b</v>
      </c>
      <c r="AG43" s="31" t="str">
        <f t="shared" si="1"/>
        <v>Kitzia parada</v>
      </c>
      <c r="AH43" s="31" t="str">
        <f t="shared" si="1"/>
        <v>nicolas diaz</v>
      </c>
      <c r="AI43" s="31">
        <f t="shared" si="1"/>
        <v>0</v>
      </c>
      <c r="AJ43" s="31">
        <f t="shared" si="1"/>
        <v>0</v>
      </c>
      <c r="AK43" s="31">
        <f t="shared" si="1"/>
        <v>0</v>
      </c>
      <c r="AL43" s="31">
        <f t="shared" si="1"/>
        <v>0</v>
      </c>
      <c r="AM43" s="31">
        <f t="shared" si="1"/>
        <v>0</v>
      </c>
      <c r="AN43" s="31">
        <f t="shared" si="1"/>
        <v>0</v>
      </c>
      <c r="AO43" s="31">
        <f t="shared" si="1"/>
        <v>0</v>
      </c>
      <c r="AP43" s="31">
        <f t="shared" si="1"/>
        <v>0</v>
      </c>
      <c r="AQ43" s="31">
        <f t="shared" si="1"/>
        <v>0</v>
      </c>
      <c r="AR43" s="31">
        <f t="shared" si="1"/>
        <v>0</v>
      </c>
      <c r="AS43" s="31">
        <f t="shared" si="1"/>
        <v>0</v>
      </c>
      <c r="AT43" s="31">
        <f t="shared" si="1"/>
        <v>0</v>
      </c>
      <c r="AU43" s="31">
        <f t="shared" si="1"/>
        <v>0</v>
      </c>
      <c r="AV43" s="31">
        <f t="shared" si="1"/>
        <v>0</v>
      </c>
      <c r="AW43" s="31">
        <f t="shared" si="1"/>
        <v>0</v>
      </c>
    </row>
    <row r="44" spans="1:49">
      <c r="C44" s="74">
        <f t="shared" ref="C44:AW44" si="2">C2</f>
        <v>44491.409918981481</v>
      </c>
      <c r="D44" s="74">
        <f t="shared" si="2"/>
        <v>44491.419374999998</v>
      </c>
      <c r="E44" s="74">
        <f t="shared" si="2"/>
        <v>44491.420381944445</v>
      </c>
      <c r="F44" s="74">
        <f t="shared" si="2"/>
        <v>44491.427465277775</v>
      </c>
      <c r="G44" s="74">
        <f t="shared" si="2"/>
        <v>44491.427777777775</v>
      </c>
      <c r="H44" s="74">
        <f t="shared" si="2"/>
        <v>44491.428749999999</v>
      </c>
      <c r="I44" s="74">
        <f t="shared" si="2"/>
        <v>44491.433553240742</v>
      </c>
      <c r="J44" s="74">
        <f t="shared" si="2"/>
        <v>44491.435543981483</v>
      </c>
      <c r="K44" s="74">
        <f t="shared" si="2"/>
        <v>44491.437037037038</v>
      </c>
      <c r="L44" s="74">
        <f t="shared" si="2"/>
        <v>44491.437280092592</v>
      </c>
      <c r="M44" s="74">
        <f t="shared" si="2"/>
        <v>44491.439143518517</v>
      </c>
      <c r="N44" s="74">
        <f t="shared" si="2"/>
        <v>44491.440254629626</v>
      </c>
      <c r="O44" s="74">
        <f t="shared" si="2"/>
        <v>44491.440937500003</v>
      </c>
      <c r="P44" s="74">
        <f t="shared" si="2"/>
        <v>44491.444699074076</v>
      </c>
      <c r="Q44" s="74">
        <f t="shared" si="2"/>
        <v>44491.445740740739</v>
      </c>
      <c r="R44" s="74">
        <f t="shared" si="2"/>
        <v>44491.446898148148</v>
      </c>
      <c r="S44" s="74">
        <f t="shared" si="2"/>
        <v>44491.44734953704</v>
      </c>
      <c r="T44" s="74">
        <f t="shared" si="2"/>
        <v>44491.447384259256</v>
      </c>
      <c r="U44" s="74">
        <f t="shared" si="2"/>
        <v>44491.448993055557</v>
      </c>
      <c r="V44" s="74">
        <f t="shared" si="2"/>
        <v>44491.452175925922</v>
      </c>
      <c r="W44" s="74">
        <f t="shared" si="2"/>
        <v>44491.452916666669</v>
      </c>
      <c r="X44" s="74">
        <f t="shared" si="2"/>
        <v>44491.45412037037</v>
      </c>
      <c r="Y44" s="74">
        <f t="shared" si="2"/>
        <v>44491.45412037037</v>
      </c>
      <c r="Z44" s="74">
        <f t="shared" si="2"/>
        <v>44491.45416666667</v>
      </c>
      <c r="AA44" s="74">
        <f t="shared" si="2"/>
        <v>44491.454456018517</v>
      </c>
      <c r="AB44" s="74">
        <f t="shared" si="2"/>
        <v>44491.45652777778</v>
      </c>
      <c r="AC44" s="74">
        <f t="shared" si="2"/>
        <v>44491.458483796298</v>
      </c>
      <c r="AD44" s="74">
        <f t="shared" si="2"/>
        <v>44491.458831018521</v>
      </c>
      <c r="AE44" s="74">
        <f t="shared" si="2"/>
        <v>44491.459432870368</v>
      </c>
      <c r="AF44" s="74">
        <f t="shared" si="2"/>
        <v>44491.474826388891</v>
      </c>
      <c r="AG44" s="74">
        <f t="shared" si="2"/>
        <v>44491.475289351853</v>
      </c>
      <c r="AH44" s="74">
        <f t="shared" si="2"/>
        <v>44491.48715277778</v>
      </c>
      <c r="AI44" s="74">
        <f t="shared" si="2"/>
        <v>0</v>
      </c>
      <c r="AJ44" s="74">
        <f t="shared" si="2"/>
        <v>0</v>
      </c>
      <c r="AK44" s="74">
        <f t="shared" si="2"/>
        <v>0</v>
      </c>
      <c r="AL44" s="74">
        <f t="shared" si="2"/>
        <v>0</v>
      </c>
      <c r="AM44" s="74">
        <f t="shared" si="2"/>
        <v>0</v>
      </c>
      <c r="AN44" s="74">
        <f t="shared" si="2"/>
        <v>0</v>
      </c>
      <c r="AO44" s="74">
        <f t="shared" si="2"/>
        <v>0</v>
      </c>
      <c r="AP44" s="74">
        <f t="shared" si="2"/>
        <v>0</v>
      </c>
      <c r="AQ44" s="74">
        <f t="shared" si="2"/>
        <v>0</v>
      </c>
      <c r="AR44" s="74">
        <f t="shared" si="2"/>
        <v>0</v>
      </c>
      <c r="AS44" s="74">
        <f t="shared" si="2"/>
        <v>0</v>
      </c>
      <c r="AT44" s="74">
        <f t="shared" si="2"/>
        <v>0</v>
      </c>
      <c r="AU44" s="74">
        <f t="shared" si="2"/>
        <v>0</v>
      </c>
      <c r="AV44" s="74">
        <f t="shared" si="2"/>
        <v>0</v>
      </c>
      <c r="AW44" s="74">
        <f t="shared" si="2"/>
        <v>0</v>
      </c>
    </row>
    <row r="45" spans="1:49">
      <c r="B45" s="15" t="s">
        <v>23</v>
      </c>
      <c r="C45" s="16">
        <f>SUM(C46:C184)</f>
        <v>15</v>
      </c>
      <c r="D45" s="16">
        <f t="shared" ref="D45:F45" si="3">SUM(D46:D184)</f>
        <v>18</v>
      </c>
      <c r="E45" s="16">
        <f t="shared" si="3"/>
        <v>19</v>
      </c>
      <c r="F45" s="16">
        <f t="shared" si="3"/>
        <v>16</v>
      </c>
      <c r="G45" s="16">
        <f t="shared" ref="G45" si="4">SUM(G46:G184)</f>
        <v>23</v>
      </c>
      <c r="H45" s="16">
        <f t="shared" ref="H45:I45" si="5">SUM(H46:H184)</f>
        <v>24</v>
      </c>
      <c r="I45" s="16">
        <f t="shared" si="5"/>
        <v>28</v>
      </c>
      <c r="J45" s="16">
        <f t="shared" ref="J45" si="6">SUM(J46:J184)</f>
        <v>26</v>
      </c>
      <c r="K45" s="16">
        <f t="shared" ref="K45:L45" si="7">SUM(K46:K184)</f>
        <v>25</v>
      </c>
      <c r="L45" s="16">
        <f t="shared" si="7"/>
        <v>27</v>
      </c>
      <c r="M45" s="16">
        <f t="shared" ref="M45" si="8">SUM(M46:M184)</f>
        <v>25</v>
      </c>
      <c r="N45" s="16">
        <f t="shared" ref="N45:O45" si="9">SUM(N46:N184)</f>
        <v>20</v>
      </c>
      <c r="O45" s="16">
        <f t="shared" si="9"/>
        <v>18</v>
      </c>
      <c r="P45" s="16">
        <f t="shared" ref="P45" si="10">SUM(P46:P184)</f>
        <v>21</v>
      </c>
      <c r="Q45" s="16">
        <f t="shared" ref="Q45:R45" si="11">SUM(Q46:Q184)</f>
        <v>14</v>
      </c>
      <c r="R45" s="16">
        <f t="shared" si="11"/>
        <v>15</v>
      </c>
      <c r="S45" s="16">
        <f t="shared" ref="S45" si="12">SUM(S46:S184)</f>
        <v>17</v>
      </c>
      <c r="T45" s="16">
        <f t="shared" ref="T45:U45" si="13">SUM(T46:T184)</f>
        <v>15</v>
      </c>
      <c r="U45" s="16">
        <f t="shared" si="13"/>
        <v>18</v>
      </c>
      <c r="V45" s="16">
        <f t="shared" ref="V45" si="14">SUM(V46:V184)</f>
        <v>24</v>
      </c>
      <c r="W45" s="16">
        <f t="shared" ref="W45:X45" si="15">SUM(W46:W184)</f>
        <v>26</v>
      </c>
      <c r="X45" s="16">
        <f t="shared" si="15"/>
        <v>16</v>
      </c>
      <c r="Y45" s="16">
        <f t="shared" ref="Y45" si="16">SUM(Y46:Y184)</f>
        <v>19</v>
      </c>
      <c r="Z45" s="16">
        <f t="shared" ref="Z45:AA45" si="17">SUM(Z46:Z184)</f>
        <v>21</v>
      </c>
      <c r="AA45" s="16">
        <f t="shared" si="17"/>
        <v>16</v>
      </c>
      <c r="AB45" s="16">
        <f t="shared" ref="AB45" si="18">SUM(AB46:AB184)</f>
        <v>24</v>
      </c>
      <c r="AC45" s="16">
        <f t="shared" ref="AC45:AD45" si="19">SUM(AC46:AC184)</f>
        <v>17</v>
      </c>
      <c r="AD45" s="16">
        <f t="shared" si="19"/>
        <v>28</v>
      </c>
      <c r="AE45" s="16">
        <f t="shared" ref="AE45" si="20">SUM(AE46:AE184)</f>
        <v>14</v>
      </c>
      <c r="AF45" s="16">
        <f t="shared" ref="AF45:AG45" si="21">SUM(AF46:AF184)</f>
        <v>24</v>
      </c>
      <c r="AG45" s="16">
        <f t="shared" si="21"/>
        <v>23</v>
      </c>
      <c r="AH45" s="16">
        <f t="shared" ref="AH45" si="22">SUM(AH46:AH184)</f>
        <v>14</v>
      </c>
      <c r="AI45" s="16">
        <f t="shared" ref="AI45:AJ45" si="23">SUM(AI46:AI184)</f>
        <v>0</v>
      </c>
      <c r="AJ45" s="16">
        <f t="shared" si="23"/>
        <v>0</v>
      </c>
      <c r="AK45" s="16">
        <f t="shared" ref="AK45" si="24">SUM(AK46:AK184)</f>
        <v>0</v>
      </c>
      <c r="AL45" s="16">
        <f t="shared" ref="AL45:AM45" si="25">SUM(AL46:AL184)</f>
        <v>0</v>
      </c>
      <c r="AM45" s="16">
        <f t="shared" si="25"/>
        <v>0</v>
      </c>
      <c r="AN45" s="16">
        <f t="shared" ref="AN45" si="26">SUM(AN46:AN184)</f>
        <v>0</v>
      </c>
      <c r="AO45" s="16">
        <f t="shared" ref="AO45:AP45" si="27">SUM(AO46:AO184)</f>
        <v>0</v>
      </c>
      <c r="AP45" s="16">
        <f t="shared" si="27"/>
        <v>0</v>
      </c>
      <c r="AQ45" s="16">
        <f t="shared" ref="AQ45" si="28">SUM(AQ46:AQ184)</f>
        <v>0</v>
      </c>
      <c r="AR45" s="16">
        <f t="shared" ref="AR45:AS45" si="29">SUM(AR46:AR184)</f>
        <v>0</v>
      </c>
      <c r="AS45" s="16">
        <f t="shared" si="29"/>
        <v>0</v>
      </c>
      <c r="AT45" s="16">
        <f t="shared" ref="AT45" si="30">SUM(AT46:AT184)</f>
        <v>0</v>
      </c>
      <c r="AU45" s="16">
        <f t="shared" ref="AU45:AV45" si="31">SUM(AU46:AU184)</f>
        <v>0</v>
      </c>
      <c r="AV45" s="16">
        <f t="shared" si="31"/>
        <v>0</v>
      </c>
      <c r="AW45" s="16">
        <f t="shared" ref="AW45" si="32">SUM(AW46:AW184)</f>
        <v>0</v>
      </c>
    </row>
    <row r="46" spans="1:49">
      <c r="B46" s="15">
        <v>1</v>
      </c>
      <c r="C46" s="15">
        <f t="shared" ref="C46:AW46" si="33">COUNTIF($A7,C7)</f>
        <v>0</v>
      </c>
      <c r="D46" s="15">
        <f t="shared" si="33"/>
        <v>0</v>
      </c>
      <c r="E46" s="15">
        <f t="shared" si="33"/>
        <v>1</v>
      </c>
      <c r="F46" s="15">
        <f t="shared" si="33"/>
        <v>0</v>
      </c>
      <c r="G46" s="15">
        <f t="shared" si="33"/>
        <v>1</v>
      </c>
      <c r="H46" s="15">
        <f t="shared" si="33"/>
        <v>1</v>
      </c>
      <c r="I46" s="15">
        <f t="shared" si="33"/>
        <v>1</v>
      </c>
      <c r="J46" s="15">
        <f t="shared" si="33"/>
        <v>1</v>
      </c>
      <c r="K46" s="15">
        <f t="shared" si="33"/>
        <v>0</v>
      </c>
      <c r="L46" s="15">
        <f t="shared" si="33"/>
        <v>1</v>
      </c>
      <c r="M46" s="15">
        <f t="shared" si="33"/>
        <v>1</v>
      </c>
      <c r="N46" s="15">
        <f t="shared" si="33"/>
        <v>0</v>
      </c>
      <c r="O46" s="15">
        <f t="shared" si="33"/>
        <v>1</v>
      </c>
      <c r="P46" s="15">
        <f t="shared" si="33"/>
        <v>0</v>
      </c>
      <c r="Q46" s="15">
        <f t="shared" si="33"/>
        <v>0</v>
      </c>
      <c r="R46" s="15">
        <f t="shared" si="33"/>
        <v>1</v>
      </c>
      <c r="S46" s="15">
        <f t="shared" si="33"/>
        <v>0</v>
      </c>
      <c r="T46" s="15">
        <f t="shared" si="33"/>
        <v>0</v>
      </c>
      <c r="U46" s="15">
        <f t="shared" si="33"/>
        <v>1</v>
      </c>
      <c r="V46" s="15">
        <f t="shared" si="33"/>
        <v>0</v>
      </c>
      <c r="W46" s="15">
        <f t="shared" si="33"/>
        <v>0</v>
      </c>
      <c r="X46" s="15">
        <f t="shared" si="33"/>
        <v>1</v>
      </c>
      <c r="Y46" s="15">
        <f t="shared" si="33"/>
        <v>0</v>
      </c>
      <c r="Z46" s="15">
        <f t="shared" si="33"/>
        <v>1</v>
      </c>
      <c r="AA46" s="15">
        <f t="shared" si="33"/>
        <v>1</v>
      </c>
      <c r="AB46" s="15">
        <f t="shared" si="33"/>
        <v>0</v>
      </c>
      <c r="AC46" s="15">
        <f t="shared" si="33"/>
        <v>0</v>
      </c>
      <c r="AD46" s="15">
        <f t="shared" si="33"/>
        <v>0</v>
      </c>
      <c r="AE46" s="15">
        <f t="shared" si="33"/>
        <v>1</v>
      </c>
      <c r="AF46" s="15">
        <f t="shared" si="33"/>
        <v>0</v>
      </c>
      <c r="AG46" s="15">
        <f t="shared" si="33"/>
        <v>0</v>
      </c>
      <c r="AH46" s="15">
        <f t="shared" si="33"/>
        <v>0</v>
      </c>
      <c r="AI46" s="15">
        <f t="shared" si="33"/>
        <v>0</v>
      </c>
      <c r="AJ46" s="15">
        <f t="shared" si="33"/>
        <v>0</v>
      </c>
      <c r="AK46" s="15">
        <f t="shared" si="33"/>
        <v>0</v>
      </c>
      <c r="AL46" s="15">
        <f t="shared" si="33"/>
        <v>0</v>
      </c>
      <c r="AM46" s="15">
        <f t="shared" si="33"/>
        <v>0</v>
      </c>
      <c r="AN46" s="15">
        <f t="shared" si="33"/>
        <v>0</v>
      </c>
      <c r="AO46" s="15">
        <f t="shared" si="33"/>
        <v>0</v>
      </c>
      <c r="AP46" s="15">
        <f t="shared" si="33"/>
        <v>0</v>
      </c>
      <c r="AQ46" s="15">
        <f t="shared" si="33"/>
        <v>0</v>
      </c>
      <c r="AR46" s="15">
        <f t="shared" si="33"/>
        <v>0</v>
      </c>
      <c r="AS46" s="15">
        <f t="shared" si="33"/>
        <v>0</v>
      </c>
      <c r="AT46" s="15">
        <f t="shared" si="33"/>
        <v>0</v>
      </c>
      <c r="AU46" s="15">
        <f t="shared" si="33"/>
        <v>0</v>
      </c>
      <c r="AV46" s="15">
        <f t="shared" si="33"/>
        <v>0</v>
      </c>
      <c r="AW46" s="15">
        <f t="shared" si="33"/>
        <v>0</v>
      </c>
    </row>
    <row r="47" spans="1:49">
      <c r="B47" s="15">
        <v>2</v>
      </c>
      <c r="C47" s="15">
        <f t="shared" ref="C47:AW47" si="34">COUNTIF($A8,C8)</f>
        <v>1</v>
      </c>
      <c r="D47" s="15">
        <f t="shared" si="34"/>
        <v>0</v>
      </c>
      <c r="E47" s="15">
        <f t="shared" si="34"/>
        <v>1</v>
      </c>
      <c r="F47" s="15">
        <f t="shared" si="34"/>
        <v>1</v>
      </c>
      <c r="G47" s="15">
        <f t="shared" si="34"/>
        <v>1</v>
      </c>
      <c r="H47" s="15">
        <f t="shared" si="34"/>
        <v>1</v>
      </c>
      <c r="I47" s="15">
        <f t="shared" si="34"/>
        <v>1</v>
      </c>
      <c r="J47" s="15">
        <f t="shared" si="34"/>
        <v>1</v>
      </c>
      <c r="K47" s="15">
        <f t="shared" si="34"/>
        <v>1</v>
      </c>
      <c r="L47" s="15">
        <f t="shared" si="34"/>
        <v>1</v>
      </c>
      <c r="M47" s="15">
        <f t="shared" si="34"/>
        <v>1</v>
      </c>
      <c r="N47" s="15">
        <f t="shared" si="34"/>
        <v>1</v>
      </c>
      <c r="O47" s="15">
        <f t="shared" si="34"/>
        <v>0</v>
      </c>
      <c r="P47" s="15">
        <f t="shared" si="34"/>
        <v>1</v>
      </c>
      <c r="Q47" s="15">
        <f t="shared" si="34"/>
        <v>0</v>
      </c>
      <c r="R47" s="15">
        <f t="shared" si="34"/>
        <v>1</v>
      </c>
      <c r="S47" s="15">
        <f t="shared" si="34"/>
        <v>1</v>
      </c>
      <c r="T47" s="15">
        <f t="shared" si="34"/>
        <v>0</v>
      </c>
      <c r="U47" s="15">
        <f t="shared" si="34"/>
        <v>0</v>
      </c>
      <c r="V47" s="15">
        <f t="shared" si="34"/>
        <v>1</v>
      </c>
      <c r="W47" s="15">
        <f t="shared" si="34"/>
        <v>1</v>
      </c>
      <c r="X47" s="15">
        <f t="shared" si="34"/>
        <v>1</v>
      </c>
      <c r="Y47" s="15">
        <f t="shared" si="34"/>
        <v>0</v>
      </c>
      <c r="Z47" s="15">
        <f t="shared" si="34"/>
        <v>1</v>
      </c>
      <c r="AA47" s="15">
        <f t="shared" si="34"/>
        <v>1</v>
      </c>
      <c r="AB47" s="15">
        <f t="shared" si="34"/>
        <v>1</v>
      </c>
      <c r="AC47" s="15">
        <f t="shared" si="34"/>
        <v>1</v>
      </c>
      <c r="AD47" s="15">
        <f t="shared" si="34"/>
        <v>1</v>
      </c>
      <c r="AE47" s="15">
        <f t="shared" si="34"/>
        <v>0</v>
      </c>
      <c r="AF47" s="15">
        <f t="shared" si="34"/>
        <v>1</v>
      </c>
      <c r="AG47" s="15">
        <f t="shared" si="34"/>
        <v>1</v>
      </c>
      <c r="AH47" s="15">
        <f t="shared" si="34"/>
        <v>1</v>
      </c>
      <c r="AI47" s="15">
        <f t="shared" si="34"/>
        <v>0</v>
      </c>
      <c r="AJ47" s="15">
        <f t="shared" si="34"/>
        <v>0</v>
      </c>
      <c r="AK47" s="15">
        <f t="shared" si="34"/>
        <v>0</v>
      </c>
      <c r="AL47" s="15">
        <f t="shared" si="34"/>
        <v>0</v>
      </c>
      <c r="AM47" s="15">
        <f t="shared" si="34"/>
        <v>0</v>
      </c>
      <c r="AN47" s="15">
        <f t="shared" si="34"/>
        <v>0</v>
      </c>
      <c r="AO47" s="15">
        <f t="shared" si="34"/>
        <v>0</v>
      </c>
      <c r="AP47" s="15">
        <f t="shared" si="34"/>
        <v>0</v>
      </c>
      <c r="AQ47" s="15">
        <f t="shared" si="34"/>
        <v>0</v>
      </c>
      <c r="AR47" s="15">
        <f t="shared" si="34"/>
        <v>0</v>
      </c>
      <c r="AS47" s="15">
        <f t="shared" si="34"/>
        <v>0</v>
      </c>
      <c r="AT47" s="15">
        <f t="shared" si="34"/>
        <v>0</v>
      </c>
      <c r="AU47" s="15">
        <f t="shared" si="34"/>
        <v>0</v>
      </c>
      <c r="AV47" s="15">
        <f t="shared" si="34"/>
        <v>0</v>
      </c>
      <c r="AW47" s="15">
        <f t="shared" si="34"/>
        <v>0</v>
      </c>
    </row>
    <row r="48" spans="1:49">
      <c r="B48" s="15">
        <v>3</v>
      </c>
      <c r="C48" s="15">
        <f t="shared" ref="C48:AW48" si="35">COUNTIF($A9,C9)</f>
        <v>1</v>
      </c>
      <c r="D48" s="15">
        <f t="shared" si="35"/>
        <v>1</v>
      </c>
      <c r="E48" s="15">
        <f t="shared" si="35"/>
        <v>1</v>
      </c>
      <c r="F48" s="15">
        <f t="shared" si="35"/>
        <v>1</v>
      </c>
      <c r="G48" s="15">
        <f t="shared" si="35"/>
        <v>0</v>
      </c>
      <c r="H48" s="15">
        <f t="shared" si="35"/>
        <v>1</v>
      </c>
      <c r="I48" s="15">
        <f t="shared" si="35"/>
        <v>1</v>
      </c>
      <c r="J48" s="15">
        <f t="shared" si="35"/>
        <v>1</v>
      </c>
      <c r="K48" s="15">
        <f t="shared" si="35"/>
        <v>1</v>
      </c>
      <c r="L48" s="15">
        <f t="shared" si="35"/>
        <v>1</v>
      </c>
      <c r="M48" s="15">
        <f t="shared" si="35"/>
        <v>1</v>
      </c>
      <c r="N48" s="15">
        <f t="shared" si="35"/>
        <v>1</v>
      </c>
      <c r="O48" s="15">
        <f t="shared" si="35"/>
        <v>1</v>
      </c>
      <c r="P48" s="15">
        <f t="shared" si="35"/>
        <v>1</v>
      </c>
      <c r="Q48" s="15">
        <f t="shared" si="35"/>
        <v>1</v>
      </c>
      <c r="R48" s="15">
        <f t="shared" si="35"/>
        <v>1</v>
      </c>
      <c r="S48" s="15">
        <f t="shared" si="35"/>
        <v>1</v>
      </c>
      <c r="T48" s="15">
        <f t="shared" si="35"/>
        <v>1</v>
      </c>
      <c r="U48" s="15">
        <f t="shared" si="35"/>
        <v>1</v>
      </c>
      <c r="V48" s="15">
        <f t="shared" si="35"/>
        <v>1</v>
      </c>
      <c r="W48" s="15">
        <f t="shared" si="35"/>
        <v>1</v>
      </c>
      <c r="X48" s="15">
        <f t="shared" si="35"/>
        <v>0</v>
      </c>
      <c r="Y48" s="15">
        <f t="shared" si="35"/>
        <v>1</v>
      </c>
      <c r="Z48" s="15">
        <f t="shared" si="35"/>
        <v>1</v>
      </c>
      <c r="AA48" s="15">
        <f t="shared" si="35"/>
        <v>0</v>
      </c>
      <c r="AB48" s="15">
        <f t="shared" si="35"/>
        <v>1</v>
      </c>
      <c r="AC48" s="15">
        <f t="shared" si="35"/>
        <v>1</v>
      </c>
      <c r="AD48" s="15">
        <f t="shared" si="35"/>
        <v>1</v>
      </c>
      <c r="AE48" s="15">
        <f t="shared" si="35"/>
        <v>1</v>
      </c>
      <c r="AF48" s="15">
        <f t="shared" si="35"/>
        <v>1</v>
      </c>
      <c r="AG48" s="15">
        <f t="shared" si="35"/>
        <v>1</v>
      </c>
      <c r="AH48" s="15">
        <f t="shared" si="35"/>
        <v>1</v>
      </c>
      <c r="AI48" s="15">
        <f t="shared" si="35"/>
        <v>0</v>
      </c>
      <c r="AJ48" s="15">
        <f t="shared" si="35"/>
        <v>0</v>
      </c>
      <c r="AK48" s="15">
        <f t="shared" si="35"/>
        <v>0</v>
      </c>
      <c r="AL48" s="15">
        <f t="shared" si="35"/>
        <v>0</v>
      </c>
      <c r="AM48" s="15">
        <f t="shared" si="35"/>
        <v>0</v>
      </c>
      <c r="AN48" s="15">
        <f t="shared" si="35"/>
        <v>0</v>
      </c>
      <c r="AO48" s="15">
        <f t="shared" si="35"/>
        <v>0</v>
      </c>
      <c r="AP48" s="15">
        <f t="shared" si="35"/>
        <v>0</v>
      </c>
      <c r="AQ48" s="15">
        <f t="shared" si="35"/>
        <v>0</v>
      </c>
      <c r="AR48" s="15">
        <f t="shared" si="35"/>
        <v>0</v>
      </c>
      <c r="AS48" s="15">
        <f t="shared" si="35"/>
        <v>0</v>
      </c>
      <c r="AT48" s="15">
        <f t="shared" si="35"/>
        <v>0</v>
      </c>
      <c r="AU48" s="15">
        <f t="shared" si="35"/>
        <v>0</v>
      </c>
      <c r="AV48" s="15">
        <f t="shared" si="35"/>
        <v>0</v>
      </c>
      <c r="AW48" s="15">
        <f t="shared" si="35"/>
        <v>0</v>
      </c>
    </row>
    <row r="49" spans="2:49">
      <c r="B49" s="15">
        <v>4</v>
      </c>
      <c r="C49" s="15">
        <f t="shared" ref="C49:AW49" si="36">COUNTIF($A10,C10)</f>
        <v>0</v>
      </c>
      <c r="D49" s="15">
        <f t="shared" si="36"/>
        <v>0</v>
      </c>
      <c r="E49" s="15">
        <f t="shared" si="36"/>
        <v>0</v>
      </c>
      <c r="F49" s="15">
        <f t="shared" si="36"/>
        <v>1</v>
      </c>
      <c r="G49" s="15">
        <f t="shared" si="36"/>
        <v>1</v>
      </c>
      <c r="H49" s="15">
        <f t="shared" si="36"/>
        <v>1</v>
      </c>
      <c r="I49" s="15">
        <f t="shared" si="36"/>
        <v>1</v>
      </c>
      <c r="J49" s="15">
        <f t="shared" si="36"/>
        <v>1</v>
      </c>
      <c r="K49" s="15">
        <f t="shared" si="36"/>
        <v>0</v>
      </c>
      <c r="L49" s="15">
        <f t="shared" si="36"/>
        <v>1</v>
      </c>
      <c r="M49" s="15">
        <f t="shared" si="36"/>
        <v>1</v>
      </c>
      <c r="N49" s="15">
        <f t="shared" si="36"/>
        <v>0</v>
      </c>
      <c r="O49" s="15">
        <f t="shared" si="36"/>
        <v>1</v>
      </c>
      <c r="P49" s="15">
        <f t="shared" si="36"/>
        <v>0</v>
      </c>
      <c r="Q49" s="15">
        <f t="shared" si="36"/>
        <v>1</v>
      </c>
      <c r="R49" s="15">
        <f t="shared" si="36"/>
        <v>0</v>
      </c>
      <c r="S49" s="15">
        <f t="shared" si="36"/>
        <v>0</v>
      </c>
      <c r="T49" s="15">
        <f t="shared" si="36"/>
        <v>0</v>
      </c>
      <c r="U49" s="15">
        <f t="shared" si="36"/>
        <v>0</v>
      </c>
      <c r="V49" s="15">
        <f t="shared" si="36"/>
        <v>1</v>
      </c>
      <c r="W49" s="15">
        <f t="shared" si="36"/>
        <v>1</v>
      </c>
      <c r="X49" s="15">
        <f t="shared" si="36"/>
        <v>1</v>
      </c>
      <c r="Y49" s="15">
        <f t="shared" si="36"/>
        <v>1</v>
      </c>
      <c r="Z49" s="15">
        <f t="shared" si="36"/>
        <v>1</v>
      </c>
      <c r="AA49" s="15">
        <f t="shared" si="36"/>
        <v>1</v>
      </c>
      <c r="AB49" s="15">
        <f t="shared" si="36"/>
        <v>1</v>
      </c>
      <c r="AC49" s="15">
        <f t="shared" si="36"/>
        <v>1</v>
      </c>
      <c r="AD49" s="15">
        <f t="shared" si="36"/>
        <v>1</v>
      </c>
      <c r="AE49" s="15">
        <f t="shared" si="36"/>
        <v>0</v>
      </c>
      <c r="AF49" s="15">
        <f t="shared" si="36"/>
        <v>0</v>
      </c>
      <c r="AG49" s="15">
        <f t="shared" si="36"/>
        <v>0</v>
      </c>
      <c r="AH49" s="15">
        <f t="shared" si="36"/>
        <v>0</v>
      </c>
      <c r="AI49" s="15">
        <f t="shared" si="36"/>
        <v>0</v>
      </c>
      <c r="AJ49" s="15">
        <f t="shared" si="36"/>
        <v>0</v>
      </c>
      <c r="AK49" s="15">
        <f t="shared" si="36"/>
        <v>0</v>
      </c>
      <c r="AL49" s="15">
        <f t="shared" si="36"/>
        <v>0</v>
      </c>
      <c r="AM49" s="15">
        <f t="shared" si="36"/>
        <v>0</v>
      </c>
      <c r="AN49" s="15">
        <f t="shared" si="36"/>
        <v>0</v>
      </c>
      <c r="AO49" s="15">
        <f t="shared" si="36"/>
        <v>0</v>
      </c>
      <c r="AP49" s="15">
        <f t="shared" si="36"/>
        <v>0</v>
      </c>
      <c r="AQ49" s="15">
        <f t="shared" si="36"/>
        <v>0</v>
      </c>
      <c r="AR49" s="15">
        <f t="shared" si="36"/>
        <v>0</v>
      </c>
      <c r="AS49" s="15">
        <f t="shared" si="36"/>
        <v>0</v>
      </c>
      <c r="AT49" s="15">
        <f t="shared" si="36"/>
        <v>0</v>
      </c>
      <c r="AU49" s="15">
        <f t="shared" si="36"/>
        <v>0</v>
      </c>
      <c r="AV49" s="15">
        <f t="shared" si="36"/>
        <v>0</v>
      </c>
      <c r="AW49" s="15">
        <f t="shared" si="36"/>
        <v>0</v>
      </c>
    </row>
    <row r="50" spans="2:49">
      <c r="B50" s="15">
        <v>5</v>
      </c>
      <c r="C50" s="15">
        <f t="shared" ref="C50:AW50" si="37">COUNTIF($A11,C11)</f>
        <v>0</v>
      </c>
      <c r="D50" s="15">
        <f t="shared" si="37"/>
        <v>1</v>
      </c>
      <c r="E50" s="15">
        <f t="shared" si="37"/>
        <v>0</v>
      </c>
      <c r="F50" s="15">
        <f t="shared" si="37"/>
        <v>0</v>
      </c>
      <c r="G50" s="15">
        <f t="shared" si="37"/>
        <v>0</v>
      </c>
      <c r="H50" s="15">
        <f t="shared" si="37"/>
        <v>0</v>
      </c>
      <c r="I50" s="15">
        <f t="shared" si="37"/>
        <v>1</v>
      </c>
      <c r="J50" s="15">
        <f t="shared" si="37"/>
        <v>0</v>
      </c>
      <c r="K50" s="15">
        <f t="shared" si="37"/>
        <v>0</v>
      </c>
      <c r="L50" s="15">
        <f t="shared" si="37"/>
        <v>0</v>
      </c>
      <c r="M50" s="15">
        <f t="shared" si="37"/>
        <v>1</v>
      </c>
      <c r="N50" s="15">
        <f t="shared" si="37"/>
        <v>1</v>
      </c>
      <c r="O50" s="15">
        <f t="shared" si="37"/>
        <v>0</v>
      </c>
      <c r="P50" s="15">
        <f t="shared" si="37"/>
        <v>1</v>
      </c>
      <c r="Q50" s="15">
        <f t="shared" si="37"/>
        <v>0</v>
      </c>
      <c r="R50" s="15">
        <f t="shared" si="37"/>
        <v>0</v>
      </c>
      <c r="S50" s="15">
        <f t="shared" si="37"/>
        <v>0</v>
      </c>
      <c r="T50" s="15">
        <f t="shared" si="37"/>
        <v>0</v>
      </c>
      <c r="U50" s="15">
        <f t="shared" si="37"/>
        <v>0</v>
      </c>
      <c r="V50" s="15">
        <f t="shared" si="37"/>
        <v>1</v>
      </c>
      <c r="W50" s="15">
        <f t="shared" si="37"/>
        <v>1</v>
      </c>
      <c r="X50" s="15">
        <f t="shared" si="37"/>
        <v>0</v>
      </c>
      <c r="Y50" s="15">
        <f t="shared" si="37"/>
        <v>1</v>
      </c>
      <c r="Z50" s="15">
        <f t="shared" si="37"/>
        <v>1</v>
      </c>
      <c r="AA50" s="15">
        <f t="shared" si="37"/>
        <v>0</v>
      </c>
      <c r="AB50" s="15">
        <f t="shared" si="37"/>
        <v>0</v>
      </c>
      <c r="AC50" s="15">
        <f t="shared" si="37"/>
        <v>0</v>
      </c>
      <c r="AD50" s="15">
        <f t="shared" si="37"/>
        <v>1</v>
      </c>
      <c r="AE50" s="15">
        <f t="shared" si="37"/>
        <v>0</v>
      </c>
      <c r="AF50" s="15">
        <f t="shared" si="37"/>
        <v>0</v>
      </c>
      <c r="AG50" s="15">
        <f t="shared" si="37"/>
        <v>0</v>
      </c>
      <c r="AH50" s="15">
        <f t="shared" si="37"/>
        <v>0</v>
      </c>
      <c r="AI50" s="15">
        <f t="shared" si="37"/>
        <v>0</v>
      </c>
      <c r="AJ50" s="15">
        <f t="shared" si="37"/>
        <v>0</v>
      </c>
      <c r="AK50" s="15">
        <f t="shared" si="37"/>
        <v>0</v>
      </c>
      <c r="AL50" s="15">
        <f t="shared" si="37"/>
        <v>0</v>
      </c>
      <c r="AM50" s="15">
        <f t="shared" si="37"/>
        <v>0</v>
      </c>
      <c r="AN50" s="15">
        <f t="shared" si="37"/>
        <v>0</v>
      </c>
      <c r="AO50" s="15">
        <f t="shared" si="37"/>
        <v>0</v>
      </c>
      <c r="AP50" s="15">
        <f t="shared" si="37"/>
        <v>0</v>
      </c>
      <c r="AQ50" s="15">
        <f t="shared" si="37"/>
        <v>0</v>
      </c>
      <c r="AR50" s="15">
        <f t="shared" si="37"/>
        <v>0</v>
      </c>
      <c r="AS50" s="15">
        <f t="shared" si="37"/>
        <v>0</v>
      </c>
      <c r="AT50" s="15">
        <f t="shared" si="37"/>
        <v>0</v>
      </c>
      <c r="AU50" s="15">
        <f t="shared" si="37"/>
        <v>0</v>
      </c>
      <c r="AV50" s="15">
        <f t="shared" si="37"/>
        <v>0</v>
      </c>
      <c r="AW50" s="15">
        <f t="shared" si="37"/>
        <v>0</v>
      </c>
    </row>
    <row r="51" spans="2:49">
      <c r="B51" s="15">
        <v>6</v>
      </c>
      <c r="C51" s="15">
        <f t="shared" ref="C51:AW51" si="38">COUNTIF($A12,C12)</f>
        <v>0</v>
      </c>
      <c r="D51" s="15">
        <f t="shared" si="38"/>
        <v>1</v>
      </c>
      <c r="E51" s="15">
        <f t="shared" si="38"/>
        <v>1</v>
      </c>
      <c r="F51" s="15">
        <f t="shared" si="38"/>
        <v>1</v>
      </c>
      <c r="G51" s="15">
        <f t="shared" si="38"/>
        <v>1</v>
      </c>
      <c r="H51" s="15">
        <f t="shared" si="38"/>
        <v>1</v>
      </c>
      <c r="I51" s="15">
        <f t="shared" si="38"/>
        <v>1</v>
      </c>
      <c r="J51" s="15">
        <f t="shared" si="38"/>
        <v>1</v>
      </c>
      <c r="K51" s="15">
        <f t="shared" si="38"/>
        <v>1</v>
      </c>
      <c r="L51" s="15">
        <f t="shared" si="38"/>
        <v>1</v>
      </c>
      <c r="M51" s="15">
        <f t="shared" si="38"/>
        <v>1</v>
      </c>
      <c r="N51" s="15">
        <f t="shared" si="38"/>
        <v>1</v>
      </c>
      <c r="O51" s="15">
        <f t="shared" si="38"/>
        <v>1</v>
      </c>
      <c r="P51" s="15">
        <f t="shared" si="38"/>
        <v>1</v>
      </c>
      <c r="Q51" s="15">
        <f t="shared" si="38"/>
        <v>1</v>
      </c>
      <c r="R51" s="15">
        <f t="shared" si="38"/>
        <v>1</v>
      </c>
      <c r="S51" s="15">
        <f t="shared" si="38"/>
        <v>1</v>
      </c>
      <c r="T51" s="15">
        <f t="shared" si="38"/>
        <v>1</v>
      </c>
      <c r="U51" s="15">
        <f t="shared" si="38"/>
        <v>0</v>
      </c>
      <c r="V51" s="15">
        <f t="shared" si="38"/>
        <v>1</v>
      </c>
      <c r="W51" s="15">
        <f t="shared" si="38"/>
        <v>1</v>
      </c>
      <c r="X51" s="15">
        <f t="shared" si="38"/>
        <v>0</v>
      </c>
      <c r="Y51" s="15">
        <f t="shared" si="38"/>
        <v>1</v>
      </c>
      <c r="Z51" s="15">
        <f t="shared" si="38"/>
        <v>1</v>
      </c>
      <c r="AA51" s="15">
        <f t="shared" si="38"/>
        <v>0</v>
      </c>
      <c r="AB51" s="15">
        <f t="shared" si="38"/>
        <v>1</v>
      </c>
      <c r="AC51" s="15">
        <f t="shared" si="38"/>
        <v>1</v>
      </c>
      <c r="AD51" s="15">
        <f t="shared" si="38"/>
        <v>1</v>
      </c>
      <c r="AE51" s="15">
        <f t="shared" si="38"/>
        <v>0</v>
      </c>
      <c r="AF51" s="15">
        <f t="shared" si="38"/>
        <v>1</v>
      </c>
      <c r="AG51" s="15">
        <f t="shared" si="38"/>
        <v>1</v>
      </c>
      <c r="AH51" s="15">
        <f t="shared" si="38"/>
        <v>1</v>
      </c>
      <c r="AI51" s="15">
        <f t="shared" si="38"/>
        <v>0</v>
      </c>
      <c r="AJ51" s="15">
        <f t="shared" si="38"/>
        <v>0</v>
      </c>
      <c r="AK51" s="15">
        <f t="shared" si="38"/>
        <v>0</v>
      </c>
      <c r="AL51" s="15">
        <f t="shared" si="38"/>
        <v>0</v>
      </c>
      <c r="AM51" s="15">
        <f t="shared" si="38"/>
        <v>0</v>
      </c>
      <c r="AN51" s="15">
        <f t="shared" si="38"/>
        <v>0</v>
      </c>
      <c r="AO51" s="15">
        <f t="shared" si="38"/>
        <v>0</v>
      </c>
      <c r="AP51" s="15">
        <f t="shared" si="38"/>
        <v>0</v>
      </c>
      <c r="AQ51" s="15">
        <f t="shared" si="38"/>
        <v>0</v>
      </c>
      <c r="AR51" s="15">
        <f t="shared" si="38"/>
        <v>0</v>
      </c>
      <c r="AS51" s="15">
        <f t="shared" si="38"/>
        <v>0</v>
      </c>
      <c r="AT51" s="15">
        <f t="shared" si="38"/>
        <v>0</v>
      </c>
      <c r="AU51" s="15">
        <f t="shared" si="38"/>
        <v>0</v>
      </c>
      <c r="AV51" s="15">
        <f t="shared" si="38"/>
        <v>0</v>
      </c>
      <c r="AW51" s="15">
        <f t="shared" si="38"/>
        <v>0</v>
      </c>
    </row>
    <row r="52" spans="2:49">
      <c r="B52" s="15">
        <v>7</v>
      </c>
      <c r="C52" s="15">
        <f t="shared" ref="C52:AW52" si="39">COUNTIF($A13,C13)</f>
        <v>1</v>
      </c>
      <c r="D52" s="15">
        <f t="shared" si="39"/>
        <v>0</v>
      </c>
      <c r="E52" s="15">
        <f t="shared" si="39"/>
        <v>0</v>
      </c>
      <c r="F52" s="15">
        <f t="shared" si="39"/>
        <v>0</v>
      </c>
      <c r="G52" s="15">
        <f t="shared" si="39"/>
        <v>1</v>
      </c>
      <c r="H52" s="15">
        <f t="shared" si="39"/>
        <v>0</v>
      </c>
      <c r="I52" s="15">
        <f t="shared" si="39"/>
        <v>1</v>
      </c>
      <c r="J52" s="15">
        <f t="shared" si="39"/>
        <v>1</v>
      </c>
      <c r="K52" s="15">
        <f t="shared" si="39"/>
        <v>1</v>
      </c>
      <c r="L52" s="15">
        <f t="shared" si="39"/>
        <v>1</v>
      </c>
      <c r="M52" s="15">
        <f t="shared" si="39"/>
        <v>1</v>
      </c>
      <c r="N52" s="15">
        <f t="shared" si="39"/>
        <v>1</v>
      </c>
      <c r="O52" s="15">
        <f t="shared" si="39"/>
        <v>0</v>
      </c>
      <c r="P52" s="15">
        <f t="shared" si="39"/>
        <v>0</v>
      </c>
      <c r="Q52" s="15">
        <f t="shared" si="39"/>
        <v>1</v>
      </c>
      <c r="R52" s="15">
        <f t="shared" si="39"/>
        <v>0</v>
      </c>
      <c r="S52" s="15">
        <f t="shared" si="39"/>
        <v>1</v>
      </c>
      <c r="T52" s="15">
        <f t="shared" si="39"/>
        <v>1</v>
      </c>
      <c r="U52" s="15">
        <f t="shared" si="39"/>
        <v>0</v>
      </c>
      <c r="V52" s="15">
        <f t="shared" si="39"/>
        <v>1</v>
      </c>
      <c r="W52" s="15">
        <f t="shared" si="39"/>
        <v>1</v>
      </c>
      <c r="X52" s="15">
        <f t="shared" si="39"/>
        <v>0</v>
      </c>
      <c r="Y52" s="15">
        <f t="shared" si="39"/>
        <v>1</v>
      </c>
      <c r="Z52" s="15">
        <f t="shared" si="39"/>
        <v>0</v>
      </c>
      <c r="AA52" s="15">
        <f t="shared" si="39"/>
        <v>0</v>
      </c>
      <c r="AB52" s="15">
        <f t="shared" si="39"/>
        <v>0</v>
      </c>
      <c r="AC52" s="15">
        <f t="shared" si="39"/>
        <v>0</v>
      </c>
      <c r="AD52" s="15">
        <f t="shared" si="39"/>
        <v>1</v>
      </c>
      <c r="AE52" s="15">
        <f t="shared" si="39"/>
        <v>0</v>
      </c>
      <c r="AF52" s="15">
        <f t="shared" si="39"/>
        <v>1</v>
      </c>
      <c r="AG52" s="15">
        <f t="shared" si="39"/>
        <v>1</v>
      </c>
      <c r="AH52" s="15">
        <f t="shared" si="39"/>
        <v>0</v>
      </c>
      <c r="AI52" s="15">
        <f t="shared" si="39"/>
        <v>0</v>
      </c>
      <c r="AJ52" s="15">
        <f t="shared" si="39"/>
        <v>0</v>
      </c>
      <c r="AK52" s="15">
        <f t="shared" si="39"/>
        <v>0</v>
      </c>
      <c r="AL52" s="15">
        <f t="shared" si="39"/>
        <v>0</v>
      </c>
      <c r="AM52" s="15">
        <f t="shared" si="39"/>
        <v>0</v>
      </c>
      <c r="AN52" s="15">
        <f t="shared" si="39"/>
        <v>0</v>
      </c>
      <c r="AO52" s="15">
        <f t="shared" si="39"/>
        <v>0</v>
      </c>
      <c r="AP52" s="15">
        <f t="shared" si="39"/>
        <v>0</v>
      </c>
      <c r="AQ52" s="15">
        <f t="shared" si="39"/>
        <v>0</v>
      </c>
      <c r="AR52" s="15">
        <f t="shared" si="39"/>
        <v>0</v>
      </c>
      <c r="AS52" s="15">
        <f t="shared" si="39"/>
        <v>0</v>
      </c>
      <c r="AT52" s="15">
        <f t="shared" si="39"/>
        <v>0</v>
      </c>
      <c r="AU52" s="15">
        <f t="shared" si="39"/>
        <v>0</v>
      </c>
      <c r="AV52" s="15">
        <f t="shared" si="39"/>
        <v>0</v>
      </c>
      <c r="AW52" s="15">
        <f t="shared" si="39"/>
        <v>0</v>
      </c>
    </row>
    <row r="53" spans="2:49">
      <c r="B53" s="15">
        <v>8</v>
      </c>
      <c r="C53" s="15">
        <f t="shared" ref="C53:AW53" si="40">COUNTIF($A14,C14)</f>
        <v>1</v>
      </c>
      <c r="D53" s="15">
        <f t="shared" si="40"/>
        <v>1</v>
      </c>
      <c r="E53" s="15">
        <f t="shared" si="40"/>
        <v>0</v>
      </c>
      <c r="F53" s="15">
        <f t="shared" si="40"/>
        <v>1</v>
      </c>
      <c r="G53" s="15">
        <f t="shared" si="40"/>
        <v>1</v>
      </c>
      <c r="H53" s="15">
        <f t="shared" si="40"/>
        <v>1</v>
      </c>
      <c r="I53" s="15">
        <f t="shared" si="40"/>
        <v>1</v>
      </c>
      <c r="J53" s="15">
        <f t="shared" si="40"/>
        <v>1</v>
      </c>
      <c r="K53" s="15">
        <f t="shared" si="40"/>
        <v>1</v>
      </c>
      <c r="L53" s="15">
        <f t="shared" si="40"/>
        <v>1</v>
      </c>
      <c r="M53" s="15">
        <f t="shared" si="40"/>
        <v>1</v>
      </c>
      <c r="N53" s="15">
        <f t="shared" si="40"/>
        <v>1</v>
      </c>
      <c r="O53" s="15">
        <f t="shared" si="40"/>
        <v>1</v>
      </c>
      <c r="P53" s="15">
        <f t="shared" si="40"/>
        <v>1</v>
      </c>
      <c r="Q53" s="15">
        <f t="shared" si="40"/>
        <v>1</v>
      </c>
      <c r="R53" s="15">
        <f t="shared" si="40"/>
        <v>0</v>
      </c>
      <c r="S53" s="15">
        <f t="shared" si="40"/>
        <v>1</v>
      </c>
      <c r="T53" s="15">
        <f t="shared" si="40"/>
        <v>0</v>
      </c>
      <c r="U53" s="15">
        <f t="shared" si="40"/>
        <v>1</v>
      </c>
      <c r="V53" s="15">
        <f t="shared" si="40"/>
        <v>1</v>
      </c>
      <c r="W53" s="15">
        <f t="shared" si="40"/>
        <v>1</v>
      </c>
      <c r="X53" s="15">
        <f t="shared" si="40"/>
        <v>1</v>
      </c>
      <c r="Y53" s="15">
        <f t="shared" si="40"/>
        <v>1</v>
      </c>
      <c r="Z53" s="15">
        <f t="shared" si="40"/>
        <v>0</v>
      </c>
      <c r="AA53" s="15">
        <f t="shared" si="40"/>
        <v>1</v>
      </c>
      <c r="AB53" s="15">
        <f t="shared" si="40"/>
        <v>1</v>
      </c>
      <c r="AC53" s="15">
        <f t="shared" si="40"/>
        <v>1</v>
      </c>
      <c r="AD53" s="15">
        <f t="shared" si="40"/>
        <v>1</v>
      </c>
      <c r="AE53" s="15">
        <f t="shared" si="40"/>
        <v>1</v>
      </c>
      <c r="AF53" s="15">
        <f t="shared" si="40"/>
        <v>1</v>
      </c>
      <c r="AG53" s="15">
        <f t="shared" si="40"/>
        <v>1</v>
      </c>
      <c r="AH53" s="15">
        <f t="shared" si="40"/>
        <v>1</v>
      </c>
      <c r="AI53" s="15">
        <f t="shared" si="40"/>
        <v>0</v>
      </c>
      <c r="AJ53" s="15">
        <f t="shared" si="40"/>
        <v>0</v>
      </c>
      <c r="AK53" s="15">
        <f t="shared" si="40"/>
        <v>0</v>
      </c>
      <c r="AL53" s="15">
        <f t="shared" si="40"/>
        <v>0</v>
      </c>
      <c r="AM53" s="15">
        <f t="shared" si="40"/>
        <v>0</v>
      </c>
      <c r="AN53" s="15">
        <f t="shared" si="40"/>
        <v>0</v>
      </c>
      <c r="AO53" s="15">
        <f t="shared" si="40"/>
        <v>0</v>
      </c>
      <c r="AP53" s="15">
        <f t="shared" si="40"/>
        <v>0</v>
      </c>
      <c r="AQ53" s="15">
        <f t="shared" si="40"/>
        <v>0</v>
      </c>
      <c r="AR53" s="15">
        <f t="shared" si="40"/>
        <v>0</v>
      </c>
      <c r="AS53" s="15">
        <f t="shared" si="40"/>
        <v>0</v>
      </c>
      <c r="AT53" s="15">
        <f t="shared" si="40"/>
        <v>0</v>
      </c>
      <c r="AU53" s="15">
        <f t="shared" si="40"/>
        <v>0</v>
      </c>
      <c r="AV53" s="15">
        <f t="shared" si="40"/>
        <v>0</v>
      </c>
      <c r="AW53" s="15">
        <f t="shared" si="40"/>
        <v>0</v>
      </c>
    </row>
    <row r="54" spans="2:49">
      <c r="B54" s="15">
        <v>9</v>
      </c>
      <c r="C54" s="15">
        <f t="shared" ref="C54:AW54" si="41">COUNTIF($A15,C15)</f>
        <v>0</v>
      </c>
      <c r="D54" s="15">
        <f t="shared" si="41"/>
        <v>0</v>
      </c>
      <c r="E54" s="15">
        <f t="shared" si="41"/>
        <v>0</v>
      </c>
      <c r="F54" s="15">
        <f t="shared" si="41"/>
        <v>0</v>
      </c>
      <c r="G54" s="15">
        <f t="shared" si="41"/>
        <v>0</v>
      </c>
      <c r="H54" s="15">
        <f t="shared" si="41"/>
        <v>0</v>
      </c>
      <c r="I54" s="15">
        <f t="shared" si="41"/>
        <v>1</v>
      </c>
      <c r="J54" s="15">
        <f t="shared" si="41"/>
        <v>1</v>
      </c>
      <c r="K54" s="15">
        <f t="shared" si="41"/>
        <v>1</v>
      </c>
      <c r="L54" s="15">
        <f t="shared" si="41"/>
        <v>1</v>
      </c>
      <c r="M54" s="15">
        <f t="shared" si="41"/>
        <v>1</v>
      </c>
      <c r="N54" s="15">
        <f t="shared" si="41"/>
        <v>1</v>
      </c>
      <c r="O54" s="15">
        <f t="shared" si="41"/>
        <v>0</v>
      </c>
      <c r="P54" s="15">
        <f t="shared" si="41"/>
        <v>1</v>
      </c>
      <c r="Q54" s="15">
        <f t="shared" si="41"/>
        <v>0</v>
      </c>
      <c r="R54" s="15">
        <f t="shared" si="41"/>
        <v>0</v>
      </c>
      <c r="S54" s="15">
        <f t="shared" si="41"/>
        <v>1</v>
      </c>
      <c r="T54" s="15">
        <f t="shared" si="41"/>
        <v>1</v>
      </c>
      <c r="U54" s="15">
        <f t="shared" si="41"/>
        <v>0</v>
      </c>
      <c r="V54" s="15">
        <f t="shared" si="41"/>
        <v>1</v>
      </c>
      <c r="W54" s="15">
        <f t="shared" si="41"/>
        <v>1</v>
      </c>
      <c r="X54" s="15">
        <f t="shared" si="41"/>
        <v>0</v>
      </c>
      <c r="Y54" s="15">
        <f t="shared" si="41"/>
        <v>1</v>
      </c>
      <c r="Z54" s="15">
        <f t="shared" si="41"/>
        <v>0</v>
      </c>
      <c r="AA54" s="15">
        <f t="shared" si="41"/>
        <v>0</v>
      </c>
      <c r="AB54" s="15">
        <f t="shared" si="41"/>
        <v>1</v>
      </c>
      <c r="AC54" s="15">
        <f t="shared" si="41"/>
        <v>0</v>
      </c>
      <c r="AD54" s="15">
        <f t="shared" si="41"/>
        <v>1</v>
      </c>
      <c r="AE54" s="15">
        <f t="shared" si="41"/>
        <v>1</v>
      </c>
      <c r="AF54" s="15">
        <f t="shared" si="41"/>
        <v>1</v>
      </c>
      <c r="AG54" s="15">
        <f t="shared" si="41"/>
        <v>1</v>
      </c>
      <c r="AH54" s="15">
        <f t="shared" si="41"/>
        <v>0</v>
      </c>
      <c r="AI54" s="15">
        <f t="shared" si="41"/>
        <v>0</v>
      </c>
      <c r="AJ54" s="15">
        <f t="shared" si="41"/>
        <v>0</v>
      </c>
      <c r="AK54" s="15">
        <f t="shared" si="41"/>
        <v>0</v>
      </c>
      <c r="AL54" s="15">
        <f t="shared" si="41"/>
        <v>0</v>
      </c>
      <c r="AM54" s="15">
        <f t="shared" si="41"/>
        <v>0</v>
      </c>
      <c r="AN54" s="15">
        <f t="shared" si="41"/>
        <v>0</v>
      </c>
      <c r="AO54" s="15">
        <f t="shared" si="41"/>
        <v>0</v>
      </c>
      <c r="AP54" s="15">
        <f t="shared" si="41"/>
        <v>0</v>
      </c>
      <c r="AQ54" s="15">
        <f t="shared" si="41"/>
        <v>0</v>
      </c>
      <c r="AR54" s="15">
        <f t="shared" si="41"/>
        <v>0</v>
      </c>
      <c r="AS54" s="15">
        <f t="shared" si="41"/>
        <v>0</v>
      </c>
      <c r="AT54" s="15">
        <f t="shared" si="41"/>
        <v>0</v>
      </c>
      <c r="AU54" s="15">
        <f t="shared" si="41"/>
        <v>0</v>
      </c>
      <c r="AV54" s="15">
        <f t="shared" si="41"/>
        <v>0</v>
      </c>
      <c r="AW54" s="15">
        <f t="shared" si="41"/>
        <v>0</v>
      </c>
    </row>
    <row r="55" spans="2:49">
      <c r="B55" s="15">
        <v>10</v>
      </c>
      <c r="C55" s="15">
        <f t="shared" ref="C55:AW55" si="42">COUNTIF($A16,C16)</f>
        <v>0</v>
      </c>
      <c r="D55" s="15">
        <f t="shared" si="42"/>
        <v>1</v>
      </c>
      <c r="E55" s="15">
        <f t="shared" si="42"/>
        <v>1</v>
      </c>
      <c r="F55" s="15">
        <f t="shared" si="42"/>
        <v>1</v>
      </c>
      <c r="G55" s="15">
        <f t="shared" si="42"/>
        <v>1</v>
      </c>
      <c r="H55" s="15">
        <f t="shared" si="42"/>
        <v>1</v>
      </c>
      <c r="I55" s="15">
        <f t="shared" si="42"/>
        <v>1</v>
      </c>
      <c r="J55" s="15">
        <f t="shared" si="42"/>
        <v>1</v>
      </c>
      <c r="K55" s="15">
        <f t="shared" si="42"/>
        <v>1</v>
      </c>
      <c r="L55" s="15">
        <f t="shared" si="42"/>
        <v>1</v>
      </c>
      <c r="M55" s="15">
        <f t="shared" si="42"/>
        <v>1</v>
      </c>
      <c r="N55" s="15">
        <f t="shared" si="42"/>
        <v>0</v>
      </c>
      <c r="O55" s="15">
        <f t="shared" si="42"/>
        <v>1</v>
      </c>
      <c r="P55" s="15">
        <f t="shared" si="42"/>
        <v>0</v>
      </c>
      <c r="Q55" s="15">
        <f t="shared" si="42"/>
        <v>1</v>
      </c>
      <c r="R55" s="15">
        <f t="shared" si="42"/>
        <v>0</v>
      </c>
      <c r="S55" s="15">
        <f t="shared" si="42"/>
        <v>0</v>
      </c>
      <c r="T55" s="15">
        <f t="shared" si="42"/>
        <v>0</v>
      </c>
      <c r="U55" s="15">
        <f t="shared" si="42"/>
        <v>1</v>
      </c>
      <c r="V55" s="15">
        <f t="shared" si="42"/>
        <v>1</v>
      </c>
      <c r="W55" s="15">
        <f t="shared" si="42"/>
        <v>1</v>
      </c>
      <c r="X55" s="15">
        <f t="shared" si="42"/>
        <v>1</v>
      </c>
      <c r="Y55" s="15">
        <f t="shared" si="42"/>
        <v>0</v>
      </c>
      <c r="Z55" s="15">
        <f t="shared" si="42"/>
        <v>1</v>
      </c>
      <c r="AA55" s="15">
        <f t="shared" si="42"/>
        <v>1</v>
      </c>
      <c r="AB55" s="15">
        <f t="shared" si="42"/>
        <v>1</v>
      </c>
      <c r="AC55" s="15">
        <f t="shared" si="42"/>
        <v>0</v>
      </c>
      <c r="AD55" s="15">
        <f t="shared" si="42"/>
        <v>1</v>
      </c>
      <c r="AE55" s="15">
        <f t="shared" si="42"/>
        <v>0</v>
      </c>
      <c r="AF55" s="15">
        <f t="shared" si="42"/>
        <v>1</v>
      </c>
      <c r="AG55" s="15">
        <f t="shared" si="42"/>
        <v>1</v>
      </c>
      <c r="AH55" s="15">
        <f t="shared" si="42"/>
        <v>0</v>
      </c>
      <c r="AI55" s="15">
        <f t="shared" si="42"/>
        <v>0</v>
      </c>
      <c r="AJ55" s="15">
        <f t="shared" si="42"/>
        <v>0</v>
      </c>
      <c r="AK55" s="15">
        <f t="shared" si="42"/>
        <v>0</v>
      </c>
      <c r="AL55" s="15">
        <f t="shared" si="42"/>
        <v>0</v>
      </c>
      <c r="AM55" s="15">
        <f t="shared" si="42"/>
        <v>0</v>
      </c>
      <c r="AN55" s="15">
        <f t="shared" si="42"/>
        <v>0</v>
      </c>
      <c r="AO55" s="15">
        <f t="shared" si="42"/>
        <v>0</v>
      </c>
      <c r="AP55" s="15">
        <f t="shared" si="42"/>
        <v>0</v>
      </c>
      <c r="AQ55" s="15">
        <f t="shared" si="42"/>
        <v>0</v>
      </c>
      <c r="AR55" s="15">
        <f t="shared" si="42"/>
        <v>0</v>
      </c>
      <c r="AS55" s="15">
        <f t="shared" si="42"/>
        <v>0</v>
      </c>
      <c r="AT55" s="15">
        <f t="shared" si="42"/>
        <v>0</v>
      </c>
      <c r="AU55" s="15">
        <f t="shared" si="42"/>
        <v>0</v>
      </c>
      <c r="AV55" s="15">
        <f t="shared" si="42"/>
        <v>0</v>
      </c>
      <c r="AW55" s="15">
        <f t="shared" si="42"/>
        <v>0</v>
      </c>
    </row>
    <row r="56" spans="2:49">
      <c r="B56" s="15">
        <v>11</v>
      </c>
      <c r="C56" s="15">
        <f t="shared" ref="C56:AW56" si="43">COUNTIF($A17,C17)</f>
        <v>0</v>
      </c>
      <c r="D56" s="15">
        <f t="shared" si="43"/>
        <v>1</v>
      </c>
      <c r="E56" s="15">
        <f t="shared" si="43"/>
        <v>1</v>
      </c>
      <c r="F56" s="15">
        <f t="shared" si="43"/>
        <v>0</v>
      </c>
      <c r="G56" s="15">
        <f t="shared" si="43"/>
        <v>1</v>
      </c>
      <c r="H56" s="15">
        <f t="shared" si="43"/>
        <v>1</v>
      </c>
      <c r="I56" s="15">
        <f t="shared" si="43"/>
        <v>1</v>
      </c>
      <c r="J56" s="15">
        <f t="shared" si="43"/>
        <v>1</v>
      </c>
      <c r="K56" s="15">
        <f t="shared" si="43"/>
        <v>1</v>
      </c>
      <c r="L56" s="15">
        <f t="shared" si="43"/>
        <v>1</v>
      </c>
      <c r="M56" s="15">
        <f t="shared" si="43"/>
        <v>1</v>
      </c>
      <c r="N56" s="15">
        <f t="shared" si="43"/>
        <v>1</v>
      </c>
      <c r="O56" s="15">
        <f t="shared" si="43"/>
        <v>1</v>
      </c>
      <c r="P56" s="15">
        <f t="shared" si="43"/>
        <v>1</v>
      </c>
      <c r="Q56" s="15">
        <f t="shared" si="43"/>
        <v>1</v>
      </c>
      <c r="R56" s="15">
        <f t="shared" si="43"/>
        <v>1</v>
      </c>
      <c r="S56" s="15">
        <f t="shared" si="43"/>
        <v>1</v>
      </c>
      <c r="T56" s="15">
        <f t="shared" si="43"/>
        <v>1</v>
      </c>
      <c r="U56" s="15">
        <f t="shared" si="43"/>
        <v>1</v>
      </c>
      <c r="V56" s="15">
        <f t="shared" si="43"/>
        <v>1</v>
      </c>
      <c r="W56" s="15">
        <f t="shared" si="43"/>
        <v>1</v>
      </c>
      <c r="X56" s="15">
        <f t="shared" si="43"/>
        <v>1</v>
      </c>
      <c r="Y56" s="15">
        <f t="shared" si="43"/>
        <v>1</v>
      </c>
      <c r="Z56" s="15">
        <f t="shared" si="43"/>
        <v>1</v>
      </c>
      <c r="AA56" s="15">
        <f t="shared" si="43"/>
        <v>1</v>
      </c>
      <c r="AB56" s="15">
        <f t="shared" si="43"/>
        <v>1</v>
      </c>
      <c r="AC56" s="15">
        <f t="shared" si="43"/>
        <v>1</v>
      </c>
      <c r="AD56" s="15">
        <f t="shared" si="43"/>
        <v>1</v>
      </c>
      <c r="AE56" s="15">
        <f t="shared" si="43"/>
        <v>1</v>
      </c>
      <c r="AF56" s="15">
        <f t="shared" si="43"/>
        <v>1</v>
      </c>
      <c r="AG56" s="15">
        <f t="shared" si="43"/>
        <v>1</v>
      </c>
      <c r="AH56" s="15">
        <f t="shared" si="43"/>
        <v>0</v>
      </c>
      <c r="AI56" s="15">
        <f t="shared" si="43"/>
        <v>0</v>
      </c>
      <c r="AJ56" s="15">
        <f t="shared" si="43"/>
        <v>0</v>
      </c>
      <c r="AK56" s="15">
        <f t="shared" si="43"/>
        <v>0</v>
      </c>
      <c r="AL56" s="15">
        <f t="shared" si="43"/>
        <v>0</v>
      </c>
      <c r="AM56" s="15">
        <f t="shared" si="43"/>
        <v>0</v>
      </c>
      <c r="AN56" s="15">
        <f t="shared" si="43"/>
        <v>0</v>
      </c>
      <c r="AO56" s="15">
        <f t="shared" si="43"/>
        <v>0</v>
      </c>
      <c r="AP56" s="15">
        <f t="shared" si="43"/>
        <v>0</v>
      </c>
      <c r="AQ56" s="15">
        <f t="shared" si="43"/>
        <v>0</v>
      </c>
      <c r="AR56" s="15">
        <f t="shared" si="43"/>
        <v>0</v>
      </c>
      <c r="AS56" s="15">
        <f t="shared" si="43"/>
        <v>0</v>
      </c>
      <c r="AT56" s="15">
        <f t="shared" si="43"/>
        <v>0</v>
      </c>
      <c r="AU56" s="15">
        <f t="shared" si="43"/>
        <v>0</v>
      </c>
      <c r="AV56" s="15">
        <f t="shared" si="43"/>
        <v>0</v>
      </c>
      <c r="AW56" s="15">
        <f t="shared" si="43"/>
        <v>0</v>
      </c>
    </row>
    <row r="57" spans="2:49">
      <c r="B57" s="15">
        <v>12</v>
      </c>
      <c r="C57" s="15">
        <f t="shared" ref="C57:AW57" si="44">COUNTIF($A18,C18)</f>
        <v>1</v>
      </c>
      <c r="D57" s="15">
        <f t="shared" si="44"/>
        <v>1</v>
      </c>
      <c r="E57" s="15">
        <f t="shared" si="44"/>
        <v>1</v>
      </c>
      <c r="F57" s="15">
        <f t="shared" si="44"/>
        <v>0</v>
      </c>
      <c r="G57" s="15">
        <f t="shared" si="44"/>
        <v>1</v>
      </c>
      <c r="H57" s="15">
        <f t="shared" si="44"/>
        <v>1</v>
      </c>
      <c r="I57" s="15">
        <f t="shared" si="44"/>
        <v>1</v>
      </c>
      <c r="J57" s="15">
        <f t="shared" si="44"/>
        <v>1</v>
      </c>
      <c r="K57" s="15">
        <f t="shared" si="44"/>
        <v>1</v>
      </c>
      <c r="L57" s="15">
        <f t="shared" si="44"/>
        <v>1</v>
      </c>
      <c r="M57" s="15">
        <f t="shared" si="44"/>
        <v>0</v>
      </c>
      <c r="N57" s="15">
        <f t="shared" si="44"/>
        <v>1</v>
      </c>
      <c r="O57" s="15">
        <f t="shared" si="44"/>
        <v>1</v>
      </c>
      <c r="P57" s="15">
        <f t="shared" si="44"/>
        <v>1</v>
      </c>
      <c r="Q57" s="15">
        <f t="shared" si="44"/>
        <v>0</v>
      </c>
      <c r="R57" s="15">
        <f t="shared" si="44"/>
        <v>1</v>
      </c>
      <c r="S57" s="15">
        <f t="shared" si="44"/>
        <v>0</v>
      </c>
      <c r="T57" s="15">
        <f t="shared" si="44"/>
        <v>1</v>
      </c>
      <c r="U57" s="15">
        <f t="shared" si="44"/>
        <v>0</v>
      </c>
      <c r="V57" s="15">
        <f t="shared" si="44"/>
        <v>1</v>
      </c>
      <c r="W57" s="15">
        <f t="shared" si="44"/>
        <v>1</v>
      </c>
      <c r="X57" s="15">
        <f t="shared" si="44"/>
        <v>1</v>
      </c>
      <c r="Y57" s="15">
        <f t="shared" si="44"/>
        <v>1</v>
      </c>
      <c r="Z57" s="15">
        <f t="shared" si="44"/>
        <v>0</v>
      </c>
      <c r="AA57" s="15">
        <f t="shared" si="44"/>
        <v>1</v>
      </c>
      <c r="AB57" s="15">
        <f t="shared" si="44"/>
        <v>1</v>
      </c>
      <c r="AC57" s="15">
        <f t="shared" si="44"/>
        <v>1</v>
      </c>
      <c r="AD57" s="15">
        <f t="shared" si="44"/>
        <v>1</v>
      </c>
      <c r="AE57" s="15">
        <f t="shared" si="44"/>
        <v>1</v>
      </c>
      <c r="AF57" s="15">
        <f t="shared" si="44"/>
        <v>1</v>
      </c>
      <c r="AG57" s="15">
        <f t="shared" si="44"/>
        <v>1</v>
      </c>
      <c r="AH57" s="15">
        <f t="shared" si="44"/>
        <v>1</v>
      </c>
      <c r="AI57" s="15">
        <f t="shared" si="44"/>
        <v>0</v>
      </c>
      <c r="AJ57" s="15">
        <f t="shared" si="44"/>
        <v>0</v>
      </c>
      <c r="AK57" s="15">
        <f t="shared" si="44"/>
        <v>0</v>
      </c>
      <c r="AL57" s="15">
        <f t="shared" si="44"/>
        <v>0</v>
      </c>
      <c r="AM57" s="15">
        <f t="shared" si="44"/>
        <v>0</v>
      </c>
      <c r="AN57" s="15">
        <f t="shared" si="44"/>
        <v>0</v>
      </c>
      <c r="AO57" s="15">
        <f t="shared" si="44"/>
        <v>0</v>
      </c>
      <c r="AP57" s="15">
        <f t="shared" si="44"/>
        <v>0</v>
      </c>
      <c r="AQ57" s="15">
        <f t="shared" si="44"/>
        <v>0</v>
      </c>
      <c r="AR57" s="15">
        <f t="shared" si="44"/>
        <v>0</v>
      </c>
      <c r="AS57" s="15">
        <f t="shared" si="44"/>
        <v>0</v>
      </c>
      <c r="AT57" s="15">
        <f t="shared" si="44"/>
        <v>0</v>
      </c>
      <c r="AU57" s="15">
        <f t="shared" si="44"/>
        <v>0</v>
      </c>
      <c r="AV57" s="15">
        <f t="shared" si="44"/>
        <v>0</v>
      </c>
      <c r="AW57" s="15">
        <f t="shared" si="44"/>
        <v>0</v>
      </c>
    </row>
    <row r="58" spans="2:49">
      <c r="B58" s="15">
        <v>13</v>
      </c>
      <c r="C58" s="15">
        <f t="shared" ref="C58:AW58" si="45">COUNTIF($A19,C19)</f>
        <v>0</v>
      </c>
      <c r="D58" s="15">
        <f t="shared" si="45"/>
        <v>1</v>
      </c>
      <c r="E58" s="15">
        <f t="shared" si="45"/>
        <v>1</v>
      </c>
      <c r="F58" s="15">
        <f t="shared" si="45"/>
        <v>0</v>
      </c>
      <c r="G58" s="15">
        <f t="shared" si="45"/>
        <v>1</v>
      </c>
      <c r="H58" s="15">
        <f t="shared" si="45"/>
        <v>1</v>
      </c>
      <c r="I58" s="15">
        <f t="shared" si="45"/>
        <v>1</v>
      </c>
      <c r="J58" s="15">
        <f t="shared" si="45"/>
        <v>1</v>
      </c>
      <c r="K58" s="15">
        <f t="shared" si="45"/>
        <v>1</v>
      </c>
      <c r="L58" s="15">
        <f t="shared" si="45"/>
        <v>1</v>
      </c>
      <c r="M58" s="15">
        <f t="shared" si="45"/>
        <v>1</v>
      </c>
      <c r="N58" s="15">
        <f t="shared" si="45"/>
        <v>0</v>
      </c>
      <c r="O58" s="15">
        <f t="shared" si="45"/>
        <v>1</v>
      </c>
      <c r="P58" s="15">
        <f t="shared" si="45"/>
        <v>1</v>
      </c>
      <c r="Q58" s="15">
        <f t="shared" si="45"/>
        <v>0</v>
      </c>
      <c r="R58" s="15">
        <f t="shared" si="45"/>
        <v>1</v>
      </c>
      <c r="S58" s="15">
        <f t="shared" si="45"/>
        <v>0</v>
      </c>
      <c r="T58" s="15">
        <f t="shared" si="45"/>
        <v>0</v>
      </c>
      <c r="U58" s="15">
        <f t="shared" si="45"/>
        <v>1</v>
      </c>
      <c r="V58" s="15">
        <f t="shared" si="45"/>
        <v>1</v>
      </c>
      <c r="W58" s="15">
        <f t="shared" si="45"/>
        <v>0</v>
      </c>
      <c r="X58" s="15">
        <f t="shared" si="45"/>
        <v>1</v>
      </c>
      <c r="Y58" s="15">
        <f t="shared" si="45"/>
        <v>1</v>
      </c>
      <c r="Z58" s="15">
        <f t="shared" si="45"/>
        <v>0</v>
      </c>
      <c r="AA58" s="15">
        <f t="shared" si="45"/>
        <v>1</v>
      </c>
      <c r="AB58" s="15">
        <f t="shared" si="45"/>
        <v>1</v>
      </c>
      <c r="AC58" s="15">
        <f t="shared" si="45"/>
        <v>1</v>
      </c>
      <c r="AD58" s="15">
        <f t="shared" si="45"/>
        <v>1</v>
      </c>
      <c r="AE58" s="15">
        <f t="shared" si="45"/>
        <v>0</v>
      </c>
      <c r="AF58" s="15">
        <f t="shared" si="45"/>
        <v>1</v>
      </c>
      <c r="AG58" s="15">
        <f t="shared" si="45"/>
        <v>1</v>
      </c>
      <c r="AH58" s="15">
        <f t="shared" si="45"/>
        <v>1</v>
      </c>
      <c r="AI58" s="15">
        <f t="shared" si="45"/>
        <v>0</v>
      </c>
      <c r="AJ58" s="15">
        <f t="shared" si="45"/>
        <v>0</v>
      </c>
      <c r="AK58" s="15">
        <f t="shared" si="45"/>
        <v>0</v>
      </c>
      <c r="AL58" s="15">
        <f t="shared" si="45"/>
        <v>0</v>
      </c>
      <c r="AM58" s="15">
        <f t="shared" si="45"/>
        <v>0</v>
      </c>
      <c r="AN58" s="15">
        <f t="shared" si="45"/>
        <v>0</v>
      </c>
      <c r="AO58" s="15">
        <f t="shared" si="45"/>
        <v>0</v>
      </c>
      <c r="AP58" s="15">
        <f t="shared" si="45"/>
        <v>0</v>
      </c>
      <c r="AQ58" s="15">
        <f t="shared" si="45"/>
        <v>0</v>
      </c>
      <c r="AR58" s="15">
        <f t="shared" si="45"/>
        <v>0</v>
      </c>
      <c r="AS58" s="15">
        <f t="shared" si="45"/>
        <v>0</v>
      </c>
      <c r="AT58" s="15">
        <f t="shared" si="45"/>
        <v>0</v>
      </c>
      <c r="AU58" s="15">
        <f t="shared" si="45"/>
        <v>0</v>
      </c>
      <c r="AV58" s="15">
        <f t="shared" si="45"/>
        <v>0</v>
      </c>
      <c r="AW58" s="15">
        <f t="shared" si="45"/>
        <v>0</v>
      </c>
    </row>
    <row r="59" spans="2:49">
      <c r="B59" s="15">
        <v>14</v>
      </c>
      <c r="C59" s="15">
        <f t="shared" ref="C59:AW59" si="46">COUNTIF($A20,C20)</f>
        <v>1</v>
      </c>
      <c r="D59" s="15">
        <f t="shared" si="46"/>
        <v>0</v>
      </c>
      <c r="E59" s="15">
        <f t="shared" si="46"/>
        <v>0</v>
      </c>
      <c r="F59" s="15">
        <f t="shared" si="46"/>
        <v>0</v>
      </c>
      <c r="G59" s="15">
        <f t="shared" si="46"/>
        <v>1</v>
      </c>
      <c r="H59" s="15">
        <f t="shared" si="46"/>
        <v>1</v>
      </c>
      <c r="I59" s="15">
        <f t="shared" si="46"/>
        <v>1</v>
      </c>
      <c r="J59" s="15">
        <f t="shared" si="46"/>
        <v>1</v>
      </c>
      <c r="K59" s="15">
        <f t="shared" si="46"/>
        <v>1</v>
      </c>
      <c r="L59" s="15">
        <f t="shared" si="46"/>
        <v>1</v>
      </c>
      <c r="M59" s="15">
        <f t="shared" si="46"/>
        <v>0</v>
      </c>
      <c r="N59" s="15">
        <f t="shared" si="46"/>
        <v>0</v>
      </c>
      <c r="O59" s="15">
        <f t="shared" si="46"/>
        <v>1</v>
      </c>
      <c r="P59" s="15">
        <f t="shared" si="46"/>
        <v>1</v>
      </c>
      <c r="Q59" s="15">
        <f t="shared" si="46"/>
        <v>0</v>
      </c>
      <c r="R59" s="15">
        <f t="shared" si="46"/>
        <v>1</v>
      </c>
      <c r="S59" s="15">
        <f t="shared" si="46"/>
        <v>1</v>
      </c>
      <c r="T59" s="15">
        <f t="shared" si="46"/>
        <v>0</v>
      </c>
      <c r="U59" s="15">
        <f t="shared" si="46"/>
        <v>1</v>
      </c>
      <c r="V59" s="15">
        <f t="shared" si="46"/>
        <v>1</v>
      </c>
      <c r="W59" s="15">
        <f t="shared" si="46"/>
        <v>1</v>
      </c>
      <c r="X59" s="15">
        <f t="shared" si="46"/>
        <v>0</v>
      </c>
      <c r="Y59" s="15">
        <f t="shared" si="46"/>
        <v>1</v>
      </c>
      <c r="Z59" s="15">
        <f t="shared" si="46"/>
        <v>1</v>
      </c>
      <c r="AA59" s="15">
        <f t="shared" si="46"/>
        <v>0</v>
      </c>
      <c r="AB59" s="15">
        <f t="shared" si="46"/>
        <v>1</v>
      </c>
      <c r="AC59" s="15">
        <f t="shared" si="46"/>
        <v>1</v>
      </c>
      <c r="AD59" s="15">
        <f t="shared" si="46"/>
        <v>1</v>
      </c>
      <c r="AE59" s="15">
        <f t="shared" si="46"/>
        <v>0</v>
      </c>
      <c r="AF59" s="15">
        <f t="shared" si="46"/>
        <v>1</v>
      </c>
      <c r="AG59" s="15">
        <f t="shared" si="46"/>
        <v>0</v>
      </c>
      <c r="AH59" s="15">
        <f t="shared" si="46"/>
        <v>0</v>
      </c>
      <c r="AI59" s="15">
        <f t="shared" si="46"/>
        <v>0</v>
      </c>
      <c r="AJ59" s="15">
        <f t="shared" si="46"/>
        <v>0</v>
      </c>
      <c r="AK59" s="15">
        <f t="shared" si="46"/>
        <v>0</v>
      </c>
      <c r="AL59" s="15">
        <f t="shared" si="46"/>
        <v>0</v>
      </c>
      <c r="AM59" s="15">
        <f t="shared" si="46"/>
        <v>0</v>
      </c>
      <c r="AN59" s="15">
        <f t="shared" si="46"/>
        <v>0</v>
      </c>
      <c r="AO59" s="15">
        <f t="shared" si="46"/>
        <v>0</v>
      </c>
      <c r="AP59" s="15">
        <f t="shared" si="46"/>
        <v>0</v>
      </c>
      <c r="AQ59" s="15">
        <f t="shared" si="46"/>
        <v>0</v>
      </c>
      <c r="AR59" s="15">
        <f t="shared" si="46"/>
        <v>0</v>
      </c>
      <c r="AS59" s="15">
        <f t="shared" si="46"/>
        <v>0</v>
      </c>
      <c r="AT59" s="15">
        <f t="shared" si="46"/>
        <v>0</v>
      </c>
      <c r="AU59" s="15">
        <f t="shared" si="46"/>
        <v>0</v>
      </c>
      <c r="AV59" s="15">
        <f t="shared" si="46"/>
        <v>0</v>
      </c>
      <c r="AW59" s="15">
        <f t="shared" si="46"/>
        <v>0</v>
      </c>
    </row>
    <row r="60" spans="2:49">
      <c r="B60" s="15">
        <v>15</v>
      </c>
      <c r="C60" s="15">
        <f t="shared" ref="C60:AW60" si="47">COUNTIF($A21,C21)</f>
        <v>0</v>
      </c>
      <c r="D60" s="15">
        <f t="shared" si="47"/>
        <v>1</v>
      </c>
      <c r="E60" s="15">
        <f t="shared" si="47"/>
        <v>0</v>
      </c>
      <c r="F60" s="15">
        <f t="shared" si="47"/>
        <v>0</v>
      </c>
      <c r="G60" s="15">
        <f t="shared" si="47"/>
        <v>1</v>
      </c>
      <c r="H60" s="15">
        <f t="shared" si="47"/>
        <v>1</v>
      </c>
      <c r="I60" s="15">
        <f t="shared" si="47"/>
        <v>1</v>
      </c>
      <c r="J60" s="15">
        <f t="shared" si="47"/>
        <v>1</v>
      </c>
      <c r="K60" s="15">
        <f t="shared" si="47"/>
        <v>1</v>
      </c>
      <c r="L60" s="15">
        <f t="shared" si="47"/>
        <v>1</v>
      </c>
      <c r="M60" s="15">
        <f t="shared" si="47"/>
        <v>1</v>
      </c>
      <c r="N60" s="15">
        <f t="shared" si="47"/>
        <v>1</v>
      </c>
      <c r="O60" s="15">
        <f t="shared" si="47"/>
        <v>0</v>
      </c>
      <c r="P60" s="15">
        <f t="shared" si="47"/>
        <v>1</v>
      </c>
      <c r="Q60" s="15">
        <f t="shared" si="47"/>
        <v>0</v>
      </c>
      <c r="R60" s="15">
        <f t="shared" si="47"/>
        <v>0</v>
      </c>
      <c r="S60" s="15">
        <f t="shared" si="47"/>
        <v>0</v>
      </c>
      <c r="T60" s="15">
        <f t="shared" si="47"/>
        <v>0</v>
      </c>
      <c r="U60" s="15">
        <f t="shared" si="47"/>
        <v>1</v>
      </c>
      <c r="V60" s="15">
        <f t="shared" si="47"/>
        <v>0</v>
      </c>
      <c r="W60" s="15">
        <f t="shared" si="47"/>
        <v>0</v>
      </c>
      <c r="X60" s="15">
        <f t="shared" si="47"/>
        <v>0</v>
      </c>
      <c r="Y60" s="15">
        <f t="shared" si="47"/>
        <v>1</v>
      </c>
      <c r="Z60" s="15">
        <f t="shared" si="47"/>
        <v>1</v>
      </c>
      <c r="AA60" s="15">
        <f t="shared" si="47"/>
        <v>0</v>
      </c>
      <c r="AB60" s="15">
        <f t="shared" si="47"/>
        <v>1</v>
      </c>
      <c r="AC60" s="15">
        <f t="shared" si="47"/>
        <v>1</v>
      </c>
      <c r="AD60" s="15">
        <f t="shared" si="47"/>
        <v>1</v>
      </c>
      <c r="AE60" s="15">
        <f t="shared" si="47"/>
        <v>0</v>
      </c>
      <c r="AF60" s="15">
        <f t="shared" si="47"/>
        <v>1</v>
      </c>
      <c r="AG60" s="15">
        <f t="shared" si="47"/>
        <v>1</v>
      </c>
      <c r="AH60" s="15">
        <f t="shared" si="47"/>
        <v>1</v>
      </c>
      <c r="AI60" s="15">
        <f t="shared" si="47"/>
        <v>0</v>
      </c>
      <c r="AJ60" s="15">
        <f t="shared" si="47"/>
        <v>0</v>
      </c>
      <c r="AK60" s="15">
        <f t="shared" si="47"/>
        <v>0</v>
      </c>
      <c r="AL60" s="15">
        <f t="shared" si="47"/>
        <v>0</v>
      </c>
      <c r="AM60" s="15">
        <f t="shared" si="47"/>
        <v>0</v>
      </c>
      <c r="AN60" s="15">
        <f t="shared" si="47"/>
        <v>0</v>
      </c>
      <c r="AO60" s="15">
        <f t="shared" si="47"/>
        <v>0</v>
      </c>
      <c r="AP60" s="15">
        <f t="shared" si="47"/>
        <v>0</v>
      </c>
      <c r="AQ60" s="15">
        <f t="shared" si="47"/>
        <v>0</v>
      </c>
      <c r="AR60" s="15">
        <f t="shared" si="47"/>
        <v>0</v>
      </c>
      <c r="AS60" s="15">
        <f t="shared" si="47"/>
        <v>0</v>
      </c>
      <c r="AT60" s="15">
        <f t="shared" si="47"/>
        <v>0</v>
      </c>
      <c r="AU60" s="15">
        <f t="shared" si="47"/>
        <v>0</v>
      </c>
      <c r="AV60" s="15">
        <f t="shared" si="47"/>
        <v>0</v>
      </c>
      <c r="AW60" s="15">
        <f t="shared" si="47"/>
        <v>0</v>
      </c>
    </row>
    <row r="61" spans="2:49">
      <c r="B61" s="15">
        <v>16</v>
      </c>
      <c r="C61" s="15">
        <f t="shared" ref="C61:AW61" si="48">COUNTIF($A22,C22)</f>
        <v>0</v>
      </c>
      <c r="D61" s="15">
        <f t="shared" si="48"/>
        <v>1</v>
      </c>
      <c r="E61" s="15">
        <f t="shared" si="48"/>
        <v>1</v>
      </c>
      <c r="F61" s="15">
        <f t="shared" si="48"/>
        <v>1</v>
      </c>
      <c r="G61" s="15">
        <f t="shared" si="48"/>
        <v>1</v>
      </c>
      <c r="H61" s="15">
        <f t="shared" si="48"/>
        <v>1</v>
      </c>
      <c r="I61" s="15">
        <f t="shared" si="48"/>
        <v>1</v>
      </c>
      <c r="J61" s="15">
        <f t="shared" si="48"/>
        <v>1</v>
      </c>
      <c r="K61" s="15">
        <f t="shared" si="48"/>
        <v>1</v>
      </c>
      <c r="L61" s="15">
        <f t="shared" si="48"/>
        <v>1</v>
      </c>
      <c r="M61" s="15">
        <f t="shared" si="48"/>
        <v>0</v>
      </c>
      <c r="N61" s="15">
        <f t="shared" si="48"/>
        <v>1</v>
      </c>
      <c r="O61" s="15">
        <f t="shared" si="48"/>
        <v>1</v>
      </c>
      <c r="P61" s="15">
        <f t="shared" si="48"/>
        <v>1</v>
      </c>
      <c r="Q61" s="15">
        <f t="shared" si="48"/>
        <v>1</v>
      </c>
      <c r="R61" s="15">
        <f t="shared" si="48"/>
        <v>1</v>
      </c>
      <c r="S61" s="15">
        <f t="shared" si="48"/>
        <v>1</v>
      </c>
      <c r="T61" s="15">
        <f t="shared" si="48"/>
        <v>1</v>
      </c>
      <c r="U61" s="15">
        <f t="shared" si="48"/>
        <v>1</v>
      </c>
      <c r="V61" s="15">
        <f t="shared" si="48"/>
        <v>1</v>
      </c>
      <c r="W61" s="15">
        <f t="shared" si="48"/>
        <v>1</v>
      </c>
      <c r="X61" s="15">
        <f t="shared" si="48"/>
        <v>1</v>
      </c>
      <c r="Y61" s="15">
        <f t="shared" si="48"/>
        <v>0</v>
      </c>
      <c r="Z61" s="15">
        <f t="shared" si="48"/>
        <v>1</v>
      </c>
      <c r="AA61" s="15">
        <f t="shared" si="48"/>
        <v>1</v>
      </c>
      <c r="AB61" s="15">
        <f t="shared" si="48"/>
        <v>1</v>
      </c>
      <c r="AC61" s="15">
        <f t="shared" si="48"/>
        <v>0</v>
      </c>
      <c r="AD61" s="15">
        <f t="shared" si="48"/>
        <v>1</v>
      </c>
      <c r="AE61" s="15">
        <f t="shared" si="48"/>
        <v>0</v>
      </c>
      <c r="AF61" s="15">
        <f t="shared" si="48"/>
        <v>1</v>
      </c>
      <c r="AG61" s="15">
        <f t="shared" si="48"/>
        <v>1</v>
      </c>
      <c r="AH61" s="15">
        <f t="shared" si="48"/>
        <v>1</v>
      </c>
      <c r="AI61" s="15">
        <f t="shared" si="48"/>
        <v>0</v>
      </c>
      <c r="AJ61" s="15">
        <f t="shared" si="48"/>
        <v>0</v>
      </c>
      <c r="AK61" s="15">
        <f t="shared" si="48"/>
        <v>0</v>
      </c>
      <c r="AL61" s="15">
        <f t="shared" si="48"/>
        <v>0</v>
      </c>
      <c r="AM61" s="15">
        <f t="shared" si="48"/>
        <v>0</v>
      </c>
      <c r="AN61" s="15">
        <f t="shared" si="48"/>
        <v>0</v>
      </c>
      <c r="AO61" s="15">
        <f t="shared" si="48"/>
        <v>0</v>
      </c>
      <c r="AP61" s="15">
        <f t="shared" si="48"/>
        <v>0</v>
      </c>
      <c r="AQ61" s="15">
        <f t="shared" si="48"/>
        <v>0</v>
      </c>
      <c r="AR61" s="15">
        <f t="shared" si="48"/>
        <v>0</v>
      </c>
      <c r="AS61" s="15">
        <f t="shared" si="48"/>
        <v>0</v>
      </c>
      <c r="AT61" s="15">
        <f t="shared" si="48"/>
        <v>0</v>
      </c>
      <c r="AU61" s="15">
        <f t="shared" si="48"/>
        <v>0</v>
      </c>
      <c r="AV61" s="15">
        <f t="shared" si="48"/>
        <v>0</v>
      </c>
      <c r="AW61" s="15">
        <f t="shared" si="48"/>
        <v>0</v>
      </c>
    </row>
    <row r="62" spans="2:49">
      <c r="B62" s="15">
        <v>17</v>
      </c>
      <c r="C62" s="15">
        <f t="shared" ref="C62:AW62" si="49">COUNTIF($A23,C23)</f>
        <v>0</v>
      </c>
      <c r="D62" s="15">
        <f t="shared" si="49"/>
        <v>0</v>
      </c>
      <c r="E62" s="15">
        <f t="shared" si="49"/>
        <v>1</v>
      </c>
      <c r="F62" s="15">
        <f t="shared" si="49"/>
        <v>1</v>
      </c>
      <c r="G62" s="15">
        <f t="shared" si="49"/>
        <v>1</v>
      </c>
      <c r="H62" s="15">
        <f t="shared" si="49"/>
        <v>1</v>
      </c>
      <c r="I62" s="15">
        <f t="shared" si="49"/>
        <v>0</v>
      </c>
      <c r="J62" s="15">
        <f t="shared" si="49"/>
        <v>1</v>
      </c>
      <c r="K62" s="15">
        <f t="shared" si="49"/>
        <v>1</v>
      </c>
      <c r="L62" s="15">
        <f t="shared" si="49"/>
        <v>1</v>
      </c>
      <c r="M62" s="15">
        <f t="shared" si="49"/>
        <v>1</v>
      </c>
      <c r="N62" s="15">
        <f t="shared" si="49"/>
        <v>1</v>
      </c>
      <c r="O62" s="15">
        <f t="shared" si="49"/>
        <v>1</v>
      </c>
      <c r="P62" s="15">
        <f t="shared" si="49"/>
        <v>0</v>
      </c>
      <c r="Q62" s="15">
        <f t="shared" si="49"/>
        <v>1</v>
      </c>
      <c r="R62" s="15">
        <f t="shared" si="49"/>
        <v>0</v>
      </c>
      <c r="S62" s="15">
        <f t="shared" si="49"/>
        <v>0</v>
      </c>
      <c r="T62" s="15">
        <f t="shared" si="49"/>
        <v>0</v>
      </c>
      <c r="U62" s="15">
        <f t="shared" si="49"/>
        <v>1</v>
      </c>
      <c r="V62" s="15">
        <f t="shared" si="49"/>
        <v>1</v>
      </c>
      <c r="W62" s="15">
        <f t="shared" si="49"/>
        <v>1</v>
      </c>
      <c r="X62" s="15">
        <f t="shared" si="49"/>
        <v>1</v>
      </c>
      <c r="Y62" s="15">
        <f t="shared" si="49"/>
        <v>1</v>
      </c>
      <c r="Z62" s="15">
        <f t="shared" si="49"/>
        <v>0</v>
      </c>
      <c r="AA62" s="15">
        <f t="shared" si="49"/>
        <v>1</v>
      </c>
      <c r="AB62" s="15">
        <f t="shared" si="49"/>
        <v>1</v>
      </c>
      <c r="AC62" s="15">
        <f t="shared" si="49"/>
        <v>1</v>
      </c>
      <c r="AD62" s="15">
        <f t="shared" si="49"/>
        <v>1</v>
      </c>
      <c r="AE62" s="15">
        <f t="shared" si="49"/>
        <v>1</v>
      </c>
      <c r="AF62" s="15">
        <f t="shared" si="49"/>
        <v>0</v>
      </c>
      <c r="AG62" s="15">
        <f t="shared" si="49"/>
        <v>1</v>
      </c>
      <c r="AH62" s="15">
        <f t="shared" si="49"/>
        <v>1</v>
      </c>
      <c r="AI62" s="15">
        <f t="shared" si="49"/>
        <v>0</v>
      </c>
      <c r="AJ62" s="15">
        <f t="shared" si="49"/>
        <v>0</v>
      </c>
      <c r="AK62" s="15">
        <f t="shared" si="49"/>
        <v>0</v>
      </c>
      <c r="AL62" s="15">
        <f t="shared" si="49"/>
        <v>0</v>
      </c>
      <c r="AM62" s="15">
        <f t="shared" si="49"/>
        <v>0</v>
      </c>
      <c r="AN62" s="15">
        <f t="shared" si="49"/>
        <v>0</v>
      </c>
      <c r="AO62" s="15">
        <f t="shared" si="49"/>
        <v>0</v>
      </c>
      <c r="AP62" s="15">
        <f t="shared" si="49"/>
        <v>0</v>
      </c>
      <c r="AQ62" s="15">
        <f t="shared" si="49"/>
        <v>0</v>
      </c>
      <c r="AR62" s="15">
        <f t="shared" si="49"/>
        <v>0</v>
      </c>
      <c r="AS62" s="15">
        <f t="shared" si="49"/>
        <v>0</v>
      </c>
      <c r="AT62" s="15">
        <f t="shared" si="49"/>
        <v>0</v>
      </c>
      <c r="AU62" s="15">
        <f t="shared" si="49"/>
        <v>0</v>
      </c>
      <c r="AV62" s="15">
        <f t="shared" si="49"/>
        <v>0</v>
      </c>
      <c r="AW62" s="15">
        <f t="shared" si="49"/>
        <v>0</v>
      </c>
    </row>
    <row r="63" spans="2:49">
      <c r="B63" s="15">
        <v>18</v>
      </c>
      <c r="C63" s="15">
        <f t="shared" ref="C63:AW63" si="50">COUNTIF($A24,C24)</f>
        <v>1</v>
      </c>
      <c r="D63" s="15">
        <f t="shared" si="50"/>
        <v>1</v>
      </c>
      <c r="E63" s="15">
        <f t="shared" si="50"/>
        <v>0</v>
      </c>
      <c r="F63" s="15">
        <f t="shared" si="50"/>
        <v>1</v>
      </c>
      <c r="G63" s="15">
        <f t="shared" si="50"/>
        <v>1</v>
      </c>
      <c r="H63" s="15">
        <f t="shared" si="50"/>
        <v>0</v>
      </c>
      <c r="I63" s="15">
        <f t="shared" si="50"/>
        <v>1</v>
      </c>
      <c r="J63" s="15">
        <f t="shared" si="50"/>
        <v>1</v>
      </c>
      <c r="K63" s="15">
        <f t="shared" si="50"/>
        <v>0</v>
      </c>
      <c r="L63" s="15">
        <f t="shared" si="50"/>
        <v>1</v>
      </c>
      <c r="M63" s="15">
        <f t="shared" si="50"/>
        <v>1</v>
      </c>
      <c r="N63" s="15">
        <f t="shared" si="50"/>
        <v>0</v>
      </c>
      <c r="O63" s="15">
        <f t="shared" si="50"/>
        <v>0</v>
      </c>
      <c r="P63" s="15">
        <f t="shared" si="50"/>
        <v>1</v>
      </c>
      <c r="Q63" s="15">
        <f t="shared" si="50"/>
        <v>1</v>
      </c>
      <c r="R63" s="15">
        <f t="shared" si="50"/>
        <v>0</v>
      </c>
      <c r="S63" s="15">
        <f t="shared" si="50"/>
        <v>0</v>
      </c>
      <c r="T63" s="15">
        <f t="shared" si="50"/>
        <v>0</v>
      </c>
      <c r="U63" s="15">
        <f t="shared" si="50"/>
        <v>0</v>
      </c>
      <c r="V63" s="15">
        <f t="shared" si="50"/>
        <v>0</v>
      </c>
      <c r="W63" s="15">
        <f t="shared" si="50"/>
        <v>1</v>
      </c>
      <c r="X63" s="15">
        <f t="shared" si="50"/>
        <v>0</v>
      </c>
      <c r="Y63" s="15">
        <f t="shared" si="50"/>
        <v>0</v>
      </c>
      <c r="Z63" s="15">
        <f t="shared" si="50"/>
        <v>1</v>
      </c>
      <c r="AA63" s="15">
        <f t="shared" si="50"/>
        <v>0</v>
      </c>
      <c r="AB63" s="15">
        <f t="shared" si="50"/>
        <v>0</v>
      </c>
      <c r="AC63" s="15">
        <f t="shared" si="50"/>
        <v>0</v>
      </c>
      <c r="AD63" s="15">
        <f t="shared" si="50"/>
        <v>0</v>
      </c>
      <c r="AE63" s="15">
        <f t="shared" si="50"/>
        <v>0</v>
      </c>
      <c r="AF63" s="15">
        <f t="shared" si="50"/>
        <v>0</v>
      </c>
      <c r="AG63" s="15">
        <f t="shared" si="50"/>
        <v>0</v>
      </c>
      <c r="AH63" s="15">
        <f t="shared" si="50"/>
        <v>0</v>
      </c>
      <c r="AI63" s="15">
        <f t="shared" si="50"/>
        <v>0</v>
      </c>
      <c r="AJ63" s="15">
        <f t="shared" si="50"/>
        <v>0</v>
      </c>
      <c r="AK63" s="15">
        <f t="shared" si="50"/>
        <v>0</v>
      </c>
      <c r="AL63" s="15">
        <f t="shared" si="50"/>
        <v>0</v>
      </c>
      <c r="AM63" s="15">
        <f t="shared" si="50"/>
        <v>0</v>
      </c>
      <c r="AN63" s="15">
        <f t="shared" si="50"/>
        <v>0</v>
      </c>
      <c r="AO63" s="15">
        <f t="shared" si="50"/>
        <v>0</v>
      </c>
      <c r="AP63" s="15">
        <f t="shared" si="50"/>
        <v>0</v>
      </c>
      <c r="AQ63" s="15">
        <f t="shared" si="50"/>
        <v>0</v>
      </c>
      <c r="AR63" s="15">
        <f t="shared" si="50"/>
        <v>0</v>
      </c>
      <c r="AS63" s="15">
        <f t="shared" si="50"/>
        <v>0</v>
      </c>
      <c r="AT63" s="15">
        <f t="shared" si="50"/>
        <v>0</v>
      </c>
      <c r="AU63" s="15">
        <f t="shared" si="50"/>
        <v>0</v>
      </c>
      <c r="AV63" s="15">
        <f t="shared" si="50"/>
        <v>0</v>
      </c>
      <c r="AW63" s="15">
        <f t="shared" si="50"/>
        <v>0</v>
      </c>
    </row>
    <row r="64" spans="2:49">
      <c r="B64" s="15">
        <v>19</v>
      </c>
      <c r="C64" s="15">
        <f t="shared" ref="C64:AW64" si="51">COUNTIF($A25,C25)</f>
        <v>0</v>
      </c>
      <c r="D64" s="15">
        <f t="shared" si="51"/>
        <v>0</v>
      </c>
      <c r="E64" s="15">
        <f t="shared" si="51"/>
        <v>0</v>
      </c>
      <c r="F64" s="15">
        <f t="shared" si="51"/>
        <v>1</v>
      </c>
      <c r="G64" s="15">
        <f t="shared" si="51"/>
        <v>0</v>
      </c>
      <c r="H64" s="15">
        <f t="shared" si="51"/>
        <v>0</v>
      </c>
      <c r="I64" s="15">
        <f t="shared" si="51"/>
        <v>1</v>
      </c>
      <c r="J64" s="15">
        <f t="shared" si="51"/>
        <v>0</v>
      </c>
      <c r="K64" s="15">
        <f t="shared" si="51"/>
        <v>0</v>
      </c>
      <c r="L64" s="15">
        <f t="shared" si="51"/>
        <v>0</v>
      </c>
      <c r="M64" s="15">
        <f t="shared" si="51"/>
        <v>0</v>
      </c>
      <c r="N64" s="15">
        <f t="shared" si="51"/>
        <v>0</v>
      </c>
      <c r="O64" s="15">
        <f t="shared" si="51"/>
        <v>0</v>
      </c>
      <c r="P64" s="15">
        <f t="shared" si="51"/>
        <v>0</v>
      </c>
      <c r="Q64" s="15">
        <f t="shared" si="51"/>
        <v>0</v>
      </c>
      <c r="R64" s="15">
        <f t="shared" si="51"/>
        <v>1</v>
      </c>
      <c r="S64" s="15">
        <f t="shared" si="51"/>
        <v>1</v>
      </c>
      <c r="T64" s="15">
        <f t="shared" si="51"/>
        <v>1</v>
      </c>
      <c r="U64" s="15">
        <f t="shared" si="51"/>
        <v>0</v>
      </c>
      <c r="V64" s="15">
        <f t="shared" si="51"/>
        <v>0</v>
      </c>
      <c r="W64" s="15">
        <f t="shared" si="51"/>
        <v>0</v>
      </c>
      <c r="X64" s="15">
        <f t="shared" si="51"/>
        <v>1</v>
      </c>
      <c r="Y64" s="15">
        <f t="shared" si="51"/>
        <v>0</v>
      </c>
      <c r="Z64" s="15">
        <f t="shared" si="51"/>
        <v>0</v>
      </c>
      <c r="AA64" s="15">
        <f t="shared" si="51"/>
        <v>1</v>
      </c>
      <c r="AB64" s="15">
        <f t="shared" si="51"/>
        <v>0</v>
      </c>
      <c r="AC64" s="15">
        <f t="shared" si="51"/>
        <v>0</v>
      </c>
      <c r="AD64" s="15">
        <f t="shared" si="51"/>
        <v>1</v>
      </c>
      <c r="AE64" s="15">
        <f t="shared" si="51"/>
        <v>0</v>
      </c>
      <c r="AF64" s="15">
        <f t="shared" si="51"/>
        <v>1</v>
      </c>
      <c r="AG64" s="15">
        <f t="shared" si="51"/>
        <v>1</v>
      </c>
      <c r="AH64" s="15">
        <f t="shared" si="51"/>
        <v>0</v>
      </c>
      <c r="AI64" s="15">
        <f t="shared" si="51"/>
        <v>0</v>
      </c>
      <c r="AJ64" s="15">
        <f t="shared" si="51"/>
        <v>0</v>
      </c>
      <c r="AK64" s="15">
        <f t="shared" si="51"/>
        <v>0</v>
      </c>
      <c r="AL64" s="15">
        <f t="shared" si="51"/>
        <v>0</v>
      </c>
      <c r="AM64" s="15">
        <f t="shared" si="51"/>
        <v>0</v>
      </c>
      <c r="AN64" s="15">
        <f t="shared" si="51"/>
        <v>0</v>
      </c>
      <c r="AO64" s="15">
        <f t="shared" si="51"/>
        <v>0</v>
      </c>
      <c r="AP64" s="15">
        <f t="shared" si="51"/>
        <v>0</v>
      </c>
      <c r="AQ64" s="15">
        <f t="shared" si="51"/>
        <v>0</v>
      </c>
      <c r="AR64" s="15">
        <f t="shared" si="51"/>
        <v>0</v>
      </c>
      <c r="AS64" s="15">
        <f t="shared" si="51"/>
        <v>0</v>
      </c>
      <c r="AT64" s="15">
        <f t="shared" si="51"/>
        <v>0</v>
      </c>
      <c r="AU64" s="15">
        <f t="shared" si="51"/>
        <v>0</v>
      </c>
      <c r="AV64" s="15">
        <f t="shared" si="51"/>
        <v>0</v>
      </c>
      <c r="AW64" s="15">
        <f t="shared" si="51"/>
        <v>0</v>
      </c>
    </row>
    <row r="65" spans="2:49">
      <c r="B65" s="15">
        <v>20</v>
      </c>
      <c r="C65" s="15">
        <f t="shared" ref="C65:AW65" si="52">COUNTIF($A26,C26)</f>
        <v>1</v>
      </c>
      <c r="D65" s="15">
        <f t="shared" si="52"/>
        <v>1</v>
      </c>
      <c r="E65" s="15">
        <f t="shared" si="52"/>
        <v>1</v>
      </c>
      <c r="F65" s="15">
        <f t="shared" si="52"/>
        <v>1</v>
      </c>
      <c r="G65" s="15">
        <f t="shared" si="52"/>
        <v>0</v>
      </c>
      <c r="H65" s="15">
        <f t="shared" si="52"/>
        <v>1</v>
      </c>
      <c r="I65" s="15">
        <f t="shared" si="52"/>
        <v>0</v>
      </c>
      <c r="J65" s="15">
        <f t="shared" si="52"/>
        <v>0</v>
      </c>
      <c r="K65" s="15">
        <f t="shared" si="52"/>
        <v>1</v>
      </c>
      <c r="L65" s="15">
        <f t="shared" si="52"/>
        <v>1</v>
      </c>
      <c r="M65" s="15">
        <f t="shared" si="52"/>
        <v>1</v>
      </c>
      <c r="N65" s="15">
        <f t="shared" si="52"/>
        <v>1</v>
      </c>
      <c r="O65" s="15">
        <f t="shared" si="52"/>
        <v>1</v>
      </c>
      <c r="P65" s="15">
        <f t="shared" si="52"/>
        <v>1</v>
      </c>
      <c r="Q65" s="15">
        <f t="shared" si="52"/>
        <v>0</v>
      </c>
      <c r="R65" s="15">
        <f t="shared" si="52"/>
        <v>1</v>
      </c>
      <c r="S65" s="15">
        <f t="shared" si="52"/>
        <v>1</v>
      </c>
      <c r="T65" s="15">
        <f t="shared" si="52"/>
        <v>1</v>
      </c>
      <c r="U65" s="15">
        <f t="shared" si="52"/>
        <v>0</v>
      </c>
      <c r="V65" s="15">
        <f t="shared" si="52"/>
        <v>0</v>
      </c>
      <c r="W65" s="15">
        <f t="shared" si="52"/>
        <v>1</v>
      </c>
      <c r="X65" s="15">
        <f t="shared" si="52"/>
        <v>0</v>
      </c>
      <c r="Y65" s="15">
        <f t="shared" si="52"/>
        <v>0</v>
      </c>
      <c r="Z65" s="15">
        <f t="shared" si="52"/>
        <v>1</v>
      </c>
      <c r="AA65" s="15">
        <f t="shared" si="52"/>
        <v>0</v>
      </c>
      <c r="AB65" s="15">
        <f t="shared" si="52"/>
        <v>1</v>
      </c>
      <c r="AC65" s="15">
        <f t="shared" si="52"/>
        <v>1</v>
      </c>
      <c r="AD65" s="15">
        <f t="shared" si="52"/>
        <v>1</v>
      </c>
      <c r="AE65" s="15">
        <f t="shared" si="52"/>
        <v>1</v>
      </c>
      <c r="AF65" s="15">
        <f t="shared" si="52"/>
        <v>1</v>
      </c>
      <c r="AG65" s="15">
        <f t="shared" si="52"/>
        <v>1</v>
      </c>
      <c r="AH65" s="15">
        <f t="shared" si="52"/>
        <v>1</v>
      </c>
      <c r="AI65" s="15">
        <f t="shared" si="52"/>
        <v>0</v>
      </c>
      <c r="AJ65" s="15">
        <f t="shared" si="52"/>
        <v>0</v>
      </c>
      <c r="AK65" s="15">
        <f t="shared" si="52"/>
        <v>0</v>
      </c>
      <c r="AL65" s="15">
        <f t="shared" si="52"/>
        <v>0</v>
      </c>
      <c r="AM65" s="15">
        <f t="shared" si="52"/>
        <v>0</v>
      </c>
      <c r="AN65" s="15">
        <f t="shared" si="52"/>
        <v>0</v>
      </c>
      <c r="AO65" s="15">
        <f t="shared" si="52"/>
        <v>0</v>
      </c>
      <c r="AP65" s="15">
        <f t="shared" si="52"/>
        <v>0</v>
      </c>
      <c r="AQ65" s="15">
        <f t="shared" si="52"/>
        <v>0</v>
      </c>
      <c r="AR65" s="15">
        <f t="shared" si="52"/>
        <v>0</v>
      </c>
      <c r="AS65" s="15">
        <f t="shared" si="52"/>
        <v>0</v>
      </c>
      <c r="AT65" s="15">
        <f t="shared" si="52"/>
        <v>0</v>
      </c>
      <c r="AU65" s="15">
        <f t="shared" si="52"/>
        <v>0</v>
      </c>
      <c r="AV65" s="15">
        <f t="shared" si="52"/>
        <v>0</v>
      </c>
      <c r="AW65" s="15">
        <f t="shared" si="52"/>
        <v>0</v>
      </c>
    </row>
    <row r="66" spans="2:49">
      <c r="B66" s="15">
        <v>21</v>
      </c>
      <c r="C66" s="15">
        <f t="shared" ref="C66:AW66" si="53">COUNTIF($A27,C27)</f>
        <v>1</v>
      </c>
      <c r="D66" s="15">
        <f t="shared" si="53"/>
        <v>0</v>
      </c>
      <c r="E66" s="15">
        <f t="shared" si="53"/>
        <v>1</v>
      </c>
      <c r="F66" s="15">
        <f t="shared" si="53"/>
        <v>1</v>
      </c>
      <c r="G66" s="15">
        <f t="shared" si="53"/>
        <v>0</v>
      </c>
      <c r="H66" s="15">
        <f t="shared" si="53"/>
        <v>1</v>
      </c>
      <c r="I66" s="15">
        <f t="shared" si="53"/>
        <v>1</v>
      </c>
      <c r="J66" s="15">
        <f t="shared" si="53"/>
        <v>1</v>
      </c>
      <c r="K66" s="15">
        <f t="shared" si="53"/>
        <v>1</v>
      </c>
      <c r="L66" s="15">
        <f t="shared" si="53"/>
        <v>1</v>
      </c>
      <c r="M66" s="15">
        <f t="shared" si="53"/>
        <v>1</v>
      </c>
      <c r="N66" s="15">
        <f t="shared" si="53"/>
        <v>1</v>
      </c>
      <c r="O66" s="15">
        <f t="shared" si="53"/>
        <v>1</v>
      </c>
      <c r="P66" s="15">
        <f t="shared" si="53"/>
        <v>1</v>
      </c>
      <c r="Q66" s="15">
        <f t="shared" si="53"/>
        <v>1</v>
      </c>
      <c r="R66" s="15">
        <f t="shared" si="53"/>
        <v>0</v>
      </c>
      <c r="S66" s="15">
        <f t="shared" si="53"/>
        <v>1</v>
      </c>
      <c r="T66" s="15">
        <f t="shared" si="53"/>
        <v>0</v>
      </c>
      <c r="U66" s="15">
        <f t="shared" si="53"/>
        <v>1</v>
      </c>
      <c r="V66" s="15">
        <f t="shared" si="53"/>
        <v>1</v>
      </c>
      <c r="W66" s="15">
        <f t="shared" si="53"/>
        <v>1</v>
      </c>
      <c r="X66" s="15">
        <f t="shared" si="53"/>
        <v>1</v>
      </c>
      <c r="Y66" s="15">
        <f t="shared" si="53"/>
        <v>1</v>
      </c>
      <c r="Z66" s="15">
        <f t="shared" si="53"/>
        <v>1</v>
      </c>
      <c r="AA66" s="15">
        <f t="shared" si="53"/>
        <v>1</v>
      </c>
      <c r="AB66" s="15">
        <f t="shared" si="53"/>
        <v>1</v>
      </c>
      <c r="AC66" s="15">
        <f t="shared" si="53"/>
        <v>1</v>
      </c>
      <c r="AD66" s="15">
        <f t="shared" si="53"/>
        <v>1</v>
      </c>
      <c r="AE66" s="15">
        <f t="shared" si="53"/>
        <v>0</v>
      </c>
      <c r="AF66" s="15">
        <f t="shared" si="53"/>
        <v>1</v>
      </c>
      <c r="AG66" s="15">
        <f t="shared" si="53"/>
        <v>1</v>
      </c>
      <c r="AH66" s="15">
        <f t="shared" si="53"/>
        <v>1</v>
      </c>
      <c r="AI66" s="15">
        <f t="shared" si="53"/>
        <v>0</v>
      </c>
      <c r="AJ66" s="15">
        <f t="shared" si="53"/>
        <v>0</v>
      </c>
      <c r="AK66" s="15">
        <f t="shared" si="53"/>
        <v>0</v>
      </c>
      <c r="AL66" s="15">
        <f t="shared" si="53"/>
        <v>0</v>
      </c>
      <c r="AM66" s="15">
        <f t="shared" si="53"/>
        <v>0</v>
      </c>
      <c r="AN66" s="15">
        <f t="shared" si="53"/>
        <v>0</v>
      </c>
      <c r="AO66" s="15">
        <f t="shared" si="53"/>
        <v>0</v>
      </c>
      <c r="AP66" s="15">
        <f t="shared" si="53"/>
        <v>0</v>
      </c>
      <c r="AQ66" s="15">
        <f t="shared" si="53"/>
        <v>0</v>
      </c>
      <c r="AR66" s="15">
        <f t="shared" si="53"/>
        <v>0</v>
      </c>
      <c r="AS66" s="15">
        <f t="shared" si="53"/>
        <v>0</v>
      </c>
      <c r="AT66" s="15">
        <f t="shared" si="53"/>
        <v>0</v>
      </c>
      <c r="AU66" s="15">
        <f t="shared" si="53"/>
        <v>0</v>
      </c>
      <c r="AV66" s="15">
        <f t="shared" si="53"/>
        <v>0</v>
      </c>
      <c r="AW66" s="15">
        <f t="shared" si="53"/>
        <v>0</v>
      </c>
    </row>
    <row r="67" spans="2:49">
      <c r="B67" s="15">
        <v>22</v>
      </c>
      <c r="C67" s="15">
        <f t="shared" ref="C67:AW67" si="54">COUNTIF($A28,C28)</f>
        <v>0</v>
      </c>
      <c r="D67" s="15">
        <f t="shared" si="54"/>
        <v>1</v>
      </c>
      <c r="E67" s="15">
        <f t="shared" si="54"/>
        <v>1</v>
      </c>
      <c r="F67" s="15">
        <f t="shared" si="54"/>
        <v>0</v>
      </c>
      <c r="G67" s="15">
        <f t="shared" si="54"/>
        <v>1</v>
      </c>
      <c r="H67" s="15">
        <f t="shared" si="54"/>
        <v>1</v>
      </c>
      <c r="I67" s="15">
        <f t="shared" si="54"/>
        <v>1</v>
      </c>
      <c r="J67" s="15">
        <f t="shared" si="54"/>
        <v>1</v>
      </c>
      <c r="K67" s="15">
        <f t="shared" si="54"/>
        <v>1</v>
      </c>
      <c r="L67" s="15">
        <f t="shared" si="54"/>
        <v>1</v>
      </c>
      <c r="M67" s="15">
        <f t="shared" si="54"/>
        <v>1</v>
      </c>
      <c r="N67" s="15">
        <f t="shared" si="54"/>
        <v>0</v>
      </c>
      <c r="O67" s="15">
        <f t="shared" si="54"/>
        <v>1</v>
      </c>
      <c r="P67" s="15">
        <f t="shared" si="54"/>
        <v>1</v>
      </c>
      <c r="Q67" s="15">
        <f t="shared" si="54"/>
        <v>1</v>
      </c>
      <c r="R67" s="15">
        <f t="shared" si="54"/>
        <v>0</v>
      </c>
      <c r="S67" s="15">
        <f t="shared" si="54"/>
        <v>1</v>
      </c>
      <c r="T67" s="15">
        <f t="shared" si="54"/>
        <v>1</v>
      </c>
      <c r="U67" s="15">
        <f t="shared" si="54"/>
        <v>0</v>
      </c>
      <c r="V67" s="15">
        <f t="shared" si="54"/>
        <v>1</v>
      </c>
      <c r="W67" s="15">
        <f t="shared" si="54"/>
        <v>1</v>
      </c>
      <c r="X67" s="15">
        <f t="shared" si="54"/>
        <v>0</v>
      </c>
      <c r="Y67" s="15">
        <f t="shared" si="54"/>
        <v>0</v>
      </c>
      <c r="Z67" s="15">
        <f t="shared" si="54"/>
        <v>0</v>
      </c>
      <c r="AA67" s="15">
        <f t="shared" si="54"/>
        <v>0</v>
      </c>
      <c r="AB67" s="15">
        <f t="shared" si="54"/>
        <v>1</v>
      </c>
      <c r="AC67" s="15">
        <f t="shared" si="54"/>
        <v>0</v>
      </c>
      <c r="AD67" s="15">
        <f t="shared" si="54"/>
        <v>1</v>
      </c>
      <c r="AE67" s="15">
        <f t="shared" si="54"/>
        <v>0</v>
      </c>
      <c r="AF67" s="15">
        <f t="shared" si="54"/>
        <v>1</v>
      </c>
      <c r="AG67" s="15">
        <f t="shared" si="54"/>
        <v>1</v>
      </c>
      <c r="AH67" s="15">
        <f t="shared" si="54"/>
        <v>0</v>
      </c>
      <c r="AI67" s="15">
        <f t="shared" si="54"/>
        <v>0</v>
      </c>
      <c r="AJ67" s="15">
        <f t="shared" si="54"/>
        <v>0</v>
      </c>
      <c r="AK67" s="15">
        <f t="shared" si="54"/>
        <v>0</v>
      </c>
      <c r="AL67" s="15">
        <f t="shared" si="54"/>
        <v>0</v>
      </c>
      <c r="AM67" s="15">
        <f t="shared" si="54"/>
        <v>0</v>
      </c>
      <c r="AN67" s="15">
        <f t="shared" si="54"/>
        <v>0</v>
      </c>
      <c r="AO67" s="15">
        <f t="shared" si="54"/>
        <v>0</v>
      </c>
      <c r="AP67" s="15">
        <f t="shared" si="54"/>
        <v>0</v>
      </c>
      <c r="AQ67" s="15">
        <f t="shared" si="54"/>
        <v>0</v>
      </c>
      <c r="AR67" s="15">
        <f t="shared" si="54"/>
        <v>0</v>
      </c>
      <c r="AS67" s="15">
        <f t="shared" si="54"/>
        <v>0</v>
      </c>
      <c r="AT67" s="15">
        <f t="shared" si="54"/>
        <v>0</v>
      </c>
      <c r="AU67" s="15">
        <f t="shared" si="54"/>
        <v>0</v>
      </c>
      <c r="AV67" s="15">
        <f t="shared" si="54"/>
        <v>0</v>
      </c>
      <c r="AW67" s="15">
        <f t="shared" si="54"/>
        <v>0</v>
      </c>
    </row>
    <row r="68" spans="2:49">
      <c r="B68" s="15">
        <v>23</v>
      </c>
      <c r="C68" s="15">
        <f t="shared" ref="C68:AW68" si="55">COUNTIF($A29,C29)</f>
        <v>1</v>
      </c>
      <c r="D68" s="15">
        <f t="shared" si="55"/>
        <v>1</v>
      </c>
      <c r="E68" s="15">
        <f t="shared" si="55"/>
        <v>1</v>
      </c>
      <c r="F68" s="15">
        <f t="shared" si="55"/>
        <v>1</v>
      </c>
      <c r="G68" s="15">
        <f t="shared" si="55"/>
        <v>1</v>
      </c>
      <c r="H68" s="15">
        <f t="shared" si="55"/>
        <v>1</v>
      </c>
      <c r="I68" s="15">
        <f t="shared" si="55"/>
        <v>1</v>
      </c>
      <c r="J68" s="15">
        <f t="shared" si="55"/>
        <v>1</v>
      </c>
      <c r="K68" s="15">
        <f t="shared" si="55"/>
        <v>1</v>
      </c>
      <c r="L68" s="15">
        <f t="shared" si="55"/>
        <v>1</v>
      </c>
      <c r="M68" s="15">
        <f t="shared" si="55"/>
        <v>1</v>
      </c>
      <c r="N68" s="15">
        <f t="shared" si="55"/>
        <v>1</v>
      </c>
      <c r="O68" s="15">
        <f t="shared" si="55"/>
        <v>0</v>
      </c>
      <c r="P68" s="15">
        <f t="shared" si="55"/>
        <v>1</v>
      </c>
      <c r="Q68" s="15">
        <f t="shared" si="55"/>
        <v>0</v>
      </c>
      <c r="R68" s="15">
        <f t="shared" si="55"/>
        <v>1</v>
      </c>
      <c r="S68" s="15">
        <f t="shared" si="55"/>
        <v>1</v>
      </c>
      <c r="T68" s="15">
        <f t="shared" si="55"/>
        <v>1</v>
      </c>
      <c r="U68" s="15">
        <f t="shared" si="55"/>
        <v>1</v>
      </c>
      <c r="V68" s="15">
        <f t="shared" si="55"/>
        <v>1</v>
      </c>
      <c r="W68" s="15">
        <f t="shared" si="55"/>
        <v>1</v>
      </c>
      <c r="X68" s="15">
        <f t="shared" si="55"/>
        <v>1</v>
      </c>
      <c r="Y68" s="15">
        <f t="shared" si="55"/>
        <v>1</v>
      </c>
      <c r="Z68" s="15">
        <f t="shared" si="55"/>
        <v>1</v>
      </c>
      <c r="AA68" s="15">
        <f t="shared" si="55"/>
        <v>1</v>
      </c>
      <c r="AB68" s="15">
        <f t="shared" si="55"/>
        <v>1</v>
      </c>
      <c r="AC68" s="15">
        <f t="shared" si="55"/>
        <v>1</v>
      </c>
      <c r="AD68" s="15">
        <f t="shared" si="55"/>
        <v>1</v>
      </c>
      <c r="AE68" s="15">
        <f t="shared" si="55"/>
        <v>1</v>
      </c>
      <c r="AF68" s="15">
        <f t="shared" si="55"/>
        <v>0</v>
      </c>
      <c r="AG68" s="15">
        <f t="shared" si="55"/>
        <v>1</v>
      </c>
      <c r="AH68" s="15">
        <f t="shared" si="55"/>
        <v>1</v>
      </c>
      <c r="AI68" s="15">
        <f t="shared" si="55"/>
        <v>0</v>
      </c>
      <c r="AJ68" s="15">
        <f t="shared" si="55"/>
        <v>0</v>
      </c>
      <c r="AK68" s="15">
        <f t="shared" si="55"/>
        <v>0</v>
      </c>
      <c r="AL68" s="15">
        <f t="shared" si="55"/>
        <v>0</v>
      </c>
      <c r="AM68" s="15">
        <f t="shared" si="55"/>
        <v>0</v>
      </c>
      <c r="AN68" s="15">
        <f t="shared" si="55"/>
        <v>0</v>
      </c>
      <c r="AO68" s="15">
        <f t="shared" si="55"/>
        <v>0</v>
      </c>
      <c r="AP68" s="15">
        <f t="shared" si="55"/>
        <v>0</v>
      </c>
      <c r="AQ68" s="15">
        <f t="shared" si="55"/>
        <v>0</v>
      </c>
      <c r="AR68" s="15">
        <f t="shared" si="55"/>
        <v>0</v>
      </c>
      <c r="AS68" s="15">
        <f t="shared" si="55"/>
        <v>0</v>
      </c>
      <c r="AT68" s="15">
        <f t="shared" si="55"/>
        <v>0</v>
      </c>
      <c r="AU68" s="15">
        <f t="shared" si="55"/>
        <v>0</v>
      </c>
      <c r="AV68" s="15">
        <f t="shared" si="55"/>
        <v>0</v>
      </c>
      <c r="AW68" s="15">
        <f t="shared" si="55"/>
        <v>0</v>
      </c>
    </row>
    <row r="69" spans="2:49">
      <c r="B69" s="15">
        <v>24</v>
      </c>
      <c r="C69" s="15">
        <f t="shared" ref="C69:AW69" si="56">COUNTIF($A30,C30)</f>
        <v>1</v>
      </c>
      <c r="D69" s="15">
        <f t="shared" si="56"/>
        <v>0</v>
      </c>
      <c r="E69" s="15">
        <f t="shared" si="56"/>
        <v>0</v>
      </c>
      <c r="F69" s="15">
        <f t="shared" si="56"/>
        <v>0</v>
      </c>
      <c r="G69" s="15">
        <f t="shared" si="56"/>
        <v>0</v>
      </c>
      <c r="H69" s="15">
        <f t="shared" si="56"/>
        <v>1</v>
      </c>
      <c r="I69" s="15">
        <f t="shared" si="56"/>
        <v>1</v>
      </c>
      <c r="J69" s="15">
        <f t="shared" si="56"/>
        <v>1</v>
      </c>
      <c r="K69" s="15">
        <f t="shared" si="56"/>
        <v>1</v>
      </c>
      <c r="L69" s="15">
        <f t="shared" si="56"/>
        <v>1</v>
      </c>
      <c r="M69" s="15">
        <f t="shared" si="56"/>
        <v>0</v>
      </c>
      <c r="N69" s="15">
        <f t="shared" si="56"/>
        <v>0</v>
      </c>
      <c r="O69" s="15">
        <f t="shared" si="56"/>
        <v>0</v>
      </c>
      <c r="P69" s="15">
        <f t="shared" si="56"/>
        <v>1</v>
      </c>
      <c r="Q69" s="15">
        <f t="shared" si="56"/>
        <v>0</v>
      </c>
      <c r="R69" s="15">
        <f t="shared" si="56"/>
        <v>0</v>
      </c>
      <c r="S69" s="15">
        <f t="shared" si="56"/>
        <v>0</v>
      </c>
      <c r="T69" s="15">
        <f t="shared" si="56"/>
        <v>1</v>
      </c>
      <c r="U69" s="15">
        <f t="shared" si="56"/>
        <v>1</v>
      </c>
      <c r="V69" s="15">
        <f t="shared" si="56"/>
        <v>1</v>
      </c>
      <c r="W69" s="15">
        <f t="shared" si="56"/>
        <v>1</v>
      </c>
      <c r="X69" s="15">
        <f t="shared" si="56"/>
        <v>0</v>
      </c>
      <c r="Y69" s="15">
        <f t="shared" si="56"/>
        <v>0</v>
      </c>
      <c r="Z69" s="15">
        <f t="shared" si="56"/>
        <v>1</v>
      </c>
      <c r="AA69" s="15">
        <f t="shared" si="56"/>
        <v>0</v>
      </c>
      <c r="AB69" s="15">
        <f t="shared" si="56"/>
        <v>1</v>
      </c>
      <c r="AC69" s="15">
        <f t="shared" si="56"/>
        <v>0</v>
      </c>
      <c r="AD69" s="15">
        <f t="shared" si="56"/>
        <v>1</v>
      </c>
      <c r="AE69" s="15">
        <f t="shared" si="56"/>
        <v>0</v>
      </c>
      <c r="AF69" s="15">
        <f t="shared" si="56"/>
        <v>1</v>
      </c>
      <c r="AG69" s="15">
        <f t="shared" si="56"/>
        <v>1</v>
      </c>
      <c r="AH69" s="15">
        <f t="shared" si="56"/>
        <v>0</v>
      </c>
      <c r="AI69" s="15">
        <f t="shared" si="56"/>
        <v>0</v>
      </c>
      <c r="AJ69" s="15">
        <f t="shared" si="56"/>
        <v>0</v>
      </c>
      <c r="AK69" s="15">
        <f t="shared" si="56"/>
        <v>0</v>
      </c>
      <c r="AL69" s="15">
        <f t="shared" si="56"/>
        <v>0</v>
      </c>
      <c r="AM69" s="15">
        <f t="shared" si="56"/>
        <v>0</v>
      </c>
      <c r="AN69" s="15">
        <f t="shared" si="56"/>
        <v>0</v>
      </c>
      <c r="AO69" s="15">
        <f t="shared" si="56"/>
        <v>0</v>
      </c>
      <c r="AP69" s="15">
        <f t="shared" si="56"/>
        <v>0</v>
      </c>
      <c r="AQ69" s="15">
        <f t="shared" si="56"/>
        <v>0</v>
      </c>
      <c r="AR69" s="15">
        <f t="shared" si="56"/>
        <v>0</v>
      </c>
      <c r="AS69" s="15">
        <f t="shared" si="56"/>
        <v>0</v>
      </c>
      <c r="AT69" s="15">
        <f t="shared" si="56"/>
        <v>0</v>
      </c>
      <c r="AU69" s="15">
        <f t="shared" si="56"/>
        <v>0</v>
      </c>
      <c r="AV69" s="15">
        <f t="shared" si="56"/>
        <v>0</v>
      </c>
      <c r="AW69" s="15">
        <f t="shared" si="56"/>
        <v>0</v>
      </c>
    </row>
    <row r="70" spans="2:49">
      <c r="B70" s="15">
        <v>25</v>
      </c>
      <c r="C70" s="15">
        <f t="shared" ref="C70:AW70" si="57">COUNTIF($A31,C31)</f>
        <v>1</v>
      </c>
      <c r="D70" s="15">
        <f t="shared" si="57"/>
        <v>1</v>
      </c>
      <c r="E70" s="15">
        <f t="shared" si="57"/>
        <v>1</v>
      </c>
      <c r="F70" s="15">
        <f t="shared" si="57"/>
        <v>0</v>
      </c>
      <c r="G70" s="15">
        <f t="shared" si="57"/>
        <v>1</v>
      </c>
      <c r="H70" s="15">
        <f t="shared" si="57"/>
        <v>1</v>
      </c>
      <c r="I70" s="15">
        <f t="shared" si="57"/>
        <v>1</v>
      </c>
      <c r="J70" s="15">
        <f t="shared" si="57"/>
        <v>1</v>
      </c>
      <c r="K70" s="15">
        <f t="shared" si="57"/>
        <v>1</v>
      </c>
      <c r="L70" s="15">
        <f t="shared" si="57"/>
        <v>1</v>
      </c>
      <c r="M70" s="15">
        <f t="shared" si="57"/>
        <v>1</v>
      </c>
      <c r="N70" s="15">
        <f t="shared" si="57"/>
        <v>1</v>
      </c>
      <c r="O70" s="15">
        <f t="shared" si="57"/>
        <v>0</v>
      </c>
      <c r="P70" s="15">
        <f t="shared" si="57"/>
        <v>1</v>
      </c>
      <c r="Q70" s="15">
        <f t="shared" si="57"/>
        <v>0</v>
      </c>
      <c r="R70" s="15">
        <f t="shared" si="57"/>
        <v>1</v>
      </c>
      <c r="S70" s="15">
        <f t="shared" si="57"/>
        <v>1</v>
      </c>
      <c r="T70" s="15">
        <f t="shared" si="57"/>
        <v>1</v>
      </c>
      <c r="U70" s="15">
        <f t="shared" si="57"/>
        <v>1</v>
      </c>
      <c r="V70" s="15">
        <f t="shared" si="57"/>
        <v>0</v>
      </c>
      <c r="W70" s="15">
        <f t="shared" si="57"/>
        <v>1</v>
      </c>
      <c r="X70" s="15">
        <f t="shared" si="57"/>
        <v>0</v>
      </c>
      <c r="Y70" s="15">
        <f t="shared" si="57"/>
        <v>1</v>
      </c>
      <c r="Z70" s="15">
        <f t="shared" si="57"/>
        <v>0</v>
      </c>
      <c r="AA70" s="15">
        <f t="shared" si="57"/>
        <v>0</v>
      </c>
      <c r="AB70" s="15">
        <f t="shared" si="57"/>
        <v>1</v>
      </c>
      <c r="AC70" s="15">
        <f t="shared" si="57"/>
        <v>1</v>
      </c>
      <c r="AD70" s="15">
        <f t="shared" si="57"/>
        <v>1</v>
      </c>
      <c r="AE70" s="15">
        <f t="shared" si="57"/>
        <v>1</v>
      </c>
      <c r="AF70" s="15">
        <f t="shared" si="57"/>
        <v>1</v>
      </c>
      <c r="AG70" s="15">
        <f t="shared" si="57"/>
        <v>1</v>
      </c>
      <c r="AH70" s="15">
        <f t="shared" si="57"/>
        <v>0</v>
      </c>
      <c r="AI70" s="15">
        <f t="shared" si="57"/>
        <v>0</v>
      </c>
      <c r="AJ70" s="15">
        <f t="shared" si="57"/>
        <v>0</v>
      </c>
      <c r="AK70" s="15">
        <f t="shared" si="57"/>
        <v>0</v>
      </c>
      <c r="AL70" s="15">
        <f t="shared" si="57"/>
        <v>0</v>
      </c>
      <c r="AM70" s="15">
        <f t="shared" si="57"/>
        <v>0</v>
      </c>
      <c r="AN70" s="15">
        <f t="shared" si="57"/>
        <v>0</v>
      </c>
      <c r="AO70" s="15">
        <f t="shared" si="57"/>
        <v>0</v>
      </c>
      <c r="AP70" s="15">
        <f t="shared" si="57"/>
        <v>0</v>
      </c>
      <c r="AQ70" s="15">
        <f t="shared" si="57"/>
        <v>0</v>
      </c>
      <c r="AR70" s="15">
        <f t="shared" si="57"/>
        <v>0</v>
      </c>
      <c r="AS70" s="15">
        <f t="shared" si="57"/>
        <v>0</v>
      </c>
      <c r="AT70" s="15">
        <f t="shared" si="57"/>
        <v>0</v>
      </c>
      <c r="AU70" s="15">
        <f t="shared" si="57"/>
        <v>0</v>
      </c>
      <c r="AV70" s="15">
        <f t="shared" si="57"/>
        <v>0</v>
      </c>
      <c r="AW70" s="15">
        <f t="shared" si="57"/>
        <v>0</v>
      </c>
    </row>
    <row r="71" spans="2:49">
      <c r="B71" s="15">
        <v>26</v>
      </c>
      <c r="C71" s="15">
        <f t="shared" ref="C71:AW71" si="58">COUNTIF($A32,C32)</f>
        <v>0</v>
      </c>
      <c r="D71" s="15">
        <f t="shared" si="58"/>
        <v>1</v>
      </c>
      <c r="E71" s="15">
        <f t="shared" si="58"/>
        <v>1</v>
      </c>
      <c r="F71" s="15">
        <f t="shared" si="58"/>
        <v>0</v>
      </c>
      <c r="G71" s="15">
        <f t="shared" si="58"/>
        <v>1</v>
      </c>
      <c r="H71" s="15">
        <f t="shared" si="58"/>
        <v>0</v>
      </c>
      <c r="I71" s="15">
        <f t="shared" si="58"/>
        <v>1</v>
      </c>
      <c r="J71" s="15">
        <f t="shared" si="58"/>
        <v>1</v>
      </c>
      <c r="K71" s="15">
        <f t="shared" si="58"/>
        <v>1</v>
      </c>
      <c r="L71" s="15">
        <f t="shared" si="58"/>
        <v>1</v>
      </c>
      <c r="M71" s="15">
        <f t="shared" si="58"/>
        <v>1</v>
      </c>
      <c r="N71" s="15">
        <f t="shared" si="58"/>
        <v>0</v>
      </c>
      <c r="O71" s="15">
        <f t="shared" si="58"/>
        <v>1</v>
      </c>
      <c r="P71" s="15">
        <f t="shared" si="58"/>
        <v>0</v>
      </c>
      <c r="Q71" s="15">
        <f t="shared" si="58"/>
        <v>0</v>
      </c>
      <c r="R71" s="15">
        <f t="shared" si="58"/>
        <v>0</v>
      </c>
      <c r="S71" s="15">
        <f t="shared" si="58"/>
        <v>1</v>
      </c>
      <c r="T71" s="15">
        <f t="shared" si="58"/>
        <v>1</v>
      </c>
      <c r="U71" s="15">
        <f t="shared" si="58"/>
        <v>1</v>
      </c>
      <c r="V71" s="15">
        <f t="shared" si="58"/>
        <v>1</v>
      </c>
      <c r="W71" s="15">
        <f t="shared" si="58"/>
        <v>1</v>
      </c>
      <c r="X71" s="15">
        <f t="shared" si="58"/>
        <v>1</v>
      </c>
      <c r="Y71" s="15">
        <f t="shared" si="58"/>
        <v>0</v>
      </c>
      <c r="Z71" s="15">
        <f t="shared" si="58"/>
        <v>1</v>
      </c>
      <c r="AA71" s="15">
        <f t="shared" si="58"/>
        <v>1</v>
      </c>
      <c r="AB71" s="15">
        <f t="shared" si="58"/>
        <v>1</v>
      </c>
      <c r="AC71" s="15">
        <f t="shared" si="58"/>
        <v>1</v>
      </c>
      <c r="AD71" s="15">
        <f t="shared" si="58"/>
        <v>1</v>
      </c>
      <c r="AE71" s="15">
        <f t="shared" si="58"/>
        <v>1</v>
      </c>
      <c r="AF71" s="15">
        <f t="shared" si="58"/>
        <v>1</v>
      </c>
      <c r="AG71" s="15">
        <f t="shared" si="58"/>
        <v>1</v>
      </c>
      <c r="AH71" s="15">
        <f t="shared" si="58"/>
        <v>1</v>
      </c>
      <c r="AI71" s="15">
        <f t="shared" si="58"/>
        <v>0</v>
      </c>
      <c r="AJ71" s="15">
        <f t="shared" si="58"/>
        <v>0</v>
      </c>
      <c r="AK71" s="15">
        <f t="shared" si="58"/>
        <v>0</v>
      </c>
      <c r="AL71" s="15">
        <f t="shared" si="58"/>
        <v>0</v>
      </c>
      <c r="AM71" s="15">
        <f t="shared" si="58"/>
        <v>0</v>
      </c>
      <c r="AN71" s="15">
        <f t="shared" si="58"/>
        <v>0</v>
      </c>
      <c r="AO71" s="15">
        <f t="shared" si="58"/>
        <v>0</v>
      </c>
      <c r="AP71" s="15">
        <f t="shared" si="58"/>
        <v>0</v>
      </c>
      <c r="AQ71" s="15">
        <f t="shared" si="58"/>
        <v>0</v>
      </c>
      <c r="AR71" s="15">
        <f t="shared" si="58"/>
        <v>0</v>
      </c>
      <c r="AS71" s="15">
        <f t="shared" si="58"/>
        <v>0</v>
      </c>
      <c r="AT71" s="15">
        <f t="shared" si="58"/>
        <v>0</v>
      </c>
      <c r="AU71" s="15">
        <f t="shared" si="58"/>
        <v>0</v>
      </c>
      <c r="AV71" s="15">
        <f t="shared" si="58"/>
        <v>0</v>
      </c>
      <c r="AW71" s="15">
        <f t="shared" si="58"/>
        <v>0</v>
      </c>
    </row>
    <row r="72" spans="2:49">
      <c r="B72" s="15">
        <v>27</v>
      </c>
      <c r="C72" s="15">
        <f t="shared" ref="C72:AW72" si="59">COUNTIF($A33,C33)</f>
        <v>1</v>
      </c>
      <c r="D72" s="15">
        <f t="shared" si="59"/>
        <v>1</v>
      </c>
      <c r="E72" s="15">
        <f t="shared" si="59"/>
        <v>1</v>
      </c>
      <c r="F72" s="15">
        <f t="shared" si="59"/>
        <v>0</v>
      </c>
      <c r="G72" s="15">
        <f t="shared" si="59"/>
        <v>1</v>
      </c>
      <c r="H72" s="15">
        <f t="shared" si="59"/>
        <v>1</v>
      </c>
      <c r="I72" s="15">
        <f t="shared" si="59"/>
        <v>1</v>
      </c>
      <c r="J72" s="15">
        <f t="shared" si="59"/>
        <v>0</v>
      </c>
      <c r="K72" s="15">
        <f t="shared" si="59"/>
        <v>1</v>
      </c>
      <c r="L72" s="15">
        <f t="shared" si="59"/>
        <v>0</v>
      </c>
      <c r="M72" s="15">
        <f t="shared" si="59"/>
        <v>1</v>
      </c>
      <c r="N72" s="15">
        <f t="shared" si="59"/>
        <v>1</v>
      </c>
      <c r="O72" s="15">
        <f t="shared" si="59"/>
        <v>1</v>
      </c>
      <c r="P72" s="15">
        <f t="shared" si="59"/>
        <v>1</v>
      </c>
      <c r="Q72" s="15">
        <f t="shared" si="59"/>
        <v>1</v>
      </c>
      <c r="R72" s="15">
        <f t="shared" si="59"/>
        <v>1</v>
      </c>
      <c r="S72" s="15">
        <f t="shared" si="59"/>
        <v>0</v>
      </c>
      <c r="T72" s="15">
        <f t="shared" si="59"/>
        <v>0</v>
      </c>
      <c r="U72" s="15">
        <f t="shared" si="59"/>
        <v>1</v>
      </c>
      <c r="V72" s="15">
        <f t="shared" si="59"/>
        <v>1</v>
      </c>
      <c r="W72" s="15">
        <f t="shared" si="59"/>
        <v>1</v>
      </c>
      <c r="X72" s="15">
        <f t="shared" si="59"/>
        <v>1</v>
      </c>
      <c r="Y72" s="15">
        <f t="shared" si="59"/>
        <v>0</v>
      </c>
      <c r="Z72" s="15">
        <f t="shared" si="59"/>
        <v>1</v>
      </c>
      <c r="AA72" s="15">
        <f t="shared" si="59"/>
        <v>1</v>
      </c>
      <c r="AB72" s="15">
        <f t="shared" si="59"/>
        <v>0</v>
      </c>
      <c r="AC72" s="15">
        <f t="shared" si="59"/>
        <v>0</v>
      </c>
      <c r="AD72" s="15">
        <f t="shared" si="59"/>
        <v>1</v>
      </c>
      <c r="AE72" s="15">
        <f t="shared" si="59"/>
        <v>0</v>
      </c>
      <c r="AF72" s="15">
        <f t="shared" si="59"/>
        <v>1</v>
      </c>
      <c r="AG72" s="15">
        <f t="shared" si="59"/>
        <v>1</v>
      </c>
      <c r="AH72" s="15">
        <f t="shared" si="59"/>
        <v>0</v>
      </c>
      <c r="AI72" s="15">
        <f t="shared" si="59"/>
        <v>0</v>
      </c>
      <c r="AJ72" s="15">
        <f t="shared" si="59"/>
        <v>0</v>
      </c>
      <c r="AK72" s="15">
        <f t="shared" si="59"/>
        <v>0</v>
      </c>
      <c r="AL72" s="15">
        <f t="shared" si="59"/>
        <v>0</v>
      </c>
      <c r="AM72" s="15">
        <f t="shared" si="59"/>
        <v>0</v>
      </c>
      <c r="AN72" s="15">
        <f t="shared" si="59"/>
        <v>0</v>
      </c>
      <c r="AO72" s="15">
        <f t="shared" si="59"/>
        <v>0</v>
      </c>
      <c r="AP72" s="15">
        <f t="shared" si="59"/>
        <v>0</v>
      </c>
      <c r="AQ72" s="15">
        <f t="shared" si="59"/>
        <v>0</v>
      </c>
      <c r="AR72" s="15">
        <f t="shared" si="59"/>
        <v>0</v>
      </c>
      <c r="AS72" s="15">
        <f t="shared" si="59"/>
        <v>0</v>
      </c>
      <c r="AT72" s="15">
        <f t="shared" si="59"/>
        <v>0</v>
      </c>
      <c r="AU72" s="15">
        <f t="shared" si="59"/>
        <v>0</v>
      </c>
      <c r="AV72" s="15">
        <f t="shared" si="59"/>
        <v>0</v>
      </c>
      <c r="AW72" s="15">
        <f t="shared" si="59"/>
        <v>0</v>
      </c>
    </row>
    <row r="73" spans="2:49">
      <c r="B73" s="15">
        <v>28</v>
      </c>
      <c r="C73" s="15">
        <f t="shared" ref="C73:AW73" si="60">COUNTIF($A34,C34)</f>
        <v>0</v>
      </c>
      <c r="D73" s="15">
        <f t="shared" si="60"/>
        <v>0</v>
      </c>
      <c r="E73" s="15">
        <f t="shared" si="60"/>
        <v>1</v>
      </c>
      <c r="F73" s="15">
        <f t="shared" si="60"/>
        <v>1</v>
      </c>
      <c r="G73" s="15">
        <f t="shared" si="60"/>
        <v>1</v>
      </c>
      <c r="H73" s="15">
        <f t="shared" si="60"/>
        <v>1</v>
      </c>
      <c r="I73" s="15">
        <f t="shared" si="60"/>
        <v>1</v>
      </c>
      <c r="J73" s="15">
        <f t="shared" si="60"/>
        <v>1</v>
      </c>
      <c r="K73" s="15">
        <f t="shared" si="60"/>
        <v>1</v>
      </c>
      <c r="L73" s="15">
        <f t="shared" si="60"/>
        <v>1</v>
      </c>
      <c r="M73" s="15">
        <f t="shared" si="60"/>
        <v>1</v>
      </c>
      <c r="N73" s="15">
        <f t="shared" si="60"/>
        <v>1</v>
      </c>
      <c r="O73" s="15">
        <f t="shared" si="60"/>
        <v>1</v>
      </c>
      <c r="P73" s="15">
        <f t="shared" si="60"/>
        <v>1</v>
      </c>
      <c r="Q73" s="15">
        <f t="shared" si="60"/>
        <v>1</v>
      </c>
      <c r="R73" s="15">
        <f t="shared" si="60"/>
        <v>0</v>
      </c>
      <c r="S73" s="15">
        <f t="shared" si="60"/>
        <v>0</v>
      </c>
      <c r="T73" s="15">
        <f t="shared" si="60"/>
        <v>0</v>
      </c>
      <c r="U73" s="15">
        <f t="shared" si="60"/>
        <v>1</v>
      </c>
      <c r="V73" s="15">
        <f t="shared" si="60"/>
        <v>1</v>
      </c>
      <c r="W73" s="15">
        <f t="shared" si="60"/>
        <v>1</v>
      </c>
      <c r="X73" s="15">
        <f t="shared" si="60"/>
        <v>0</v>
      </c>
      <c r="Y73" s="15">
        <f t="shared" si="60"/>
        <v>1</v>
      </c>
      <c r="Z73" s="15">
        <f t="shared" si="60"/>
        <v>1</v>
      </c>
      <c r="AA73" s="15">
        <f t="shared" si="60"/>
        <v>0</v>
      </c>
      <c r="AB73" s="15">
        <f t="shared" si="60"/>
        <v>1</v>
      </c>
      <c r="AC73" s="15">
        <f t="shared" si="60"/>
        <v>0</v>
      </c>
      <c r="AD73" s="15">
        <f t="shared" si="60"/>
        <v>1</v>
      </c>
      <c r="AE73" s="15">
        <f t="shared" si="60"/>
        <v>1</v>
      </c>
      <c r="AF73" s="15">
        <f t="shared" si="60"/>
        <v>1</v>
      </c>
      <c r="AG73" s="15">
        <f t="shared" si="60"/>
        <v>0</v>
      </c>
      <c r="AH73" s="15">
        <f t="shared" si="60"/>
        <v>1</v>
      </c>
      <c r="AI73" s="15">
        <f t="shared" si="60"/>
        <v>0</v>
      </c>
      <c r="AJ73" s="15">
        <f t="shared" si="60"/>
        <v>0</v>
      </c>
      <c r="AK73" s="15">
        <f t="shared" si="60"/>
        <v>0</v>
      </c>
      <c r="AL73" s="15">
        <f t="shared" si="60"/>
        <v>0</v>
      </c>
      <c r="AM73" s="15">
        <f t="shared" si="60"/>
        <v>0</v>
      </c>
      <c r="AN73" s="15">
        <f t="shared" si="60"/>
        <v>0</v>
      </c>
      <c r="AO73" s="15">
        <f t="shared" si="60"/>
        <v>0</v>
      </c>
      <c r="AP73" s="15">
        <f t="shared" si="60"/>
        <v>0</v>
      </c>
      <c r="AQ73" s="15">
        <f t="shared" si="60"/>
        <v>0</v>
      </c>
      <c r="AR73" s="15">
        <f t="shared" si="60"/>
        <v>0</v>
      </c>
      <c r="AS73" s="15">
        <f t="shared" si="60"/>
        <v>0</v>
      </c>
      <c r="AT73" s="15">
        <f t="shared" si="60"/>
        <v>0</v>
      </c>
      <c r="AU73" s="15">
        <f t="shared" si="60"/>
        <v>0</v>
      </c>
      <c r="AV73" s="15">
        <f t="shared" si="60"/>
        <v>0</v>
      </c>
      <c r="AW73" s="15">
        <f t="shared" si="60"/>
        <v>0</v>
      </c>
    </row>
    <row r="74" spans="2:49">
      <c r="B74" s="15">
        <v>29</v>
      </c>
      <c r="C74" s="15">
        <f t="shared" ref="C74:AW74" si="61">COUNTIF($A35,C35)</f>
        <v>1</v>
      </c>
      <c r="D74" s="15">
        <f t="shared" si="61"/>
        <v>1</v>
      </c>
      <c r="E74" s="15">
        <f t="shared" si="61"/>
        <v>0</v>
      </c>
      <c r="F74" s="15">
        <f t="shared" si="61"/>
        <v>1</v>
      </c>
      <c r="G74" s="15">
        <f t="shared" si="61"/>
        <v>1</v>
      </c>
      <c r="H74" s="15">
        <f t="shared" si="61"/>
        <v>1</v>
      </c>
      <c r="I74" s="15">
        <f t="shared" si="61"/>
        <v>1</v>
      </c>
      <c r="J74" s="15">
        <f t="shared" si="61"/>
        <v>1</v>
      </c>
      <c r="K74" s="15">
        <f t="shared" si="61"/>
        <v>1</v>
      </c>
      <c r="L74" s="15">
        <f t="shared" si="61"/>
        <v>1</v>
      </c>
      <c r="M74" s="15">
        <f t="shared" si="61"/>
        <v>1</v>
      </c>
      <c r="N74" s="15">
        <f t="shared" si="61"/>
        <v>1</v>
      </c>
      <c r="O74" s="15">
        <f t="shared" si="61"/>
        <v>0</v>
      </c>
      <c r="P74" s="15">
        <f t="shared" si="61"/>
        <v>0</v>
      </c>
      <c r="Q74" s="15">
        <f t="shared" si="61"/>
        <v>0</v>
      </c>
      <c r="R74" s="15">
        <f t="shared" si="61"/>
        <v>1</v>
      </c>
      <c r="S74" s="15">
        <f t="shared" si="61"/>
        <v>1</v>
      </c>
      <c r="T74" s="15">
        <f t="shared" si="61"/>
        <v>1</v>
      </c>
      <c r="U74" s="15">
        <f t="shared" si="61"/>
        <v>1</v>
      </c>
      <c r="V74" s="15">
        <f t="shared" si="61"/>
        <v>1</v>
      </c>
      <c r="W74" s="15">
        <f t="shared" si="61"/>
        <v>1</v>
      </c>
      <c r="X74" s="15">
        <f t="shared" si="61"/>
        <v>1</v>
      </c>
      <c r="Y74" s="15">
        <f t="shared" si="61"/>
        <v>1</v>
      </c>
      <c r="Z74" s="15">
        <f t="shared" si="61"/>
        <v>1</v>
      </c>
      <c r="AA74" s="15">
        <f t="shared" si="61"/>
        <v>1</v>
      </c>
      <c r="AB74" s="15">
        <f t="shared" si="61"/>
        <v>1</v>
      </c>
      <c r="AC74" s="15">
        <f t="shared" si="61"/>
        <v>0</v>
      </c>
      <c r="AD74" s="15">
        <f t="shared" si="61"/>
        <v>1</v>
      </c>
      <c r="AE74" s="15">
        <f t="shared" si="61"/>
        <v>1</v>
      </c>
      <c r="AF74" s="15">
        <f t="shared" si="61"/>
        <v>1</v>
      </c>
      <c r="AG74" s="15">
        <f t="shared" si="61"/>
        <v>1</v>
      </c>
      <c r="AH74" s="15">
        <f t="shared" si="61"/>
        <v>0</v>
      </c>
      <c r="AI74" s="15">
        <f t="shared" si="61"/>
        <v>0</v>
      </c>
      <c r="AJ74" s="15">
        <f t="shared" si="61"/>
        <v>0</v>
      </c>
      <c r="AK74" s="15">
        <f t="shared" si="61"/>
        <v>0</v>
      </c>
      <c r="AL74" s="15">
        <f t="shared" si="61"/>
        <v>0</v>
      </c>
      <c r="AM74" s="15">
        <f t="shared" si="61"/>
        <v>0</v>
      </c>
      <c r="AN74" s="15">
        <f t="shared" si="61"/>
        <v>0</v>
      </c>
      <c r="AO74" s="15">
        <f t="shared" si="61"/>
        <v>0</v>
      </c>
      <c r="AP74" s="15">
        <f t="shared" si="61"/>
        <v>0</v>
      </c>
      <c r="AQ74" s="15">
        <f t="shared" si="61"/>
        <v>0</v>
      </c>
      <c r="AR74" s="15">
        <f t="shared" si="61"/>
        <v>0</v>
      </c>
      <c r="AS74" s="15">
        <f t="shared" si="61"/>
        <v>0</v>
      </c>
      <c r="AT74" s="15">
        <f t="shared" si="61"/>
        <v>0</v>
      </c>
      <c r="AU74" s="15">
        <f t="shared" si="61"/>
        <v>0</v>
      </c>
      <c r="AV74" s="15">
        <f t="shared" si="61"/>
        <v>0</v>
      </c>
      <c r="AW74" s="15">
        <f t="shared" si="61"/>
        <v>0</v>
      </c>
    </row>
    <row r="75" spans="2:49">
      <c r="B75" s="15">
        <v>30</v>
      </c>
      <c r="C75" s="15">
        <f t="shared" ref="C75:AW75" si="62">COUNTIF($A36,C36)</f>
        <v>1</v>
      </c>
      <c r="D75" s="15">
        <f t="shared" si="62"/>
        <v>0</v>
      </c>
      <c r="E75" s="15">
        <f t="shared" si="62"/>
        <v>1</v>
      </c>
      <c r="F75" s="15">
        <f t="shared" si="62"/>
        <v>1</v>
      </c>
      <c r="G75" s="15">
        <f t="shared" si="62"/>
        <v>1</v>
      </c>
      <c r="H75" s="15">
        <f t="shared" si="62"/>
        <v>1</v>
      </c>
      <c r="I75" s="15">
        <f t="shared" si="62"/>
        <v>1</v>
      </c>
      <c r="J75" s="15">
        <f t="shared" si="62"/>
        <v>1</v>
      </c>
      <c r="K75" s="15">
        <f t="shared" si="62"/>
        <v>1</v>
      </c>
      <c r="L75" s="15">
        <f t="shared" si="62"/>
        <v>1</v>
      </c>
      <c r="M75" s="15">
        <f t="shared" si="62"/>
        <v>1</v>
      </c>
      <c r="N75" s="15">
        <f t="shared" si="62"/>
        <v>1</v>
      </c>
      <c r="O75" s="15">
        <f t="shared" si="62"/>
        <v>0</v>
      </c>
      <c r="P75" s="15">
        <f t="shared" si="62"/>
        <v>0</v>
      </c>
      <c r="Q75" s="15">
        <f t="shared" si="62"/>
        <v>0</v>
      </c>
      <c r="R75" s="15">
        <f t="shared" si="62"/>
        <v>0</v>
      </c>
      <c r="S75" s="15">
        <f t="shared" si="62"/>
        <v>0</v>
      </c>
      <c r="T75" s="15">
        <f t="shared" si="62"/>
        <v>0</v>
      </c>
      <c r="U75" s="15">
        <f t="shared" si="62"/>
        <v>0</v>
      </c>
      <c r="V75" s="15">
        <f t="shared" si="62"/>
        <v>1</v>
      </c>
      <c r="W75" s="15">
        <f t="shared" si="62"/>
        <v>1</v>
      </c>
      <c r="X75" s="15">
        <f t="shared" si="62"/>
        <v>0</v>
      </c>
      <c r="Y75" s="15">
        <f t="shared" si="62"/>
        <v>1</v>
      </c>
      <c r="Z75" s="15">
        <f t="shared" si="62"/>
        <v>1</v>
      </c>
      <c r="AA75" s="15">
        <f t="shared" si="62"/>
        <v>0</v>
      </c>
      <c r="AB75" s="15">
        <f t="shared" si="62"/>
        <v>1</v>
      </c>
      <c r="AC75" s="15">
        <f t="shared" si="62"/>
        <v>1</v>
      </c>
      <c r="AD75" s="15">
        <f t="shared" si="62"/>
        <v>1</v>
      </c>
      <c r="AE75" s="15">
        <f t="shared" si="62"/>
        <v>1</v>
      </c>
      <c r="AF75" s="15">
        <f t="shared" si="62"/>
        <v>1</v>
      </c>
      <c r="AG75" s="15">
        <f t="shared" si="62"/>
        <v>0</v>
      </c>
      <c r="AH75" s="15">
        <f t="shared" si="62"/>
        <v>0</v>
      </c>
      <c r="AI75" s="15">
        <f t="shared" si="62"/>
        <v>0</v>
      </c>
      <c r="AJ75" s="15">
        <f t="shared" si="62"/>
        <v>0</v>
      </c>
      <c r="AK75" s="15">
        <f t="shared" si="62"/>
        <v>0</v>
      </c>
      <c r="AL75" s="15">
        <f t="shared" si="62"/>
        <v>0</v>
      </c>
      <c r="AM75" s="15">
        <f t="shared" si="62"/>
        <v>0</v>
      </c>
      <c r="AN75" s="15">
        <f t="shared" si="62"/>
        <v>0</v>
      </c>
      <c r="AO75" s="15">
        <f t="shared" si="62"/>
        <v>0</v>
      </c>
      <c r="AP75" s="15">
        <f t="shared" si="62"/>
        <v>0</v>
      </c>
      <c r="AQ75" s="15">
        <f t="shared" si="62"/>
        <v>0</v>
      </c>
      <c r="AR75" s="15">
        <f t="shared" si="62"/>
        <v>0</v>
      </c>
      <c r="AS75" s="15">
        <f t="shared" si="62"/>
        <v>0</v>
      </c>
      <c r="AT75" s="15">
        <f t="shared" si="62"/>
        <v>0</v>
      </c>
      <c r="AU75" s="15">
        <f t="shared" si="62"/>
        <v>0</v>
      </c>
      <c r="AV75" s="15">
        <f t="shared" si="62"/>
        <v>0</v>
      </c>
      <c r="AW75" s="15">
        <f t="shared" si="62"/>
        <v>0</v>
      </c>
    </row>
    <row r="81" spans="3:3">
      <c r="C81" s="44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03FF-FEEF-0040-AF57-3B938CE638DF}">
  <sheetPr>
    <tabColor rgb="FF00B050"/>
  </sheetPr>
  <dimension ref="A1:AX104"/>
  <sheetViews>
    <sheetView zoomScale="75" workbookViewId="0">
      <selection activeCell="C59" sqref="C59"/>
    </sheetView>
  </sheetViews>
  <sheetFormatPr baseColWidth="10" defaultColWidth="10.875" defaultRowHeight="15.75"/>
  <cols>
    <col min="1" max="1" width="3.875" style="10" customWidth="1"/>
    <col min="2" max="2" width="33.625" style="17" customWidth="1"/>
    <col min="3" max="3" width="47.875" style="19" customWidth="1"/>
    <col min="4" max="4" width="17.625" style="19" customWidth="1"/>
    <col min="5" max="5" width="42.375" style="19" customWidth="1"/>
    <col min="6" max="14" width="17.5" style="19" bestFit="1" customWidth="1"/>
    <col min="15" max="33" width="18.625" style="19" bestFit="1" customWidth="1"/>
    <col min="34" max="50" width="10.125" style="17" bestFit="1" customWidth="1"/>
    <col min="51" max="16384" width="10.875" style="17"/>
  </cols>
  <sheetData>
    <row r="1" spans="1:50">
      <c r="D1" s="21">
        <v>1</v>
      </c>
      <c r="E1" s="21">
        <v>2</v>
      </c>
      <c r="F1" s="21">
        <v>3</v>
      </c>
      <c r="G1" s="21">
        <v>4</v>
      </c>
      <c r="H1" s="21">
        <v>5</v>
      </c>
      <c r="I1" s="21">
        <v>6</v>
      </c>
      <c r="J1" s="21">
        <v>7</v>
      </c>
      <c r="K1" s="21">
        <v>8</v>
      </c>
      <c r="L1" s="21">
        <v>9</v>
      </c>
      <c r="M1" s="21">
        <v>10</v>
      </c>
      <c r="N1" s="21">
        <v>11</v>
      </c>
      <c r="O1" s="21">
        <v>12</v>
      </c>
      <c r="P1" s="21">
        <v>13</v>
      </c>
      <c r="Q1" s="21">
        <v>14</v>
      </c>
      <c r="R1" s="21">
        <v>15</v>
      </c>
      <c r="S1" s="21">
        <v>16</v>
      </c>
      <c r="T1" s="21">
        <v>17</v>
      </c>
      <c r="U1" s="21">
        <v>18</v>
      </c>
      <c r="V1" s="21">
        <v>19</v>
      </c>
      <c r="W1" s="21">
        <v>20</v>
      </c>
      <c r="X1" s="21">
        <v>21</v>
      </c>
      <c r="Y1" s="21">
        <v>22</v>
      </c>
      <c r="Z1" s="21">
        <v>23</v>
      </c>
      <c r="AA1" s="21">
        <v>24</v>
      </c>
      <c r="AB1" s="21">
        <v>25</v>
      </c>
      <c r="AC1" s="21">
        <v>26</v>
      </c>
      <c r="AD1" s="21">
        <v>27</v>
      </c>
      <c r="AE1" s="21">
        <v>28</v>
      </c>
      <c r="AF1" s="21">
        <v>29</v>
      </c>
      <c r="AG1" s="21">
        <v>30</v>
      </c>
      <c r="AH1" s="21">
        <v>31</v>
      </c>
      <c r="AI1" s="21">
        <v>32</v>
      </c>
      <c r="AJ1" s="21">
        <v>33</v>
      </c>
      <c r="AK1" s="21">
        <v>34</v>
      </c>
      <c r="AL1" s="21">
        <v>35</v>
      </c>
      <c r="AM1" s="21">
        <v>36</v>
      </c>
      <c r="AN1" s="21">
        <v>37</v>
      </c>
      <c r="AO1" s="21">
        <v>38</v>
      </c>
      <c r="AP1" s="21">
        <v>39</v>
      </c>
      <c r="AQ1" s="21">
        <v>40</v>
      </c>
      <c r="AR1" s="21">
        <v>41</v>
      </c>
      <c r="AS1" s="21">
        <v>42</v>
      </c>
      <c r="AT1" s="21">
        <v>43</v>
      </c>
      <c r="AU1" s="21">
        <v>44</v>
      </c>
      <c r="AV1" s="21">
        <v>45</v>
      </c>
      <c r="AW1" s="21">
        <v>46</v>
      </c>
      <c r="AX1" s="21">
        <v>47</v>
      </c>
    </row>
    <row r="2" spans="1:50">
      <c r="B2" s="294"/>
      <c r="C2" s="35" t="str">
        <f>GENERAL!F2</f>
        <v>Marca temporal</v>
      </c>
      <c r="D2" s="26">
        <f>GENERAL!G2</f>
        <v>44491.409918981481</v>
      </c>
      <c r="E2" s="26">
        <f>GENERAL!H2</f>
        <v>44491.419374999998</v>
      </c>
      <c r="F2" s="26">
        <f>GENERAL!I2</f>
        <v>44491.420381944445</v>
      </c>
      <c r="G2" s="26">
        <f>GENERAL!J2</f>
        <v>44491.427465277775</v>
      </c>
      <c r="H2" s="26">
        <f>GENERAL!K2</f>
        <v>44491.427777777775</v>
      </c>
      <c r="I2" s="26">
        <f>GENERAL!L2</f>
        <v>44491.428749999999</v>
      </c>
      <c r="J2" s="26">
        <f>GENERAL!M2</f>
        <v>44491.433553240742</v>
      </c>
      <c r="K2" s="26">
        <f>GENERAL!N2</f>
        <v>44491.435543981483</v>
      </c>
      <c r="L2" s="26">
        <f>GENERAL!O2</f>
        <v>44491.437037037038</v>
      </c>
      <c r="M2" s="26">
        <f>GENERAL!P2</f>
        <v>44491.437280092592</v>
      </c>
      <c r="N2" s="26">
        <f>GENERAL!Q2</f>
        <v>44491.439143518517</v>
      </c>
      <c r="O2" s="26">
        <f>GENERAL!R2</f>
        <v>44491.440254629626</v>
      </c>
      <c r="P2" s="26">
        <f>GENERAL!S2</f>
        <v>44491.440937500003</v>
      </c>
      <c r="Q2" s="26">
        <f>GENERAL!T2</f>
        <v>44491.444699074076</v>
      </c>
      <c r="R2" s="26">
        <f>GENERAL!U2</f>
        <v>44491.445740740739</v>
      </c>
      <c r="S2" s="26">
        <f>GENERAL!V2</f>
        <v>44491.446898148148</v>
      </c>
      <c r="T2" s="26">
        <f>GENERAL!W2</f>
        <v>44491.44734953704</v>
      </c>
      <c r="U2" s="26">
        <f>GENERAL!X2</f>
        <v>44491.447384259256</v>
      </c>
      <c r="V2" s="26">
        <f>GENERAL!Y2</f>
        <v>44491.448993055557</v>
      </c>
      <c r="W2" s="26">
        <f>GENERAL!Z2</f>
        <v>44491.452175925922</v>
      </c>
      <c r="X2" s="26">
        <f>GENERAL!AA2</f>
        <v>44491.452916666669</v>
      </c>
      <c r="Y2" s="26">
        <f>GENERAL!AB2</f>
        <v>44491.45412037037</v>
      </c>
      <c r="Z2" s="26">
        <f>GENERAL!AC2</f>
        <v>44491.45412037037</v>
      </c>
      <c r="AA2" s="26">
        <f>GENERAL!AD2</f>
        <v>44491.45416666667</v>
      </c>
      <c r="AB2" s="26">
        <f>GENERAL!AE2</f>
        <v>44491.454456018517</v>
      </c>
      <c r="AC2" s="26">
        <f>GENERAL!AF2</f>
        <v>44491.45652777778</v>
      </c>
      <c r="AD2" s="26">
        <f>GENERAL!AG2</f>
        <v>44491.458483796298</v>
      </c>
      <c r="AE2" s="26">
        <f>GENERAL!AH2</f>
        <v>44491.458831018521</v>
      </c>
      <c r="AF2" s="26">
        <f>GENERAL!AI2</f>
        <v>44491.459432870368</v>
      </c>
      <c r="AG2" s="26">
        <f>GENERAL!AJ2</f>
        <v>44491.474826388891</v>
      </c>
      <c r="AH2" s="26">
        <f>GENERAL!AK2</f>
        <v>44491.475289351853</v>
      </c>
      <c r="AI2" s="26">
        <f>GENERAL!AL2</f>
        <v>44491.48715277778</v>
      </c>
      <c r="AJ2" s="26">
        <f>GENERAL!AM2</f>
        <v>0</v>
      </c>
      <c r="AK2" s="26">
        <f>GENERAL!AN2</f>
        <v>0</v>
      </c>
      <c r="AL2" s="26">
        <f>GENERAL!AO2</f>
        <v>0</v>
      </c>
      <c r="AM2" s="26">
        <f>GENERAL!AP2</f>
        <v>0</v>
      </c>
      <c r="AN2" s="26">
        <f>GENERAL!AQ2</f>
        <v>0</v>
      </c>
      <c r="AO2" s="26">
        <f>GENERAL!AR2</f>
        <v>0</v>
      </c>
      <c r="AP2" s="26">
        <f>GENERAL!AS2</f>
        <v>0</v>
      </c>
      <c r="AQ2" s="26">
        <f>GENERAL!AT2</f>
        <v>0</v>
      </c>
      <c r="AR2" s="26">
        <f>GENERAL!AU2</f>
        <v>0</v>
      </c>
      <c r="AS2" s="26">
        <f>GENERAL!AV2</f>
        <v>0</v>
      </c>
      <c r="AT2" s="26">
        <f>GENERAL!AW2</f>
        <v>0</v>
      </c>
      <c r="AU2" s="26">
        <f>GENERAL!AX2</f>
        <v>0</v>
      </c>
      <c r="AV2" s="26">
        <f>GENERAL!AY2</f>
        <v>0</v>
      </c>
      <c r="AW2" s="26">
        <f>GENERAL!AZ2</f>
        <v>0</v>
      </c>
      <c r="AX2" s="26">
        <f>GENERAL!BA2</f>
        <v>0</v>
      </c>
    </row>
    <row r="3" spans="1:50" ht="60">
      <c r="B3" s="294"/>
      <c r="C3" s="35" t="str">
        <f>GENERAL!F3</f>
        <v>Dirección de correo electrónico</v>
      </c>
      <c r="D3" s="30" t="str">
        <f>GENERAL!G3</f>
        <v>cristopher.colan@colegiomacaya.cl</v>
      </c>
      <c r="E3" s="30" t="str">
        <f>GENERAL!H3</f>
        <v>jonathan.zamora@colegiomacaya.cl</v>
      </c>
      <c r="F3" s="30" t="str">
        <f>GENERAL!I3</f>
        <v>benjamin.aguilera@colegiomacaya.cl</v>
      </c>
      <c r="G3" s="30" t="str">
        <f>GENERAL!J3</f>
        <v>sofia.soto@colegiomacaya.cl</v>
      </c>
      <c r="H3" s="30" t="str">
        <f>GENERAL!K3</f>
        <v>luciana.diaz@colegiomacaya.cl</v>
      </c>
      <c r="I3" s="30" t="str">
        <f>GENERAL!L3</f>
        <v>javiera.espinoza@colegiomacaya.cl</v>
      </c>
      <c r="J3" s="30" t="str">
        <f>GENERAL!M3</f>
        <v>german.cerda@colegiomacaya.cl</v>
      </c>
      <c r="K3" s="30" t="str">
        <f>GENERAL!N3</f>
        <v>maira.osses@colegiomacaya.cl</v>
      </c>
      <c r="L3" s="30" t="str">
        <f>GENERAL!O3</f>
        <v>claudio.carreno@colegiomacaya.cl</v>
      </c>
      <c r="M3" s="30" t="str">
        <f>GENERAL!P3</f>
        <v>constanza.cerda@colegiomacaya.cl</v>
      </c>
      <c r="N3" s="30" t="str">
        <f>GENERAL!Q3</f>
        <v>nadia.lizama@colegiomacaya.cl</v>
      </c>
      <c r="O3" s="30" t="str">
        <f>GENERAL!R3</f>
        <v>johanns.perez@colegiomacaya.cl</v>
      </c>
      <c r="P3" s="30" t="str">
        <f>GENERAL!S3</f>
        <v>xiomara.bazalar@colegiomacaya.cl</v>
      </c>
      <c r="Q3" s="30" t="str">
        <f>GENERAL!T3</f>
        <v>martin.araya@colegiomacaya.cl</v>
      </c>
      <c r="R3" s="30" t="str">
        <f>GENERAL!U3</f>
        <v>jhocefa.thompson@colegiomacaya.cl</v>
      </c>
      <c r="S3" s="30" t="str">
        <f>GENERAL!V3</f>
        <v>antonia.veliz@colegiomacaya.cl</v>
      </c>
      <c r="T3" s="30" t="str">
        <f>GENERAL!W3</f>
        <v>bastian.leon@colegiomacaya.cl</v>
      </c>
      <c r="U3" s="30" t="str">
        <f>GENERAL!X3</f>
        <v>kishleyne.leon@colegiomacaya.cl</v>
      </c>
      <c r="V3" s="30" t="str">
        <f>GENERAL!Y3</f>
        <v>david.figueroa@colegiomacaya.cl</v>
      </c>
      <c r="W3" s="30" t="str">
        <f>GENERAL!Z3</f>
        <v>angela.garcia@colegiomacaya.cl</v>
      </c>
      <c r="X3" s="30" t="str">
        <f>GENERAL!AA3</f>
        <v>martina.albornoz@colegiomacaya.cl</v>
      </c>
      <c r="Y3" s="30" t="str">
        <f>GENERAL!AB3</f>
        <v>valentina.choque@colegiomacaya.cl</v>
      </c>
      <c r="Z3" s="30" t="str">
        <f>GENERAL!AC3</f>
        <v>emilia.valencia@colegiomacaya.cl</v>
      </c>
      <c r="AA3" s="30" t="str">
        <f>GENERAL!AD3</f>
        <v>karolayne.marambio@colegiomacaya.cl</v>
      </c>
      <c r="AB3" s="30" t="str">
        <f>GENERAL!AE3</f>
        <v>sara.bedoya@colegiomacaya.cl</v>
      </c>
      <c r="AC3" s="30" t="str">
        <f>GENERAL!AF3</f>
        <v>antonia.acosta@colegiomacaya.cl</v>
      </c>
      <c r="AD3" s="30" t="str">
        <f>GENERAL!AG3</f>
        <v>jhon.valencia@colegiomacaya.cl</v>
      </c>
      <c r="AE3" s="30" t="str">
        <f>GENERAL!AH3</f>
        <v>katherine.villca@colegiomacaya.cl</v>
      </c>
      <c r="AF3" s="30" t="str">
        <f>GENERAL!AI3</f>
        <v>sofia.leon@colegiomacaya.cl</v>
      </c>
      <c r="AG3" s="30" t="str">
        <f>GENERAL!AJ3</f>
        <v>aaron.cocha@colegiomacaya.cl</v>
      </c>
      <c r="AH3" s="30" t="str">
        <f>GENERAL!AK3</f>
        <v>kitzia.parada@colegiomacaya.cl</v>
      </c>
      <c r="AI3" s="30" t="str">
        <f>GENERAL!AL3</f>
        <v>nicolas.diaz@colegiomacaya.cl</v>
      </c>
      <c r="AJ3" s="30">
        <f>GENERAL!AM3</f>
        <v>0</v>
      </c>
      <c r="AK3" s="30">
        <f>GENERAL!AN3</f>
        <v>0</v>
      </c>
      <c r="AL3" s="30">
        <f>GENERAL!AO3</f>
        <v>0</v>
      </c>
      <c r="AM3" s="30">
        <f>GENERAL!AP3</f>
        <v>0</v>
      </c>
      <c r="AN3" s="30">
        <f>GENERAL!AQ3</f>
        <v>0</v>
      </c>
      <c r="AO3" s="30">
        <f>GENERAL!AR3</f>
        <v>0</v>
      </c>
      <c r="AP3" s="30">
        <f>GENERAL!AS3</f>
        <v>0</v>
      </c>
      <c r="AQ3" s="30">
        <f>GENERAL!AT3</f>
        <v>0</v>
      </c>
      <c r="AR3" s="30">
        <f>GENERAL!AU3</f>
        <v>0</v>
      </c>
      <c r="AS3" s="30">
        <f>GENERAL!AV3</f>
        <v>0</v>
      </c>
      <c r="AT3" s="30">
        <f>GENERAL!AW3</f>
        <v>0</v>
      </c>
      <c r="AU3" s="30">
        <f>GENERAL!AX3</f>
        <v>0</v>
      </c>
      <c r="AV3" s="30">
        <f>GENERAL!AY3</f>
        <v>0</v>
      </c>
      <c r="AW3" s="30">
        <f>GENERAL!AZ3</f>
        <v>0</v>
      </c>
      <c r="AX3" s="30">
        <f>GENERAL!BA3</f>
        <v>0</v>
      </c>
    </row>
    <row r="4" spans="1:50">
      <c r="B4" s="294"/>
      <c r="C4" s="35" t="str">
        <f>GENERAL!F4</f>
        <v>Puntuación</v>
      </c>
      <c r="D4" s="30" t="str">
        <f>GENERAL!G4</f>
        <v>15 / 30</v>
      </c>
      <c r="E4" s="30" t="str">
        <f>GENERAL!H4</f>
        <v>18 / 30</v>
      </c>
      <c r="F4" s="30" t="str">
        <f>GENERAL!I4</f>
        <v>19 / 30</v>
      </c>
      <c r="G4" s="30" t="str">
        <f>GENERAL!J4</f>
        <v>16 / 30</v>
      </c>
      <c r="H4" s="30" t="str">
        <f>GENERAL!K4</f>
        <v>23 / 30</v>
      </c>
      <c r="I4" s="30" t="str">
        <f>GENERAL!L4</f>
        <v>24 / 30</v>
      </c>
      <c r="J4" s="30" t="str">
        <f>GENERAL!M4</f>
        <v>28 / 30</v>
      </c>
      <c r="K4" s="30" t="str">
        <f>GENERAL!N4</f>
        <v>26 / 30</v>
      </c>
      <c r="L4" s="30" t="str">
        <f>GENERAL!O4</f>
        <v>25 / 30</v>
      </c>
      <c r="M4" s="30" t="str">
        <f>GENERAL!P4</f>
        <v>27 / 30</v>
      </c>
      <c r="N4" s="30" t="str">
        <f>GENERAL!Q4</f>
        <v>25 / 30</v>
      </c>
      <c r="O4" s="30" t="str">
        <f>GENERAL!R4</f>
        <v>20 / 30</v>
      </c>
      <c r="P4" s="30" t="str">
        <f>GENERAL!S4</f>
        <v>18 / 30</v>
      </c>
      <c r="Q4" s="30" t="str">
        <f>GENERAL!T4</f>
        <v>21 / 30</v>
      </c>
      <c r="R4" s="30" t="str">
        <f>GENERAL!U4</f>
        <v>14 / 30</v>
      </c>
      <c r="S4" s="30" t="str">
        <f>GENERAL!V4</f>
        <v>15 / 30</v>
      </c>
      <c r="T4" s="30" t="str">
        <f>GENERAL!W4</f>
        <v>17 / 30</v>
      </c>
      <c r="U4" s="30" t="str">
        <f>GENERAL!X4</f>
        <v>15 / 30</v>
      </c>
      <c r="V4" s="30" t="str">
        <f>GENERAL!Y4</f>
        <v>18 / 30</v>
      </c>
      <c r="W4" s="30" t="str">
        <f>GENERAL!Z4</f>
        <v>24 / 30</v>
      </c>
      <c r="X4" s="30" t="str">
        <f>GENERAL!AA4</f>
        <v>26 / 30</v>
      </c>
      <c r="Y4" s="30" t="str">
        <f>GENERAL!AB4</f>
        <v>16 / 30</v>
      </c>
      <c r="Z4" s="30" t="str">
        <f>GENERAL!AC4</f>
        <v>19 / 30</v>
      </c>
      <c r="AA4" s="30" t="str">
        <f>GENERAL!AD4</f>
        <v>21 / 30</v>
      </c>
      <c r="AB4" s="30" t="str">
        <f>GENERAL!AE4</f>
        <v>16 / 30</v>
      </c>
      <c r="AC4" s="30" t="str">
        <f>GENERAL!AF4</f>
        <v>24 / 30</v>
      </c>
      <c r="AD4" s="30" t="str">
        <f>GENERAL!AG4</f>
        <v>17 / 30</v>
      </c>
      <c r="AE4" s="30" t="str">
        <f>GENERAL!AH4</f>
        <v>28 / 30</v>
      </c>
      <c r="AF4" s="30" t="str">
        <f>GENERAL!AI4</f>
        <v>14 / 30</v>
      </c>
      <c r="AG4" s="30" t="str">
        <f>GENERAL!AJ4</f>
        <v>24 / 30</v>
      </c>
      <c r="AH4" s="30" t="str">
        <f>GENERAL!AK4</f>
        <v>23 / 30</v>
      </c>
      <c r="AI4" s="30" t="str">
        <f>GENERAL!AL4</f>
        <v>14 / 30</v>
      </c>
      <c r="AJ4" s="30">
        <f>GENERAL!AM4</f>
        <v>0</v>
      </c>
      <c r="AK4" s="30">
        <f>GENERAL!AN4</f>
        <v>0</v>
      </c>
      <c r="AL4" s="30">
        <f>GENERAL!AO4</f>
        <v>0</v>
      </c>
      <c r="AM4" s="30">
        <f>GENERAL!AP4</f>
        <v>0</v>
      </c>
      <c r="AN4" s="30">
        <f>GENERAL!AQ4</f>
        <v>0</v>
      </c>
      <c r="AO4" s="30">
        <f>GENERAL!AR4</f>
        <v>0</v>
      </c>
      <c r="AP4" s="30">
        <f>GENERAL!AS4</f>
        <v>0</v>
      </c>
      <c r="AQ4" s="30">
        <f>GENERAL!AT4</f>
        <v>0</v>
      </c>
      <c r="AR4" s="30">
        <f>GENERAL!AU4</f>
        <v>0</v>
      </c>
      <c r="AS4" s="30">
        <f>GENERAL!AV4</f>
        <v>0</v>
      </c>
      <c r="AT4" s="30">
        <f>GENERAL!AW4</f>
        <v>0</v>
      </c>
      <c r="AU4" s="30">
        <f>GENERAL!AX4</f>
        <v>0</v>
      </c>
      <c r="AV4" s="30">
        <f>GENERAL!AY4</f>
        <v>0</v>
      </c>
      <c r="AW4" s="30">
        <f>GENERAL!AZ4</f>
        <v>0</v>
      </c>
      <c r="AX4" s="30">
        <f>GENERAL!BA4</f>
        <v>0</v>
      </c>
    </row>
    <row r="5" spans="1:50" ht="30">
      <c r="B5" s="294"/>
      <c r="C5" s="35" t="str">
        <f>GENERAL!F5</f>
        <v>Nombre y apellido</v>
      </c>
      <c r="D5" s="30" t="str">
        <f>GENERAL!G5</f>
        <v>Cristopher colan</v>
      </c>
      <c r="E5" s="30" t="str">
        <f>GENERAL!H5</f>
        <v>Jonathan zamora 7'B</v>
      </c>
      <c r="F5" s="30" t="str">
        <f>GENERAL!I5</f>
        <v>Benjamin aguilera</v>
      </c>
      <c r="G5" s="30" t="str">
        <f>GENERAL!J5</f>
        <v>Sofía soto 7°b</v>
      </c>
      <c r="H5" s="30" t="str">
        <f>GENERAL!K5</f>
        <v>Luciana Diaz</v>
      </c>
      <c r="I5" s="30" t="str">
        <f>GENERAL!L5</f>
        <v>Javiera Espinoza</v>
      </c>
      <c r="J5" s="30" t="str">
        <f>GENERAL!M5</f>
        <v>Germán Cerda Cárdenas 7° B</v>
      </c>
      <c r="K5" s="30" t="str">
        <f>GENERAL!N5</f>
        <v>Maira Osses</v>
      </c>
      <c r="L5" s="30" t="str">
        <f>GENERAL!O5</f>
        <v>claudio carreño 7-b</v>
      </c>
      <c r="M5" s="30" t="str">
        <f>GENERAL!P5</f>
        <v>Constanza Cerda 7B</v>
      </c>
      <c r="N5" s="30" t="str">
        <f>GENERAL!Q5</f>
        <v>nadia lizama 7-b</v>
      </c>
      <c r="O5" s="30" t="str">
        <f>GENERAL!R5</f>
        <v>Johanns</v>
      </c>
      <c r="P5" s="30" t="str">
        <f>GENERAL!S5</f>
        <v>Xiomara bazalar</v>
      </c>
      <c r="Q5" s="30" t="str">
        <f>GENERAL!T5</f>
        <v>martin</v>
      </c>
      <c r="R5" s="30" t="str">
        <f>GENERAL!U5</f>
        <v>Jhocefa Thompson</v>
      </c>
      <c r="S5" s="30" t="str">
        <f>GENERAL!V5</f>
        <v>Antonia Veliz 7-B</v>
      </c>
      <c r="T5" s="30" t="str">
        <f>GENERAL!W5</f>
        <v>Bastián león</v>
      </c>
      <c r="U5" s="30" t="str">
        <f>GENERAL!X5</f>
        <v>kishleyne. león7B</v>
      </c>
      <c r="V5" s="30" t="str">
        <f>GENERAL!Y5</f>
        <v>david figueroa 7°B</v>
      </c>
      <c r="W5" s="30" t="str">
        <f>GENERAL!Z5</f>
        <v>Angela garcia 7°b</v>
      </c>
      <c r="X5" s="30" t="str">
        <f>GENERAL!AA5</f>
        <v>Martina albornoz 7-B</v>
      </c>
      <c r="Y5" s="30" t="str">
        <f>GENERAL!AB5</f>
        <v>Valentina choque</v>
      </c>
      <c r="Z5" s="30" t="str">
        <f>GENERAL!AC5</f>
        <v>emilia</v>
      </c>
      <c r="AA5" s="30" t="str">
        <f>GENERAL!AD5</f>
        <v>Karolayne Marambio</v>
      </c>
      <c r="AB5" s="30" t="str">
        <f>GENERAL!AE5</f>
        <v>Sara Bedoya</v>
      </c>
      <c r="AC5" s="30" t="str">
        <f>GENERAL!AF5</f>
        <v>Antonia Acosta</v>
      </c>
      <c r="AD5" s="30" t="str">
        <f>GENERAL!AG5</f>
        <v>Jhon Esteban Valencia dajome7B</v>
      </c>
      <c r="AE5" s="30" t="str">
        <f>GENERAL!AH5</f>
        <v>Katherine Villca</v>
      </c>
      <c r="AF5" s="30" t="str">
        <f>GENERAL!AI5</f>
        <v>Sofia León 7-B</v>
      </c>
      <c r="AG5" s="30" t="str">
        <f>GENERAL!AJ5</f>
        <v>aaron cocha 7-b</v>
      </c>
      <c r="AH5" s="30" t="str">
        <f>GENERAL!AK5</f>
        <v>Kitzia parada</v>
      </c>
      <c r="AI5" s="30" t="str">
        <f>GENERAL!AL5</f>
        <v>nicolas diaz</v>
      </c>
      <c r="AJ5" s="30">
        <f>GENERAL!AM5</f>
        <v>0</v>
      </c>
      <c r="AK5" s="30">
        <f>GENERAL!AN5</f>
        <v>0</v>
      </c>
      <c r="AL5" s="30">
        <f>GENERAL!AO5</f>
        <v>0</v>
      </c>
      <c r="AM5" s="30">
        <f>GENERAL!AP5</f>
        <v>0</v>
      </c>
      <c r="AN5" s="30">
        <f>GENERAL!AQ5</f>
        <v>0</v>
      </c>
      <c r="AO5" s="30">
        <f>GENERAL!AR5</f>
        <v>0</v>
      </c>
      <c r="AP5" s="30">
        <f>GENERAL!AS5</f>
        <v>0</v>
      </c>
      <c r="AQ5" s="30">
        <f>GENERAL!AT5</f>
        <v>0</v>
      </c>
      <c r="AR5" s="30">
        <f>GENERAL!AU5</f>
        <v>0</v>
      </c>
      <c r="AS5" s="30">
        <f>GENERAL!AV5</f>
        <v>0</v>
      </c>
      <c r="AT5" s="30">
        <f>GENERAL!AW5</f>
        <v>0</v>
      </c>
      <c r="AU5" s="30">
        <f>GENERAL!AX5</f>
        <v>0</v>
      </c>
      <c r="AV5" s="30">
        <f>GENERAL!AY5</f>
        <v>0</v>
      </c>
      <c r="AW5" s="30">
        <f>GENERAL!AZ5</f>
        <v>0</v>
      </c>
      <c r="AX5" s="30">
        <f>GENERAL!BA5</f>
        <v>0</v>
      </c>
    </row>
    <row r="6" spans="1:50" ht="18.75">
      <c r="A6" s="145"/>
      <c r="B6" s="144" t="s">
        <v>4</v>
      </c>
      <c r="C6" s="35" t="str">
        <f>GENERAL!F6</f>
        <v>Tu edad</v>
      </c>
      <c r="D6" s="30">
        <f>GENERAL!G6</f>
        <v>12</v>
      </c>
      <c r="E6" s="30">
        <f>GENERAL!H6</f>
        <v>12</v>
      </c>
      <c r="F6" s="30">
        <f>GENERAL!I6</f>
        <v>13</v>
      </c>
      <c r="G6" s="30">
        <f>GENERAL!J6</f>
        <v>13</v>
      </c>
      <c r="H6" s="30">
        <f>GENERAL!K6</f>
        <v>12</v>
      </c>
      <c r="I6" s="30">
        <f>GENERAL!L6</f>
        <v>13</v>
      </c>
      <c r="J6" s="30">
        <f>GENERAL!M6</f>
        <v>12</v>
      </c>
      <c r="K6" s="30">
        <f>GENERAL!N6</f>
        <v>13</v>
      </c>
      <c r="L6" s="30">
        <f>GENERAL!O6</f>
        <v>13</v>
      </c>
      <c r="M6" s="30">
        <f>GENERAL!P6</f>
        <v>8</v>
      </c>
      <c r="N6" s="30">
        <f>GENERAL!Q6</f>
        <v>12</v>
      </c>
      <c r="O6" s="30">
        <f>GENERAL!R6</f>
        <v>13</v>
      </c>
      <c r="P6" s="30">
        <f>GENERAL!S6</f>
        <v>12</v>
      </c>
      <c r="Q6" s="30">
        <f>GENERAL!T6</f>
        <v>13</v>
      </c>
      <c r="R6" s="30">
        <f>GENERAL!U6</f>
        <v>13</v>
      </c>
      <c r="S6" s="30">
        <f>GENERAL!V6</f>
        <v>13</v>
      </c>
      <c r="T6" s="30">
        <f>GENERAL!W6</f>
        <v>12</v>
      </c>
      <c r="U6" s="30" t="str">
        <f>GENERAL!X6</f>
        <v>mas 15</v>
      </c>
      <c r="V6" s="30">
        <f>GENERAL!Y6</f>
        <v>13</v>
      </c>
      <c r="W6" s="30">
        <f>GENERAL!Z6</f>
        <v>13</v>
      </c>
      <c r="X6" s="30">
        <f>GENERAL!AA6</f>
        <v>13</v>
      </c>
      <c r="Y6" s="30">
        <f>GENERAL!AB6</f>
        <v>12</v>
      </c>
      <c r="Z6" s="30">
        <f>GENERAL!AC6</f>
        <v>12</v>
      </c>
      <c r="AA6" s="30">
        <f>GENERAL!AD6</f>
        <v>13</v>
      </c>
      <c r="AB6" s="30">
        <f>GENERAL!AE6</f>
        <v>13</v>
      </c>
      <c r="AC6" s="30">
        <f>GENERAL!AF6</f>
        <v>12</v>
      </c>
      <c r="AD6" s="30">
        <f>GENERAL!AG6</f>
        <v>13</v>
      </c>
      <c r="AE6" s="30">
        <f>GENERAL!AH6</f>
        <v>12</v>
      </c>
      <c r="AF6" s="30">
        <f>GENERAL!AI6</f>
        <v>13</v>
      </c>
      <c r="AG6" s="30">
        <f>GENERAL!AJ6</f>
        <v>13</v>
      </c>
      <c r="AH6" s="30">
        <f>GENERAL!AK6</f>
        <v>12</v>
      </c>
      <c r="AI6" s="30">
        <f>GENERAL!AL6</f>
        <v>13</v>
      </c>
      <c r="AJ6" s="30">
        <f>GENERAL!AM6</f>
        <v>0</v>
      </c>
      <c r="AK6" s="30">
        <f>GENERAL!AN6</f>
        <v>0</v>
      </c>
      <c r="AL6" s="30">
        <f>GENERAL!AO6</f>
        <v>0</v>
      </c>
      <c r="AM6" s="30">
        <f>GENERAL!AP6</f>
        <v>0</v>
      </c>
      <c r="AN6" s="30">
        <f>GENERAL!AQ6</f>
        <v>0</v>
      </c>
      <c r="AO6" s="30">
        <f>GENERAL!AR6</f>
        <v>0</v>
      </c>
      <c r="AP6" s="30">
        <f>GENERAL!AS6</f>
        <v>0</v>
      </c>
      <c r="AQ6" s="30">
        <f>GENERAL!AT6</f>
        <v>0</v>
      </c>
      <c r="AR6" s="30">
        <f>GENERAL!AU6</f>
        <v>0</v>
      </c>
      <c r="AS6" s="30">
        <f>GENERAL!AV6</f>
        <v>0</v>
      </c>
      <c r="AT6" s="30">
        <f>GENERAL!AW6</f>
        <v>0</v>
      </c>
      <c r="AU6" s="30">
        <f>GENERAL!AX6</f>
        <v>0</v>
      </c>
      <c r="AV6" s="30">
        <f>GENERAL!AY6</f>
        <v>0</v>
      </c>
      <c r="AW6" s="30">
        <f>GENERAL!AZ6</f>
        <v>0</v>
      </c>
      <c r="AX6" s="30">
        <f>GENERAL!BA6</f>
        <v>0</v>
      </c>
    </row>
    <row r="7" spans="1:50">
      <c r="A7" s="145">
        <v>1</v>
      </c>
      <c r="B7" s="145" t="str">
        <f>GENERAL!D7</f>
        <v>D</v>
      </c>
      <c r="C7" s="146" t="str">
        <f>GENERAL!F7</f>
        <v>1) Según la gente de la zona, ¿qué eran las mantas?</v>
      </c>
      <c r="D7" s="147" t="str">
        <f>VLOOKUP('PUNTOS-RESP-CORRECTA'!C7,'REP-Correctas'!$B:$C,2,0)</f>
        <v>c</v>
      </c>
      <c r="E7" s="40" t="str">
        <f>VLOOKUP('PUNTOS-RESP-CORRECTA'!D7,'REP-Correctas'!$B:$C,2,0)</f>
        <v>a</v>
      </c>
      <c r="F7" s="40" t="str">
        <f>VLOOKUP('PUNTOS-RESP-CORRECTA'!E7,'REP-Correctas'!$B:$C,2,0)</f>
        <v>d</v>
      </c>
      <c r="G7" s="40" t="str">
        <f>VLOOKUP('PUNTOS-RESP-CORRECTA'!F7,'REP-Correctas'!$B:$C,2,0)</f>
        <v>a</v>
      </c>
      <c r="H7" s="40" t="str">
        <f>VLOOKUP('PUNTOS-RESP-CORRECTA'!G7,'REP-Correctas'!$B:$C,2,0)</f>
        <v>d</v>
      </c>
      <c r="I7" s="40" t="str">
        <f>VLOOKUP('PUNTOS-RESP-CORRECTA'!H7,'REP-Correctas'!$B:$C,2,0)</f>
        <v>d</v>
      </c>
      <c r="J7" s="40" t="str">
        <f>VLOOKUP('PUNTOS-RESP-CORRECTA'!I7,'REP-Correctas'!$B:$C,2,0)</f>
        <v>d</v>
      </c>
      <c r="K7" s="40" t="str">
        <f>VLOOKUP('PUNTOS-RESP-CORRECTA'!J7,'REP-Correctas'!$B:$C,2,0)</f>
        <v>d</v>
      </c>
      <c r="L7" s="40" t="str">
        <f>VLOOKUP('PUNTOS-RESP-CORRECTA'!K7,'REP-Correctas'!$B:$C,2,0)</f>
        <v>a</v>
      </c>
      <c r="M7" s="40" t="str">
        <f>VLOOKUP('PUNTOS-RESP-CORRECTA'!L7,'REP-Correctas'!$B:$C,2,0)</f>
        <v>d</v>
      </c>
      <c r="N7" s="40" t="str">
        <f>VLOOKUP('PUNTOS-RESP-CORRECTA'!M7,'REP-Correctas'!$B:$C,2,0)</f>
        <v>d</v>
      </c>
      <c r="O7" s="40" t="str">
        <f>VLOOKUP('PUNTOS-RESP-CORRECTA'!N7,'REP-Correctas'!$B:$C,2,0)</f>
        <v>a</v>
      </c>
      <c r="P7" s="40" t="str">
        <f>VLOOKUP('PUNTOS-RESP-CORRECTA'!O7,'REP-Correctas'!$B:$C,2,0)</f>
        <v>d</v>
      </c>
      <c r="Q7" s="40" t="str">
        <f>VLOOKUP('PUNTOS-RESP-CORRECTA'!P7,'REP-Correctas'!$B:$C,2,0)</f>
        <v>a</v>
      </c>
      <c r="R7" s="40" t="str">
        <f>VLOOKUP('PUNTOS-RESP-CORRECTA'!Q7,'REP-Correctas'!$B:$C,2,0)</f>
        <v>a</v>
      </c>
      <c r="S7" s="40" t="str">
        <f>VLOOKUP('PUNTOS-RESP-CORRECTA'!R7,'REP-Correctas'!$B:$C,2,0)</f>
        <v>d</v>
      </c>
      <c r="T7" s="40" t="str">
        <f>VLOOKUP('PUNTOS-RESP-CORRECTA'!S7,'REP-Correctas'!$B:$C,2,0)</f>
        <v>c</v>
      </c>
      <c r="U7" s="40" t="str">
        <f>VLOOKUP('PUNTOS-RESP-CORRECTA'!T7,'REP-Correctas'!$B:$C,2,0)</f>
        <v>c</v>
      </c>
      <c r="V7" s="40" t="str">
        <f>VLOOKUP('PUNTOS-RESP-CORRECTA'!U7,'REP-Correctas'!$B:$C,2,0)</f>
        <v>d</v>
      </c>
      <c r="W7" s="40" t="str">
        <f>VLOOKUP('PUNTOS-RESP-CORRECTA'!V7,'REP-Correctas'!$B:$C,2,0)</f>
        <v>a</v>
      </c>
      <c r="X7" s="40" t="str">
        <f>VLOOKUP('PUNTOS-RESP-CORRECTA'!W7,'REP-Correctas'!$B:$C,2,0)</f>
        <v>a</v>
      </c>
      <c r="Y7" s="40" t="str">
        <f>VLOOKUP('PUNTOS-RESP-CORRECTA'!X7,'REP-Correctas'!$B:$C,2,0)</f>
        <v>d</v>
      </c>
      <c r="Z7" s="40" t="str">
        <f>VLOOKUP('PUNTOS-RESP-CORRECTA'!Y7,'REP-Correctas'!$B:$C,2,0)</f>
        <v>c</v>
      </c>
      <c r="AA7" s="40" t="str">
        <f>VLOOKUP('PUNTOS-RESP-CORRECTA'!Z7,'REP-Correctas'!$B:$C,2,0)</f>
        <v>d</v>
      </c>
      <c r="AB7" s="40" t="str">
        <f>VLOOKUP('PUNTOS-RESP-CORRECTA'!AA7,'REP-Correctas'!$B:$C,2,0)</f>
        <v>d</v>
      </c>
      <c r="AC7" s="40" t="str">
        <f>VLOOKUP('PUNTOS-RESP-CORRECTA'!AB7,'REP-Correctas'!$B:$C,2,0)</f>
        <v>a</v>
      </c>
      <c r="AD7" s="40" t="str">
        <f>VLOOKUP('PUNTOS-RESP-CORRECTA'!AC7,'REP-Correctas'!$B:$C,2,0)</f>
        <v>c</v>
      </c>
      <c r="AE7" s="40" t="str">
        <f>VLOOKUP('PUNTOS-RESP-CORRECTA'!AD7,'REP-Correctas'!$B:$C,2,0)</f>
        <v>a</v>
      </c>
      <c r="AF7" s="40" t="str">
        <f>VLOOKUP('PUNTOS-RESP-CORRECTA'!AE7,'REP-Correctas'!$B:$C,2,0)</f>
        <v>d</v>
      </c>
      <c r="AG7" s="40" t="str">
        <f>VLOOKUP('PUNTOS-RESP-CORRECTA'!AF7,'REP-Correctas'!$B:$C,2,0)</f>
        <v>c</v>
      </c>
      <c r="AH7" s="40" t="str">
        <f>VLOOKUP('PUNTOS-RESP-CORRECTA'!AG7,'REP-Correctas'!$B:$C,2,0)</f>
        <v>a</v>
      </c>
      <c r="AI7" s="40" t="str">
        <f>VLOOKUP('PUNTOS-RESP-CORRECTA'!AH7,'REP-Correctas'!$B:$C,2,0)</f>
        <v>c</v>
      </c>
      <c r="AJ7" s="40" t="e">
        <f>VLOOKUP('PUNTOS-RESP-CORRECTA'!AI7,'REP-Correctas'!$B:$C,2,0)</f>
        <v>#N/A</v>
      </c>
      <c r="AK7" s="40" t="e">
        <f>VLOOKUP('PUNTOS-RESP-CORRECTA'!AJ7,'REP-Correctas'!$B:$C,2,0)</f>
        <v>#N/A</v>
      </c>
      <c r="AL7" s="40" t="e">
        <f>VLOOKUP('PUNTOS-RESP-CORRECTA'!AK7,'REP-Correctas'!$B:$C,2,0)</f>
        <v>#N/A</v>
      </c>
      <c r="AM7" s="40" t="e">
        <f>VLOOKUP('PUNTOS-RESP-CORRECTA'!AL7,'REP-Correctas'!$B:$C,2,0)</f>
        <v>#N/A</v>
      </c>
      <c r="AN7" s="40" t="e">
        <f>VLOOKUP('PUNTOS-RESP-CORRECTA'!AM7,'REP-Correctas'!$B:$C,2,0)</f>
        <v>#N/A</v>
      </c>
      <c r="AO7" s="40" t="e">
        <f>VLOOKUP('PUNTOS-RESP-CORRECTA'!AN7,'REP-Correctas'!$B:$C,2,0)</f>
        <v>#N/A</v>
      </c>
      <c r="AP7" s="40" t="e">
        <f>VLOOKUP('PUNTOS-RESP-CORRECTA'!AO7,'REP-Correctas'!$B:$C,2,0)</f>
        <v>#N/A</v>
      </c>
      <c r="AQ7" s="40" t="e">
        <f>VLOOKUP('PUNTOS-RESP-CORRECTA'!AP7,'REP-Correctas'!$B:$C,2,0)</f>
        <v>#N/A</v>
      </c>
      <c r="AR7" s="40" t="e">
        <f>VLOOKUP('PUNTOS-RESP-CORRECTA'!AQ7,'REP-Correctas'!$B:$C,2,0)</f>
        <v>#N/A</v>
      </c>
      <c r="AS7" s="40" t="e">
        <f>VLOOKUP('PUNTOS-RESP-CORRECTA'!AR7,'REP-Correctas'!$B:$C,2,0)</f>
        <v>#N/A</v>
      </c>
      <c r="AT7" s="40" t="e">
        <f>VLOOKUP('PUNTOS-RESP-CORRECTA'!AS7,'REP-Correctas'!$B:$C,2,0)</f>
        <v>#N/A</v>
      </c>
      <c r="AU7" s="40" t="e">
        <f>VLOOKUP('PUNTOS-RESP-CORRECTA'!AT7,'REP-Correctas'!$B:$C,2,0)</f>
        <v>#N/A</v>
      </c>
      <c r="AV7" s="40" t="e">
        <f>VLOOKUP('PUNTOS-RESP-CORRECTA'!AU7,'REP-Correctas'!$B:$C,2,0)</f>
        <v>#N/A</v>
      </c>
      <c r="AW7" s="40" t="e">
        <f>VLOOKUP('PUNTOS-RESP-CORRECTA'!AV7,'REP-Correctas'!$B:$C,2,0)</f>
        <v>#N/A</v>
      </c>
      <c r="AX7" s="40" t="e">
        <f>VLOOKUP('PUNTOS-RESP-CORRECTA'!AW7,'REP-Correctas'!$B:$C,2,0)</f>
        <v>#N/A</v>
      </c>
    </row>
    <row r="8" spans="1:50" ht="30">
      <c r="A8" s="145">
        <v>2</v>
      </c>
      <c r="B8" s="145" t="str">
        <f>GENERAL!D8</f>
        <v>D</v>
      </c>
      <c r="C8" s="35" t="str">
        <f>GENERAL!F8</f>
        <v>2) Según el texto anterior, ¿qué caracterizaba a la zona de la Villa de Concepción?</v>
      </c>
      <c r="D8" s="147" t="str">
        <f>VLOOKUP('PUNTOS-RESP-CORRECTA'!C8,'REP-Correctas'!$B:$C,2,0)</f>
        <v>d</v>
      </c>
      <c r="E8" s="40" t="str">
        <f>VLOOKUP('PUNTOS-RESP-CORRECTA'!D8,'REP-Correctas'!$B:$C,2,0)</f>
        <v>c</v>
      </c>
      <c r="F8" s="40" t="str">
        <f>VLOOKUP('PUNTOS-RESP-CORRECTA'!E8,'REP-Correctas'!$B:$C,2,0)</f>
        <v>d</v>
      </c>
      <c r="G8" s="40" t="str">
        <f>VLOOKUP('PUNTOS-RESP-CORRECTA'!F8,'REP-Correctas'!$B:$C,2,0)</f>
        <v>d</v>
      </c>
      <c r="H8" s="40" t="str">
        <f>VLOOKUP('PUNTOS-RESP-CORRECTA'!G8,'REP-Correctas'!$B:$C,2,0)</f>
        <v>d</v>
      </c>
      <c r="I8" s="40" t="str">
        <f>VLOOKUP('PUNTOS-RESP-CORRECTA'!H8,'REP-Correctas'!$B:$C,2,0)</f>
        <v>d</v>
      </c>
      <c r="J8" s="40" t="str">
        <f>VLOOKUP('PUNTOS-RESP-CORRECTA'!I8,'REP-Correctas'!$B:$C,2,0)</f>
        <v>d</v>
      </c>
      <c r="K8" s="40" t="str">
        <f>VLOOKUP('PUNTOS-RESP-CORRECTA'!J8,'REP-Correctas'!$B:$C,2,0)</f>
        <v>d</v>
      </c>
      <c r="L8" s="40" t="str">
        <f>VLOOKUP('PUNTOS-RESP-CORRECTA'!K8,'REP-Correctas'!$B:$C,2,0)</f>
        <v>d</v>
      </c>
      <c r="M8" s="40" t="str">
        <f>VLOOKUP('PUNTOS-RESP-CORRECTA'!L8,'REP-Correctas'!$B:$C,2,0)</f>
        <v>d</v>
      </c>
      <c r="N8" s="40" t="str">
        <f>VLOOKUP('PUNTOS-RESP-CORRECTA'!M8,'REP-Correctas'!$B:$C,2,0)</f>
        <v>d</v>
      </c>
      <c r="O8" s="40" t="str">
        <f>VLOOKUP('PUNTOS-RESP-CORRECTA'!N8,'REP-Correctas'!$B:$C,2,0)</f>
        <v>d</v>
      </c>
      <c r="P8" s="40" t="str">
        <f>VLOOKUP('PUNTOS-RESP-CORRECTA'!O8,'REP-Correctas'!$B:$C,2,0)</f>
        <v>c</v>
      </c>
      <c r="Q8" s="40" t="str">
        <f>VLOOKUP('PUNTOS-RESP-CORRECTA'!P8,'REP-Correctas'!$B:$C,2,0)</f>
        <v>d</v>
      </c>
      <c r="R8" s="40" t="str">
        <f>VLOOKUP('PUNTOS-RESP-CORRECTA'!Q8,'REP-Correctas'!$B:$C,2,0)</f>
        <v>c</v>
      </c>
      <c r="S8" s="40" t="str">
        <f>VLOOKUP('PUNTOS-RESP-CORRECTA'!R8,'REP-Correctas'!$B:$C,2,0)</f>
        <v>d</v>
      </c>
      <c r="T8" s="40" t="str">
        <f>VLOOKUP('PUNTOS-RESP-CORRECTA'!S8,'REP-Correctas'!$B:$C,2,0)</f>
        <v>d</v>
      </c>
      <c r="U8" s="40" t="str">
        <f>VLOOKUP('PUNTOS-RESP-CORRECTA'!T8,'REP-Correctas'!$B:$C,2,0)</f>
        <v>c</v>
      </c>
      <c r="V8" s="40" t="str">
        <f>VLOOKUP('PUNTOS-RESP-CORRECTA'!U8,'REP-Correctas'!$B:$C,2,0)</f>
        <v>c</v>
      </c>
      <c r="W8" s="40" t="str">
        <f>VLOOKUP('PUNTOS-RESP-CORRECTA'!V8,'REP-Correctas'!$B:$C,2,0)</f>
        <v>d</v>
      </c>
      <c r="X8" s="40" t="str">
        <f>VLOOKUP('PUNTOS-RESP-CORRECTA'!W8,'REP-Correctas'!$B:$C,2,0)</f>
        <v>d</v>
      </c>
      <c r="Y8" s="40" t="str">
        <f>VLOOKUP('PUNTOS-RESP-CORRECTA'!X8,'REP-Correctas'!$B:$C,2,0)</f>
        <v>d</v>
      </c>
      <c r="Z8" s="40" t="str">
        <f>VLOOKUP('PUNTOS-RESP-CORRECTA'!Y8,'REP-Correctas'!$B:$C,2,0)</f>
        <v>c</v>
      </c>
      <c r="AA8" s="40" t="str">
        <f>VLOOKUP('PUNTOS-RESP-CORRECTA'!Z8,'REP-Correctas'!$B:$C,2,0)</f>
        <v>d</v>
      </c>
      <c r="AB8" s="40" t="str">
        <f>VLOOKUP('PUNTOS-RESP-CORRECTA'!AA8,'REP-Correctas'!$B:$C,2,0)</f>
        <v>d</v>
      </c>
      <c r="AC8" s="40" t="str">
        <f>VLOOKUP('PUNTOS-RESP-CORRECTA'!AB8,'REP-Correctas'!$B:$C,2,0)</f>
        <v>d</v>
      </c>
      <c r="AD8" s="40" t="str">
        <f>VLOOKUP('PUNTOS-RESP-CORRECTA'!AC8,'REP-Correctas'!$B:$C,2,0)</f>
        <v>d</v>
      </c>
      <c r="AE8" s="40" t="str">
        <f>VLOOKUP('PUNTOS-RESP-CORRECTA'!AD8,'REP-Correctas'!$B:$C,2,0)</f>
        <v>d</v>
      </c>
      <c r="AF8" s="40" t="str">
        <f>VLOOKUP('PUNTOS-RESP-CORRECTA'!AE8,'REP-Correctas'!$B:$C,2,0)</f>
        <v>c</v>
      </c>
      <c r="AG8" s="40" t="str">
        <f>VLOOKUP('PUNTOS-RESP-CORRECTA'!AF8,'REP-Correctas'!$B:$C,2,0)</f>
        <v>d</v>
      </c>
      <c r="AH8" s="40" t="str">
        <f>VLOOKUP('PUNTOS-RESP-CORRECTA'!AG8,'REP-Correctas'!$B:$C,2,0)</f>
        <v>d</v>
      </c>
      <c r="AI8" s="40" t="str">
        <f>VLOOKUP('PUNTOS-RESP-CORRECTA'!AH8,'REP-Correctas'!$B:$C,2,0)</f>
        <v>d</v>
      </c>
      <c r="AJ8" s="40" t="e">
        <f>VLOOKUP('PUNTOS-RESP-CORRECTA'!AI8,'REP-Correctas'!$B:$C,2,0)</f>
        <v>#N/A</v>
      </c>
      <c r="AK8" s="40" t="e">
        <f>VLOOKUP('PUNTOS-RESP-CORRECTA'!AJ8,'REP-Correctas'!$B:$C,2,0)</f>
        <v>#N/A</v>
      </c>
      <c r="AL8" s="40" t="e">
        <f>VLOOKUP('PUNTOS-RESP-CORRECTA'!AK8,'REP-Correctas'!$B:$C,2,0)</f>
        <v>#N/A</v>
      </c>
      <c r="AM8" s="40" t="e">
        <f>VLOOKUP('PUNTOS-RESP-CORRECTA'!AL8,'REP-Correctas'!$B:$C,2,0)</f>
        <v>#N/A</v>
      </c>
      <c r="AN8" s="40" t="e">
        <f>VLOOKUP('PUNTOS-RESP-CORRECTA'!AM8,'REP-Correctas'!$B:$C,2,0)</f>
        <v>#N/A</v>
      </c>
      <c r="AO8" s="40" t="e">
        <f>VLOOKUP('PUNTOS-RESP-CORRECTA'!AN8,'REP-Correctas'!$B:$C,2,0)</f>
        <v>#N/A</v>
      </c>
      <c r="AP8" s="40" t="e">
        <f>VLOOKUP('PUNTOS-RESP-CORRECTA'!AO8,'REP-Correctas'!$B:$C,2,0)</f>
        <v>#N/A</v>
      </c>
      <c r="AQ8" s="40" t="e">
        <f>VLOOKUP('PUNTOS-RESP-CORRECTA'!AP8,'REP-Correctas'!$B:$C,2,0)</f>
        <v>#N/A</v>
      </c>
      <c r="AR8" s="40" t="e">
        <f>VLOOKUP('PUNTOS-RESP-CORRECTA'!AQ8,'REP-Correctas'!$B:$C,2,0)</f>
        <v>#N/A</v>
      </c>
      <c r="AS8" s="40" t="e">
        <f>VLOOKUP('PUNTOS-RESP-CORRECTA'!AR8,'REP-Correctas'!$B:$C,2,0)</f>
        <v>#N/A</v>
      </c>
      <c r="AT8" s="40" t="e">
        <f>VLOOKUP('PUNTOS-RESP-CORRECTA'!AS8,'REP-Correctas'!$B:$C,2,0)</f>
        <v>#N/A</v>
      </c>
      <c r="AU8" s="40" t="e">
        <f>VLOOKUP('PUNTOS-RESP-CORRECTA'!AT8,'REP-Correctas'!$B:$C,2,0)</f>
        <v>#N/A</v>
      </c>
      <c r="AV8" s="40" t="e">
        <f>VLOOKUP('PUNTOS-RESP-CORRECTA'!AU8,'REP-Correctas'!$B:$C,2,0)</f>
        <v>#N/A</v>
      </c>
      <c r="AW8" s="40" t="e">
        <f>VLOOKUP('PUNTOS-RESP-CORRECTA'!AV8,'REP-Correctas'!$B:$C,2,0)</f>
        <v>#N/A</v>
      </c>
      <c r="AX8" s="40" t="e">
        <f>VLOOKUP('PUNTOS-RESP-CORRECTA'!AW8,'REP-Correctas'!$B:$C,2,0)</f>
        <v>#N/A</v>
      </c>
    </row>
    <row r="9" spans="1:50" ht="30">
      <c r="A9" s="145">
        <v>3</v>
      </c>
      <c r="B9" s="145" t="str">
        <f>GENERAL!D9</f>
        <v>D</v>
      </c>
      <c r="C9" s="35" t="str">
        <f>GENERAL!F9</f>
        <v>3) En el siguiente fragmento del texto, ¿qué significa lo mismo que festín?</v>
      </c>
      <c r="D9" s="147" t="str">
        <f>VLOOKUP('PUNTOS-RESP-CORRECTA'!C9,'REP-Correctas'!$B:$C,2,0)</f>
        <v>d</v>
      </c>
      <c r="E9" s="40" t="str">
        <f>VLOOKUP('PUNTOS-RESP-CORRECTA'!D9,'REP-Correctas'!$B:$C,2,0)</f>
        <v>d</v>
      </c>
      <c r="F9" s="40" t="str">
        <f>VLOOKUP('PUNTOS-RESP-CORRECTA'!E9,'REP-Correctas'!$B:$C,2,0)</f>
        <v>d</v>
      </c>
      <c r="G9" s="40" t="str">
        <f>VLOOKUP('PUNTOS-RESP-CORRECTA'!F9,'REP-Correctas'!$B:$C,2,0)</f>
        <v>d</v>
      </c>
      <c r="H9" s="40" t="str">
        <f>VLOOKUP('PUNTOS-RESP-CORRECTA'!G9,'REP-Correctas'!$B:$C,2,0)</f>
        <v>b</v>
      </c>
      <c r="I9" s="40" t="str">
        <f>VLOOKUP('PUNTOS-RESP-CORRECTA'!H9,'REP-Correctas'!$B:$C,2,0)</f>
        <v>d</v>
      </c>
      <c r="J9" s="40" t="str">
        <f>VLOOKUP('PUNTOS-RESP-CORRECTA'!I9,'REP-Correctas'!$B:$C,2,0)</f>
        <v>d</v>
      </c>
      <c r="K9" s="40" t="str">
        <f>VLOOKUP('PUNTOS-RESP-CORRECTA'!J9,'REP-Correctas'!$B:$C,2,0)</f>
        <v>d</v>
      </c>
      <c r="L9" s="40" t="str">
        <f>VLOOKUP('PUNTOS-RESP-CORRECTA'!K9,'REP-Correctas'!$B:$C,2,0)</f>
        <v>d</v>
      </c>
      <c r="M9" s="40" t="str">
        <f>VLOOKUP('PUNTOS-RESP-CORRECTA'!L9,'REP-Correctas'!$B:$C,2,0)</f>
        <v>d</v>
      </c>
      <c r="N9" s="40" t="str">
        <f>VLOOKUP('PUNTOS-RESP-CORRECTA'!M9,'REP-Correctas'!$B:$C,2,0)</f>
        <v>d</v>
      </c>
      <c r="O9" s="40" t="str">
        <f>VLOOKUP('PUNTOS-RESP-CORRECTA'!N9,'REP-Correctas'!$B:$C,2,0)</f>
        <v>d</v>
      </c>
      <c r="P9" s="40" t="str">
        <f>VLOOKUP('PUNTOS-RESP-CORRECTA'!O9,'REP-Correctas'!$B:$C,2,0)</f>
        <v>d</v>
      </c>
      <c r="Q9" s="40" t="str">
        <f>VLOOKUP('PUNTOS-RESP-CORRECTA'!P9,'REP-Correctas'!$B:$C,2,0)</f>
        <v>d</v>
      </c>
      <c r="R9" s="40" t="str">
        <f>VLOOKUP('PUNTOS-RESP-CORRECTA'!Q9,'REP-Correctas'!$B:$C,2,0)</f>
        <v>d</v>
      </c>
      <c r="S9" s="40" t="str">
        <f>VLOOKUP('PUNTOS-RESP-CORRECTA'!R9,'REP-Correctas'!$B:$C,2,0)</f>
        <v>d</v>
      </c>
      <c r="T9" s="40" t="str">
        <f>VLOOKUP('PUNTOS-RESP-CORRECTA'!S9,'REP-Correctas'!$B:$C,2,0)</f>
        <v>d</v>
      </c>
      <c r="U9" s="40" t="str">
        <f>VLOOKUP('PUNTOS-RESP-CORRECTA'!T9,'REP-Correctas'!$B:$C,2,0)</f>
        <v>d</v>
      </c>
      <c r="V9" s="40" t="str">
        <f>VLOOKUP('PUNTOS-RESP-CORRECTA'!U9,'REP-Correctas'!$B:$C,2,0)</f>
        <v>d</v>
      </c>
      <c r="W9" s="40" t="str">
        <f>VLOOKUP('PUNTOS-RESP-CORRECTA'!V9,'REP-Correctas'!$B:$C,2,0)</f>
        <v>d</v>
      </c>
      <c r="X9" s="40" t="str">
        <f>VLOOKUP('PUNTOS-RESP-CORRECTA'!W9,'REP-Correctas'!$B:$C,2,0)</f>
        <v>d</v>
      </c>
      <c r="Y9" s="40" t="str">
        <f>VLOOKUP('PUNTOS-RESP-CORRECTA'!X9,'REP-Correctas'!$B:$C,2,0)</f>
        <v>a</v>
      </c>
      <c r="Z9" s="40" t="str">
        <f>VLOOKUP('PUNTOS-RESP-CORRECTA'!Y9,'REP-Correctas'!$B:$C,2,0)</f>
        <v>d</v>
      </c>
      <c r="AA9" s="40" t="str">
        <f>VLOOKUP('PUNTOS-RESP-CORRECTA'!Z9,'REP-Correctas'!$B:$C,2,0)</f>
        <v>d</v>
      </c>
      <c r="AB9" s="40" t="str">
        <f>VLOOKUP('PUNTOS-RESP-CORRECTA'!AA9,'REP-Correctas'!$B:$C,2,0)</f>
        <v>a</v>
      </c>
      <c r="AC9" s="40" t="str">
        <f>VLOOKUP('PUNTOS-RESP-CORRECTA'!AB9,'REP-Correctas'!$B:$C,2,0)</f>
        <v>d</v>
      </c>
      <c r="AD9" s="40" t="str">
        <f>VLOOKUP('PUNTOS-RESP-CORRECTA'!AC9,'REP-Correctas'!$B:$C,2,0)</f>
        <v>d</v>
      </c>
      <c r="AE9" s="40" t="str">
        <f>VLOOKUP('PUNTOS-RESP-CORRECTA'!AD9,'REP-Correctas'!$B:$C,2,0)</f>
        <v>d</v>
      </c>
      <c r="AF9" s="40" t="str">
        <f>VLOOKUP('PUNTOS-RESP-CORRECTA'!AE9,'REP-Correctas'!$B:$C,2,0)</f>
        <v>d</v>
      </c>
      <c r="AG9" s="40" t="str">
        <f>VLOOKUP('PUNTOS-RESP-CORRECTA'!AF9,'REP-Correctas'!$B:$C,2,0)</f>
        <v>d</v>
      </c>
      <c r="AH9" s="40" t="str">
        <f>VLOOKUP('PUNTOS-RESP-CORRECTA'!AG9,'REP-Correctas'!$B:$C,2,0)</f>
        <v>d</v>
      </c>
      <c r="AI9" s="40" t="str">
        <f>VLOOKUP('PUNTOS-RESP-CORRECTA'!AH9,'REP-Correctas'!$B:$C,2,0)</f>
        <v>d</v>
      </c>
      <c r="AJ9" s="40" t="e">
        <f>VLOOKUP('PUNTOS-RESP-CORRECTA'!AI9,'REP-Correctas'!$B:$C,2,0)</f>
        <v>#N/A</v>
      </c>
      <c r="AK9" s="40" t="e">
        <f>VLOOKUP('PUNTOS-RESP-CORRECTA'!AJ9,'REP-Correctas'!$B:$C,2,0)</f>
        <v>#N/A</v>
      </c>
      <c r="AL9" s="40" t="e">
        <f>VLOOKUP('PUNTOS-RESP-CORRECTA'!AK9,'REP-Correctas'!$B:$C,2,0)</f>
        <v>#N/A</v>
      </c>
      <c r="AM9" s="40" t="e">
        <f>VLOOKUP('PUNTOS-RESP-CORRECTA'!AL9,'REP-Correctas'!$B:$C,2,0)</f>
        <v>#N/A</v>
      </c>
      <c r="AN9" s="40" t="e">
        <f>VLOOKUP('PUNTOS-RESP-CORRECTA'!AM9,'REP-Correctas'!$B:$C,2,0)</f>
        <v>#N/A</v>
      </c>
      <c r="AO9" s="40" t="e">
        <f>VLOOKUP('PUNTOS-RESP-CORRECTA'!AN9,'REP-Correctas'!$B:$C,2,0)</f>
        <v>#N/A</v>
      </c>
      <c r="AP9" s="40" t="e">
        <f>VLOOKUP('PUNTOS-RESP-CORRECTA'!AO9,'REP-Correctas'!$B:$C,2,0)</f>
        <v>#N/A</v>
      </c>
      <c r="AQ9" s="40" t="e">
        <f>VLOOKUP('PUNTOS-RESP-CORRECTA'!AP9,'REP-Correctas'!$B:$C,2,0)</f>
        <v>#N/A</v>
      </c>
      <c r="AR9" s="40" t="e">
        <f>VLOOKUP('PUNTOS-RESP-CORRECTA'!AQ9,'REP-Correctas'!$B:$C,2,0)</f>
        <v>#N/A</v>
      </c>
      <c r="AS9" s="40" t="e">
        <f>VLOOKUP('PUNTOS-RESP-CORRECTA'!AR9,'REP-Correctas'!$B:$C,2,0)</f>
        <v>#N/A</v>
      </c>
      <c r="AT9" s="40" t="e">
        <f>VLOOKUP('PUNTOS-RESP-CORRECTA'!AS9,'REP-Correctas'!$B:$C,2,0)</f>
        <v>#N/A</v>
      </c>
      <c r="AU9" s="40" t="e">
        <f>VLOOKUP('PUNTOS-RESP-CORRECTA'!AT9,'REP-Correctas'!$B:$C,2,0)</f>
        <v>#N/A</v>
      </c>
      <c r="AV9" s="40" t="e">
        <f>VLOOKUP('PUNTOS-RESP-CORRECTA'!AU9,'REP-Correctas'!$B:$C,2,0)</f>
        <v>#N/A</v>
      </c>
      <c r="AW9" s="40" t="e">
        <f>VLOOKUP('PUNTOS-RESP-CORRECTA'!AV9,'REP-Correctas'!$B:$C,2,0)</f>
        <v>#N/A</v>
      </c>
      <c r="AX9" s="40" t="e">
        <f>VLOOKUP('PUNTOS-RESP-CORRECTA'!AW9,'REP-Correctas'!$B:$C,2,0)</f>
        <v>#N/A</v>
      </c>
    </row>
    <row r="10" spans="1:50" ht="30">
      <c r="A10" s="145">
        <v>4</v>
      </c>
      <c r="B10" s="145" t="str">
        <f>GENERAL!D10</f>
        <v>A</v>
      </c>
      <c r="C10" s="35" t="str">
        <f>GENERAL!F10</f>
        <v>4) A partir del último párrafo, ¿qué sucedió con las Tres Pascualas?</v>
      </c>
      <c r="D10" s="147" t="str">
        <f>VLOOKUP('PUNTOS-RESP-CORRECTA'!C10,'REP-Correctas'!$B:$C,2,0)</f>
        <v>b</v>
      </c>
      <c r="E10" s="40" t="str">
        <f>VLOOKUP('PUNTOS-RESP-CORRECTA'!D10,'REP-Correctas'!$B:$C,2,0)</f>
        <v>c</v>
      </c>
      <c r="F10" s="40" t="str">
        <f>VLOOKUP('PUNTOS-RESP-CORRECTA'!E10,'REP-Correctas'!$B:$C,2,0)</f>
        <v>c</v>
      </c>
      <c r="G10" s="40" t="str">
        <f>VLOOKUP('PUNTOS-RESP-CORRECTA'!F10,'REP-Correctas'!$B:$C,2,0)</f>
        <v>a</v>
      </c>
      <c r="H10" s="40" t="str">
        <f>VLOOKUP('PUNTOS-RESP-CORRECTA'!G10,'REP-Correctas'!$B:$C,2,0)</f>
        <v>a</v>
      </c>
      <c r="I10" s="40" t="str">
        <f>VLOOKUP('PUNTOS-RESP-CORRECTA'!H10,'REP-Correctas'!$B:$C,2,0)</f>
        <v>a</v>
      </c>
      <c r="J10" s="40" t="str">
        <f>VLOOKUP('PUNTOS-RESP-CORRECTA'!I10,'REP-Correctas'!$B:$C,2,0)</f>
        <v>a</v>
      </c>
      <c r="K10" s="40" t="str">
        <f>VLOOKUP('PUNTOS-RESP-CORRECTA'!J10,'REP-Correctas'!$B:$C,2,0)</f>
        <v>a</v>
      </c>
      <c r="L10" s="40" t="str">
        <f>VLOOKUP('PUNTOS-RESP-CORRECTA'!K10,'REP-Correctas'!$B:$C,2,0)</f>
        <v>b</v>
      </c>
      <c r="M10" s="40" t="str">
        <f>VLOOKUP('PUNTOS-RESP-CORRECTA'!L10,'REP-Correctas'!$B:$C,2,0)</f>
        <v>a</v>
      </c>
      <c r="N10" s="40" t="str">
        <f>VLOOKUP('PUNTOS-RESP-CORRECTA'!M10,'REP-Correctas'!$B:$C,2,0)</f>
        <v>a</v>
      </c>
      <c r="O10" s="40" t="str">
        <f>VLOOKUP('PUNTOS-RESP-CORRECTA'!N10,'REP-Correctas'!$B:$C,2,0)</f>
        <v>c</v>
      </c>
      <c r="P10" s="40" t="str">
        <f>VLOOKUP('PUNTOS-RESP-CORRECTA'!O10,'REP-Correctas'!$B:$C,2,0)</f>
        <v>a</v>
      </c>
      <c r="Q10" s="40" t="str">
        <f>VLOOKUP('PUNTOS-RESP-CORRECTA'!P10,'REP-Correctas'!$B:$C,2,0)</f>
        <v>c</v>
      </c>
      <c r="R10" s="40" t="str">
        <f>VLOOKUP('PUNTOS-RESP-CORRECTA'!Q10,'REP-Correctas'!$B:$C,2,0)</f>
        <v>a</v>
      </c>
      <c r="S10" s="40" t="str">
        <f>VLOOKUP('PUNTOS-RESP-CORRECTA'!R10,'REP-Correctas'!$B:$C,2,0)</f>
        <v>c</v>
      </c>
      <c r="T10" s="40" t="str">
        <f>VLOOKUP('PUNTOS-RESP-CORRECTA'!S10,'REP-Correctas'!$B:$C,2,0)</f>
        <v>c</v>
      </c>
      <c r="U10" s="40" t="str">
        <f>VLOOKUP('PUNTOS-RESP-CORRECTA'!T10,'REP-Correctas'!$B:$C,2,0)</f>
        <v>c</v>
      </c>
      <c r="V10" s="40" t="str">
        <f>VLOOKUP('PUNTOS-RESP-CORRECTA'!U10,'REP-Correctas'!$B:$C,2,0)</f>
        <v>c</v>
      </c>
      <c r="W10" s="40" t="str">
        <f>VLOOKUP('PUNTOS-RESP-CORRECTA'!V10,'REP-Correctas'!$B:$C,2,0)</f>
        <v>a</v>
      </c>
      <c r="X10" s="40" t="str">
        <f>VLOOKUP('PUNTOS-RESP-CORRECTA'!W10,'REP-Correctas'!$B:$C,2,0)</f>
        <v>a</v>
      </c>
      <c r="Y10" s="40" t="str">
        <f>VLOOKUP('PUNTOS-RESP-CORRECTA'!X10,'REP-Correctas'!$B:$C,2,0)</f>
        <v>a</v>
      </c>
      <c r="Z10" s="40" t="str">
        <f>VLOOKUP('PUNTOS-RESP-CORRECTA'!Y10,'REP-Correctas'!$B:$C,2,0)</f>
        <v>a</v>
      </c>
      <c r="AA10" s="40" t="str">
        <f>VLOOKUP('PUNTOS-RESP-CORRECTA'!Z10,'REP-Correctas'!$B:$C,2,0)</f>
        <v>a</v>
      </c>
      <c r="AB10" s="40" t="str">
        <f>VLOOKUP('PUNTOS-RESP-CORRECTA'!AA10,'REP-Correctas'!$B:$C,2,0)</f>
        <v>a</v>
      </c>
      <c r="AC10" s="40" t="str">
        <f>VLOOKUP('PUNTOS-RESP-CORRECTA'!AB10,'REP-Correctas'!$B:$C,2,0)</f>
        <v>a</v>
      </c>
      <c r="AD10" s="40" t="str">
        <f>VLOOKUP('PUNTOS-RESP-CORRECTA'!AC10,'REP-Correctas'!$B:$C,2,0)</f>
        <v>a</v>
      </c>
      <c r="AE10" s="40" t="str">
        <f>VLOOKUP('PUNTOS-RESP-CORRECTA'!AD10,'REP-Correctas'!$B:$C,2,0)</f>
        <v>a</v>
      </c>
      <c r="AF10" s="40" t="str">
        <f>VLOOKUP('PUNTOS-RESP-CORRECTA'!AE10,'REP-Correctas'!$B:$C,2,0)</f>
        <v>c</v>
      </c>
      <c r="AG10" s="40" t="str">
        <f>VLOOKUP('PUNTOS-RESP-CORRECTA'!AF10,'REP-Correctas'!$B:$C,2,0)</f>
        <v>b</v>
      </c>
      <c r="AH10" s="40" t="str">
        <f>VLOOKUP('PUNTOS-RESP-CORRECTA'!AG10,'REP-Correctas'!$B:$C,2,0)</f>
        <v>b</v>
      </c>
      <c r="AI10" s="40" t="str">
        <f>VLOOKUP('PUNTOS-RESP-CORRECTA'!AH10,'REP-Correctas'!$B:$C,2,0)</f>
        <v>b</v>
      </c>
      <c r="AJ10" s="40" t="e">
        <f>VLOOKUP('PUNTOS-RESP-CORRECTA'!AI10,'REP-Correctas'!$B:$C,2,0)</f>
        <v>#N/A</v>
      </c>
      <c r="AK10" s="40" t="e">
        <f>VLOOKUP('PUNTOS-RESP-CORRECTA'!AJ10,'REP-Correctas'!$B:$C,2,0)</f>
        <v>#N/A</v>
      </c>
      <c r="AL10" s="40" t="e">
        <f>VLOOKUP('PUNTOS-RESP-CORRECTA'!AK10,'REP-Correctas'!$B:$C,2,0)</f>
        <v>#N/A</v>
      </c>
      <c r="AM10" s="40" t="e">
        <f>VLOOKUP('PUNTOS-RESP-CORRECTA'!AL10,'REP-Correctas'!$B:$C,2,0)</f>
        <v>#N/A</v>
      </c>
      <c r="AN10" s="40" t="e">
        <f>VLOOKUP('PUNTOS-RESP-CORRECTA'!AM10,'REP-Correctas'!$B:$C,2,0)</f>
        <v>#N/A</v>
      </c>
      <c r="AO10" s="40" t="e">
        <f>VLOOKUP('PUNTOS-RESP-CORRECTA'!AN10,'REP-Correctas'!$B:$C,2,0)</f>
        <v>#N/A</v>
      </c>
      <c r="AP10" s="40" t="e">
        <f>VLOOKUP('PUNTOS-RESP-CORRECTA'!AO10,'REP-Correctas'!$B:$C,2,0)</f>
        <v>#N/A</v>
      </c>
      <c r="AQ10" s="40" t="e">
        <f>VLOOKUP('PUNTOS-RESP-CORRECTA'!AP10,'REP-Correctas'!$B:$C,2,0)</f>
        <v>#N/A</v>
      </c>
      <c r="AR10" s="40" t="e">
        <f>VLOOKUP('PUNTOS-RESP-CORRECTA'!AQ10,'REP-Correctas'!$B:$C,2,0)</f>
        <v>#N/A</v>
      </c>
      <c r="AS10" s="40" t="e">
        <f>VLOOKUP('PUNTOS-RESP-CORRECTA'!AR10,'REP-Correctas'!$B:$C,2,0)</f>
        <v>#N/A</v>
      </c>
      <c r="AT10" s="40" t="e">
        <f>VLOOKUP('PUNTOS-RESP-CORRECTA'!AS10,'REP-Correctas'!$B:$C,2,0)</f>
        <v>#N/A</v>
      </c>
      <c r="AU10" s="40" t="e">
        <f>VLOOKUP('PUNTOS-RESP-CORRECTA'!AT10,'REP-Correctas'!$B:$C,2,0)</f>
        <v>#N/A</v>
      </c>
      <c r="AV10" s="40" t="e">
        <f>VLOOKUP('PUNTOS-RESP-CORRECTA'!AU10,'REP-Correctas'!$B:$C,2,0)</f>
        <v>#N/A</v>
      </c>
      <c r="AW10" s="40" t="e">
        <f>VLOOKUP('PUNTOS-RESP-CORRECTA'!AV10,'REP-Correctas'!$B:$C,2,0)</f>
        <v>#N/A</v>
      </c>
      <c r="AX10" s="40" t="e">
        <f>VLOOKUP('PUNTOS-RESP-CORRECTA'!AW10,'REP-Correctas'!$B:$C,2,0)</f>
        <v>#N/A</v>
      </c>
    </row>
    <row r="11" spans="1:50" ht="30">
      <c r="A11" s="145">
        <v>5</v>
      </c>
      <c r="B11" s="145" t="str">
        <f>GENERAL!D11</f>
        <v>C</v>
      </c>
      <c r="C11" s="35" t="str">
        <f>GENERAL!F11</f>
        <v>5) ¿Qué suceso es explicado a partir de la desaparición de las mantas?</v>
      </c>
      <c r="D11" s="147" t="str">
        <f>VLOOKUP('PUNTOS-RESP-CORRECTA'!C11,'REP-Correctas'!$B:$C,2,0)</f>
        <v>b</v>
      </c>
      <c r="E11" s="40" t="str">
        <f>VLOOKUP('PUNTOS-RESP-CORRECTA'!D11,'REP-Correctas'!$B:$C,2,0)</f>
        <v>c</v>
      </c>
      <c r="F11" s="40" t="str">
        <f>VLOOKUP('PUNTOS-RESP-CORRECTA'!E11,'REP-Correctas'!$B:$C,2,0)</f>
        <v>b</v>
      </c>
      <c r="G11" s="40" t="str">
        <f>VLOOKUP('PUNTOS-RESP-CORRECTA'!F11,'REP-Correctas'!$B:$C,2,0)</f>
        <v>b</v>
      </c>
      <c r="H11" s="40" t="str">
        <f>VLOOKUP('PUNTOS-RESP-CORRECTA'!G11,'REP-Correctas'!$B:$C,2,0)</f>
        <v>b</v>
      </c>
      <c r="I11" s="40" t="str">
        <f>VLOOKUP('PUNTOS-RESP-CORRECTA'!H11,'REP-Correctas'!$B:$C,2,0)</f>
        <v>b</v>
      </c>
      <c r="J11" s="40" t="str">
        <f>VLOOKUP('PUNTOS-RESP-CORRECTA'!I11,'REP-Correctas'!$B:$C,2,0)</f>
        <v>c</v>
      </c>
      <c r="K11" s="40" t="str">
        <f>VLOOKUP('PUNTOS-RESP-CORRECTA'!J11,'REP-Correctas'!$B:$C,2,0)</f>
        <v>b</v>
      </c>
      <c r="L11" s="40" t="str">
        <f>VLOOKUP('PUNTOS-RESP-CORRECTA'!K11,'REP-Correctas'!$B:$C,2,0)</f>
        <v>a</v>
      </c>
      <c r="M11" s="40" t="str">
        <f>VLOOKUP('PUNTOS-RESP-CORRECTA'!L11,'REP-Correctas'!$B:$C,2,0)</f>
        <v>b</v>
      </c>
      <c r="N11" s="40" t="str">
        <f>VLOOKUP('PUNTOS-RESP-CORRECTA'!M11,'REP-Correctas'!$B:$C,2,0)</f>
        <v>c</v>
      </c>
      <c r="O11" s="40" t="str">
        <f>VLOOKUP('PUNTOS-RESP-CORRECTA'!N11,'REP-Correctas'!$B:$C,2,0)</f>
        <v>c</v>
      </c>
      <c r="P11" s="40" t="str">
        <f>VLOOKUP('PUNTOS-RESP-CORRECTA'!O11,'REP-Correctas'!$B:$C,2,0)</f>
        <v>b</v>
      </c>
      <c r="Q11" s="40" t="str">
        <f>VLOOKUP('PUNTOS-RESP-CORRECTA'!P11,'REP-Correctas'!$B:$C,2,0)</f>
        <v>c</v>
      </c>
      <c r="R11" s="40" t="str">
        <f>VLOOKUP('PUNTOS-RESP-CORRECTA'!Q11,'REP-Correctas'!$B:$C,2,0)</f>
        <v>a</v>
      </c>
      <c r="S11" s="40" t="str">
        <f>VLOOKUP('PUNTOS-RESP-CORRECTA'!R11,'REP-Correctas'!$B:$C,2,0)</f>
        <v>a</v>
      </c>
      <c r="T11" s="40" t="str">
        <f>VLOOKUP('PUNTOS-RESP-CORRECTA'!S11,'REP-Correctas'!$B:$C,2,0)</f>
        <v>a</v>
      </c>
      <c r="U11" s="40" t="str">
        <f>VLOOKUP('PUNTOS-RESP-CORRECTA'!T11,'REP-Correctas'!$B:$C,2,0)</f>
        <v>a</v>
      </c>
      <c r="V11" s="40" t="str">
        <f>VLOOKUP('PUNTOS-RESP-CORRECTA'!U11,'REP-Correctas'!$B:$C,2,0)</f>
        <v>b</v>
      </c>
      <c r="W11" s="40" t="str">
        <f>VLOOKUP('PUNTOS-RESP-CORRECTA'!V11,'REP-Correctas'!$B:$C,2,0)</f>
        <v>c</v>
      </c>
      <c r="X11" s="40" t="str">
        <f>VLOOKUP('PUNTOS-RESP-CORRECTA'!W11,'REP-Correctas'!$B:$C,2,0)</f>
        <v>c</v>
      </c>
      <c r="Y11" s="40" t="str">
        <f>VLOOKUP('PUNTOS-RESP-CORRECTA'!X11,'REP-Correctas'!$B:$C,2,0)</f>
        <v>a</v>
      </c>
      <c r="Z11" s="40" t="str">
        <f>VLOOKUP('PUNTOS-RESP-CORRECTA'!Y11,'REP-Correctas'!$B:$C,2,0)</f>
        <v>c</v>
      </c>
      <c r="AA11" s="40" t="str">
        <f>VLOOKUP('PUNTOS-RESP-CORRECTA'!Z11,'REP-Correctas'!$B:$C,2,0)</f>
        <v>c</v>
      </c>
      <c r="AB11" s="40" t="str">
        <f>VLOOKUP('PUNTOS-RESP-CORRECTA'!AA11,'REP-Correctas'!$B:$C,2,0)</f>
        <v>a</v>
      </c>
      <c r="AC11" s="40" t="str">
        <f>VLOOKUP('PUNTOS-RESP-CORRECTA'!AB11,'REP-Correctas'!$B:$C,2,0)</f>
        <v>a</v>
      </c>
      <c r="AD11" s="40" t="str">
        <f>VLOOKUP('PUNTOS-RESP-CORRECTA'!AC11,'REP-Correctas'!$B:$C,2,0)</f>
        <v>a</v>
      </c>
      <c r="AE11" s="40" t="str">
        <f>VLOOKUP('PUNTOS-RESP-CORRECTA'!AD11,'REP-Correctas'!$B:$C,2,0)</f>
        <v>c</v>
      </c>
      <c r="AF11" s="40" t="str">
        <f>VLOOKUP('PUNTOS-RESP-CORRECTA'!AE11,'REP-Correctas'!$B:$C,2,0)</f>
        <v>d</v>
      </c>
      <c r="AG11" s="40" t="str">
        <f>VLOOKUP('PUNTOS-RESP-CORRECTA'!AF11,'REP-Correctas'!$B:$C,2,0)</f>
        <v>b</v>
      </c>
      <c r="AH11" s="40" t="str">
        <f>VLOOKUP('PUNTOS-RESP-CORRECTA'!AG11,'REP-Correctas'!$B:$C,2,0)</f>
        <v>a</v>
      </c>
      <c r="AI11" s="40" t="str">
        <f>VLOOKUP('PUNTOS-RESP-CORRECTA'!AH11,'REP-Correctas'!$B:$C,2,0)</f>
        <v>a</v>
      </c>
      <c r="AJ11" s="40" t="e">
        <f>VLOOKUP('PUNTOS-RESP-CORRECTA'!AI11,'REP-Correctas'!$B:$C,2,0)</f>
        <v>#N/A</v>
      </c>
      <c r="AK11" s="40" t="e">
        <f>VLOOKUP('PUNTOS-RESP-CORRECTA'!AJ11,'REP-Correctas'!$B:$C,2,0)</f>
        <v>#N/A</v>
      </c>
      <c r="AL11" s="40" t="e">
        <f>VLOOKUP('PUNTOS-RESP-CORRECTA'!AK11,'REP-Correctas'!$B:$C,2,0)</f>
        <v>#N/A</v>
      </c>
      <c r="AM11" s="40" t="e">
        <f>VLOOKUP('PUNTOS-RESP-CORRECTA'!AL11,'REP-Correctas'!$B:$C,2,0)</f>
        <v>#N/A</v>
      </c>
      <c r="AN11" s="40" t="e">
        <f>VLOOKUP('PUNTOS-RESP-CORRECTA'!AM11,'REP-Correctas'!$B:$C,2,0)</f>
        <v>#N/A</v>
      </c>
      <c r="AO11" s="40" t="e">
        <f>VLOOKUP('PUNTOS-RESP-CORRECTA'!AN11,'REP-Correctas'!$B:$C,2,0)</f>
        <v>#N/A</v>
      </c>
      <c r="AP11" s="40" t="e">
        <f>VLOOKUP('PUNTOS-RESP-CORRECTA'!AO11,'REP-Correctas'!$B:$C,2,0)</f>
        <v>#N/A</v>
      </c>
      <c r="AQ11" s="40" t="e">
        <f>VLOOKUP('PUNTOS-RESP-CORRECTA'!AP11,'REP-Correctas'!$B:$C,2,0)</f>
        <v>#N/A</v>
      </c>
      <c r="AR11" s="40" t="e">
        <f>VLOOKUP('PUNTOS-RESP-CORRECTA'!AQ11,'REP-Correctas'!$B:$C,2,0)</f>
        <v>#N/A</v>
      </c>
      <c r="AS11" s="40" t="e">
        <f>VLOOKUP('PUNTOS-RESP-CORRECTA'!AR11,'REP-Correctas'!$B:$C,2,0)</f>
        <v>#N/A</v>
      </c>
      <c r="AT11" s="40" t="e">
        <f>VLOOKUP('PUNTOS-RESP-CORRECTA'!AS11,'REP-Correctas'!$B:$C,2,0)</f>
        <v>#N/A</v>
      </c>
      <c r="AU11" s="40" t="e">
        <f>VLOOKUP('PUNTOS-RESP-CORRECTA'!AT11,'REP-Correctas'!$B:$C,2,0)</f>
        <v>#N/A</v>
      </c>
      <c r="AV11" s="40" t="e">
        <f>VLOOKUP('PUNTOS-RESP-CORRECTA'!AU11,'REP-Correctas'!$B:$C,2,0)</f>
        <v>#N/A</v>
      </c>
      <c r="AW11" s="40" t="e">
        <f>VLOOKUP('PUNTOS-RESP-CORRECTA'!AV11,'REP-Correctas'!$B:$C,2,0)</f>
        <v>#N/A</v>
      </c>
      <c r="AX11" s="40" t="e">
        <f>VLOOKUP('PUNTOS-RESP-CORRECTA'!AW11,'REP-Correctas'!$B:$C,2,0)</f>
        <v>#N/A</v>
      </c>
    </row>
    <row r="12" spans="1:50" ht="30">
      <c r="A12" s="145">
        <v>6</v>
      </c>
      <c r="B12" s="145" t="str">
        <f>GENERAL!D12</f>
        <v>B</v>
      </c>
      <c r="C12" s="35" t="str">
        <f>GENERAL!F12</f>
        <v>6) En la segunda estrofa, ¿con qué se compara a la oveja?</v>
      </c>
      <c r="D12" s="147" t="str">
        <f>VLOOKUP('PUNTOS-RESP-CORRECTA'!C12,'REP-Correctas'!$B:$C,2,0)</f>
        <v>c</v>
      </c>
      <c r="E12" s="40" t="str">
        <f>VLOOKUP('PUNTOS-RESP-CORRECTA'!D12,'REP-Correctas'!$B:$C,2,0)</f>
        <v>b</v>
      </c>
      <c r="F12" s="40" t="str">
        <f>VLOOKUP('PUNTOS-RESP-CORRECTA'!E12,'REP-Correctas'!$B:$C,2,0)</f>
        <v>b</v>
      </c>
      <c r="G12" s="40" t="str">
        <f>VLOOKUP('PUNTOS-RESP-CORRECTA'!F12,'REP-Correctas'!$B:$C,2,0)</f>
        <v>b</v>
      </c>
      <c r="H12" s="40" t="str">
        <f>VLOOKUP('PUNTOS-RESP-CORRECTA'!G12,'REP-Correctas'!$B:$C,2,0)</f>
        <v>b</v>
      </c>
      <c r="I12" s="40" t="str">
        <f>VLOOKUP('PUNTOS-RESP-CORRECTA'!H12,'REP-Correctas'!$B:$C,2,0)</f>
        <v>b</v>
      </c>
      <c r="J12" s="40" t="str">
        <f>VLOOKUP('PUNTOS-RESP-CORRECTA'!I12,'REP-Correctas'!$B:$C,2,0)</f>
        <v>b</v>
      </c>
      <c r="K12" s="40" t="str">
        <f>VLOOKUP('PUNTOS-RESP-CORRECTA'!J12,'REP-Correctas'!$B:$C,2,0)</f>
        <v>b</v>
      </c>
      <c r="L12" s="40" t="str">
        <f>VLOOKUP('PUNTOS-RESP-CORRECTA'!K12,'REP-Correctas'!$B:$C,2,0)</f>
        <v>b</v>
      </c>
      <c r="M12" s="40" t="str">
        <f>VLOOKUP('PUNTOS-RESP-CORRECTA'!L12,'REP-Correctas'!$B:$C,2,0)</f>
        <v>b</v>
      </c>
      <c r="N12" s="40" t="str">
        <f>VLOOKUP('PUNTOS-RESP-CORRECTA'!M12,'REP-Correctas'!$B:$C,2,0)</f>
        <v>b</v>
      </c>
      <c r="O12" s="40" t="str">
        <f>VLOOKUP('PUNTOS-RESP-CORRECTA'!N12,'REP-Correctas'!$B:$C,2,0)</f>
        <v>b</v>
      </c>
      <c r="P12" s="40" t="str">
        <f>VLOOKUP('PUNTOS-RESP-CORRECTA'!O12,'REP-Correctas'!$B:$C,2,0)</f>
        <v>b</v>
      </c>
      <c r="Q12" s="40" t="str">
        <f>VLOOKUP('PUNTOS-RESP-CORRECTA'!P12,'REP-Correctas'!$B:$C,2,0)</f>
        <v>b</v>
      </c>
      <c r="R12" s="40" t="str">
        <f>VLOOKUP('PUNTOS-RESP-CORRECTA'!Q12,'REP-Correctas'!$B:$C,2,0)</f>
        <v>b</v>
      </c>
      <c r="S12" s="40" t="str">
        <f>VLOOKUP('PUNTOS-RESP-CORRECTA'!R12,'REP-Correctas'!$B:$C,2,0)</f>
        <v>b</v>
      </c>
      <c r="T12" s="40" t="str">
        <f>VLOOKUP('PUNTOS-RESP-CORRECTA'!S12,'REP-Correctas'!$B:$C,2,0)</f>
        <v>b</v>
      </c>
      <c r="U12" s="40" t="str">
        <f>VLOOKUP('PUNTOS-RESP-CORRECTA'!T12,'REP-Correctas'!$B:$C,2,0)</f>
        <v>b</v>
      </c>
      <c r="V12" s="40" t="str">
        <f>VLOOKUP('PUNTOS-RESP-CORRECTA'!U12,'REP-Correctas'!$B:$C,2,0)</f>
        <v>d</v>
      </c>
      <c r="W12" s="40" t="str">
        <f>VLOOKUP('PUNTOS-RESP-CORRECTA'!V12,'REP-Correctas'!$B:$C,2,0)</f>
        <v>b</v>
      </c>
      <c r="X12" s="40" t="str">
        <f>VLOOKUP('PUNTOS-RESP-CORRECTA'!W12,'REP-Correctas'!$B:$C,2,0)</f>
        <v>b</v>
      </c>
      <c r="Y12" s="40" t="str">
        <f>VLOOKUP('PUNTOS-RESP-CORRECTA'!X12,'REP-Correctas'!$B:$C,2,0)</f>
        <v>a</v>
      </c>
      <c r="Z12" s="40" t="str">
        <f>VLOOKUP('PUNTOS-RESP-CORRECTA'!Y12,'REP-Correctas'!$B:$C,2,0)</f>
        <v>b</v>
      </c>
      <c r="AA12" s="40" t="str">
        <f>VLOOKUP('PUNTOS-RESP-CORRECTA'!Z12,'REP-Correctas'!$B:$C,2,0)</f>
        <v>b</v>
      </c>
      <c r="AB12" s="40" t="str">
        <f>VLOOKUP('PUNTOS-RESP-CORRECTA'!AA12,'REP-Correctas'!$B:$C,2,0)</f>
        <v>a</v>
      </c>
      <c r="AC12" s="40" t="str">
        <f>VLOOKUP('PUNTOS-RESP-CORRECTA'!AB12,'REP-Correctas'!$B:$C,2,0)</f>
        <v>b</v>
      </c>
      <c r="AD12" s="40" t="str">
        <f>VLOOKUP('PUNTOS-RESP-CORRECTA'!AC12,'REP-Correctas'!$B:$C,2,0)</f>
        <v>b</v>
      </c>
      <c r="AE12" s="40" t="str">
        <f>VLOOKUP('PUNTOS-RESP-CORRECTA'!AD12,'REP-Correctas'!$B:$C,2,0)</f>
        <v>b</v>
      </c>
      <c r="AF12" s="40" t="str">
        <f>VLOOKUP('PUNTOS-RESP-CORRECTA'!AE12,'REP-Correctas'!$B:$C,2,0)</f>
        <v>d</v>
      </c>
      <c r="AG12" s="40" t="str">
        <f>VLOOKUP('PUNTOS-RESP-CORRECTA'!AF12,'REP-Correctas'!$B:$C,2,0)</f>
        <v>b</v>
      </c>
      <c r="AH12" s="40" t="str">
        <f>VLOOKUP('PUNTOS-RESP-CORRECTA'!AG12,'REP-Correctas'!$B:$C,2,0)</f>
        <v>b</v>
      </c>
      <c r="AI12" s="40" t="str">
        <f>VLOOKUP('PUNTOS-RESP-CORRECTA'!AH12,'REP-Correctas'!$B:$C,2,0)</f>
        <v>b</v>
      </c>
      <c r="AJ12" s="40" t="e">
        <f>VLOOKUP('PUNTOS-RESP-CORRECTA'!AI12,'REP-Correctas'!$B:$C,2,0)</f>
        <v>#N/A</v>
      </c>
      <c r="AK12" s="40" t="e">
        <f>VLOOKUP('PUNTOS-RESP-CORRECTA'!AJ12,'REP-Correctas'!$B:$C,2,0)</f>
        <v>#N/A</v>
      </c>
      <c r="AL12" s="40" t="e">
        <f>VLOOKUP('PUNTOS-RESP-CORRECTA'!AK12,'REP-Correctas'!$B:$C,2,0)</f>
        <v>#N/A</v>
      </c>
      <c r="AM12" s="40" t="e">
        <f>VLOOKUP('PUNTOS-RESP-CORRECTA'!AL12,'REP-Correctas'!$B:$C,2,0)</f>
        <v>#N/A</v>
      </c>
      <c r="AN12" s="40" t="e">
        <f>VLOOKUP('PUNTOS-RESP-CORRECTA'!AM12,'REP-Correctas'!$B:$C,2,0)</f>
        <v>#N/A</v>
      </c>
      <c r="AO12" s="40" t="e">
        <f>VLOOKUP('PUNTOS-RESP-CORRECTA'!AN12,'REP-Correctas'!$B:$C,2,0)</f>
        <v>#N/A</v>
      </c>
      <c r="AP12" s="40" t="e">
        <f>VLOOKUP('PUNTOS-RESP-CORRECTA'!AO12,'REP-Correctas'!$B:$C,2,0)</f>
        <v>#N/A</v>
      </c>
      <c r="AQ12" s="40" t="e">
        <f>VLOOKUP('PUNTOS-RESP-CORRECTA'!AP12,'REP-Correctas'!$B:$C,2,0)</f>
        <v>#N/A</v>
      </c>
      <c r="AR12" s="40" t="e">
        <f>VLOOKUP('PUNTOS-RESP-CORRECTA'!AQ12,'REP-Correctas'!$B:$C,2,0)</f>
        <v>#N/A</v>
      </c>
      <c r="AS12" s="40" t="e">
        <f>VLOOKUP('PUNTOS-RESP-CORRECTA'!AR12,'REP-Correctas'!$B:$C,2,0)</f>
        <v>#N/A</v>
      </c>
      <c r="AT12" s="40" t="e">
        <f>VLOOKUP('PUNTOS-RESP-CORRECTA'!AS12,'REP-Correctas'!$B:$C,2,0)</f>
        <v>#N/A</v>
      </c>
      <c r="AU12" s="40" t="e">
        <f>VLOOKUP('PUNTOS-RESP-CORRECTA'!AT12,'REP-Correctas'!$B:$C,2,0)</f>
        <v>#N/A</v>
      </c>
      <c r="AV12" s="40" t="e">
        <f>VLOOKUP('PUNTOS-RESP-CORRECTA'!AU12,'REP-Correctas'!$B:$C,2,0)</f>
        <v>#N/A</v>
      </c>
      <c r="AW12" s="40" t="e">
        <f>VLOOKUP('PUNTOS-RESP-CORRECTA'!AV12,'REP-Correctas'!$B:$C,2,0)</f>
        <v>#N/A</v>
      </c>
      <c r="AX12" s="40" t="e">
        <f>VLOOKUP('PUNTOS-RESP-CORRECTA'!AW12,'REP-Correctas'!$B:$C,2,0)</f>
        <v>#N/A</v>
      </c>
    </row>
    <row r="13" spans="1:50" ht="30">
      <c r="A13" s="145">
        <v>7</v>
      </c>
      <c r="B13" s="145" t="str">
        <f>GENERAL!D13</f>
        <v>A</v>
      </c>
      <c r="C13" s="35" t="str">
        <f>GENERAL!F13</f>
        <v>7) De acuerdo al verso “ante el pastor, mansedumbre infinita”, ¿cómo es la oveja?</v>
      </c>
      <c r="D13" s="147" t="str">
        <f>VLOOKUP('PUNTOS-RESP-CORRECTA'!C13,'REP-Correctas'!$B:$C,2,0)</f>
        <v>a</v>
      </c>
      <c r="E13" s="40" t="str">
        <f>VLOOKUP('PUNTOS-RESP-CORRECTA'!D13,'REP-Correctas'!$B:$C,2,0)</f>
        <v>c</v>
      </c>
      <c r="F13" s="40" t="str">
        <f>VLOOKUP('PUNTOS-RESP-CORRECTA'!E13,'REP-Correctas'!$B:$C,2,0)</f>
        <v>b</v>
      </c>
      <c r="G13" s="40" t="str">
        <f>VLOOKUP('PUNTOS-RESP-CORRECTA'!F13,'REP-Correctas'!$B:$C,2,0)</f>
        <v>d</v>
      </c>
      <c r="H13" s="40" t="str">
        <f>VLOOKUP('PUNTOS-RESP-CORRECTA'!G13,'REP-Correctas'!$B:$C,2,0)</f>
        <v>a</v>
      </c>
      <c r="I13" s="40" t="str">
        <f>VLOOKUP('PUNTOS-RESP-CORRECTA'!H13,'REP-Correctas'!$B:$C,2,0)</f>
        <v>c</v>
      </c>
      <c r="J13" s="40" t="str">
        <f>VLOOKUP('PUNTOS-RESP-CORRECTA'!I13,'REP-Correctas'!$B:$C,2,0)</f>
        <v>a</v>
      </c>
      <c r="K13" s="40" t="str">
        <f>VLOOKUP('PUNTOS-RESP-CORRECTA'!J13,'REP-Correctas'!$B:$C,2,0)</f>
        <v>a</v>
      </c>
      <c r="L13" s="40" t="str">
        <f>VLOOKUP('PUNTOS-RESP-CORRECTA'!K13,'REP-Correctas'!$B:$C,2,0)</f>
        <v>a</v>
      </c>
      <c r="M13" s="40" t="str">
        <f>VLOOKUP('PUNTOS-RESP-CORRECTA'!L13,'REP-Correctas'!$B:$C,2,0)</f>
        <v>a</v>
      </c>
      <c r="N13" s="40" t="str">
        <f>VLOOKUP('PUNTOS-RESP-CORRECTA'!M13,'REP-Correctas'!$B:$C,2,0)</f>
        <v>a</v>
      </c>
      <c r="O13" s="40" t="str">
        <f>VLOOKUP('PUNTOS-RESP-CORRECTA'!N13,'REP-Correctas'!$B:$C,2,0)</f>
        <v>a</v>
      </c>
      <c r="P13" s="40" t="str">
        <f>VLOOKUP('PUNTOS-RESP-CORRECTA'!O13,'REP-Correctas'!$B:$C,2,0)</f>
        <v>c</v>
      </c>
      <c r="Q13" s="40" t="str">
        <f>VLOOKUP('PUNTOS-RESP-CORRECTA'!P13,'REP-Correctas'!$B:$C,2,0)</f>
        <v>c</v>
      </c>
      <c r="R13" s="40" t="str">
        <f>VLOOKUP('PUNTOS-RESP-CORRECTA'!Q13,'REP-Correctas'!$B:$C,2,0)</f>
        <v>a</v>
      </c>
      <c r="S13" s="40" t="str">
        <f>VLOOKUP('PUNTOS-RESP-CORRECTA'!R13,'REP-Correctas'!$B:$C,2,0)</f>
        <v>b</v>
      </c>
      <c r="T13" s="40" t="str">
        <f>VLOOKUP('PUNTOS-RESP-CORRECTA'!S13,'REP-Correctas'!$B:$C,2,0)</f>
        <v>a</v>
      </c>
      <c r="U13" s="40" t="str">
        <f>VLOOKUP('PUNTOS-RESP-CORRECTA'!T13,'REP-Correctas'!$B:$C,2,0)</f>
        <v>a</v>
      </c>
      <c r="V13" s="40" t="str">
        <f>VLOOKUP('PUNTOS-RESP-CORRECTA'!U13,'REP-Correctas'!$B:$C,2,0)</f>
        <v>c</v>
      </c>
      <c r="W13" s="40" t="str">
        <f>VLOOKUP('PUNTOS-RESP-CORRECTA'!V13,'REP-Correctas'!$B:$C,2,0)</f>
        <v>a</v>
      </c>
      <c r="X13" s="40" t="str">
        <f>VLOOKUP('PUNTOS-RESP-CORRECTA'!W13,'REP-Correctas'!$B:$C,2,0)</f>
        <v>a</v>
      </c>
      <c r="Y13" s="40" t="str">
        <f>VLOOKUP('PUNTOS-RESP-CORRECTA'!X13,'REP-Correctas'!$B:$C,2,0)</f>
        <v>c</v>
      </c>
      <c r="Z13" s="40" t="str">
        <f>VLOOKUP('PUNTOS-RESP-CORRECTA'!Y13,'REP-Correctas'!$B:$C,2,0)</f>
        <v>a</v>
      </c>
      <c r="AA13" s="40" t="str">
        <f>VLOOKUP('PUNTOS-RESP-CORRECTA'!Z13,'REP-Correctas'!$B:$C,2,0)</f>
        <v>c</v>
      </c>
      <c r="AB13" s="40" t="str">
        <f>VLOOKUP('PUNTOS-RESP-CORRECTA'!AA13,'REP-Correctas'!$B:$C,2,0)</f>
        <v>c</v>
      </c>
      <c r="AC13" s="40" t="str">
        <f>VLOOKUP('PUNTOS-RESP-CORRECTA'!AB13,'REP-Correctas'!$B:$C,2,0)</f>
        <v>b</v>
      </c>
      <c r="AD13" s="40" t="str">
        <f>VLOOKUP('PUNTOS-RESP-CORRECTA'!AC13,'REP-Correctas'!$B:$C,2,0)</f>
        <v>d</v>
      </c>
      <c r="AE13" s="40" t="str">
        <f>VLOOKUP('PUNTOS-RESP-CORRECTA'!AD13,'REP-Correctas'!$B:$C,2,0)</f>
        <v>a</v>
      </c>
      <c r="AF13" s="40" t="str">
        <f>VLOOKUP('PUNTOS-RESP-CORRECTA'!AE13,'REP-Correctas'!$B:$C,2,0)</f>
        <v>c</v>
      </c>
      <c r="AG13" s="40" t="str">
        <f>VLOOKUP('PUNTOS-RESP-CORRECTA'!AF13,'REP-Correctas'!$B:$C,2,0)</f>
        <v>a</v>
      </c>
      <c r="AH13" s="40" t="str">
        <f>VLOOKUP('PUNTOS-RESP-CORRECTA'!AG13,'REP-Correctas'!$B:$C,2,0)</f>
        <v>a</v>
      </c>
      <c r="AI13" s="40" t="str">
        <f>VLOOKUP('PUNTOS-RESP-CORRECTA'!AH13,'REP-Correctas'!$B:$C,2,0)</f>
        <v>b</v>
      </c>
      <c r="AJ13" s="40" t="e">
        <f>VLOOKUP('PUNTOS-RESP-CORRECTA'!AI13,'REP-Correctas'!$B:$C,2,0)</f>
        <v>#N/A</v>
      </c>
      <c r="AK13" s="40" t="e">
        <f>VLOOKUP('PUNTOS-RESP-CORRECTA'!AJ13,'REP-Correctas'!$B:$C,2,0)</f>
        <v>#N/A</v>
      </c>
      <c r="AL13" s="40" t="e">
        <f>VLOOKUP('PUNTOS-RESP-CORRECTA'!AK13,'REP-Correctas'!$B:$C,2,0)</f>
        <v>#N/A</v>
      </c>
      <c r="AM13" s="40" t="e">
        <f>VLOOKUP('PUNTOS-RESP-CORRECTA'!AL13,'REP-Correctas'!$B:$C,2,0)</f>
        <v>#N/A</v>
      </c>
      <c r="AN13" s="40" t="e">
        <f>VLOOKUP('PUNTOS-RESP-CORRECTA'!AM13,'REP-Correctas'!$B:$C,2,0)</f>
        <v>#N/A</v>
      </c>
      <c r="AO13" s="40" t="e">
        <f>VLOOKUP('PUNTOS-RESP-CORRECTA'!AN13,'REP-Correctas'!$B:$C,2,0)</f>
        <v>#N/A</v>
      </c>
      <c r="AP13" s="40" t="e">
        <f>VLOOKUP('PUNTOS-RESP-CORRECTA'!AO13,'REP-Correctas'!$B:$C,2,0)</f>
        <v>#N/A</v>
      </c>
      <c r="AQ13" s="40" t="e">
        <f>VLOOKUP('PUNTOS-RESP-CORRECTA'!AP13,'REP-Correctas'!$B:$C,2,0)</f>
        <v>#N/A</v>
      </c>
      <c r="AR13" s="40" t="e">
        <f>VLOOKUP('PUNTOS-RESP-CORRECTA'!AQ13,'REP-Correctas'!$B:$C,2,0)</f>
        <v>#N/A</v>
      </c>
      <c r="AS13" s="40" t="e">
        <f>VLOOKUP('PUNTOS-RESP-CORRECTA'!AR13,'REP-Correctas'!$B:$C,2,0)</f>
        <v>#N/A</v>
      </c>
      <c r="AT13" s="40" t="e">
        <f>VLOOKUP('PUNTOS-RESP-CORRECTA'!AS13,'REP-Correctas'!$B:$C,2,0)</f>
        <v>#N/A</v>
      </c>
      <c r="AU13" s="40" t="e">
        <f>VLOOKUP('PUNTOS-RESP-CORRECTA'!AT13,'REP-Correctas'!$B:$C,2,0)</f>
        <v>#N/A</v>
      </c>
      <c r="AV13" s="40" t="e">
        <f>VLOOKUP('PUNTOS-RESP-CORRECTA'!AU13,'REP-Correctas'!$B:$C,2,0)</f>
        <v>#N/A</v>
      </c>
      <c r="AW13" s="40" t="e">
        <f>VLOOKUP('PUNTOS-RESP-CORRECTA'!AV13,'REP-Correctas'!$B:$C,2,0)</f>
        <v>#N/A</v>
      </c>
      <c r="AX13" s="40" t="e">
        <f>VLOOKUP('PUNTOS-RESP-CORRECTA'!AW13,'REP-Correctas'!$B:$C,2,0)</f>
        <v>#N/A</v>
      </c>
    </row>
    <row r="14" spans="1:50">
      <c r="A14" s="145">
        <v>8</v>
      </c>
      <c r="B14" s="145" t="str">
        <f>GENERAL!D14</f>
        <v>D</v>
      </c>
      <c r="C14" s="35" t="str">
        <f>GENERAL!F14</f>
        <v>8) En la última estrofa, ¿qué se dice de la oveja?</v>
      </c>
      <c r="D14" s="147" t="str">
        <f>VLOOKUP('PUNTOS-RESP-CORRECTA'!C14,'REP-Correctas'!$B:$C,2,0)</f>
        <v>d</v>
      </c>
      <c r="E14" s="40" t="str">
        <f>VLOOKUP('PUNTOS-RESP-CORRECTA'!D14,'REP-Correctas'!$B:$C,2,0)</f>
        <v>d</v>
      </c>
      <c r="F14" s="40" t="str">
        <f>VLOOKUP('PUNTOS-RESP-CORRECTA'!E14,'REP-Correctas'!$B:$C,2,0)</f>
        <v>a</v>
      </c>
      <c r="G14" s="40" t="str">
        <f>VLOOKUP('PUNTOS-RESP-CORRECTA'!F14,'REP-Correctas'!$B:$C,2,0)</f>
        <v>d</v>
      </c>
      <c r="H14" s="40" t="str">
        <f>VLOOKUP('PUNTOS-RESP-CORRECTA'!G14,'REP-Correctas'!$B:$C,2,0)</f>
        <v>d</v>
      </c>
      <c r="I14" s="40" t="str">
        <f>VLOOKUP('PUNTOS-RESP-CORRECTA'!H14,'REP-Correctas'!$B:$C,2,0)</f>
        <v>d</v>
      </c>
      <c r="J14" s="40" t="str">
        <f>VLOOKUP('PUNTOS-RESP-CORRECTA'!I14,'REP-Correctas'!$B:$C,2,0)</f>
        <v>d</v>
      </c>
      <c r="K14" s="40" t="str">
        <f>VLOOKUP('PUNTOS-RESP-CORRECTA'!J14,'REP-Correctas'!$B:$C,2,0)</f>
        <v>d</v>
      </c>
      <c r="L14" s="40" t="str">
        <f>VLOOKUP('PUNTOS-RESP-CORRECTA'!K14,'REP-Correctas'!$B:$C,2,0)</f>
        <v>d</v>
      </c>
      <c r="M14" s="40" t="str">
        <f>VLOOKUP('PUNTOS-RESP-CORRECTA'!L14,'REP-Correctas'!$B:$C,2,0)</f>
        <v>d</v>
      </c>
      <c r="N14" s="40" t="str">
        <f>VLOOKUP('PUNTOS-RESP-CORRECTA'!M14,'REP-Correctas'!$B:$C,2,0)</f>
        <v>d</v>
      </c>
      <c r="O14" s="40" t="str">
        <f>VLOOKUP('PUNTOS-RESP-CORRECTA'!N14,'REP-Correctas'!$B:$C,2,0)</f>
        <v>d</v>
      </c>
      <c r="P14" s="40" t="str">
        <f>VLOOKUP('PUNTOS-RESP-CORRECTA'!O14,'REP-Correctas'!$B:$C,2,0)</f>
        <v>d</v>
      </c>
      <c r="Q14" s="40" t="str">
        <f>VLOOKUP('PUNTOS-RESP-CORRECTA'!P14,'REP-Correctas'!$B:$C,2,0)</f>
        <v>d</v>
      </c>
      <c r="R14" s="40" t="str">
        <f>VLOOKUP('PUNTOS-RESP-CORRECTA'!Q14,'REP-Correctas'!$B:$C,2,0)</f>
        <v>d</v>
      </c>
      <c r="S14" s="40" t="str">
        <f>VLOOKUP('PUNTOS-RESP-CORRECTA'!R14,'REP-Correctas'!$B:$C,2,0)</f>
        <v>a</v>
      </c>
      <c r="T14" s="40" t="str">
        <f>VLOOKUP('PUNTOS-RESP-CORRECTA'!S14,'REP-Correctas'!$B:$C,2,0)</f>
        <v>d</v>
      </c>
      <c r="U14" s="40" t="str">
        <f>VLOOKUP('PUNTOS-RESP-CORRECTA'!T14,'REP-Correctas'!$B:$C,2,0)</f>
        <v>a</v>
      </c>
      <c r="V14" s="40" t="str">
        <f>VLOOKUP('PUNTOS-RESP-CORRECTA'!U14,'REP-Correctas'!$B:$C,2,0)</f>
        <v>d</v>
      </c>
      <c r="W14" s="40" t="str">
        <f>VLOOKUP('PUNTOS-RESP-CORRECTA'!V14,'REP-Correctas'!$B:$C,2,0)</f>
        <v>d</v>
      </c>
      <c r="X14" s="40" t="str">
        <f>VLOOKUP('PUNTOS-RESP-CORRECTA'!W14,'REP-Correctas'!$B:$C,2,0)</f>
        <v>d</v>
      </c>
      <c r="Y14" s="40" t="str">
        <f>VLOOKUP('PUNTOS-RESP-CORRECTA'!X14,'REP-Correctas'!$B:$C,2,0)</f>
        <v>d</v>
      </c>
      <c r="Z14" s="40" t="str">
        <f>VLOOKUP('PUNTOS-RESP-CORRECTA'!Y14,'REP-Correctas'!$B:$C,2,0)</f>
        <v>d</v>
      </c>
      <c r="AA14" s="40" t="str">
        <f>VLOOKUP('PUNTOS-RESP-CORRECTA'!Z14,'REP-Correctas'!$B:$C,2,0)</f>
        <v>a</v>
      </c>
      <c r="AB14" s="40" t="str">
        <f>VLOOKUP('PUNTOS-RESP-CORRECTA'!AA14,'REP-Correctas'!$B:$C,2,0)</f>
        <v>d</v>
      </c>
      <c r="AC14" s="40" t="str">
        <f>VLOOKUP('PUNTOS-RESP-CORRECTA'!AB14,'REP-Correctas'!$B:$C,2,0)</f>
        <v>d</v>
      </c>
      <c r="AD14" s="40" t="str">
        <f>VLOOKUP('PUNTOS-RESP-CORRECTA'!AC14,'REP-Correctas'!$B:$C,2,0)</f>
        <v>d</v>
      </c>
      <c r="AE14" s="40" t="str">
        <f>VLOOKUP('PUNTOS-RESP-CORRECTA'!AD14,'REP-Correctas'!$B:$C,2,0)</f>
        <v>d</v>
      </c>
      <c r="AF14" s="40" t="str">
        <f>VLOOKUP('PUNTOS-RESP-CORRECTA'!AE14,'REP-Correctas'!$B:$C,2,0)</f>
        <v>d</v>
      </c>
      <c r="AG14" s="40" t="str">
        <f>VLOOKUP('PUNTOS-RESP-CORRECTA'!AF14,'REP-Correctas'!$B:$C,2,0)</f>
        <v>d</v>
      </c>
      <c r="AH14" s="40" t="str">
        <f>VLOOKUP('PUNTOS-RESP-CORRECTA'!AG14,'REP-Correctas'!$B:$C,2,0)</f>
        <v>d</v>
      </c>
      <c r="AI14" s="40" t="str">
        <f>VLOOKUP('PUNTOS-RESP-CORRECTA'!AH14,'REP-Correctas'!$B:$C,2,0)</f>
        <v>d</v>
      </c>
      <c r="AJ14" s="40" t="e">
        <f>VLOOKUP('PUNTOS-RESP-CORRECTA'!AI14,'REP-Correctas'!$B:$C,2,0)</f>
        <v>#N/A</v>
      </c>
      <c r="AK14" s="40" t="e">
        <f>VLOOKUP('PUNTOS-RESP-CORRECTA'!AJ14,'REP-Correctas'!$B:$C,2,0)</f>
        <v>#N/A</v>
      </c>
      <c r="AL14" s="40" t="e">
        <f>VLOOKUP('PUNTOS-RESP-CORRECTA'!AK14,'REP-Correctas'!$B:$C,2,0)</f>
        <v>#N/A</v>
      </c>
      <c r="AM14" s="40" t="e">
        <f>VLOOKUP('PUNTOS-RESP-CORRECTA'!AL14,'REP-Correctas'!$B:$C,2,0)</f>
        <v>#N/A</v>
      </c>
      <c r="AN14" s="40" t="e">
        <f>VLOOKUP('PUNTOS-RESP-CORRECTA'!AM14,'REP-Correctas'!$B:$C,2,0)</f>
        <v>#N/A</v>
      </c>
      <c r="AO14" s="40" t="e">
        <f>VLOOKUP('PUNTOS-RESP-CORRECTA'!AN14,'REP-Correctas'!$B:$C,2,0)</f>
        <v>#N/A</v>
      </c>
      <c r="AP14" s="40" t="e">
        <f>VLOOKUP('PUNTOS-RESP-CORRECTA'!AO14,'REP-Correctas'!$B:$C,2,0)</f>
        <v>#N/A</v>
      </c>
      <c r="AQ14" s="40" t="e">
        <f>VLOOKUP('PUNTOS-RESP-CORRECTA'!AP14,'REP-Correctas'!$B:$C,2,0)</f>
        <v>#N/A</v>
      </c>
      <c r="AR14" s="40" t="e">
        <f>VLOOKUP('PUNTOS-RESP-CORRECTA'!AQ14,'REP-Correctas'!$B:$C,2,0)</f>
        <v>#N/A</v>
      </c>
      <c r="AS14" s="40" t="e">
        <f>VLOOKUP('PUNTOS-RESP-CORRECTA'!AR14,'REP-Correctas'!$B:$C,2,0)</f>
        <v>#N/A</v>
      </c>
      <c r="AT14" s="40" t="e">
        <f>VLOOKUP('PUNTOS-RESP-CORRECTA'!AS14,'REP-Correctas'!$B:$C,2,0)</f>
        <v>#N/A</v>
      </c>
      <c r="AU14" s="40" t="e">
        <f>VLOOKUP('PUNTOS-RESP-CORRECTA'!AT14,'REP-Correctas'!$B:$C,2,0)</f>
        <v>#N/A</v>
      </c>
      <c r="AV14" s="40" t="e">
        <f>VLOOKUP('PUNTOS-RESP-CORRECTA'!AU14,'REP-Correctas'!$B:$C,2,0)</f>
        <v>#N/A</v>
      </c>
      <c r="AW14" s="40" t="e">
        <f>VLOOKUP('PUNTOS-RESP-CORRECTA'!AV14,'REP-Correctas'!$B:$C,2,0)</f>
        <v>#N/A</v>
      </c>
      <c r="AX14" s="40" t="e">
        <f>VLOOKUP('PUNTOS-RESP-CORRECTA'!AW14,'REP-Correctas'!$B:$C,2,0)</f>
        <v>#N/A</v>
      </c>
    </row>
    <row r="15" spans="1:50">
      <c r="A15" s="145">
        <v>9</v>
      </c>
      <c r="B15" s="145" t="str">
        <f>GENERAL!D15</f>
        <v>C</v>
      </c>
      <c r="C15" s="35" t="str">
        <f>GENERAL!F15</f>
        <v>9) En el poema, ¿cómo se presenta a la oveja?</v>
      </c>
      <c r="D15" s="147" t="str">
        <f>VLOOKUP('PUNTOS-RESP-CORRECTA'!C15,'REP-Correctas'!$B:$C,2,0)</f>
        <v>d</v>
      </c>
      <c r="E15" s="40" t="str">
        <f>VLOOKUP('PUNTOS-RESP-CORRECTA'!D15,'REP-Correctas'!$B:$C,2,0)</f>
        <v>d</v>
      </c>
      <c r="F15" s="40" t="str">
        <f>VLOOKUP('PUNTOS-RESP-CORRECTA'!E15,'REP-Correctas'!$B:$C,2,0)</f>
        <v>b</v>
      </c>
      <c r="G15" s="40" t="str">
        <f>VLOOKUP('PUNTOS-RESP-CORRECTA'!F15,'REP-Correctas'!$B:$C,2,0)</f>
        <v>d</v>
      </c>
      <c r="H15" s="40" t="str">
        <f>VLOOKUP('PUNTOS-RESP-CORRECTA'!G15,'REP-Correctas'!$B:$C,2,0)</f>
        <v>a</v>
      </c>
      <c r="I15" s="40" t="str">
        <f>VLOOKUP('PUNTOS-RESP-CORRECTA'!H15,'REP-Correctas'!$B:$C,2,0)</f>
        <v>d</v>
      </c>
      <c r="J15" s="40" t="str">
        <f>VLOOKUP('PUNTOS-RESP-CORRECTA'!I15,'REP-Correctas'!$B:$C,2,0)</f>
        <v>c</v>
      </c>
      <c r="K15" s="40" t="str">
        <f>VLOOKUP('PUNTOS-RESP-CORRECTA'!J15,'REP-Correctas'!$B:$C,2,0)</f>
        <v>c</v>
      </c>
      <c r="L15" s="40" t="str">
        <f>VLOOKUP('PUNTOS-RESP-CORRECTA'!K15,'REP-Correctas'!$B:$C,2,0)</f>
        <v>c</v>
      </c>
      <c r="M15" s="40" t="str">
        <f>VLOOKUP('PUNTOS-RESP-CORRECTA'!L15,'REP-Correctas'!$B:$C,2,0)</f>
        <v>c</v>
      </c>
      <c r="N15" s="40" t="str">
        <f>VLOOKUP('PUNTOS-RESP-CORRECTA'!M15,'REP-Correctas'!$B:$C,2,0)</f>
        <v>c</v>
      </c>
      <c r="O15" s="40" t="str">
        <f>VLOOKUP('PUNTOS-RESP-CORRECTA'!N15,'REP-Correctas'!$B:$C,2,0)</f>
        <v>c</v>
      </c>
      <c r="P15" s="40" t="str">
        <f>VLOOKUP('PUNTOS-RESP-CORRECTA'!O15,'REP-Correctas'!$B:$C,2,0)</f>
        <v>d</v>
      </c>
      <c r="Q15" s="40" t="str">
        <f>VLOOKUP('PUNTOS-RESP-CORRECTA'!P15,'REP-Correctas'!$B:$C,2,0)</f>
        <v>c</v>
      </c>
      <c r="R15" s="40" t="str">
        <f>VLOOKUP('PUNTOS-RESP-CORRECTA'!Q15,'REP-Correctas'!$B:$C,2,0)</f>
        <v>b</v>
      </c>
      <c r="S15" s="40" t="str">
        <f>VLOOKUP('PUNTOS-RESP-CORRECTA'!R15,'REP-Correctas'!$B:$C,2,0)</f>
        <v>b</v>
      </c>
      <c r="T15" s="40" t="str">
        <f>VLOOKUP('PUNTOS-RESP-CORRECTA'!S15,'REP-Correctas'!$B:$C,2,0)</f>
        <v>c</v>
      </c>
      <c r="U15" s="40" t="str">
        <f>VLOOKUP('PUNTOS-RESP-CORRECTA'!T15,'REP-Correctas'!$B:$C,2,0)</f>
        <v>c</v>
      </c>
      <c r="V15" s="40" t="str">
        <f>VLOOKUP('PUNTOS-RESP-CORRECTA'!U15,'REP-Correctas'!$B:$C,2,0)</f>
        <v>b</v>
      </c>
      <c r="W15" s="40" t="str">
        <f>VLOOKUP('PUNTOS-RESP-CORRECTA'!V15,'REP-Correctas'!$B:$C,2,0)</f>
        <v>c</v>
      </c>
      <c r="X15" s="40" t="str">
        <f>VLOOKUP('PUNTOS-RESP-CORRECTA'!W15,'REP-Correctas'!$B:$C,2,0)</f>
        <v>c</v>
      </c>
      <c r="Y15" s="40" t="str">
        <f>VLOOKUP('PUNTOS-RESP-CORRECTA'!X15,'REP-Correctas'!$B:$C,2,0)</f>
        <v>d</v>
      </c>
      <c r="Z15" s="40" t="str">
        <f>VLOOKUP('PUNTOS-RESP-CORRECTA'!Y15,'REP-Correctas'!$B:$C,2,0)</f>
        <v>c</v>
      </c>
      <c r="AA15" s="40" t="str">
        <f>VLOOKUP('PUNTOS-RESP-CORRECTA'!Z15,'REP-Correctas'!$B:$C,2,0)</f>
        <v>a</v>
      </c>
      <c r="AB15" s="40" t="str">
        <f>VLOOKUP('PUNTOS-RESP-CORRECTA'!AA15,'REP-Correctas'!$B:$C,2,0)</f>
        <v>d</v>
      </c>
      <c r="AC15" s="40" t="str">
        <f>VLOOKUP('PUNTOS-RESP-CORRECTA'!AB15,'REP-Correctas'!$B:$C,2,0)</f>
        <v>c</v>
      </c>
      <c r="AD15" s="40" t="str">
        <f>VLOOKUP('PUNTOS-RESP-CORRECTA'!AC15,'REP-Correctas'!$B:$C,2,0)</f>
        <v>b</v>
      </c>
      <c r="AE15" s="40" t="str">
        <f>VLOOKUP('PUNTOS-RESP-CORRECTA'!AD15,'REP-Correctas'!$B:$C,2,0)</f>
        <v>c</v>
      </c>
      <c r="AF15" s="40" t="str">
        <f>VLOOKUP('PUNTOS-RESP-CORRECTA'!AE15,'REP-Correctas'!$B:$C,2,0)</f>
        <v>c</v>
      </c>
      <c r="AG15" s="40" t="str">
        <f>VLOOKUP('PUNTOS-RESP-CORRECTA'!AF15,'REP-Correctas'!$B:$C,2,0)</f>
        <v>c</v>
      </c>
      <c r="AH15" s="40" t="str">
        <f>VLOOKUP('PUNTOS-RESP-CORRECTA'!AG15,'REP-Correctas'!$B:$C,2,0)</f>
        <v>c</v>
      </c>
      <c r="AI15" s="40" t="str">
        <f>VLOOKUP('PUNTOS-RESP-CORRECTA'!AH15,'REP-Correctas'!$B:$C,2,0)</f>
        <v>a</v>
      </c>
      <c r="AJ15" s="40" t="e">
        <f>VLOOKUP('PUNTOS-RESP-CORRECTA'!AI15,'REP-Correctas'!$B:$C,2,0)</f>
        <v>#N/A</v>
      </c>
      <c r="AK15" s="40" t="e">
        <f>VLOOKUP('PUNTOS-RESP-CORRECTA'!AJ15,'REP-Correctas'!$B:$C,2,0)</f>
        <v>#N/A</v>
      </c>
      <c r="AL15" s="40" t="e">
        <f>VLOOKUP('PUNTOS-RESP-CORRECTA'!AK15,'REP-Correctas'!$B:$C,2,0)</f>
        <v>#N/A</v>
      </c>
      <c r="AM15" s="40" t="e">
        <f>VLOOKUP('PUNTOS-RESP-CORRECTA'!AL15,'REP-Correctas'!$B:$C,2,0)</f>
        <v>#N/A</v>
      </c>
      <c r="AN15" s="40" t="e">
        <f>VLOOKUP('PUNTOS-RESP-CORRECTA'!AM15,'REP-Correctas'!$B:$C,2,0)</f>
        <v>#N/A</v>
      </c>
      <c r="AO15" s="40" t="e">
        <f>VLOOKUP('PUNTOS-RESP-CORRECTA'!AN15,'REP-Correctas'!$B:$C,2,0)</f>
        <v>#N/A</v>
      </c>
      <c r="AP15" s="40" t="e">
        <f>VLOOKUP('PUNTOS-RESP-CORRECTA'!AO15,'REP-Correctas'!$B:$C,2,0)</f>
        <v>#N/A</v>
      </c>
      <c r="AQ15" s="40" t="e">
        <f>VLOOKUP('PUNTOS-RESP-CORRECTA'!AP15,'REP-Correctas'!$B:$C,2,0)</f>
        <v>#N/A</v>
      </c>
      <c r="AR15" s="40" t="e">
        <f>VLOOKUP('PUNTOS-RESP-CORRECTA'!AQ15,'REP-Correctas'!$B:$C,2,0)</f>
        <v>#N/A</v>
      </c>
      <c r="AS15" s="40" t="e">
        <f>VLOOKUP('PUNTOS-RESP-CORRECTA'!AR15,'REP-Correctas'!$B:$C,2,0)</f>
        <v>#N/A</v>
      </c>
      <c r="AT15" s="40" t="e">
        <f>VLOOKUP('PUNTOS-RESP-CORRECTA'!AS15,'REP-Correctas'!$B:$C,2,0)</f>
        <v>#N/A</v>
      </c>
      <c r="AU15" s="40" t="e">
        <f>VLOOKUP('PUNTOS-RESP-CORRECTA'!AT15,'REP-Correctas'!$B:$C,2,0)</f>
        <v>#N/A</v>
      </c>
      <c r="AV15" s="40" t="e">
        <f>VLOOKUP('PUNTOS-RESP-CORRECTA'!AU15,'REP-Correctas'!$B:$C,2,0)</f>
        <v>#N/A</v>
      </c>
      <c r="AW15" s="40" t="e">
        <f>VLOOKUP('PUNTOS-RESP-CORRECTA'!AV15,'REP-Correctas'!$B:$C,2,0)</f>
        <v>#N/A</v>
      </c>
      <c r="AX15" s="40" t="e">
        <f>VLOOKUP('PUNTOS-RESP-CORRECTA'!AW15,'REP-Correctas'!$B:$C,2,0)</f>
        <v>#N/A</v>
      </c>
    </row>
    <row r="16" spans="1:50" ht="30">
      <c r="A16" s="145">
        <v>10</v>
      </c>
      <c r="B16" s="145" t="str">
        <f>GENERAL!D16</f>
        <v>C</v>
      </c>
      <c r="C16" s="35" t="str">
        <f>GENERAL!F16</f>
        <v>10) ¿Con qué compara Mauricio Paredes a las palabras?</v>
      </c>
      <c r="D16" s="147" t="str">
        <f>VLOOKUP('PUNTOS-RESP-CORRECTA'!C16,'REP-Correctas'!$B:$C,2,0)</f>
        <v>a</v>
      </c>
      <c r="E16" s="40" t="str">
        <f>VLOOKUP('PUNTOS-RESP-CORRECTA'!D16,'REP-Correctas'!$B:$C,2,0)</f>
        <v>c</v>
      </c>
      <c r="F16" s="40" t="str">
        <f>VLOOKUP('PUNTOS-RESP-CORRECTA'!E16,'REP-Correctas'!$B:$C,2,0)</f>
        <v>c</v>
      </c>
      <c r="G16" s="40" t="str">
        <f>VLOOKUP('PUNTOS-RESP-CORRECTA'!F16,'REP-Correctas'!$B:$C,2,0)</f>
        <v>c</v>
      </c>
      <c r="H16" s="40" t="str">
        <f>VLOOKUP('PUNTOS-RESP-CORRECTA'!G16,'REP-Correctas'!$B:$C,2,0)</f>
        <v>c</v>
      </c>
      <c r="I16" s="40" t="str">
        <f>VLOOKUP('PUNTOS-RESP-CORRECTA'!H16,'REP-Correctas'!$B:$C,2,0)</f>
        <v>c</v>
      </c>
      <c r="J16" s="40" t="str">
        <f>VLOOKUP('PUNTOS-RESP-CORRECTA'!I16,'REP-Correctas'!$B:$C,2,0)</f>
        <v>c</v>
      </c>
      <c r="K16" s="40" t="str">
        <f>VLOOKUP('PUNTOS-RESP-CORRECTA'!J16,'REP-Correctas'!$B:$C,2,0)</f>
        <v>c</v>
      </c>
      <c r="L16" s="40" t="str">
        <f>VLOOKUP('PUNTOS-RESP-CORRECTA'!K16,'REP-Correctas'!$B:$C,2,0)</f>
        <v>c</v>
      </c>
      <c r="M16" s="40" t="str">
        <f>VLOOKUP('PUNTOS-RESP-CORRECTA'!L16,'REP-Correctas'!$B:$C,2,0)</f>
        <v>c</v>
      </c>
      <c r="N16" s="40" t="str">
        <f>VLOOKUP('PUNTOS-RESP-CORRECTA'!M16,'REP-Correctas'!$B:$C,2,0)</f>
        <v>c</v>
      </c>
      <c r="O16" s="40" t="str">
        <f>VLOOKUP('PUNTOS-RESP-CORRECTA'!N16,'REP-Correctas'!$B:$C,2,0)</f>
        <v>a</v>
      </c>
      <c r="P16" s="40" t="str">
        <f>VLOOKUP('PUNTOS-RESP-CORRECTA'!O16,'REP-Correctas'!$B:$C,2,0)</f>
        <v>c</v>
      </c>
      <c r="Q16" s="40" t="str">
        <f>VLOOKUP('PUNTOS-RESP-CORRECTA'!P16,'REP-Correctas'!$B:$C,2,0)</f>
        <v>d</v>
      </c>
      <c r="R16" s="40" t="str">
        <f>VLOOKUP('PUNTOS-RESP-CORRECTA'!Q16,'REP-Correctas'!$B:$C,2,0)</f>
        <v>c</v>
      </c>
      <c r="S16" s="40" t="str">
        <f>VLOOKUP('PUNTOS-RESP-CORRECTA'!R16,'REP-Correctas'!$B:$C,2,0)</f>
        <v>a</v>
      </c>
      <c r="T16" s="40" t="str">
        <f>VLOOKUP('PUNTOS-RESP-CORRECTA'!S16,'REP-Correctas'!$B:$C,2,0)</f>
        <v>a</v>
      </c>
      <c r="U16" s="40" t="str">
        <f>VLOOKUP('PUNTOS-RESP-CORRECTA'!T16,'REP-Correctas'!$B:$C,2,0)</f>
        <v>a</v>
      </c>
      <c r="V16" s="40" t="str">
        <f>VLOOKUP('PUNTOS-RESP-CORRECTA'!U16,'REP-Correctas'!$B:$C,2,0)</f>
        <v>c</v>
      </c>
      <c r="W16" s="40" t="str">
        <f>VLOOKUP('PUNTOS-RESP-CORRECTA'!V16,'REP-Correctas'!$B:$C,2,0)</f>
        <v>c</v>
      </c>
      <c r="X16" s="40" t="str">
        <f>VLOOKUP('PUNTOS-RESP-CORRECTA'!W16,'REP-Correctas'!$B:$C,2,0)</f>
        <v>c</v>
      </c>
      <c r="Y16" s="40" t="str">
        <f>VLOOKUP('PUNTOS-RESP-CORRECTA'!X16,'REP-Correctas'!$B:$C,2,0)</f>
        <v>c</v>
      </c>
      <c r="Z16" s="40" t="str">
        <f>VLOOKUP('PUNTOS-RESP-CORRECTA'!Y16,'REP-Correctas'!$B:$C,2,0)</f>
        <v>a</v>
      </c>
      <c r="AA16" s="40" t="str">
        <f>VLOOKUP('PUNTOS-RESP-CORRECTA'!Z16,'REP-Correctas'!$B:$C,2,0)</f>
        <v>c</v>
      </c>
      <c r="AB16" s="40" t="str">
        <f>VLOOKUP('PUNTOS-RESP-CORRECTA'!AA16,'REP-Correctas'!$B:$C,2,0)</f>
        <v>c</v>
      </c>
      <c r="AC16" s="40" t="str">
        <f>VLOOKUP('PUNTOS-RESP-CORRECTA'!AB16,'REP-Correctas'!$B:$C,2,0)</f>
        <v>c</v>
      </c>
      <c r="AD16" s="40" t="str">
        <f>VLOOKUP('PUNTOS-RESP-CORRECTA'!AC16,'REP-Correctas'!$B:$C,2,0)</f>
        <v>a</v>
      </c>
      <c r="AE16" s="40" t="str">
        <f>VLOOKUP('PUNTOS-RESP-CORRECTA'!AD16,'REP-Correctas'!$B:$C,2,0)</f>
        <v>c</v>
      </c>
      <c r="AF16" s="40" t="str">
        <f>VLOOKUP('PUNTOS-RESP-CORRECTA'!AE16,'REP-Correctas'!$B:$C,2,0)</f>
        <v>a</v>
      </c>
      <c r="AG16" s="40" t="str">
        <f>VLOOKUP('PUNTOS-RESP-CORRECTA'!AF16,'REP-Correctas'!$B:$C,2,0)</f>
        <v>c</v>
      </c>
      <c r="AH16" s="40" t="str">
        <f>VLOOKUP('PUNTOS-RESP-CORRECTA'!AG16,'REP-Correctas'!$B:$C,2,0)</f>
        <v>c</v>
      </c>
      <c r="AI16" s="40" t="str">
        <f>VLOOKUP('PUNTOS-RESP-CORRECTA'!AH16,'REP-Correctas'!$B:$C,2,0)</f>
        <v>d</v>
      </c>
      <c r="AJ16" s="40" t="e">
        <f>VLOOKUP('PUNTOS-RESP-CORRECTA'!AI16,'REP-Correctas'!$B:$C,2,0)</f>
        <v>#N/A</v>
      </c>
      <c r="AK16" s="40" t="e">
        <f>VLOOKUP('PUNTOS-RESP-CORRECTA'!AJ16,'REP-Correctas'!$B:$C,2,0)</f>
        <v>#N/A</v>
      </c>
      <c r="AL16" s="40" t="e">
        <f>VLOOKUP('PUNTOS-RESP-CORRECTA'!AK16,'REP-Correctas'!$B:$C,2,0)</f>
        <v>#N/A</v>
      </c>
      <c r="AM16" s="40" t="e">
        <f>VLOOKUP('PUNTOS-RESP-CORRECTA'!AL16,'REP-Correctas'!$B:$C,2,0)</f>
        <v>#N/A</v>
      </c>
      <c r="AN16" s="40" t="e">
        <f>VLOOKUP('PUNTOS-RESP-CORRECTA'!AM16,'REP-Correctas'!$B:$C,2,0)</f>
        <v>#N/A</v>
      </c>
      <c r="AO16" s="40" t="e">
        <f>VLOOKUP('PUNTOS-RESP-CORRECTA'!AN16,'REP-Correctas'!$B:$C,2,0)</f>
        <v>#N/A</v>
      </c>
      <c r="AP16" s="40" t="e">
        <f>VLOOKUP('PUNTOS-RESP-CORRECTA'!AO16,'REP-Correctas'!$B:$C,2,0)</f>
        <v>#N/A</v>
      </c>
      <c r="AQ16" s="40" t="e">
        <f>VLOOKUP('PUNTOS-RESP-CORRECTA'!AP16,'REP-Correctas'!$B:$C,2,0)</f>
        <v>#N/A</v>
      </c>
      <c r="AR16" s="40" t="e">
        <f>VLOOKUP('PUNTOS-RESP-CORRECTA'!AQ16,'REP-Correctas'!$B:$C,2,0)</f>
        <v>#N/A</v>
      </c>
      <c r="AS16" s="40" t="e">
        <f>VLOOKUP('PUNTOS-RESP-CORRECTA'!AR16,'REP-Correctas'!$B:$C,2,0)</f>
        <v>#N/A</v>
      </c>
      <c r="AT16" s="40" t="e">
        <f>VLOOKUP('PUNTOS-RESP-CORRECTA'!AS16,'REP-Correctas'!$B:$C,2,0)</f>
        <v>#N/A</v>
      </c>
      <c r="AU16" s="40" t="e">
        <f>VLOOKUP('PUNTOS-RESP-CORRECTA'!AT16,'REP-Correctas'!$B:$C,2,0)</f>
        <v>#N/A</v>
      </c>
      <c r="AV16" s="40" t="e">
        <f>VLOOKUP('PUNTOS-RESP-CORRECTA'!AU16,'REP-Correctas'!$B:$C,2,0)</f>
        <v>#N/A</v>
      </c>
      <c r="AW16" s="40" t="e">
        <f>VLOOKUP('PUNTOS-RESP-CORRECTA'!AV16,'REP-Correctas'!$B:$C,2,0)</f>
        <v>#N/A</v>
      </c>
      <c r="AX16" s="40" t="e">
        <f>VLOOKUP('PUNTOS-RESP-CORRECTA'!AW16,'REP-Correctas'!$B:$C,2,0)</f>
        <v>#N/A</v>
      </c>
    </row>
    <row r="17" spans="1:50" ht="30">
      <c r="A17" s="145">
        <v>11</v>
      </c>
      <c r="B17" s="145" t="str">
        <f>GENERAL!D17</f>
        <v>C</v>
      </c>
      <c r="C17" s="35" t="str">
        <f>GENERAL!F17</f>
        <v>11) ¿Por qué Mauricio Paredes escribe libros para niños?</v>
      </c>
      <c r="D17" s="147" t="str">
        <f>VLOOKUP('PUNTOS-RESP-CORRECTA'!C17,'REP-Correctas'!$B:$C,2,0)</f>
        <v>a</v>
      </c>
      <c r="E17" s="40" t="str">
        <f>VLOOKUP('PUNTOS-RESP-CORRECTA'!D17,'REP-Correctas'!$B:$C,2,0)</f>
        <v>c</v>
      </c>
      <c r="F17" s="40" t="str">
        <f>VLOOKUP('PUNTOS-RESP-CORRECTA'!E17,'REP-Correctas'!$B:$C,2,0)</f>
        <v>c</v>
      </c>
      <c r="G17" s="40" t="str">
        <f>VLOOKUP('PUNTOS-RESP-CORRECTA'!F17,'REP-Correctas'!$B:$C,2,0)</f>
        <v>b</v>
      </c>
      <c r="H17" s="40" t="str">
        <f>VLOOKUP('PUNTOS-RESP-CORRECTA'!G17,'REP-Correctas'!$B:$C,2,0)</f>
        <v>c</v>
      </c>
      <c r="I17" s="40" t="str">
        <f>VLOOKUP('PUNTOS-RESP-CORRECTA'!H17,'REP-Correctas'!$B:$C,2,0)</f>
        <v>c</v>
      </c>
      <c r="J17" s="40" t="str">
        <f>VLOOKUP('PUNTOS-RESP-CORRECTA'!I17,'REP-Correctas'!$B:$C,2,0)</f>
        <v>c</v>
      </c>
      <c r="K17" s="40" t="str">
        <f>VLOOKUP('PUNTOS-RESP-CORRECTA'!J17,'REP-Correctas'!$B:$C,2,0)</f>
        <v>c</v>
      </c>
      <c r="L17" s="40" t="str">
        <f>VLOOKUP('PUNTOS-RESP-CORRECTA'!K17,'REP-Correctas'!$B:$C,2,0)</f>
        <v>c</v>
      </c>
      <c r="M17" s="40" t="str">
        <f>VLOOKUP('PUNTOS-RESP-CORRECTA'!L17,'REP-Correctas'!$B:$C,2,0)</f>
        <v>c</v>
      </c>
      <c r="N17" s="40" t="str">
        <f>VLOOKUP('PUNTOS-RESP-CORRECTA'!M17,'REP-Correctas'!$B:$C,2,0)</f>
        <v>c</v>
      </c>
      <c r="O17" s="40" t="str">
        <f>VLOOKUP('PUNTOS-RESP-CORRECTA'!N17,'REP-Correctas'!$B:$C,2,0)</f>
        <v>c</v>
      </c>
      <c r="P17" s="40" t="str">
        <f>VLOOKUP('PUNTOS-RESP-CORRECTA'!O17,'REP-Correctas'!$B:$C,2,0)</f>
        <v>c</v>
      </c>
      <c r="Q17" s="40" t="str">
        <f>VLOOKUP('PUNTOS-RESP-CORRECTA'!P17,'REP-Correctas'!$B:$C,2,0)</f>
        <v>c</v>
      </c>
      <c r="R17" s="40" t="str">
        <f>VLOOKUP('PUNTOS-RESP-CORRECTA'!Q17,'REP-Correctas'!$B:$C,2,0)</f>
        <v>c</v>
      </c>
      <c r="S17" s="40" t="str">
        <f>VLOOKUP('PUNTOS-RESP-CORRECTA'!R17,'REP-Correctas'!$B:$C,2,0)</f>
        <v>c</v>
      </c>
      <c r="T17" s="40" t="str">
        <f>VLOOKUP('PUNTOS-RESP-CORRECTA'!S17,'REP-Correctas'!$B:$C,2,0)</f>
        <v>c</v>
      </c>
      <c r="U17" s="40" t="str">
        <f>VLOOKUP('PUNTOS-RESP-CORRECTA'!T17,'REP-Correctas'!$B:$C,2,0)</f>
        <v>c</v>
      </c>
      <c r="V17" s="40" t="str">
        <f>VLOOKUP('PUNTOS-RESP-CORRECTA'!U17,'REP-Correctas'!$B:$C,2,0)</f>
        <v>c</v>
      </c>
      <c r="W17" s="40" t="str">
        <f>VLOOKUP('PUNTOS-RESP-CORRECTA'!V17,'REP-Correctas'!$B:$C,2,0)</f>
        <v>c</v>
      </c>
      <c r="X17" s="40" t="str">
        <f>VLOOKUP('PUNTOS-RESP-CORRECTA'!W17,'REP-Correctas'!$B:$C,2,0)</f>
        <v>c</v>
      </c>
      <c r="Y17" s="40" t="str">
        <f>VLOOKUP('PUNTOS-RESP-CORRECTA'!X17,'REP-Correctas'!$B:$C,2,0)</f>
        <v>c</v>
      </c>
      <c r="Z17" s="40" t="str">
        <f>VLOOKUP('PUNTOS-RESP-CORRECTA'!Y17,'REP-Correctas'!$B:$C,2,0)</f>
        <v>c</v>
      </c>
      <c r="AA17" s="40" t="str">
        <f>VLOOKUP('PUNTOS-RESP-CORRECTA'!Z17,'REP-Correctas'!$B:$C,2,0)</f>
        <v>c</v>
      </c>
      <c r="AB17" s="40" t="str">
        <f>VLOOKUP('PUNTOS-RESP-CORRECTA'!AA17,'REP-Correctas'!$B:$C,2,0)</f>
        <v>c</v>
      </c>
      <c r="AC17" s="40" t="str">
        <f>VLOOKUP('PUNTOS-RESP-CORRECTA'!AB17,'REP-Correctas'!$B:$C,2,0)</f>
        <v>c</v>
      </c>
      <c r="AD17" s="40" t="str">
        <f>VLOOKUP('PUNTOS-RESP-CORRECTA'!AC17,'REP-Correctas'!$B:$C,2,0)</f>
        <v>c</v>
      </c>
      <c r="AE17" s="40" t="str">
        <f>VLOOKUP('PUNTOS-RESP-CORRECTA'!AD17,'REP-Correctas'!$B:$C,2,0)</f>
        <v>c</v>
      </c>
      <c r="AF17" s="40" t="str">
        <f>VLOOKUP('PUNTOS-RESP-CORRECTA'!AE17,'REP-Correctas'!$B:$C,2,0)</f>
        <v>c</v>
      </c>
      <c r="AG17" s="40" t="str">
        <f>VLOOKUP('PUNTOS-RESP-CORRECTA'!AF17,'REP-Correctas'!$B:$C,2,0)</f>
        <v>c</v>
      </c>
      <c r="AH17" s="40" t="str">
        <f>VLOOKUP('PUNTOS-RESP-CORRECTA'!AG17,'REP-Correctas'!$B:$C,2,0)</f>
        <v>c</v>
      </c>
      <c r="AI17" s="40" t="str">
        <f>VLOOKUP('PUNTOS-RESP-CORRECTA'!AH17,'REP-Correctas'!$B:$C,2,0)</f>
        <v>b</v>
      </c>
      <c r="AJ17" s="40" t="e">
        <f>VLOOKUP('PUNTOS-RESP-CORRECTA'!AI17,'REP-Correctas'!$B:$C,2,0)</f>
        <v>#N/A</v>
      </c>
      <c r="AK17" s="40" t="e">
        <f>VLOOKUP('PUNTOS-RESP-CORRECTA'!AJ17,'REP-Correctas'!$B:$C,2,0)</f>
        <v>#N/A</v>
      </c>
      <c r="AL17" s="40" t="e">
        <f>VLOOKUP('PUNTOS-RESP-CORRECTA'!AK17,'REP-Correctas'!$B:$C,2,0)</f>
        <v>#N/A</v>
      </c>
      <c r="AM17" s="40" t="e">
        <f>VLOOKUP('PUNTOS-RESP-CORRECTA'!AL17,'REP-Correctas'!$B:$C,2,0)</f>
        <v>#N/A</v>
      </c>
      <c r="AN17" s="40" t="e">
        <f>VLOOKUP('PUNTOS-RESP-CORRECTA'!AM17,'REP-Correctas'!$B:$C,2,0)</f>
        <v>#N/A</v>
      </c>
      <c r="AO17" s="40" t="e">
        <f>VLOOKUP('PUNTOS-RESP-CORRECTA'!AN17,'REP-Correctas'!$B:$C,2,0)</f>
        <v>#N/A</v>
      </c>
      <c r="AP17" s="40" t="e">
        <f>VLOOKUP('PUNTOS-RESP-CORRECTA'!AO17,'REP-Correctas'!$B:$C,2,0)</f>
        <v>#N/A</v>
      </c>
      <c r="AQ17" s="40" t="e">
        <f>VLOOKUP('PUNTOS-RESP-CORRECTA'!AP17,'REP-Correctas'!$B:$C,2,0)</f>
        <v>#N/A</v>
      </c>
      <c r="AR17" s="40" t="e">
        <f>VLOOKUP('PUNTOS-RESP-CORRECTA'!AQ17,'REP-Correctas'!$B:$C,2,0)</f>
        <v>#N/A</v>
      </c>
      <c r="AS17" s="40" t="e">
        <f>VLOOKUP('PUNTOS-RESP-CORRECTA'!AR17,'REP-Correctas'!$B:$C,2,0)</f>
        <v>#N/A</v>
      </c>
      <c r="AT17" s="40" t="e">
        <f>VLOOKUP('PUNTOS-RESP-CORRECTA'!AS17,'REP-Correctas'!$B:$C,2,0)</f>
        <v>#N/A</v>
      </c>
      <c r="AU17" s="40" t="e">
        <f>VLOOKUP('PUNTOS-RESP-CORRECTA'!AT17,'REP-Correctas'!$B:$C,2,0)</f>
        <v>#N/A</v>
      </c>
      <c r="AV17" s="40" t="e">
        <f>VLOOKUP('PUNTOS-RESP-CORRECTA'!AU17,'REP-Correctas'!$B:$C,2,0)</f>
        <v>#N/A</v>
      </c>
      <c r="AW17" s="40" t="e">
        <f>VLOOKUP('PUNTOS-RESP-CORRECTA'!AV17,'REP-Correctas'!$B:$C,2,0)</f>
        <v>#N/A</v>
      </c>
      <c r="AX17" s="40" t="e">
        <f>VLOOKUP('PUNTOS-RESP-CORRECTA'!AW17,'REP-Correctas'!$B:$C,2,0)</f>
        <v>#N/A</v>
      </c>
    </row>
    <row r="18" spans="1:50" ht="30">
      <c r="A18" s="145">
        <v>12</v>
      </c>
      <c r="B18" s="145" t="str">
        <f>GENERAL!D18</f>
        <v>A</v>
      </c>
      <c r="C18" s="35" t="str">
        <f>GENERAL!F18</f>
        <v>12) ¿Qué característica aún conserva Mauricio Paredes de cuando era niño?</v>
      </c>
      <c r="D18" s="147" t="str">
        <f>VLOOKUP('PUNTOS-RESP-CORRECTA'!C18,'REP-Correctas'!$B:$C,2,0)</f>
        <v>a</v>
      </c>
      <c r="E18" s="40" t="str">
        <f>VLOOKUP('PUNTOS-RESP-CORRECTA'!D18,'REP-Correctas'!$B:$C,2,0)</f>
        <v>a</v>
      </c>
      <c r="F18" s="40" t="str">
        <f>VLOOKUP('PUNTOS-RESP-CORRECTA'!E18,'REP-Correctas'!$B:$C,2,0)</f>
        <v>a</v>
      </c>
      <c r="G18" s="40" t="str">
        <f>VLOOKUP('PUNTOS-RESP-CORRECTA'!F18,'REP-Correctas'!$B:$C,2,0)</f>
        <v>c</v>
      </c>
      <c r="H18" s="40" t="str">
        <f>VLOOKUP('PUNTOS-RESP-CORRECTA'!G18,'REP-Correctas'!$B:$C,2,0)</f>
        <v>a</v>
      </c>
      <c r="I18" s="40" t="str">
        <f>VLOOKUP('PUNTOS-RESP-CORRECTA'!H18,'REP-Correctas'!$B:$C,2,0)</f>
        <v>a</v>
      </c>
      <c r="J18" s="40" t="str">
        <f>VLOOKUP('PUNTOS-RESP-CORRECTA'!I18,'REP-Correctas'!$B:$C,2,0)</f>
        <v>a</v>
      </c>
      <c r="K18" s="40" t="str">
        <f>VLOOKUP('PUNTOS-RESP-CORRECTA'!J18,'REP-Correctas'!$B:$C,2,0)</f>
        <v>a</v>
      </c>
      <c r="L18" s="40" t="str">
        <f>VLOOKUP('PUNTOS-RESP-CORRECTA'!K18,'REP-Correctas'!$B:$C,2,0)</f>
        <v>a</v>
      </c>
      <c r="M18" s="40" t="str">
        <f>VLOOKUP('PUNTOS-RESP-CORRECTA'!L18,'REP-Correctas'!$B:$C,2,0)</f>
        <v>a</v>
      </c>
      <c r="N18" s="40" t="str">
        <f>VLOOKUP('PUNTOS-RESP-CORRECTA'!M18,'REP-Correctas'!$B:$C,2,0)</f>
        <v>c</v>
      </c>
      <c r="O18" s="40" t="str">
        <f>VLOOKUP('PUNTOS-RESP-CORRECTA'!N18,'REP-Correctas'!$B:$C,2,0)</f>
        <v>a</v>
      </c>
      <c r="P18" s="40" t="str">
        <f>VLOOKUP('PUNTOS-RESP-CORRECTA'!O18,'REP-Correctas'!$B:$C,2,0)</f>
        <v>a</v>
      </c>
      <c r="Q18" s="40" t="str">
        <f>VLOOKUP('PUNTOS-RESP-CORRECTA'!P18,'REP-Correctas'!$B:$C,2,0)</f>
        <v>a</v>
      </c>
      <c r="R18" s="40" t="str">
        <f>VLOOKUP('PUNTOS-RESP-CORRECTA'!Q18,'REP-Correctas'!$B:$C,2,0)</f>
        <v>d</v>
      </c>
      <c r="S18" s="40" t="str">
        <f>VLOOKUP('PUNTOS-RESP-CORRECTA'!R18,'REP-Correctas'!$B:$C,2,0)</f>
        <v>a</v>
      </c>
      <c r="T18" s="40" t="str">
        <f>VLOOKUP('PUNTOS-RESP-CORRECTA'!S18,'REP-Correctas'!$B:$C,2,0)</f>
        <v>c</v>
      </c>
      <c r="U18" s="40" t="str">
        <f>VLOOKUP('PUNTOS-RESP-CORRECTA'!T18,'REP-Correctas'!$B:$C,2,0)</f>
        <v>a</v>
      </c>
      <c r="V18" s="40" t="str">
        <f>VLOOKUP('PUNTOS-RESP-CORRECTA'!U18,'REP-Correctas'!$B:$C,2,0)</f>
        <v>d</v>
      </c>
      <c r="W18" s="40" t="str">
        <f>VLOOKUP('PUNTOS-RESP-CORRECTA'!V18,'REP-Correctas'!$B:$C,2,0)</f>
        <v>a</v>
      </c>
      <c r="X18" s="40" t="str">
        <f>VLOOKUP('PUNTOS-RESP-CORRECTA'!W18,'REP-Correctas'!$B:$C,2,0)</f>
        <v>a</v>
      </c>
      <c r="Y18" s="40" t="str">
        <f>VLOOKUP('PUNTOS-RESP-CORRECTA'!X18,'REP-Correctas'!$B:$C,2,0)</f>
        <v>a</v>
      </c>
      <c r="Z18" s="40" t="str">
        <f>VLOOKUP('PUNTOS-RESP-CORRECTA'!Y18,'REP-Correctas'!$B:$C,2,0)</f>
        <v>a</v>
      </c>
      <c r="AA18" s="40" t="str">
        <f>VLOOKUP('PUNTOS-RESP-CORRECTA'!Z18,'REP-Correctas'!$B:$C,2,0)</f>
        <v>b</v>
      </c>
      <c r="AB18" s="40" t="str">
        <f>VLOOKUP('PUNTOS-RESP-CORRECTA'!AA18,'REP-Correctas'!$B:$C,2,0)</f>
        <v>a</v>
      </c>
      <c r="AC18" s="40" t="str">
        <f>VLOOKUP('PUNTOS-RESP-CORRECTA'!AB18,'REP-Correctas'!$B:$C,2,0)</f>
        <v>a</v>
      </c>
      <c r="AD18" s="40" t="str">
        <f>VLOOKUP('PUNTOS-RESP-CORRECTA'!AC18,'REP-Correctas'!$B:$C,2,0)</f>
        <v>a</v>
      </c>
      <c r="AE18" s="40" t="str">
        <f>VLOOKUP('PUNTOS-RESP-CORRECTA'!AD18,'REP-Correctas'!$B:$C,2,0)</f>
        <v>a</v>
      </c>
      <c r="AF18" s="40" t="str">
        <f>VLOOKUP('PUNTOS-RESP-CORRECTA'!AE18,'REP-Correctas'!$B:$C,2,0)</f>
        <v>a</v>
      </c>
      <c r="AG18" s="40" t="str">
        <f>VLOOKUP('PUNTOS-RESP-CORRECTA'!AF18,'REP-Correctas'!$B:$C,2,0)</f>
        <v>a</v>
      </c>
      <c r="AH18" s="40" t="str">
        <f>VLOOKUP('PUNTOS-RESP-CORRECTA'!AG18,'REP-Correctas'!$B:$C,2,0)</f>
        <v>a</v>
      </c>
      <c r="AI18" s="40" t="str">
        <f>VLOOKUP('PUNTOS-RESP-CORRECTA'!AH18,'REP-Correctas'!$B:$C,2,0)</f>
        <v>a</v>
      </c>
      <c r="AJ18" s="40" t="e">
        <f>VLOOKUP('PUNTOS-RESP-CORRECTA'!AI18,'REP-Correctas'!$B:$C,2,0)</f>
        <v>#N/A</v>
      </c>
      <c r="AK18" s="40" t="e">
        <f>VLOOKUP('PUNTOS-RESP-CORRECTA'!AJ18,'REP-Correctas'!$B:$C,2,0)</f>
        <v>#N/A</v>
      </c>
      <c r="AL18" s="40" t="e">
        <f>VLOOKUP('PUNTOS-RESP-CORRECTA'!AK18,'REP-Correctas'!$B:$C,2,0)</f>
        <v>#N/A</v>
      </c>
      <c r="AM18" s="40" t="e">
        <f>VLOOKUP('PUNTOS-RESP-CORRECTA'!AL18,'REP-Correctas'!$B:$C,2,0)</f>
        <v>#N/A</v>
      </c>
      <c r="AN18" s="40" t="e">
        <f>VLOOKUP('PUNTOS-RESP-CORRECTA'!AM18,'REP-Correctas'!$B:$C,2,0)</f>
        <v>#N/A</v>
      </c>
      <c r="AO18" s="40" t="e">
        <f>VLOOKUP('PUNTOS-RESP-CORRECTA'!AN18,'REP-Correctas'!$B:$C,2,0)</f>
        <v>#N/A</v>
      </c>
      <c r="AP18" s="40" t="e">
        <f>VLOOKUP('PUNTOS-RESP-CORRECTA'!AO18,'REP-Correctas'!$B:$C,2,0)</f>
        <v>#N/A</v>
      </c>
      <c r="AQ18" s="40" t="e">
        <f>VLOOKUP('PUNTOS-RESP-CORRECTA'!AP18,'REP-Correctas'!$B:$C,2,0)</f>
        <v>#N/A</v>
      </c>
      <c r="AR18" s="40" t="e">
        <f>VLOOKUP('PUNTOS-RESP-CORRECTA'!AQ18,'REP-Correctas'!$B:$C,2,0)</f>
        <v>#N/A</v>
      </c>
      <c r="AS18" s="40" t="e">
        <f>VLOOKUP('PUNTOS-RESP-CORRECTA'!AR18,'REP-Correctas'!$B:$C,2,0)</f>
        <v>#N/A</v>
      </c>
      <c r="AT18" s="40" t="e">
        <f>VLOOKUP('PUNTOS-RESP-CORRECTA'!AS18,'REP-Correctas'!$B:$C,2,0)</f>
        <v>#N/A</v>
      </c>
      <c r="AU18" s="40" t="e">
        <f>VLOOKUP('PUNTOS-RESP-CORRECTA'!AT18,'REP-Correctas'!$B:$C,2,0)</f>
        <v>#N/A</v>
      </c>
      <c r="AV18" s="40" t="e">
        <f>VLOOKUP('PUNTOS-RESP-CORRECTA'!AU18,'REP-Correctas'!$B:$C,2,0)</f>
        <v>#N/A</v>
      </c>
      <c r="AW18" s="40" t="e">
        <f>VLOOKUP('PUNTOS-RESP-CORRECTA'!AV18,'REP-Correctas'!$B:$C,2,0)</f>
        <v>#N/A</v>
      </c>
      <c r="AX18" s="40" t="e">
        <f>VLOOKUP('PUNTOS-RESP-CORRECTA'!AW18,'REP-Correctas'!$B:$C,2,0)</f>
        <v>#N/A</v>
      </c>
    </row>
    <row r="19" spans="1:50" ht="30">
      <c r="A19" s="145">
        <v>13</v>
      </c>
      <c r="B19" s="145" t="str">
        <f>GENERAL!D19</f>
        <v>C</v>
      </c>
      <c r="C19" s="35" t="str">
        <f>GENERAL!F19</f>
        <v>13) Según el texto, ¿qué haría Mauricio Paredes si pudiera viajar al futuro?</v>
      </c>
      <c r="D19" s="147" t="str">
        <f>VLOOKUP('PUNTOS-RESP-CORRECTA'!C19,'REP-Correctas'!$B:$C,2,0)</f>
        <v>d</v>
      </c>
      <c r="E19" s="40" t="str">
        <f>VLOOKUP('PUNTOS-RESP-CORRECTA'!D19,'REP-Correctas'!$B:$C,2,0)</f>
        <v>c</v>
      </c>
      <c r="F19" s="40" t="str">
        <f>VLOOKUP('PUNTOS-RESP-CORRECTA'!E19,'REP-Correctas'!$B:$C,2,0)</f>
        <v>c</v>
      </c>
      <c r="G19" s="40" t="str">
        <f>VLOOKUP('PUNTOS-RESP-CORRECTA'!F19,'REP-Correctas'!$B:$C,2,0)</f>
        <v>b</v>
      </c>
      <c r="H19" s="40" t="str">
        <f>VLOOKUP('PUNTOS-RESP-CORRECTA'!G19,'REP-Correctas'!$B:$C,2,0)</f>
        <v>c</v>
      </c>
      <c r="I19" s="40" t="str">
        <f>VLOOKUP('PUNTOS-RESP-CORRECTA'!H19,'REP-Correctas'!$B:$C,2,0)</f>
        <v>c</v>
      </c>
      <c r="J19" s="40" t="str">
        <f>VLOOKUP('PUNTOS-RESP-CORRECTA'!I19,'REP-Correctas'!$B:$C,2,0)</f>
        <v>c</v>
      </c>
      <c r="K19" s="40" t="str">
        <f>VLOOKUP('PUNTOS-RESP-CORRECTA'!J19,'REP-Correctas'!$B:$C,2,0)</f>
        <v>c</v>
      </c>
      <c r="L19" s="40" t="str">
        <f>VLOOKUP('PUNTOS-RESP-CORRECTA'!K19,'REP-Correctas'!$B:$C,2,0)</f>
        <v>c</v>
      </c>
      <c r="M19" s="40" t="str">
        <f>VLOOKUP('PUNTOS-RESP-CORRECTA'!L19,'REP-Correctas'!$B:$C,2,0)</f>
        <v>c</v>
      </c>
      <c r="N19" s="40" t="str">
        <f>VLOOKUP('PUNTOS-RESP-CORRECTA'!M19,'REP-Correctas'!$B:$C,2,0)</f>
        <v>c</v>
      </c>
      <c r="O19" s="40" t="str">
        <f>VLOOKUP('PUNTOS-RESP-CORRECTA'!N19,'REP-Correctas'!$B:$C,2,0)</f>
        <v>d</v>
      </c>
      <c r="P19" s="40" t="str">
        <f>VLOOKUP('PUNTOS-RESP-CORRECTA'!O19,'REP-Correctas'!$B:$C,2,0)</f>
        <v>c</v>
      </c>
      <c r="Q19" s="40" t="str">
        <f>VLOOKUP('PUNTOS-RESP-CORRECTA'!P19,'REP-Correctas'!$B:$C,2,0)</f>
        <v>c</v>
      </c>
      <c r="R19" s="40" t="str">
        <f>VLOOKUP('PUNTOS-RESP-CORRECTA'!Q19,'REP-Correctas'!$B:$C,2,0)</f>
        <v>b</v>
      </c>
      <c r="S19" s="40" t="str">
        <f>VLOOKUP('PUNTOS-RESP-CORRECTA'!R19,'REP-Correctas'!$B:$C,2,0)</f>
        <v>c</v>
      </c>
      <c r="T19" s="40" t="str">
        <f>VLOOKUP('PUNTOS-RESP-CORRECTA'!S19,'REP-Correctas'!$B:$C,2,0)</f>
        <v>a</v>
      </c>
      <c r="U19" s="40" t="str">
        <f>VLOOKUP('PUNTOS-RESP-CORRECTA'!T19,'REP-Correctas'!$B:$C,2,0)</f>
        <v>a</v>
      </c>
      <c r="V19" s="40" t="str">
        <f>VLOOKUP('PUNTOS-RESP-CORRECTA'!U19,'REP-Correctas'!$B:$C,2,0)</f>
        <v>c</v>
      </c>
      <c r="W19" s="40" t="str">
        <f>VLOOKUP('PUNTOS-RESP-CORRECTA'!V19,'REP-Correctas'!$B:$C,2,0)</f>
        <v>c</v>
      </c>
      <c r="X19" s="40" t="str">
        <f>VLOOKUP('PUNTOS-RESP-CORRECTA'!W19,'REP-Correctas'!$B:$C,2,0)</f>
        <v>d</v>
      </c>
      <c r="Y19" s="40" t="str">
        <f>VLOOKUP('PUNTOS-RESP-CORRECTA'!X19,'REP-Correctas'!$B:$C,2,0)</f>
        <v>c</v>
      </c>
      <c r="Z19" s="40" t="str">
        <f>VLOOKUP('PUNTOS-RESP-CORRECTA'!Y19,'REP-Correctas'!$B:$C,2,0)</f>
        <v>c</v>
      </c>
      <c r="AA19" s="40" t="str">
        <f>VLOOKUP('PUNTOS-RESP-CORRECTA'!Z19,'REP-Correctas'!$B:$C,2,0)</f>
        <v>b</v>
      </c>
      <c r="AB19" s="40" t="str">
        <f>VLOOKUP('PUNTOS-RESP-CORRECTA'!AA19,'REP-Correctas'!$B:$C,2,0)</f>
        <v>c</v>
      </c>
      <c r="AC19" s="40" t="str">
        <f>VLOOKUP('PUNTOS-RESP-CORRECTA'!AB19,'REP-Correctas'!$B:$C,2,0)</f>
        <v>c</v>
      </c>
      <c r="AD19" s="40" t="str">
        <f>VLOOKUP('PUNTOS-RESP-CORRECTA'!AC19,'REP-Correctas'!$B:$C,2,0)</f>
        <v>c</v>
      </c>
      <c r="AE19" s="40" t="str">
        <f>VLOOKUP('PUNTOS-RESP-CORRECTA'!AD19,'REP-Correctas'!$B:$C,2,0)</f>
        <v>c</v>
      </c>
      <c r="AF19" s="40" t="str">
        <f>VLOOKUP('PUNTOS-RESP-CORRECTA'!AE19,'REP-Correctas'!$B:$C,2,0)</f>
        <v>b</v>
      </c>
      <c r="AG19" s="40" t="str">
        <f>VLOOKUP('PUNTOS-RESP-CORRECTA'!AF19,'REP-Correctas'!$B:$C,2,0)</f>
        <v>c</v>
      </c>
      <c r="AH19" s="40" t="str">
        <f>VLOOKUP('PUNTOS-RESP-CORRECTA'!AG19,'REP-Correctas'!$B:$C,2,0)</f>
        <v>c</v>
      </c>
      <c r="AI19" s="40" t="str">
        <f>VLOOKUP('PUNTOS-RESP-CORRECTA'!AH19,'REP-Correctas'!$B:$C,2,0)</f>
        <v>c</v>
      </c>
      <c r="AJ19" s="40" t="e">
        <f>VLOOKUP('PUNTOS-RESP-CORRECTA'!AI19,'REP-Correctas'!$B:$C,2,0)</f>
        <v>#N/A</v>
      </c>
      <c r="AK19" s="40" t="e">
        <f>VLOOKUP('PUNTOS-RESP-CORRECTA'!AJ19,'REP-Correctas'!$B:$C,2,0)</f>
        <v>#N/A</v>
      </c>
      <c r="AL19" s="40" t="e">
        <f>VLOOKUP('PUNTOS-RESP-CORRECTA'!AK19,'REP-Correctas'!$B:$C,2,0)</f>
        <v>#N/A</v>
      </c>
      <c r="AM19" s="40" t="e">
        <f>VLOOKUP('PUNTOS-RESP-CORRECTA'!AL19,'REP-Correctas'!$B:$C,2,0)</f>
        <v>#N/A</v>
      </c>
      <c r="AN19" s="40" t="e">
        <f>VLOOKUP('PUNTOS-RESP-CORRECTA'!AM19,'REP-Correctas'!$B:$C,2,0)</f>
        <v>#N/A</v>
      </c>
      <c r="AO19" s="40" t="e">
        <f>VLOOKUP('PUNTOS-RESP-CORRECTA'!AN19,'REP-Correctas'!$B:$C,2,0)</f>
        <v>#N/A</v>
      </c>
      <c r="AP19" s="40" t="e">
        <f>VLOOKUP('PUNTOS-RESP-CORRECTA'!AO19,'REP-Correctas'!$B:$C,2,0)</f>
        <v>#N/A</v>
      </c>
      <c r="AQ19" s="40" t="e">
        <f>VLOOKUP('PUNTOS-RESP-CORRECTA'!AP19,'REP-Correctas'!$B:$C,2,0)</f>
        <v>#N/A</v>
      </c>
      <c r="AR19" s="40" t="e">
        <f>VLOOKUP('PUNTOS-RESP-CORRECTA'!AQ19,'REP-Correctas'!$B:$C,2,0)</f>
        <v>#N/A</v>
      </c>
      <c r="AS19" s="40" t="e">
        <f>VLOOKUP('PUNTOS-RESP-CORRECTA'!AR19,'REP-Correctas'!$B:$C,2,0)</f>
        <v>#N/A</v>
      </c>
      <c r="AT19" s="40" t="e">
        <f>VLOOKUP('PUNTOS-RESP-CORRECTA'!AS19,'REP-Correctas'!$B:$C,2,0)</f>
        <v>#N/A</v>
      </c>
      <c r="AU19" s="40" t="e">
        <f>VLOOKUP('PUNTOS-RESP-CORRECTA'!AT19,'REP-Correctas'!$B:$C,2,0)</f>
        <v>#N/A</v>
      </c>
      <c r="AV19" s="40" t="e">
        <f>VLOOKUP('PUNTOS-RESP-CORRECTA'!AU19,'REP-Correctas'!$B:$C,2,0)</f>
        <v>#N/A</v>
      </c>
      <c r="AW19" s="40" t="e">
        <f>VLOOKUP('PUNTOS-RESP-CORRECTA'!AV19,'REP-Correctas'!$B:$C,2,0)</f>
        <v>#N/A</v>
      </c>
      <c r="AX19" s="40" t="e">
        <f>VLOOKUP('PUNTOS-RESP-CORRECTA'!AW19,'REP-Correctas'!$B:$C,2,0)</f>
        <v>#N/A</v>
      </c>
    </row>
    <row r="20" spans="1:50" ht="30">
      <c r="A20" s="145">
        <v>14</v>
      </c>
      <c r="B20" s="145" t="str">
        <f>GENERAL!D20</f>
        <v>C</v>
      </c>
      <c r="C20" s="35" t="str">
        <f>GENERAL!F20</f>
        <v>14) Relee el fragmento y responde: ¿A qué se refiere el término subrayado?</v>
      </c>
      <c r="D20" s="147" t="str">
        <f>VLOOKUP('PUNTOS-RESP-CORRECTA'!C20,'REP-Correctas'!$B:$C,2,0)</f>
        <v>c</v>
      </c>
      <c r="E20" s="40" t="str">
        <f>VLOOKUP('PUNTOS-RESP-CORRECTA'!D20,'REP-Correctas'!$B:$C,2,0)</f>
        <v>d</v>
      </c>
      <c r="F20" s="40" t="str">
        <f>VLOOKUP('PUNTOS-RESP-CORRECTA'!E20,'REP-Correctas'!$B:$C,2,0)</f>
        <v>a</v>
      </c>
      <c r="G20" s="40" t="str">
        <f>VLOOKUP('PUNTOS-RESP-CORRECTA'!F20,'REP-Correctas'!$B:$C,2,0)</f>
        <v>a</v>
      </c>
      <c r="H20" s="40" t="str">
        <f>VLOOKUP('PUNTOS-RESP-CORRECTA'!G20,'REP-Correctas'!$B:$C,2,0)</f>
        <v>c</v>
      </c>
      <c r="I20" s="40" t="str">
        <f>VLOOKUP('PUNTOS-RESP-CORRECTA'!H20,'REP-Correctas'!$B:$C,2,0)</f>
        <v>c</v>
      </c>
      <c r="J20" s="40" t="str">
        <f>VLOOKUP('PUNTOS-RESP-CORRECTA'!I20,'REP-Correctas'!$B:$C,2,0)</f>
        <v>c</v>
      </c>
      <c r="K20" s="40" t="str">
        <f>VLOOKUP('PUNTOS-RESP-CORRECTA'!J20,'REP-Correctas'!$B:$C,2,0)</f>
        <v>c</v>
      </c>
      <c r="L20" s="40" t="str">
        <f>VLOOKUP('PUNTOS-RESP-CORRECTA'!K20,'REP-Correctas'!$B:$C,2,0)</f>
        <v>c</v>
      </c>
      <c r="M20" s="40" t="str">
        <f>VLOOKUP('PUNTOS-RESP-CORRECTA'!L20,'REP-Correctas'!$B:$C,2,0)</f>
        <v>c</v>
      </c>
      <c r="N20" s="40" t="str">
        <f>VLOOKUP('PUNTOS-RESP-CORRECTA'!M20,'REP-Correctas'!$B:$C,2,0)</f>
        <v>a</v>
      </c>
      <c r="O20" s="40" t="str">
        <f>VLOOKUP('PUNTOS-RESP-CORRECTA'!N20,'REP-Correctas'!$B:$C,2,0)</f>
        <v>a</v>
      </c>
      <c r="P20" s="40" t="str">
        <f>VLOOKUP('PUNTOS-RESP-CORRECTA'!O20,'REP-Correctas'!$B:$C,2,0)</f>
        <v>c</v>
      </c>
      <c r="Q20" s="40" t="str">
        <f>VLOOKUP('PUNTOS-RESP-CORRECTA'!P20,'REP-Correctas'!$B:$C,2,0)</f>
        <v>c</v>
      </c>
      <c r="R20" s="40" t="str">
        <f>VLOOKUP('PUNTOS-RESP-CORRECTA'!Q20,'REP-Correctas'!$B:$C,2,0)</f>
        <v>d</v>
      </c>
      <c r="S20" s="40" t="str">
        <f>VLOOKUP('PUNTOS-RESP-CORRECTA'!R20,'REP-Correctas'!$B:$C,2,0)</f>
        <v>c</v>
      </c>
      <c r="T20" s="40" t="str">
        <f>VLOOKUP('PUNTOS-RESP-CORRECTA'!S20,'REP-Correctas'!$B:$C,2,0)</f>
        <v>c</v>
      </c>
      <c r="U20" s="40" t="str">
        <f>VLOOKUP('PUNTOS-RESP-CORRECTA'!T20,'REP-Correctas'!$B:$C,2,0)</f>
        <v>b</v>
      </c>
      <c r="V20" s="40" t="str">
        <f>VLOOKUP('PUNTOS-RESP-CORRECTA'!U20,'REP-Correctas'!$B:$C,2,0)</f>
        <v>c</v>
      </c>
      <c r="W20" s="40" t="str">
        <f>VLOOKUP('PUNTOS-RESP-CORRECTA'!V20,'REP-Correctas'!$B:$C,2,0)</f>
        <v>c</v>
      </c>
      <c r="X20" s="40" t="str">
        <f>VLOOKUP('PUNTOS-RESP-CORRECTA'!W20,'REP-Correctas'!$B:$C,2,0)</f>
        <v>c</v>
      </c>
      <c r="Y20" s="40" t="str">
        <f>VLOOKUP('PUNTOS-RESP-CORRECTA'!X20,'REP-Correctas'!$B:$C,2,0)</f>
        <v>a</v>
      </c>
      <c r="Z20" s="40" t="str">
        <f>VLOOKUP('PUNTOS-RESP-CORRECTA'!Y20,'REP-Correctas'!$B:$C,2,0)</f>
        <v>c</v>
      </c>
      <c r="AA20" s="40" t="str">
        <f>VLOOKUP('PUNTOS-RESP-CORRECTA'!Z20,'REP-Correctas'!$B:$C,2,0)</f>
        <v>c</v>
      </c>
      <c r="AB20" s="40" t="str">
        <f>VLOOKUP('PUNTOS-RESP-CORRECTA'!AA20,'REP-Correctas'!$B:$C,2,0)</f>
        <v>a</v>
      </c>
      <c r="AC20" s="40" t="str">
        <f>VLOOKUP('PUNTOS-RESP-CORRECTA'!AB20,'REP-Correctas'!$B:$C,2,0)</f>
        <v>c</v>
      </c>
      <c r="AD20" s="40" t="str">
        <f>VLOOKUP('PUNTOS-RESP-CORRECTA'!AC20,'REP-Correctas'!$B:$C,2,0)</f>
        <v>c</v>
      </c>
      <c r="AE20" s="40" t="str">
        <f>VLOOKUP('PUNTOS-RESP-CORRECTA'!AD20,'REP-Correctas'!$B:$C,2,0)</f>
        <v>c</v>
      </c>
      <c r="AF20" s="40" t="str">
        <f>VLOOKUP('PUNTOS-RESP-CORRECTA'!AE20,'REP-Correctas'!$B:$C,2,0)</f>
        <v>a</v>
      </c>
      <c r="AG20" s="40" t="str">
        <f>VLOOKUP('PUNTOS-RESP-CORRECTA'!AF20,'REP-Correctas'!$B:$C,2,0)</f>
        <v>c</v>
      </c>
      <c r="AH20" s="40" t="str">
        <f>VLOOKUP('PUNTOS-RESP-CORRECTA'!AG20,'REP-Correctas'!$B:$C,2,0)</f>
        <v>a</v>
      </c>
      <c r="AI20" s="40" t="str">
        <f>VLOOKUP('PUNTOS-RESP-CORRECTA'!AH20,'REP-Correctas'!$B:$C,2,0)</f>
        <v>a</v>
      </c>
      <c r="AJ20" s="40" t="e">
        <f>VLOOKUP('PUNTOS-RESP-CORRECTA'!AI20,'REP-Correctas'!$B:$C,2,0)</f>
        <v>#N/A</v>
      </c>
      <c r="AK20" s="40" t="e">
        <f>VLOOKUP('PUNTOS-RESP-CORRECTA'!AJ20,'REP-Correctas'!$B:$C,2,0)</f>
        <v>#N/A</v>
      </c>
      <c r="AL20" s="40" t="e">
        <f>VLOOKUP('PUNTOS-RESP-CORRECTA'!AK20,'REP-Correctas'!$B:$C,2,0)</f>
        <v>#N/A</v>
      </c>
      <c r="AM20" s="40" t="e">
        <f>VLOOKUP('PUNTOS-RESP-CORRECTA'!AL20,'REP-Correctas'!$B:$C,2,0)</f>
        <v>#N/A</v>
      </c>
      <c r="AN20" s="40" t="e">
        <f>VLOOKUP('PUNTOS-RESP-CORRECTA'!AM20,'REP-Correctas'!$B:$C,2,0)</f>
        <v>#N/A</v>
      </c>
      <c r="AO20" s="40" t="e">
        <f>VLOOKUP('PUNTOS-RESP-CORRECTA'!AN20,'REP-Correctas'!$B:$C,2,0)</f>
        <v>#N/A</v>
      </c>
      <c r="AP20" s="40" t="e">
        <f>VLOOKUP('PUNTOS-RESP-CORRECTA'!AO20,'REP-Correctas'!$B:$C,2,0)</f>
        <v>#N/A</v>
      </c>
      <c r="AQ20" s="40" t="e">
        <f>VLOOKUP('PUNTOS-RESP-CORRECTA'!AP20,'REP-Correctas'!$B:$C,2,0)</f>
        <v>#N/A</v>
      </c>
      <c r="AR20" s="40" t="e">
        <f>VLOOKUP('PUNTOS-RESP-CORRECTA'!AQ20,'REP-Correctas'!$B:$C,2,0)</f>
        <v>#N/A</v>
      </c>
      <c r="AS20" s="40" t="e">
        <f>VLOOKUP('PUNTOS-RESP-CORRECTA'!AR20,'REP-Correctas'!$B:$C,2,0)</f>
        <v>#N/A</v>
      </c>
      <c r="AT20" s="40" t="e">
        <f>VLOOKUP('PUNTOS-RESP-CORRECTA'!AS20,'REP-Correctas'!$B:$C,2,0)</f>
        <v>#N/A</v>
      </c>
      <c r="AU20" s="40" t="e">
        <f>VLOOKUP('PUNTOS-RESP-CORRECTA'!AT20,'REP-Correctas'!$B:$C,2,0)</f>
        <v>#N/A</v>
      </c>
      <c r="AV20" s="40" t="e">
        <f>VLOOKUP('PUNTOS-RESP-CORRECTA'!AU20,'REP-Correctas'!$B:$C,2,0)</f>
        <v>#N/A</v>
      </c>
      <c r="AW20" s="40" t="e">
        <f>VLOOKUP('PUNTOS-RESP-CORRECTA'!AV20,'REP-Correctas'!$B:$C,2,0)</f>
        <v>#N/A</v>
      </c>
      <c r="AX20" s="40" t="e">
        <f>VLOOKUP('PUNTOS-RESP-CORRECTA'!AW20,'REP-Correctas'!$B:$C,2,0)</f>
        <v>#N/A</v>
      </c>
    </row>
    <row r="21" spans="1:50" ht="30">
      <c r="A21" s="145">
        <v>15</v>
      </c>
      <c r="B21" s="145" t="str">
        <f>GENERAL!D21</f>
        <v>A</v>
      </c>
      <c r="C21" s="35" t="str">
        <f>GENERAL!F21</f>
        <v>15) ¿Qué pregunta se puede responder a partir del texto?</v>
      </c>
      <c r="D21" s="147" t="str">
        <f>VLOOKUP('PUNTOS-RESP-CORRECTA'!C21,'REP-Correctas'!$B:$C,2,0)</f>
        <v>c</v>
      </c>
      <c r="E21" s="40" t="str">
        <f>VLOOKUP('PUNTOS-RESP-CORRECTA'!D21,'REP-Correctas'!$B:$C,2,0)</f>
        <v>a</v>
      </c>
      <c r="F21" s="40" t="str">
        <f>VLOOKUP('PUNTOS-RESP-CORRECTA'!E21,'REP-Correctas'!$B:$C,2,0)</f>
        <v>b</v>
      </c>
      <c r="G21" s="40" t="str">
        <f>VLOOKUP('PUNTOS-RESP-CORRECTA'!F21,'REP-Correctas'!$B:$C,2,0)</f>
        <v>d</v>
      </c>
      <c r="H21" s="40" t="str">
        <f>VLOOKUP('PUNTOS-RESP-CORRECTA'!G21,'REP-Correctas'!$B:$C,2,0)</f>
        <v>a</v>
      </c>
      <c r="I21" s="40" t="str">
        <f>VLOOKUP('PUNTOS-RESP-CORRECTA'!H21,'REP-Correctas'!$B:$C,2,0)</f>
        <v>a</v>
      </c>
      <c r="J21" s="40" t="str">
        <f>VLOOKUP('PUNTOS-RESP-CORRECTA'!I21,'REP-Correctas'!$B:$C,2,0)</f>
        <v>a</v>
      </c>
      <c r="K21" s="40" t="str">
        <f>VLOOKUP('PUNTOS-RESP-CORRECTA'!J21,'REP-Correctas'!$B:$C,2,0)</f>
        <v>a</v>
      </c>
      <c r="L21" s="40" t="str">
        <f>VLOOKUP('PUNTOS-RESP-CORRECTA'!K21,'REP-Correctas'!$B:$C,2,0)</f>
        <v>a</v>
      </c>
      <c r="M21" s="40" t="str">
        <f>VLOOKUP('PUNTOS-RESP-CORRECTA'!L21,'REP-Correctas'!$B:$C,2,0)</f>
        <v>a</v>
      </c>
      <c r="N21" s="40" t="str">
        <f>VLOOKUP('PUNTOS-RESP-CORRECTA'!M21,'REP-Correctas'!$B:$C,2,0)</f>
        <v>a</v>
      </c>
      <c r="O21" s="40" t="str">
        <f>VLOOKUP('PUNTOS-RESP-CORRECTA'!N21,'REP-Correctas'!$B:$C,2,0)</f>
        <v>a</v>
      </c>
      <c r="P21" s="40" t="str">
        <f>VLOOKUP('PUNTOS-RESP-CORRECTA'!O21,'REP-Correctas'!$B:$C,2,0)</f>
        <v>c</v>
      </c>
      <c r="Q21" s="40" t="str">
        <f>VLOOKUP('PUNTOS-RESP-CORRECTA'!P21,'REP-Correctas'!$B:$C,2,0)</f>
        <v>a</v>
      </c>
      <c r="R21" s="40" t="str">
        <f>VLOOKUP('PUNTOS-RESP-CORRECTA'!Q21,'REP-Correctas'!$B:$C,2,0)</f>
        <v>c</v>
      </c>
      <c r="S21" s="40" t="str">
        <f>VLOOKUP('PUNTOS-RESP-CORRECTA'!R21,'REP-Correctas'!$B:$C,2,0)</f>
        <v>b</v>
      </c>
      <c r="T21" s="40" t="str">
        <f>VLOOKUP('PUNTOS-RESP-CORRECTA'!S21,'REP-Correctas'!$B:$C,2,0)</f>
        <v>b</v>
      </c>
      <c r="U21" s="40" t="str">
        <f>VLOOKUP('PUNTOS-RESP-CORRECTA'!T21,'REP-Correctas'!$B:$C,2,0)</f>
        <v>b</v>
      </c>
      <c r="V21" s="40" t="str">
        <f>VLOOKUP('PUNTOS-RESP-CORRECTA'!U21,'REP-Correctas'!$B:$C,2,0)</f>
        <v>a</v>
      </c>
      <c r="W21" s="40" t="str">
        <f>VLOOKUP('PUNTOS-RESP-CORRECTA'!V21,'REP-Correctas'!$B:$C,2,0)</f>
        <v>d</v>
      </c>
      <c r="X21" s="40" t="str">
        <f>VLOOKUP('PUNTOS-RESP-CORRECTA'!W21,'REP-Correctas'!$B:$C,2,0)</f>
        <v>d</v>
      </c>
      <c r="Y21" s="40" t="str">
        <f>VLOOKUP('PUNTOS-RESP-CORRECTA'!X21,'REP-Correctas'!$B:$C,2,0)</f>
        <v>d</v>
      </c>
      <c r="Z21" s="40" t="str">
        <f>VLOOKUP('PUNTOS-RESP-CORRECTA'!Y21,'REP-Correctas'!$B:$C,2,0)</f>
        <v>a</v>
      </c>
      <c r="AA21" s="40" t="str">
        <f>VLOOKUP('PUNTOS-RESP-CORRECTA'!Z21,'REP-Correctas'!$B:$C,2,0)</f>
        <v>a</v>
      </c>
      <c r="AB21" s="40" t="str">
        <f>VLOOKUP('PUNTOS-RESP-CORRECTA'!AA21,'REP-Correctas'!$B:$C,2,0)</f>
        <v>d</v>
      </c>
      <c r="AC21" s="40" t="str">
        <f>VLOOKUP('PUNTOS-RESP-CORRECTA'!AB21,'REP-Correctas'!$B:$C,2,0)</f>
        <v>a</v>
      </c>
      <c r="AD21" s="40" t="str">
        <f>VLOOKUP('PUNTOS-RESP-CORRECTA'!AC21,'REP-Correctas'!$B:$C,2,0)</f>
        <v>a</v>
      </c>
      <c r="AE21" s="40" t="str">
        <f>VLOOKUP('PUNTOS-RESP-CORRECTA'!AD21,'REP-Correctas'!$B:$C,2,0)</f>
        <v>a</v>
      </c>
      <c r="AF21" s="40" t="str">
        <f>VLOOKUP('PUNTOS-RESP-CORRECTA'!AE21,'REP-Correctas'!$B:$C,2,0)</f>
        <v>c</v>
      </c>
      <c r="AG21" s="40" t="str">
        <f>VLOOKUP('PUNTOS-RESP-CORRECTA'!AF21,'REP-Correctas'!$B:$C,2,0)</f>
        <v>a</v>
      </c>
      <c r="AH21" s="40" t="str">
        <f>VLOOKUP('PUNTOS-RESP-CORRECTA'!AG21,'REP-Correctas'!$B:$C,2,0)</f>
        <v>a</v>
      </c>
      <c r="AI21" s="40" t="str">
        <f>VLOOKUP('PUNTOS-RESP-CORRECTA'!AH21,'REP-Correctas'!$B:$C,2,0)</f>
        <v>a</v>
      </c>
      <c r="AJ21" s="40" t="e">
        <f>VLOOKUP('PUNTOS-RESP-CORRECTA'!AI21,'REP-Correctas'!$B:$C,2,0)</f>
        <v>#N/A</v>
      </c>
      <c r="AK21" s="40" t="e">
        <f>VLOOKUP('PUNTOS-RESP-CORRECTA'!AJ21,'REP-Correctas'!$B:$C,2,0)</f>
        <v>#N/A</v>
      </c>
      <c r="AL21" s="40" t="e">
        <f>VLOOKUP('PUNTOS-RESP-CORRECTA'!AK21,'REP-Correctas'!$B:$C,2,0)</f>
        <v>#N/A</v>
      </c>
      <c r="AM21" s="40" t="e">
        <f>VLOOKUP('PUNTOS-RESP-CORRECTA'!AL21,'REP-Correctas'!$B:$C,2,0)</f>
        <v>#N/A</v>
      </c>
      <c r="AN21" s="40" t="e">
        <f>VLOOKUP('PUNTOS-RESP-CORRECTA'!AM21,'REP-Correctas'!$B:$C,2,0)</f>
        <v>#N/A</v>
      </c>
      <c r="AO21" s="40" t="e">
        <f>VLOOKUP('PUNTOS-RESP-CORRECTA'!AN21,'REP-Correctas'!$B:$C,2,0)</f>
        <v>#N/A</v>
      </c>
      <c r="AP21" s="40" t="e">
        <f>VLOOKUP('PUNTOS-RESP-CORRECTA'!AO21,'REP-Correctas'!$B:$C,2,0)</f>
        <v>#N/A</v>
      </c>
      <c r="AQ21" s="40" t="e">
        <f>VLOOKUP('PUNTOS-RESP-CORRECTA'!AP21,'REP-Correctas'!$B:$C,2,0)</f>
        <v>#N/A</v>
      </c>
      <c r="AR21" s="40" t="e">
        <f>VLOOKUP('PUNTOS-RESP-CORRECTA'!AQ21,'REP-Correctas'!$B:$C,2,0)</f>
        <v>#N/A</v>
      </c>
      <c r="AS21" s="40" t="e">
        <f>VLOOKUP('PUNTOS-RESP-CORRECTA'!AR21,'REP-Correctas'!$B:$C,2,0)</f>
        <v>#N/A</v>
      </c>
      <c r="AT21" s="40" t="e">
        <f>VLOOKUP('PUNTOS-RESP-CORRECTA'!AS21,'REP-Correctas'!$B:$C,2,0)</f>
        <v>#N/A</v>
      </c>
      <c r="AU21" s="40" t="e">
        <f>VLOOKUP('PUNTOS-RESP-CORRECTA'!AT21,'REP-Correctas'!$B:$C,2,0)</f>
        <v>#N/A</v>
      </c>
      <c r="AV21" s="40" t="e">
        <f>VLOOKUP('PUNTOS-RESP-CORRECTA'!AU21,'REP-Correctas'!$B:$C,2,0)</f>
        <v>#N/A</v>
      </c>
      <c r="AW21" s="40" t="e">
        <f>VLOOKUP('PUNTOS-RESP-CORRECTA'!AV21,'REP-Correctas'!$B:$C,2,0)</f>
        <v>#N/A</v>
      </c>
      <c r="AX21" s="40" t="e">
        <f>VLOOKUP('PUNTOS-RESP-CORRECTA'!AW21,'REP-Correctas'!$B:$C,2,0)</f>
        <v>#N/A</v>
      </c>
    </row>
    <row r="22" spans="1:50">
      <c r="A22" s="145">
        <v>16</v>
      </c>
      <c r="B22" s="145" t="str">
        <f>GENERAL!D22</f>
        <v>A</v>
      </c>
      <c r="C22" s="35" t="str">
        <f>GENERAL!F22</f>
        <v>16) ¿De qué es el concurso?</v>
      </c>
      <c r="D22" s="147" t="str">
        <f>VLOOKUP('PUNTOS-RESP-CORRECTA'!C22,'REP-Correctas'!$B:$C,2,0)</f>
        <v>d</v>
      </c>
      <c r="E22" s="40" t="str">
        <f>VLOOKUP('PUNTOS-RESP-CORRECTA'!D22,'REP-Correctas'!$B:$C,2,0)</f>
        <v>a</v>
      </c>
      <c r="F22" s="40" t="str">
        <f>VLOOKUP('PUNTOS-RESP-CORRECTA'!E22,'REP-Correctas'!$B:$C,2,0)</f>
        <v>a</v>
      </c>
      <c r="G22" s="40" t="str">
        <f>VLOOKUP('PUNTOS-RESP-CORRECTA'!F22,'REP-Correctas'!$B:$C,2,0)</f>
        <v>a</v>
      </c>
      <c r="H22" s="40" t="str">
        <f>VLOOKUP('PUNTOS-RESP-CORRECTA'!G22,'REP-Correctas'!$B:$C,2,0)</f>
        <v>a</v>
      </c>
      <c r="I22" s="40" t="str">
        <f>VLOOKUP('PUNTOS-RESP-CORRECTA'!H22,'REP-Correctas'!$B:$C,2,0)</f>
        <v>a</v>
      </c>
      <c r="J22" s="40" t="str">
        <f>VLOOKUP('PUNTOS-RESP-CORRECTA'!I22,'REP-Correctas'!$B:$C,2,0)</f>
        <v>a</v>
      </c>
      <c r="K22" s="40" t="str">
        <f>VLOOKUP('PUNTOS-RESP-CORRECTA'!J22,'REP-Correctas'!$B:$C,2,0)</f>
        <v>a</v>
      </c>
      <c r="L22" s="40" t="str">
        <f>VLOOKUP('PUNTOS-RESP-CORRECTA'!K22,'REP-Correctas'!$B:$C,2,0)</f>
        <v>a</v>
      </c>
      <c r="M22" s="40" t="str">
        <f>VLOOKUP('PUNTOS-RESP-CORRECTA'!L22,'REP-Correctas'!$B:$C,2,0)</f>
        <v>a</v>
      </c>
      <c r="N22" s="40" t="str">
        <f>VLOOKUP('PUNTOS-RESP-CORRECTA'!M22,'REP-Correctas'!$B:$C,2,0)</f>
        <v>c</v>
      </c>
      <c r="O22" s="40" t="str">
        <f>VLOOKUP('PUNTOS-RESP-CORRECTA'!N22,'REP-Correctas'!$B:$C,2,0)</f>
        <v>a</v>
      </c>
      <c r="P22" s="40" t="str">
        <f>VLOOKUP('PUNTOS-RESP-CORRECTA'!O22,'REP-Correctas'!$B:$C,2,0)</f>
        <v>a</v>
      </c>
      <c r="Q22" s="40" t="str">
        <f>VLOOKUP('PUNTOS-RESP-CORRECTA'!P22,'REP-Correctas'!$B:$C,2,0)</f>
        <v>a</v>
      </c>
      <c r="R22" s="40" t="str">
        <f>VLOOKUP('PUNTOS-RESP-CORRECTA'!Q22,'REP-Correctas'!$B:$C,2,0)</f>
        <v>a</v>
      </c>
      <c r="S22" s="40" t="str">
        <f>VLOOKUP('PUNTOS-RESP-CORRECTA'!R22,'REP-Correctas'!$B:$C,2,0)</f>
        <v>a</v>
      </c>
      <c r="T22" s="40" t="str">
        <f>VLOOKUP('PUNTOS-RESP-CORRECTA'!S22,'REP-Correctas'!$B:$C,2,0)</f>
        <v>a</v>
      </c>
      <c r="U22" s="40" t="str">
        <f>VLOOKUP('PUNTOS-RESP-CORRECTA'!T22,'REP-Correctas'!$B:$C,2,0)</f>
        <v>a</v>
      </c>
      <c r="V22" s="40" t="str">
        <f>VLOOKUP('PUNTOS-RESP-CORRECTA'!U22,'REP-Correctas'!$B:$C,2,0)</f>
        <v>a</v>
      </c>
      <c r="W22" s="40" t="str">
        <f>VLOOKUP('PUNTOS-RESP-CORRECTA'!V22,'REP-Correctas'!$B:$C,2,0)</f>
        <v>a</v>
      </c>
      <c r="X22" s="40" t="str">
        <f>VLOOKUP('PUNTOS-RESP-CORRECTA'!W22,'REP-Correctas'!$B:$C,2,0)</f>
        <v>a</v>
      </c>
      <c r="Y22" s="40" t="str">
        <f>VLOOKUP('PUNTOS-RESP-CORRECTA'!X22,'REP-Correctas'!$B:$C,2,0)</f>
        <v>a</v>
      </c>
      <c r="Z22" s="40" t="str">
        <f>VLOOKUP('PUNTOS-RESP-CORRECTA'!Y22,'REP-Correctas'!$B:$C,2,0)</f>
        <v>b</v>
      </c>
      <c r="AA22" s="40" t="str">
        <f>VLOOKUP('PUNTOS-RESP-CORRECTA'!Z22,'REP-Correctas'!$B:$C,2,0)</f>
        <v>a</v>
      </c>
      <c r="AB22" s="40" t="str">
        <f>VLOOKUP('PUNTOS-RESP-CORRECTA'!AA22,'REP-Correctas'!$B:$C,2,0)</f>
        <v>a</v>
      </c>
      <c r="AC22" s="40" t="str">
        <f>VLOOKUP('PUNTOS-RESP-CORRECTA'!AB22,'REP-Correctas'!$B:$C,2,0)</f>
        <v>a</v>
      </c>
      <c r="AD22" s="40" t="str">
        <f>VLOOKUP('PUNTOS-RESP-CORRECTA'!AC22,'REP-Correctas'!$B:$C,2,0)</f>
        <v>c</v>
      </c>
      <c r="AE22" s="40" t="str">
        <f>VLOOKUP('PUNTOS-RESP-CORRECTA'!AD22,'REP-Correctas'!$B:$C,2,0)</f>
        <v>a</v>
      </c>
      <c r="AF22" s="40" t="str">
        <f>VLOOKUP('PUNTOS-RESP-CORRECTA'!AE22,'REP-Correctas'!$B:$C,2,0)</f>
        <v>b</v>
      </c>
      <c r="AG22" s="40" t="str">
        <f>VLOOKUP('PUNTOS-RESP-CORRECTA'!AF22,'REP-Correctas'!$B:$C,2,0)</f>
        <v>a</v>
      </c>
      <c r="AH22" s="40" t="str">
        <f>VLOOKUP('PUNTOS-RESP-CORRECTA'!AG22,'REP-Correctas'!$B:$C,2,0)</f>
        <v>a</v>
      </c>
      <c r="AI22" s="40" t="str">
        <f>VLOOKUP('PUNTOS-RESP-CORRECTA'!AH22,'REP-Correctas'!$B:$C,2,0)</f>
        <v>a</v>
      </c>
      <c r="AJ22" s="40" t="e">
        <f>VLOOKUP('PUNTOS-RESP-CORRECTA'!AI22,'REP-Correctas'!$B:$C,2,0)</f>
        <v>#N/A</v>
      </c>
      <c r="AK22" s="40" t="e">
        <f>VLOOKUP('PUNTOS-RESP-CORRECTA'!AJ22,'REP-Correctas'!$B:$C,2,0)</f>
        <v>#N/A</v>
      </c>
      <c r="AL22" s="40" t="e">
        <f>VLOOKUP('PUNTOS-RESP-CORRECTA'!AK22,'REP-Correctas'!$B:$C,2,0)</f>
        <v>#N/A</v>
      </c>
      <c r="AM22" s="40" t="e">
        <f>VLOOKUP('PUNTOS-RESP-CORRECTA'!AL22,'REP-Correctas'!$B:$C,2,0)</f>
        <v>#N/A</v>
      </c>
      <c r="AN22" s="40" t="e">
        <f>VLOOKUP('PUNTOS-RESP-CORRECTA'!AM22,'REP-Correctas'!$B:$C,2,0)</f>
        <v>#N/A</v>
      </c>
      <c r="AO22" s="40" t="e">
        <f>VLOOKUP('PUNTOS-RESP-CORRECTA'!AN22,'REP-Correctas'!$B:$C,2,0)</f>
        <v>#N/A</v>
      </c>
      <c r="AP22" s="40" t="e">
        <f>VLOOKUP('PUNTOS-RESP-CORRECTA'!AO22,'REP-Correctas'!$B:$C,2,0)</f>
        <v>#N/A</v>
      </c>
      <c r="AQ22" s="40" t="e">
        <f>VLOOKUP('PUNTOS-RESP-CORRECTA'!AP22,'REP-Correctas'!$B:$C,2,0)</f>
        <v>#N/A</v>
      </c>
      <c r="AR22" s="40" t="e">
        <f>VLOOKUP('PUNTOS-RESP-CORRECTA'!AQ22,'REP-Correctas'!$B:$C,2,0)</f>
        <v>#N/A</v>
      </c>
      <c r="AS22" s="40" t="e">
        <f>VLOOKUP('PUNTOS-RESP-CORRECTA'!AR22,'REP-Correctas'!$B:$C,2,0)</f>
        <v>#N/A</v>
      </c>
      <c r="AT22" s="40" t="e">
        <f>VLOOKUP('PUNTOS-RESP-CORRECTA'!AS22,'REP-Correctas'!$B:$C,2,0)</f>
        <v>#N/A</v>
      </c>
      <c r="AU22" s="40" t="e">
        <f>VLOOKUP('PUNTOS-RESP-CORRECTA'!AT22,'REP-Correctas'!$B:$C,2,0)</f>
        <v>#N/A</v>
      </c>
      <c r="AV22" s="40" t="e">
        <f>VLOOKUP('PUNTOS-RESP-CORRECTA'!AU22,'REP-Correctas'!$B:$C,2,0)</f>
        <v>#N/A</v>
      </c>
      <c r="AW22" s="40" t="e">
        <f>VLOOKUP('PUNTOS-RESP-CORRECTA'!AV22,'REP-Correctas'!$B:$C,2,0)</f>
        <v>#N/A</v>
      </c>
      <c r="AX22" s="40" t="e">
        <f>VLOOKUP('PUNTOS-RESP-CORRECTA'!AW22,'REP-Correctas'!$B:$C,2,0)</f>
        <v>#N/A</v>
      </c>
    </row>
    <row r="23" spans="1:50" ht="30">
      <c r="A23" s="145">
        <v>17</v>
      </c>
      <c r="B23" s="145" t="str">
        <f>GENERAL!D23</f>
        <v>B</v>
      </c>
      <c r="C23" s="35" t="str">
        <f>GENERAL!F23</f>
        <v>17) A partir del afiche, ¿qué situación origina el concurso?</v>
      </c>
      <c r="D23" s="147" t="str">
        <f>VLOOKUP('PUNTOS-RESP-CORRECTA'!C23,'REP-Correctas'!$B:$C,2,0)</f>
        <v>d</v>
      </c>
      <c r="E23" s="40" t="str">
        <f>VLOOKUP('PUNTOS-RESP-CORRECTA'!D23,'REP-Correctas'!$B:$C,2,0)</f>
        <v>a</v>
      </c>
      <c r="F23" s="40" t="str">
        <f>VLOOKUP('PUNTOS-RESP-CORRECTA'!E23,'REP-Correctas'!$B:$C,2,0)</f>
        <v>b</v>
      </c>
      <c r="G23" s="40" t="str">
        <f>VLOOKUP('PUNTOS-RESP-CORRECTA'!F23,'REP-Correctas'!$B:$C,2,0)</f>
        <v>b</v>
      </c>
      <c r="H23" s="40" t="str">
        <f>VLOOKUP('PUNTOS-RESP-CORRECTA'!G23,'REP-Correctas'!$B:$C,2,0)</f>
        <v>b</v>
      </c>
      <c r="I23" s="40" t="str">
        <f>VLOOKUP('PUNTOS-RESP-CORRECTA'!H23,'REP-Correctas'!$B:$C,2,0)</f>
        <v>b</v>
      </c>
      <c r="J23" s="40" t="str">
        <f>VLOOKUP('PUNTOS-RESP-CORRECTA'!I23,'REP-Correctas'!$B:$C,2,0)</f>
        <v>a</v>
      </c>
      <c r="K23" s="40" t="str">
        <f>VLOOKUP('PUNTOS-RESP-CORRECTA'!J23,'REP-Correctas'!$B:$C,2,0)</f>
        <v>b</v>
      </c>
      <c r="L23" s="40" t="str">
        <f>VLOOKUP('PUNTOS-RESP-CORRECTA'!K23,'REP-Correctas'!$B:$C,2,0)</f>
        <v>b</v>
      </c>
      <c r="M23" s="40" t="str">
        <f>VLOOKUP('PUNTOS-RESP-CORRECTA'!L23,'REP-Correctas'!$B:$C,2,0)</f>
        <v>b</v>
      </c>
      <c r="N23" s="40" t="str">
        <f>VLOOKUP('PUNTOS-RESP-CORRECTA'!M23,'REP-Correctas'!$B:$C,2,0)</f>
        <v>b</v>
      </c>
      <c r="O23" s="40" t="str">
        <f>VLOOKUP('PUNTOS-RESP-CORRECTA'!N23,'REP-Correctas'!$B:$C,2,0)</f>
        <v>b</v>
      </c>
      <c r="P23" s="40" t="str">
        <f>VLOOKUP('PUNTOS-RESP-CORRECTA'!O23,'REP-Correctas'!$B:$C,2,0)</f>
        <v>b</v>
      </c>
      <c r="Q23" s="40" t="str">
        <f>VLOOKUP('PUNTOS-RESP-CORRECTA'!P23,'REP-Correctas'!$B:$C,2,0)</f>
        <v>c</v>
      </c>
      <c r="R23" s="40" t="str">
        <f>VLOOKUP('PUNTOS-RESP-CORRECTA'!Q23,'REP-Correctas'!$B:$C,2,0)</f>
        <v>b</v>
      </c>
      <c r="S23" s="40" t="str">
        <f>VLOOKUP('PUNTOS-RESP-CORRECTA'!R23,'REP-Correctas'!$B:$C,2,0)</f>
        <v>a</v>
      </c>
      <c r="T23" s="40" t="str">
        <f>VLOOKUP('PUNTOS-RESP-CORRECTA'!S23,'REP-Correctas'!$B:$C,2,0)</f>
        <v>a</v>
      </c>
      <c r="U23" s="40" t="str">
        <f>VLOOKUP('PUNTOS-RESP-CORRECTA'!T23,'REP-Correctas'!$B:$C,2,0)</f>
        <v>a</v>
      </c>
      <c r="V23" s="40" t="str">
        <f>VLOOKUP('PUNTOS-RESP-CORRECTA'!U23,'REP-Correctas'!$B:$C,2,0)</f>
        <v>b</v>
      </c>
      <c r="W23" s="40" t="str">
        <f>VLOOKUP('PUNTOS-RESP-CORRECTA'!V23,'REP-Correctas'!$B:$C,2,0)</f>
        <v>b</v>
      </c>
      <c r="X23" s="40" t="str">
        <f>VLOOKUP('PUNTOS-RESP-CORRECTA'!W23,'REP-Correctas'!$B:$C,2,0)</f>
        <v>b</v>
      </c>
      <c r="Y23" s="40" t="str">
        <f>VLOOKUP('PUNTOS-RESP-CORRECTA'!X23,'REP-Correctas'!$B:$C,2,0)</f>
        <v>b</v>
      </c>
      <c r="Z23" s="40" t="str">
        <f>VLOOKUP('PUNTOS-RESP-CORRECTA'!Y23,'REP-Correctas'!$B:$C,2,0)</f>
        <v>b</v>
      </c>
      <c r="AA23" s="40" t="str">
        <f>VLOOKUP('PUNTOS-RESP-CORRECTA'!Z23,'REP-Correctas'!$B:$C,2,0)</f>
        <v>c</v>
      </c>
      <c r="AB23" s="40" t="str">
        <f>VLOOKUP('PUNTOS-RESP-CORRECTA'!AA23,'REP-Correctas'!$B:$C,2,0)</f>
        <v>b</v>
      </c>
      <c r="AC23" s="40" t="str">
        <f>VLOOKUP('PUNTOS-RESP-CORRECTA'!AB23,'REP-Correctas'!$B:$C,2,0)</f>
        <v>b</v>
      </c>
      <c r="AD23" s="40" t="str">
        <f>VLOOKUP('PUNTOS-RESP-CORRECTA'!AC23,'REP-Correctas'!$B:$C,2,0)</f>
        <v>b</v>
      </c>
      <c r="AE23" s="40" t="str">
        <f>VLOOKUP('PUNTOS-RESP-CORRECTA'!AD23,'REP-Correctas'!$B:$C,2,0)</f>
        <v>b</v>
      </c>
      <c r="AF23" s="40" t="str">
        <f>VLOOKUP('PUNTOS-RESP-CORRECTA'!AE23,'REP-Correctas'!$B:$C,2,0)</f>
        <v>b</v>
      </c>
      <c r="AG23" s="40" t="str">
        <f>VLOOKUP('PUNTOS-RESP-CORRECTA'!AF23,'REP-Correctas'!$B:$C,2,0)</f>
        <v>a</v>
      </c>
      <c r="AH23" s="40" t="str">
        <f>VLOOKUP('PUNTOS-RESP-CORRECTA'!AG23,'REP-Correctas'!$B:$C,2,0)</f>
        <v>b</v>
      </c>
      <c r="AI23" s="40" t="str">
        <f>VLOOKUP('PUNTOS-RESP-CORRECTA'!AH23,'REP-Correctas'!$B:$C,2,0)</f>
        <v>b</v>
      </c>
      <c r="AJ23" s="40" t="e">
        <f>VLOOKUP('PUNTOS-RESP-CORRECTA'!AI23,'REP-Correctas'!$B:$C,2,0)</f>
        <v>#N/A</v>
      </c>
      <c r="AK23" s="40" t="e">
        <f>VLOOKUP('PUNTOS-RESP-CORRECTA'!AJ23,'REP-Correctas'!$B:$C,2,0)</f>
        <v>#N/A</v>
      </c>
      <c r="AL23" s="40" t="e">
        <f>VLOOKUP('PUNTOS-RESP-CORRECTA'!AK23,'REP-Correctas'!$B:$C,2,0)</f>
        <v>#N/A</v>
      </c>
      <c r="AM23" s="40" t="e">
        <f>VLOOKUP('PUNTOS-RESP-CORRECTA'!AL23,'REP-Correctas'!$B:$C,2,0)</f>
        <v>#N/A</v>
      </c>
      <c r="AN23" s="40" t="e">
        <f>VLOOKUP('PUNTOS-RESP-CORRECTA'!AM23,'REP-Correctas'!$B:$C,2,0)</f>
        <v>#N/A</v>
      </c>
      <c r="AO23" s="40" t="e">
        <f>VLOOKUP('PUNTOS-RESP-CORRECTA'!AN23,'REP-Correctas'!$B:$C,2,0)</f>
        <v>#N/A</v>
      </c>
      <c r="AP23" s="40" t="e">
        <f>VLOOKUP('PUNTOS-RESP-CORRECTA'!AO23,'REP-Correctas'!$B:$C,2,0)</f>
        <v>#N/A</v>
      </c>
      <c r="AQ23" s="40" t="e">
        <f>VLOOKUP('PUNTOS-RESP-CORRECTA'!AP23,'REP-Correctas'!$B:$C,2,0)</f>
        <v>#N/A</v>
      </c>
      <c r="AR23" s="40" t="e">
        <f>VLOOKUP('PUNTOS-RESP-CORRECTA'!AQ23,'REP-Correctas'!$B:$C,2,0)</f>
        <v>#N/A</v>
      </c>
      <c r="AS23" s="40" t="e">
        <f>VLOOKUP('PUNTOS-RESP-CORRECTA'!AR23,'REP-Correctas'!$B:$C,2,0)</f>
        <v>#N/A</v>
      </c>
      <c r="AT23" s="40" t="e">
        <f>VLOOKUP('PUNTOS-RESP-CORRECTA'!AS23,'REP-Correctas'!$B:$C,2,0)</f>
        <v>#N/A</v>
      </c>
      <c r="AU23" s="40" t="e">
        <f>VLOOKUP('PUNTOS-RESP-CORRECTA'!AT23,'REP-Correctas'!$B:$C,2,0)</f>
        <v>#N/A</v>
      </c>
      <c r="AV23" s="40" t="e">
        <f>VLOOKUP('PUNTOS-RESP-CORRECTA'!AU23,'REP-Correctas'!$B:$C,2,0)</f>
        <v>#N/A</v>
      </c>
      <c r="AW23" s="40" t="e">
        <f>VLOOKUP('PUNTOS-RESP-CORRECTA'!AV23,'REP-Correctas'!$B:$C,2,0)</f>
        <v>#N/A</v>
      </c>
      <c r="AX23" s="40" t="e">
        <f>VLOOKUP('PUNTOS-RESP-CORRECTA'!AW23,'REP-Correctas'!$B:$C,2,0)</f>
        <v>#N/A</v>
      </c>
    </row>
    <row r="24" spans="1:50">
      <c r="A24" s="145">
        <v>18</v>
      </c>
      <c r="B24" s="145" t="str">
        <f>GENERAL!D24</f>
        <v>A</v>
      </c>
      <c r="C24" s="35" t="str">
        <f>GENERAL!F24</f>
        <v>18) ¿Cuál es el propósito del afiche anterior?</v>
      </c>
      <c r="D24" s="147" t="str">
        <f>VLOOKUP('PUNTOS-RESP-CORRECTA'!C24,'REP-Correctas'!$B:$C,2,0)</f>
        <v>a</v>
      </c>
      <c r="E24" s="40" t="str">
        <f>VLOOKUP('PUNTOS-RESP-CORRECTA'!D24,'REP-Correctas'!$B:$C,2,0)</f>
        <v>a</v>
      </c>
      <c r="F24" s="40" t="str">
        <f>VLOOKUP('PUNTOS-RESP-CORRECTA'!E24,'REP-Correctas'!$B:$C,2,0)</f>
        <v>d</v>
      </c>
      <c r="G24" s="40" t="str">
        <f>VLOOKUP('PUNTOS-RESP-CORRECTA'!F24,'REP-Correctas'!$B:$C,2,0)</f>
        <v>a</v>
      </c>
      <c r="H24" s="40" t="str">
        <f>VLOOKUP('PUNTOS-RESP-CORRECTA'!G24,'REP-Correctas'!$B:$C,2,0)</f>
        <v>a</v>
      </c>
      <c r="I24" s="40" t="str">
        <f>VLOOKUP('PUNTOS-RESP-CORRECTA'!H24,'REP-Correctas'!$B:$C,2,0)</f>
        <v>c</v>
      </c>
      <c r="J24" s="40" t="str">
        <f>VLOOKUP('PUNTOS-RESP-CORRECTA'!I24,'REP-Correctas'!$B:$C,2,0)</f>
        <v>a</v>
      </c>
      <c r="K24" s="40" t="str">
        <f>VLOOKUP('PUNTOS-RESP-CORRECTA'!J24,'REP-Correctas'!$B:$C,2,0)</f>
        <v>a</v>
      </c>
      <c r="L24" s="40" t="str">
        <f>VLOOKUP('PUNTOS-RESP-CORRECTA'!K24,'REP-Correctas'!$B:$C,2,0)</f>
        <v>c</v>
      </c>
      <c r="M24" s="40" t="str">
        <f>VLOOKUP('PUNTOS-RESP-CORRECTA'!L24,'REP-Correctas'!$B:$C,2,0)</f>
        <v>a</v>
      </c>
      <c r="N24" s="40" t="str">
        <f>VLOOKUP('PUNTOS-RESP-CORRECTA'!M24,'REP-Correctas'!$B:$C,2,0)</f>
        <v>a</v>
      </c>
      <c r="O24" s="40" t="str">
        <f>VLOOKUP('PUNTOS-RESP-CORRECTA'!N24,'REP-Correctas'!$B:$C,2,0)</f>
        <v>d</v>
      </c>
      <c r="P24" s="40" t="str">
        <f>VLOOKUP('PUNTOS-RESP-CORRECTA'!O24,'REP-Correctas'!$B:$C,2,0)</f>
        <v>c</v>
      </c>
      <c r="Q24" s="40" t="str">
        <f>VLOOKUP('PUNTOS-RESP-CORRECTA'!P24,'REP-Correctas'!$B:$C,2,0)</f>
        <v>a</v>
      </c>
      <c r="R24" s="40" t="str">
        <f>VLOOKUP('PUNTOS-RESP-CORRECTA'!Q24,'REP-Correctas'!$B:$C,2,0)</f>
        <v>a</v>
      </c>
      <c r="S24" s="40" t="str">
        <f>VLOOKUP('PUNTOS-RESP-CORRECTA'!R24,'REP-Correctas'!$B:$C,2,0)</f>
        <v>c</v>
      </c>
      <c r="T24" s="40" t="str">
        <f>VLOOKUP('PUNTOS-RESP-CORRECTA'!S24,'REP-Correctas'!$B:$C,2,0)</f>
        <v>c</v>
      </c>
      <c r="U24" s="40" t="str">
        <f>VLOOKUP('PUNTOS-RESP-CORRECTA'!T24,'REP-Correctas'!$B:$C,2,0)</f>
        <v>c</v>
      </c>
      <c r="V24" s="40" t="str">
        <f>VLOOKUP('PUNTOS-RESP-CORRECTA'!U24,'REP-Correctas'!$B:$C,2,0)</f>
        <v>c</v>
      </c>
      <c r="W24" s="40" t="str">
        <f>VLOOKUP('PUNTOS-RESP-CORRECTA'!V24,'REP-Correctas'!$B:$C,2,0)</f>
        <v>c</v>
      </c>
      <c r="X24" s="40" t="str">
        <f>VLOOKUP('PUNTOS-RESP-CORRECTA'!W24,'REP-Correctas'!$B:$C,2,0)</f>
        <v>a</v>
      </c>
      <c r="Y24" s="40" t="str">
        <f>VLOOKUP('PUNTOS-RESP-CORRECTA'!X24,'REP-Correctas'!$B:$C,2,0)</f>
        <v>c</v>
      </c>
      <c r="Z24" s="40" t="str">
        <f>VLOOKUP('PUNTOS-RESP-CORRECTA'!Y24,'REP-Correctas'!$B:$C,2,0)</f>
        <v>c</v>
      </c>
      <c r="AA24" s="40" t="str">
        <f>VLOOKUP('PUNTOS-RESP-CORRECTA'!Z24,'REP-Correctas'!$B:$C,2,0)</f>
        <v>a</v>
      </c>
      <c r="AB24" s="40" t="str">
        <f>VLOOKUP('PUNTOS-RESP-CORRECTA'!AA24,'REP-Correctas'!$B:$C,2,0)</f>
        <v>c</v>
      </c>
      <c r="AC24" s="40" t="str">
        <f>VLOOKUP('PUNTOS-RESP-CORRECTA'!AB24,'REP-Correctas'!$B:$C,2,0)</f>
        <v>c</v>
      </c>
      <c r="AD24" s="40" t="str">
        <f>VLOOKUP('PUNTOS-RESP-CORRECTA'!AC24,'REP-Correctas'!$B:$C,2,0)</f>
        <v>d</v>
      </c>
      <c r="AE24" s="40" t="str">
        <f>VLOOKUP('PUNTOS-RESP-CORRECTA'!AD24,'REP-Correctas'!$B:$C,2,0)</f>
        <v>c</v>
      </c>
      <c r="AF24" s="40" t="str">
        <f>VLOOKUP('PUNTOS-RESP-CORRECTA'!AE24,'REP-Correctas'!$B:$C,2,0)</f>
        <v>c</v>
      </c>
      <c r="AG24" s="40" t="str">
        <f>VLOOKUP('PUNTOS-RESP-CORRECTA'!AF24,'REP-Correctas'!$B:$C,2,0)</f>
        <v>b</v>
      </c>
      <c r="AH24" s="40" t="str">
        <f>VLOOKUP('PUNTOS-RESP-CORRECTA'!AG24,'REP-Correctas'!$B:$C,2,0)</f>
        <v>c</v>
      </c>
      <c r="AI24" s="40" t="str">
        <f>VLOOKUP('PUNTOS-RESP-CORRECTA'!AH24,'REP-Correctas'!$B:$C,2,0)</f>
        <v>b</v>
      </c>
      <c r="AJ24" s="40" t="e">
        <f>VLOOKUP('PUNTOS-RESP-CORRECTA'!AI24,'REP-Correctas'!$B:$C,2,0)</f>
        <v>#N/A</v>
      </c>
      <c r="AK24" s="40" t="e">
        <f>VLOOKUP('PUNTOS-RESP-CORRECTA'!AJ24,'REP-Correctas'!$B:$C,2,0)</f>
        <v>#N/A</v>
      </c>
      <c r="AL24" s="40" t="e">
        <f>VLOOKUP('PUNTOS-RESP-CORRECTA'!AK24,'REP-Correctas'!$B:$C,2,0)</f>
        <v>#N/A</v>
      </c>
      <c r="AM24" s="40" t="e">
        <f>VLOOKUP('PUNTOS-RESP-CORRECTA'!AL24,'REP-Correctas'!$B:$C,2,0)</f>
        <v>#N/A</v>
      </c>
      <c r="AN24" s="40" t="e">
        <f>VLOOKUP('PUNTOS-RESP-CORRECTA'!AM24,'REP-Correctas'!$B:$C,2,0)</f>
        <v>#N/A</v>
      </c>
      <c r="AO24" s="40" t="e">
        <f>VLOOKUP('PUNTOS-RESP-CORRECTA'!AN24,'REP-Correctas'!$B:$C,2,0)</f>
        <v>#N/A</v>
      </c>
      <c r="AP24" s="40" t="e">
        <f>VLOOKUP('PUNTOS-RESP-CORRECTA'!AO24,'REP-Correctas'!$B:$C,2,0)</f>
        <v>#N/A</v>
      </c>
      <c r="AQ24" s="40" t="e">
        <f>VLOOKUP('PUNTOS-RESP-CORRECTA'!AP24,'REP-Correctas'!$B:$C,2,0)</f>
        <v>#N/A</v>
      </c>
      <c r="AR24" s="40" t="e">
        <f>VLOOKUP('PUNTOS-RESP-CORRECTA'!AQ24,'REP-Correctas'!$B:$C,2,0)</f>
        <v>#N/A</v>
      </c>
      <c r="AS24" s="40" t="e">
        <f>VLOOKUP('PUNTOS-RESP-CORRECTA'!AR24,'REP-Correctas'!$B:$C,2,0)</f>
        <v>#N/A</v>
      </c>
      <c r="AT24" s="40" t="e">
        <f>VLOOKUP('PUNTOS-RESP-CORRECTA'!AS24,'REP-Correctas'!$B:$C,2,0)</f>
        <v>#N/A</v>
      </c>
      <c r="AU24" s="40" t="e">
        <f>VLOOKUP('PUNTOS-RESP-CORRECTA'!AT24,'REP-Correctas'!$B:$C,2,0)</f>
        <v>#N/A</v>
      </c>
      <c r="AV24" s="40" t="e">
        <f>VLOOKUP('PUNTOS-RESP-CORRECTA'!AU24,'REP-Correctas'!$B:$C,2,0)</f>
        <v>#N/A</v>
      </c>
      <c r="AW24" s="40" t="e">
        <f>VLOOKUP('PUNTOS-RESP-CORRECTA'!AV24,'REP-Correctas'!$B:$C,2,0)</f>
        <v>#N/A</v>
      </c>
      <c r="AX24" s="40" t="e">
        <f>VLOOKUP('PUNTOS-RESP-CORRECTA'!AW24,'REP-Correctas'!$B:$C,2,0)</f>
        <v>#N/A</v>
      </c>
    </row>
    <row r="25" spans="1:50" ht="30">
      <c r="A25" s="145">
        <v>19</v>
      </c>
      <c r="B25" s="145" t="str">
        <f>GENERAL!D25</f>
        <v>D</v>
      </c>
      <c r="C25" s="35" t="str">
        <f>GENERAL!F25</f>
        <v>19) ¿Para qué se incluye el mapa de Chile en el afiche?</v>
      </c>
      <c r="D25" s="147" t="str">
        <f>VLOOKUP('PUNTOS-RESP-CORRECTA'!C25,'REP-Correctas'!$B:$C,2,0)</f>
        <v>a</v>
      </c>
      <c r="E25" s="40" t="str">
        <f>VLOOKUP('PUNTOS-RESP-CORRECTA'!D25,'REP-Correctas'!$B:$C,2,0)</f>
        <v>b</v>
      </c>
      <c r="F25" s="40" t="str">
        <f>VLOOKUP('PUNTOS-RESP-CORRECTA'!E25,'REP-Correctas'!$B:$C,2,0)</f>
        <v>b</v>
      </c>
      <c r="G25" s="40" t="str">
        <f>VLOOKUP('PUNTOS-RESP-CORRECTA'!F25,'REP-Correctas'!$B:$C,2,0)</f>
        <v>d</v>
      </c>
      <c r="H25" s="40" t="str">
        <f>VLOOKUP('PUNTOS-RESP-CORRECTA'!G25,'REP-Correctas'!$B:$C,2,0)</f>
        <v>a</v>
      </c>
      <c r="I25" s="40" t="str">
        <f>VLOOKUP('PUNTOS-RESP-CORRECTA'!H25,'REP-Correctas'!$B:$C,2,0)</f>
        <v>c</v>
      </c>
      <c r="J25" s="40" t="str">
        <f>VLOOKUP('PUNTOS-RESP-CORRECTA'!I25,'REP-Correctas'!$B:$C,2,0)</f>
        <v>d</v>
      </c>
      <c r="K25" s="40" t="str">
        <f>VLOOKUP('PUNTOS-RESP-CORRECTA'!J25,'REP-Correctas'!$B:$C,2,0)</f>
        <v>a</v>
      </c>
      <c r="L25" s="40" t="str">
        <f>VLOOKUP('PUNTOS-RESP-CORRECTA'!K25,'REP-Correctas'!$B:$C,2,0)</f>
        <v>a</v>
      </c>
      <c r="M25" s="40" t="str">
        <f>VLOOKUP('PUNTOS-RESP-CORRECTA'!L25,'REP-Correctas'!$B:$C,2,0)</f>
        <v>a</v>
      </c>
      <c r="N25" s="40" t="str">
        <f>VLOOKUP('PUNTOS-RESP-CORRECTA'!M25,'REP-Correctas'!$B:$C,2,0)</f>
        <v>a</v>
      </c>
      <c r="O25" s="40" t="str">
        <f>VLOOKUP('PUNTOS-RESP-CORRECTA'!N25,'REP-Correctas'!$B:$C,2,0)</f>
        <v>b</v>
      </c>
      <c r="P25" s="40" t="str">
        <f>VLOOKUP('PUNTOS-RESP-CORRECTA'!O25,'REP-Correctas'!$B:$C,2,0)</f>
        <v>c</v>
      </c>
      <c r="Q25" s="40" t="str">
        <f>VLOOKUP('PUNTOS-RESP-CORRECTA'!P25,'REP-Correctas'!$B:$C,2,0)</f>
        <v>c</v>
      </c>
      <c r="R25" s="40" t="str">
        <f>VLOOKUP('PUNTOS-RESP-CORRECTA'!Q25,'REP-Correctas'!$B:$C,2,0)</f>
        <v>b</v>
      </c>
      <c r="S25" s="40" t="str">
        <f>VLOOKUP('PUNTOS-RESP-CORRECTA'!R25,'REP-Correctas'!$B:$C,2,0)</f>
        <v>d</v>
      </c>
      <c r="T25" s="40" t="str">
        <f>VLOOKUP('PUNTOS-RESP-CORRECTA'!S25,'REP-Correctas'!$B:$C,2,0)</f>
        <v>d</v>
      </c>
      <c r="U25" s="40" t="str">
        <f>VLOOKUP('PUNTOS-RESP-CORRECTA'!T25,'REP-Correctas'!$B:$C,2,0)</f>
        <v>d</v>
      </c>
      <c r="V25" s="40" t="str">
        <f>VLOOKUP('PUNTOS-RESP-CORRECTA'!U25,'REP-Correctas'!$B:$C,2,0)</f>
        <v>b</v>
      </c>
      <c r="W25" s="40" t="str">
        <f>VLOOKUP('PUNTOS-RESP-CORRECTA'!V25,'REP-Correctas'!$B:$C,2,0)</f>
        <v>b</v>
      </c>
      <c r="X25" s="40" t="str">
        <f>VLOOKUP('PUNTOS-RESP-CORRECTA'!W25,'REP-Correctas'!$B:$C,2,0)</f>
        <v>c</v>
      </c>
      <c r="Y25" s="40" t="str">
        <f>VLOOKUP('PUNTOS-RESP-CORRECTA'!X25,'REP-Correctas'!$B:$C,2,0)</f>
        <v>d</v>
      </c>
      <c r="Z25" s="40" t="str">
        <f>VLOOKUP('PUNTOS-RESP-CORRECTA'!Y25,'REP-Correctas'!$B:$C,2,0)</f>
        <v>b</v>
      </c>
      <c r="AA25" s="40" t="str">
        <f>VLOOKUP('PUNTOS-RESP-CORRECTA'!Z25,'REP-Correctas'!$B:$C,2,0)</f>
        <v>c</v>
      </c>
      <c r="AB25" s="40" t="str">
        <f>VLOOKUP('PUNTOS-RESP-CORRECTA'!AA25,'REP-Correctas'!$B:$C,2,0)</f>
        <v>d</v>
      </c>
      <c r="AC25" s="40" t="str">
        <f>VLOOKUP('PUNTOS-RESP-CORRECTA'!AB25,'REP-Correctas'!$B:$C,2,0)</f>
        <v>b</v>
      </c>
      <c r="AD25" s="40" t="str">
        <f>VLOOKUP('PUNTOS-RESP-CORRECTA'!AC25,'REP-Correctas'!$B:$C,2,0)</f>
        <v>c</v>
      </c>
      <c r="AE25" s="40" t="str">
        <f>VLOOKUP('PUNTOS-RESP-CORRECTA'!AD25,'REP-Correctas'!$B:$C,2,0)</f>
        <v>d</v>
      </c>
      <c r="AF25" s="40" t="str">
        <f>VLOOKUP('PUNTOS-RESP-CORRECTA'!AE25,'REP-Correctas'!$B:$C,2,0)</f>
        <v>b</v>
      </c>
      <c r="AG25" s="40" t="str">
        <f>VLOOKUP('PUNTOS-RESP-CORRECTA'!AF25,'REP-Correctas'!$B:$C,2,0)</f>
        <v>d</v>
      </c>
      <c r="AH25" s="40" t="str">
        <f>VLOOKUP('PUNTOS-RESP-CORRECTA'!AG25,'REP-Correctas'!$B:$C,2,0)</f>
        <v>d</v>
      </c>
      <c r="AI25" s="40" t="str">
        <f>VLOOKUP('PUNTOS-RESP-CORRECTA'!AH25,'REP-Correctas'!$B:$C,2,0)</f>
        <v>b</v>
      </c>
      <c r="AJ25" s="40" t="e">
        <f>VLOOKUP('PUNTOS-RESP-CORRECTA'!AI25,'REP-Correctas'!$B:$C,2,0)</f>
        <v>#N/A</v>
      </c>
      <c r="AK25" s="40" t="e">
        <f>VLOOKUP('PUNTOS-RESP-CORRECTA'!AJ25,'REP-Correctas'!$B:$C,2,0)</f>
        <v>#N/A</v>
      </c>
      <c r="AL25" s="40" t="e">
        <f>VLOOKUP('PUNTOS-RESP-CORRECTA'!AK25,'REP-Correctas'!$B:$C,2,0)</f>
        <v>#N/A</v>
      </c>
      <c r="AM25" s="40" t="e">
        <f>VLOOKUP('PUNTOS-RESP-CORRECTA'!AL25,'REP-Correctas'!$B:$C,2,0)</f>
        <v>#N/A</v>
      </c>
      <c r="AN25" s="40" t="e">
        <f>VLOOKUP('PUNTOS-RESP-CORRECTA'!AM25,'REP-Correctas'!$B:$C,2,0)</f>
        <v>#N/A</v>
      </c>
      <c r="AO25" s="40" t="e">
        <f>VLOOKUP('PUNTOS-RESP-CORRECTA'!AN25,'REP-Correctas'!$B:$C,2,0)</f>
        <v>#N/A</v>
      </c>
      <c r="AP25" s="40" t="e">
        <f>VLOOKUP('PUNTOS-RESP-CORRECTA'!AO25,'REP-Correctas'!$B:$C,2,0)</f>
        <v>#N/A</v>
      </c>
      <c r="AQ25" s="40" t="e">
        <f>VLOOKUP('PUNTOS-RESP-CORRECTA'!AP25,'REP-Correctas'!$B:$C,2,0)</f>
        <v>#N/A</v>
      </c>
      <c r="AR25" s="40" t="e">
        <f>VLOOKUP('PUNTOS-RESP-CORRECTA'!AQ25,'REP-Correctas'!$B:$C,2,0)</f>
        <v>#N/A</v>
      </c>
      <c r="AS25" s="40" t="e">
        <f>VLOOKUP('PUNTOS-RESP-CORRECTA'!AR25,'REP-Correctas'!$B:$C,2,0)</f>
        <v>#N/A</v>
      </c>
      <c r="AT25" s="40" t="e">
        <f>VLOOKUP('PUNTOS-RESP-CORRECTA'!AS25,'REP-Correctas'!$B:$C,2,0)</f>
        <v>#N/A</v>
      </c>
      <c r="AU25" s="40" t="e">
        <f>VLOOKUP('PUNTOS-RESP-CORRECTA'!AT25,'REP-Correctas'!$B:$C,2,0)</f>
        <v>#N/A</v>
      </c>
      <c r="AV25" s="40" t="e">
        <f>VLOOKUP('PUNTOS-RESP-CORRECTA'!AU25,'REP-Correctas'!$B:$C,2,0)</f>
        <v>#N/A</v>
      </c>
      <c r="AW25" s="40" t="e">
        <f>VLOOKUP('PUNTOS-RESP-CORRECTA'!AV25,'REP-Correctas'!$B:$C,2,0)</f>
        <v>#N/A</v>
      </c>
      <c r="AX25" s="40" t="e">
        <f>VLOOKUP('PUNTOS-RESP-CORRECTA'!AW25,'REP-Correctas'!$B:$C,2,0)</f>
        <v>#N/A</v>
      </c>
    </row>
    <row r="26" spans="1:50" ht="30">
      <c r="A26" s="145">
        <v>20</v>
      </c>
      <c r="B26" s="145" t="str">
        <f>GENERAL!D26</f>
        <v>A</v>
      </c>
      <c r="C26" s="35" t="str">
        <f>GENERAL!F26</f>
        <v>20) Según el texto, ¿por qué RECIÉN AHORA es posible clonar a un mamut?</v>
      </c>
      <c r="D26" s="147" t="str">
        <f>VLOOKUP('PUNTOS-RESP-CORRECTA'!C26,'REP-Correctas'!$B:$C,2,0)</f>
        <v>a</v>
      </c>
      <c r="E26" s="40" t="str">
        <f>VLOOKUP('PUNTOS-RESP-CORRECTA'!D26,'REP-Correctas'!$B:$C,2,0)</f>
        <v>a</v>
      </c>
      <c r="F26" s="40" t="str">
        <f>VLOOKUP('PUNTOS-RESP-CORRECTA'!E26,'REP-Correctas'!$B:$C,2,0)</f>
        <v>a</v>
      </c>
      <c r="G26" s="40" t="str">
        <f>VLOOKUP('PUNTOS-RESP-CORRECTA'!F26,'REP-Correctas'!$B:$C,2,0)</f>
        <v>a</v>
      </c>
      <c r="H26" s="40" t="str">
        <f>VLOOKUP('PUNTOS-RESP-CORRECTA'!G26,'REP-Correctas'!$B:$C,2,0)</f>
        <v>b</v>
      </c>
      <c r="I26" s="40" t="str">
        <f>VLOOKUP('PUNTOS-RESP-CORRECTA'!H26,'REP-Correctas'!$B:$C,2,0)</f>
        <v>a</v>
      </c>
      <c r="J26" s="40" t="str">
        <f>VLOOKUP('PUNTOS-RESP-CORRECTA'!I26,'REP-Correctas'!$B:$C,2,0)</f>
        <v>c</v>
      </c>
      <c r="K26" s="40" t="str">
        <f>VLOOKUP('PUNTOS-RESP-CORRECTA'!J26,'REP-Correctas'!$B:$C,2,0)</f>
        <v>b</v>
      </c>
      <c r="L26" s="40" t="str">
        <f>VLOOKUP('PUNTOS-RESP-CORRECTA'!K26,'REP-Correctas'!$B:$C,2,0)</f>
        <v>a</v>
      </c>
      <c r="M26" s="40" t="str">
        <f>VLOOKUP('PUNTOS-RESP-CORRECTA'!L26,'REP-Correctas'!$B:$C,2,0)</f>
        <v>a</v>
      </c>
      <c r="N26" s="40" t="str">
        <f>VLOOKUP('PUNTOS-RESP-CORRECTA'!M26,'REP-Correctas'!$B:$C,2,0)</f>
        <v>a</v>
      </c>
      <c r="O26" s="40" t="str">
        <f>VLOOKUP('PUNTOS-RESP-CORRECTA'!N26,'REP-Correctas'!$B:$C,2,0)</f>
        <v>a</v>
      </c>
      <c r="P26" s="40" t="str">
        <f>VLOOKUP('PUNTOS-RESP-CORRECTA'!O26,'REP-Correctas'!$B:$C,2,0)</f>
        <v>a</v>
      </c>
      <c r="Q26" s="40" t="str">
        <f>VLOOKUP('PUNTOS-RESP-CORRECTA'!P26,'REP-Correctas'!$B:$C,2,0)</f>
        <v>a</v>
      </c>
      <c r="R26" s="40" t="str">
        <f>VLOOKUP('PUNTOS-RESP-CORRECTA'!Q26,'REP-Correctas'!$B:$C,2,0)</f>
        <v>b</v>
      </c>
      <c r="S26" s="40" t="str">
        <f>VLOOKUP('PUNTOS-RESP-CORRECTA'!R26,'REP-Correctas'!$B:$C,2,0)</f>
        <v>a</v>
      </c>
      <c r="T26" s="40" t="str">
        <f>VLOOKUP('PUNTOS-RESP-CORRECTA'!S26,'REP-Correctas'!$B:$C,2,0)</f>
        <v>a</v>
      </c>
      <c r="U26" s="40" t="str">
        <f>VLOOKUP('PUNTOS-RESP-CORRECTA'!T26,'REP-Correctas'!$B:$C,2,0)</f>
        <v>a</v>
      </c>
      <c r="V26" s="40" t="str">
        <f>VLOOKUP('PUNTOS-RESP-CORRECTA'!U26,'REP-Correctas'!$B:$C,2,0)</f>
        <v>b</v>
      </c>
      <c r="W26" s="40" t="str">
        <f>VLOOKUP('PUNTOS-RESP-CORRECTA'!V26,'REP-Correctas'!$B:$C,2,0)</f>
        <v>b</v>
      </c>
      <c r="X26" s="40" t="str">
        <f>VLOOKUP('PUNTOS-RESP-CORRECTA'!W26,'REP-Correctas'!$B:$C,2,0)</f>
        <v>a</v>
      </c>
      <c r="Y26" s="40" t="str">
        <f>VLOOKUP('PUNTOS-RESP-CORRECTA'!X26,'REP-Correctas'!$B:$C,2,0)</f>
        <v>b</v>
      </c>
      <c r="Z26" s="40" t="str">
        <f>VLOOKUP('PUNTOS-RESP-CORRECTA'!Y26,'REP-Correctas'!$B:$C,2,0)</f>
        <v>b</v>
      </c>
      <c r="AA26" s="40" t="str">
        <f>VLOOKUP('PUNTOS-RESP-CORRECTA'!Z26,'REP-Correctas'!$B:$C,2,0)</f>
        <v>a</v>
      </c>
      <c r="AB26" s="40" t="str">
        <f>VLOOKUP('PUNTOS-RESP-CORRECTA'!AA26,'REP-Correctas'!$B:$C,2,0)</f>
        <v>b</v>
      </c>
      <c r="AC26" s="40" t="str">
        <f>VLOOKUP('PUNTOS-RESP-CORRECTA'!AB26,'REP-Correctas'!$B:$C,2,0)</f>
        <v>a</v>
      </c>
      <c r="AD26" s="40" t="str">
        <f>VLOOKUP('PUNTOS-RESP-CORRECTA'!AC26,'REP-Correctas'!$B:$C,2,0)</f>
        <v>a</v>
      </c>
      <c r="AE26" s="40" t="str">
        <f>VLOOKUP('PUNTOS-RESP-CORRECTA'!AD26,'REP-Correctas'!$B:$C,2,0)</f>
        <v>a</v>
      </c>
      <c r="AF26" s="40" t="str">
        <f>VLOOKUP('PUNTOS-RESP-CORRECTA'!AE26,'REP-Correctas'!$B:$C,2,0)</f>
        <v>a</v>
      </c>
      <c r="AG26" s="40" t="str">
        <f>VLOOKUP('PUNTOS-RESP-CORRECTA'!AF26,'REP-Correctas'!$B:$C,2,0)</f>
        <v>a</v>
      </c>
      <c r="AH26" s="40" t="str">
        <f>VLOOKUP('PUNTOS-RESP-CORRECTA'!AG26,'REP-Correctas'!$B:$C,2,0)</f>
        <v>a</v>
      </c>
      <c r="AI26" s="40" t="str">
        <f>VLOOKUP('PUNTOS-RESP-CORRECTA'!AH26,'REP-Correctas'!$B:$C,2,0)</f>
        <v>a</v>
      </c>
      <c r="AJ26" s="40" t="e">
        <f>VLOOKUP('PUNTOS-RESP-CORRECTA'!AI26,'REP-Correctas'!$B:$C,2,0)</f>
        <v>#N/A</v>
      </c>
      <c r="AK26" s="40" t="e">
        <f>VLOOKUP('PUNTOS-RESP-CORRECTA'!AJ26,'REP-Correctas'!$B:$C,2,0)</f>
        <v>#N/A</v>
      </c>
      <c r="AL26" s="40" t="e">
        <f>VLOOKUP('PUNTOS-RESP-CORRECTA'!AK26,'REP-Correctas'!$B:$C,2,0)</f>
        <v>#N/A</v>
      </c>
      <c r="AM26" s="40" t="e">
        <f>VLOOKUP('PUNTOS-RESP-CORRECTA'!AL26,'REP-Correctas'!$B:$C,2,0)</f>
        <v>#N/A</v>
      </c>
      <c r="AN26" s="40" t="e">
        <f>VLOOKUP('PUNTOS-RESP-CORRECTA'!AM26,'REP-Correctas'!$B:$C,2,0)</f>
        <v>#N/A</v>
      </c>
      <c r="AO26" s="40" t="e">
        <f>VLOOKUP('PUNTOS-RESP-CORRECTA'!AN26,'REP-Correctas'!$B:$C,2,0)</f>
        <v>#N/A</v>
      </c>
      <c r="AP26" s="40" t="e">
        <f>VLOOKUP('PUNTOS-RESP-CORRECTA'!AO26,'REP-Correctas'!$B:$C,2,0)</f>
        <v>#N/A</v>
      </c>
      <c r="AQ26" s="40" t="e">
        <f>VLOOKUP('PUNTOS-RESP-CORRECTA'!AP26,'REP-Correctas'!$B:$C,2,0)</f>
        <v>#N/A</v>
      </c>
      <c r="AR26" s="40" t="e">
        <f>VLOOKUP('PUNTOS-RESP-CORRECTA'!AQ26,'REP-Correctas'!$B:$C,2,0)</f>
        <v>#N/A</v>
      </c>
      <c r="AS26" s="40" t="e">
        <f>VLOOKUP('PUNTOS-RESP-CORRECTA'!AR26,'REP-Correctas'!$B:$C,2,0)</f>
        <v>#N/A</v>
      </c>
      <c r="AT26" s="40" t="e">
        <f>VLOOKUP('PUNTOS-RESP-CORRECTA'!AS26,'REP-Correctas'!$B:$C,2,0)</f>
        <v>#N/A</v>
      </c>
      <c r="AU26" s="40" t="e">
        <f>VLOOKUP('PUNTOS-RESP-CORRECTA'!AT26,'REP-Correctas'!$B:$C,2,0)</f>
        <v>#N/A</v>
      </c>
      <c r="AV26" s="40" t="e">
        <f>VLOOKUP('PUNTOS-RESP-CORRECTA'!AU26,'REP-Correctas'!$B:$C,2,0)</f>
        <v>#N/A</v>
      </c>
      <c r="AW26" s="40" t="e">
        <f>VLOOKUP('PUNTOS-RESP-CORRECTA'!AV26,'REP-Correctas'!$B:$C,2,0)</f>
        <v>#N/A</v>
      </c>
      <c r="AX26" s="40" t="e">
        <f>VLOOKUP('PUNTOS-RESP-CORRECTA'!AW26,'REP-Correctas'!$B:$C,2,0)</f>
        <v>#N/A</v>
      </c>
    </row>
    <row r="27" spans="1:50" ht="45">
      <c r="A27" s="145">
        <v>21</v>
      </c>
      <c r="B27" s="145" t="str">
        <f>GENERAL!D27</f>
        <v>D</v>
      </c>
      <c r="C27" s="35" t="str">
        <f>GENERAL!F27</f>
        <v>21) ¿Qué fue lo que ASOMBRÓ EXCEPCIONALMENTE a Semen Grigoriev de su descubrimiento?</v>
      </c>
      <c r="D27" s="147" t="str">
        <f>VLOOKUP('PUNTOS-RESP-CORRECTA'!C27,'REP-Correctas'!$B:$C,2,0)</f>
        <v>d</v>
      </c>
      <c r="E27" s="40" t="str">
        <f>VLOOKUP('PUNTOS-RESP-CORRECTA'!D27,'REP-Correctas'!$B:$C,2,0)</f>
        <v>c</v>
      </c>
      <c r="F27" s="40" t="str">
        <f>VLOOKUP('PUNTOS-RESP-CORRECTA'!E27,'REP-Correctas'!$B:$C,2,0)</f>
        <v>d</v>
      </c>
      <c r="G27" s="40" t="str">
        <f>VLOOKUP('PUNTOS-RESP-CORRECTA'!F27,'REP-Correctas'!$B:$C,2,0)</f>
        <v>d</v>
      </c>
      <c r="H27" s="40" t="str">
        <f>VLOOKUP('PUNTOS-RESP-CORRECTA'!G27,'REP-Correctas'!$B:$C,2,0)</f>
        <v>c</v>
      </c>
      <c r="I27" s="40" t="str">
        <f>VLOOKUP('PUNTOS-RESP-CORRECTA'!H27,'REP-Correctas'!$B:$C,2,0)</f>
        <v>d</v>
      </c>
      <c r="J27" s="40" t="str">
        <f>VLOOKUP('PUNTOS-RESP-CORRECTA'!I27,'REP-Correctas'!$B:$C,2,0)</f>
        <v>d</v>
      </c>
      <c r="K27" s="40" t="str">
        <f>VLOOKUP('PUNTOS-RESP-CORRECTA'!J27,'REP-Correctas'!$B:$C,2,0)</f>
        <v>d</v>
      </c>
      <c r="L27" s="40" t="str">
        <f>VLOOKUP('PUNTOS-RESP-CORRECTA'!K27,'REP-Correctas'!$B:$C,2,0)</f>
        <v>d</v>
      </c>
      <c r="M27" s="40" t="str">
        <f>VLOOKUP('PUNTOS-RESP-CORRECTA'!L27,'REP-Correctas'!$B:$C,2,0)</f>
        <v>d</v>
      </c>
      <c r="N27" s="40" t="str">
        <f>VLOOKUP('PUNTOS-RESP-CORRECTA'!M27,'REP-Correctas'!$B:$C,2,0)</f>
        <v>d</v>
      </c>
      <c r="O27" s="40" t="str">
        <f>VLOOKUP('PUNTOS-RESP-CORRECTA'!N27,'REP-Correctas'!$B:$C,2,0)</f>
        <v>d</v>
      </c>
      <c r="P27" s="40" t="str">
        <f>VLOOKUP('PUNTOS-RESP-CORRECTA'!O27,'REP-Correctas'!$B:$C,2,0)</f>
        <v>d</v>
      </c>
      <c r="Q27" s="40" t="str">
        <f>VLOOKUP('PUNTOS-RESP-CORRECTA'!P27,'REP-Correctas'!$B:$C,2,0)</f>
        <v>d</v>
      </c>
      <c r="R27" s="40" t="str">
        <f>VLOOKUP('PUNTOS-RESP-CORRECTA'!Q27,'REP-Correctas'!$B:$C,2,0)</f>
        <v>d</v>
      </c>
      <c r="S27" s="40" t="str">
        <f>VLOOKUP('PUNTOS-RESP-CORRECTA'!R27,'REP-Correctas'!$B:$C,2,0)</f>
        <v>b</v>
      </c>
      <c r="T27" s="40" t="str">
        <f>VLOOKUP('PUNTOS-RESP-CORRECTA'!S27,'REP-Correctas'!$B:$C,2,0)</f>
        <v>d</v>
      </c>
      <c r="U27" s="40" t="str">
        <f>VLOOKUP('PUNTOS-RESP-CORRECTA'!T27,'REP-Correctas'!$B:$C,2,0)</f>
        <v>c</v>
      </c>
      <c r="V27" s="40" t="str">
        <f>VLOOKUP('PUNTOS-RESP-CORRECTA'!U27,'REP-Correctas'!$B:$C,2,0)</f>
        <v>d</v>
      </c>
      <c r="W27" s="40" t="str">
        <f>VLOOKUP('PUNTOS-RESP-CORRECTA'!V27,'REP-Correctas'!$B:$C,2,0)</f>
        <v>d</v>
      </c>
      <c r="X27" s="40" t="str">
        <f>VLOOKUP('PUNTOS-RESP-CORRECTA'!W27,'REP-Correctas'!$B:$C,2,0)</f>
        <v>d</v>
      </c>
      <c r="Y27" s="40" t="str">
        <f>VLOOKUP('PUNTOS-RESP-CORRECTA'!X27,'REP-Correctas'!$B:$C,2,0)</f>
        <v>d</v>
      </c>
      <c r="Z27" s="40" t="str">
        <f>VLOOKUP('PUNTOS-RESP-CORRECTA'!Y27,'REP-Correctas'!$B:$C,2,0)</f>
        <v>d</v>
      </c>
      <c r="AA27" s="40" t="str">
        <f>VLOOKUP('PUNTOS-RESP-CORRECTA'!Z27,'REP-Correctas'!$B:$C,2,0)</f>
        <v>d</v>
      </c>
      <c r="AB27" s="40" t="str">
        <f>VLOOKUP('PUNTOS-RESP-CORRECTA'!AA27,'REP-Correctas'!$B:$C,2,0)</f>
        <v>d</v>
      </c>
      <c r="AC27" s="40" t="str">
        <f>VLOOKUP('PUNTOS-RESP-CORRECTA'!AB27,'REP-Correctas'!$B:$C,2,0)</f>
        <v>d</v>
      </c>
      <c r="AD27" s="40" t="str">
        <f>VLOOKUP('PUNTOS-RESP-CORRECTA'!AC27,'REP-Correctas'!$B:$C,2,0)</f>
        <v>d</v>
      </c>
      <c r="AE27" s="40" t="str">
        <f>VLOOKUP('PUNTOS-RESP-CORRECTA'!AD27,'REP-Correctas'!$B:$C,2,0)</f>
        <v>d</v>
      </c>
      <c r="AF27" s="40" t="str">
        <f>VLOOKUP('PUNTOS-RESP-CORRECTA'!AE27,'REP-Correctas'!$B:$C,2,0)</f>
        <v>c</v>
      </c>
      <c r="AG27" s="40" t="str">
        <f>VLOOKUP('PUNTOS-RESP-CORRECTA'!AF27,'REP-Correctas'!$B:$C,2,0)</f>
        <v>d</v>
      </c>
      <c r="AH27" s="40" t="str">
        <f>VLOOKUP('PUNTOS-RESP-CORRECTA'!AG27,'REP-Correctas'!$B:$C,2,0)</f>
        <v>d</v>
      </c>
      <c r="AI27" s="40" t="str">
        <f>VLOOKUP('PUNTOS-RESP-CORRECTA'!AH27,'REP-Correctas'!$B:$C,2,0)</f>
        <v>d</v>
      </c>
      <c r="AJ27" s="40" t="e">
        <f>VLOOKUP('PUNTOS-RESP-CORRECTA'!AI27,'REP-Correctas'!$B:$C,2,0)</f>
        <v>#N/A</v>
      </c>
      <c r="AK27" s="40" t="e">
        <f>VLOOKUP('PUNTOS-RESP-CORRECTA'!AJ27,'REP-Correctas'!$B:$C,2,0)</f>
        <v>#N/A</v>
      </c>
      <c r="AL27" s="40" t="e">
        <f>VLOOKUP('PUNTOS-RESP-CORRECTA'!AK27,'REP-Correctas'!$B:$C,2,0)</f>
        <v>#N/A</v>
      </c>
      <c r="AM27" s="40" t="e">
        <f>VLOOKUP('PUNTOS-RESP-CORRECTA'!AL27,'REP-Correctas'!$B:$C,2,0)</f>
        <v>#N/A</v>
      </c>
      <c r="AN27" s="40" t="e">
        <f>VLOOKUP('PUNTOS-RESP-CORRECTA'!AM27,'REP-Correctas'!$B:$C,2,0)</f>
        <v>#N/A</v>
      </c>
      <c r="AO27" s="40" t="e">
        <f>VLOOKUP('PUNTOS-RESP-CORRECTA'!AN27,'REP-Correctas'!$B:$C,2,0)</f>
        <v>#N/A</v>
      </c>
      <c r="AP27" s="40" t="e">
        <f>VLOOKUP('PUNTOS-RESP-CORRECTA'!AO27,'REP-Correctas'!$B:$C,2,0)</f>
        <v>#N/A</v>
      </c>
      <c r="AQ27" s="40" t="e">
        <f>VLOOKUP('PUNTOS-RESP-CORRECTA'!AP27,'REP-Correctas'!$B:$C,2,0)</f>
        <v>#N/A</v>
      </c>
      <c r="AR27" s="40" t="e">
        <f>VLOOKUP('PUNTOS-RESP-CORRECTA'!AQ27,'REP-Correctas'!$B:$C,2,0)</f>
        <v>#N/A</v>
      </c>
      <c r="AS27" s="40" t="e">
        <f>VLOOKUP('PUNTOS-RESP-CORRECTA'!AR27,'REP-Correctas'!$B:$C,2,0)</f>
        <v>#N/A</v>
      </c>
      <c r="AT27" s="40" t="e">
        <f>VLOOKUP('PUNTOS-RESP-CORRECTA'!AS27,'REP-Correctas'!$B:$C,2,0)</f>
        <v>#N/A</v>
      </c>
      <c r="AU27" s="40" t="e">
        <f>VLOOKUP('PUNTOS-RESP-CORRECTA'!AT27,'REP-Correctas'!$B:$C,2,0)</f>
        <v>#N/A</v>
      </c>
      <c r="AV27" s="40" t="e">
        <f>VLOOKUP('PUNTOS-RESP-CORRECTA'!AU27,'REP-Correctas'!$B:$C,2,0)</f>
        <v>#N/A</v>
      </c>
      <c r="AW27" s="40" t="e">
        <f>VLOOKUP('PUNTOS-RESP-CORRECTA'!AV27,'REP-Correctas'!$B:$C,2,0)</f>
        <v>#N/A</v>
      </c>
      <c r="AX27" s="40" t="e">
        <f>VLOOKUP('PUNTOS-RESP-CORRECTA'!AW27,'REP-Correctas'!$B:$C,2,0)</f>
        <v>#N/A</v>
      </c>
    </row>
    <row r="28" spans="1:50" ht="30">
      <c r="A28" s="145">
        <v>22</v>
      </c>
      <c r="B28" s="145" t="str">
        <f>GENERAL!D28</f>
        <v>D</v>
      </c>
      <c r="C28" s="35" t="str">
        <f>GENERAL!F28</f>
        <v>22) ¿Qué información es secundaria en relación con el tema del texto?</v>
      </c>
      <c r="D28" s="147" t="str">
        <f>VLOOKUP('PUNTOS-RESP-CORRECTA'!C28,'REP-Correctas'!$B:$C,2,0)</f>
        <v>c</v>
      </c>
      <c r="E28" s="40" t="str">
        <f>VLOOKUP('PUNTOS-RESP-CORRECTA'!D28,'REP-Correctas'!$B:$C,2,0)</f>
        <v>d</v>
      </c>
      <c r="F28" s="40" t="str">
        <f>VLOOKUP('PUNTOS-RESP-CORRECTA'!E28,'REP-Correctas'!$B:$C,2,0)</f>
        <v>d</v>
      </c>
      <c r="G28" s="40" t="str">
        <f>VLOOKUP('PUNTOS-RESP-CORRECTA'!F28,'REP-Correctas'!$B:$C,2,0)</f>
        <v>a</v>
      </c>
      <c r="H28" s="40" t="str">
        <f>VLOOKUP('PUNTOS-RESP-CORRECTA'!G28,'REP-Correctas'!$B:$C,2,0)</f>
        <v>d</v>
      </c>
      <c r="I28" s="40" t="str">
        <f>VLOOKUP('PUNTOS-RESP-CORRECTA'!H28,'REP-Correctas'!$B:$C,2,0)</f>
        <v>d</v>
      </c>
      <c r="J28" s="40" t="str">
        <f>VLOOKUP('PUNTOS-RESP-CORRECTA'!I28,'REP-Correctas'!$B:$C,2,0)</f>
        <v>d</v>
      </c>
      <c r="K28" s="40" t="str">
        <f>VLOOKUP('PUNTOS-RESP-CORRECTA'!J28,'REP-Correctas'!$B:$C,2,0)</f>
        <v>d</v>
      </c>
      <c r="L28" s="40" t="str">
        <f>VLOOKUP('PUNTOS-RESP-CORRECTA'!K28,'REP-Correctas'!$B:$C,2,0)</f>
        <v>d</v>
      </c>
      <c r="M28" s="40" t="str">
        <f>VLOOKUP('PUNTOS-RESP-CORRECTA'!L28,'REP-Correctas'!$B:$C,2,0)</f>
        <v>d</v>
      </c>
      <c r="N28" s="40" t="str">
        <f>VLOOKUP('PUNTOS-RESP-CORRECTA'!M28,'REP-Correctas'!$B:$C,2,0)</f>
        <v>d</v>
      </c>
      <c r="O28" s="40" t="str">
        <f>VLOOKUP('PUNTOS-RESP-CORRECTA'!N28,'REP-Correctas'!$B:$C,2,0)</f>
        <v>a</v>
      </c>
      <c r="P28" s="40" t="str">
        <f>VLOOKUP('PUNTOS-RESP-CORRECTA'!O28,'REP-Correctas'!$B:$C,2,0)</f>
        <v>d</v>
      </c>
      <c r="Q28" s="40" t="str">
        <f>VLOOKUP('PUNTOS-RESP-CORRECTA'!P28,'REP-Correctas'!$B:$C,2,0)</f>
        <v>d</v>
      </c>
      <c r="R28" s="40" t="str">
        <f>VLOOKUP('PUNTOS-RESP-CORRECTA'!Q28,'REP-Correctas'!$B:$C,2,0)</f>
        <v>d</v>
      </c>
      <c r="S28" s="40" t="str">
        <f>VLOOKUP('PUNTOS-RESP-CORRECTA'!R28,'REP-Correctas'!$B:$C,2,0)</f>
        <v>c</v>
      </c>
      <c r="T28" s="40" t="str">
        <f>VLOOKUP('PUNTOS-RESP-CORRECTA'!S28,'REP-Correctas'!$B:$C,2,0)</f>
        <v>d</v>
      </c>
      <c r="U28" s="40" t="str">
        <f>VLOOKUP('PUNTOS-RESP-CORRECTA'!T28,'REP-Correctas'!$B:$C,2,0)</f>
        <v>d</v>
      </c>
      <c r="V28" s="40" t="str">
        <f>VLOOKUP('PUNTOS-RESP-CORRECTA'!U28,'REP-Correctas'!$B:$C,2,0)</f>
        <v>c</v>
      </c>
      <c r="W28" s="40" t="str">
        <f>VLOOKUP('PUNTOS-RESP-CORRECTA'!V28,'REP-Correctas'!$B:$C,2,0)</f>
        <v>d</v>
      </c>
      <c r="X28" s="40" t="str">
        <f>VLOOKUP('PUNTOS-RESP-CORRECTA'!W28,'REP-Correctas'!$B:$C,2,0)</f>
        <v>d</v>
      </c>
      <c r="Y28" s="40" t="str">
        <f>VLOOKUP('PUNTOS-RESP-CORRECTA'!X28,'REP-Correctas'!$B:$C,2,0)</f>
        <v>c</v>
      </c>
      <c r="Z28" s="40" t="str">
        <f>VLOOKUP('PUNTOS-RESP-CORRECTA'!Y28,'REP-Correctas'!$B:$C,2,0)</f>
        <v>b</v>
      </c>
      <c r="AA28" s="40" t="str">
        <f>VLOOKUP('PUNTOS-RESP-CORRECTA'!Z28,'REP-Correctas'!$B:$C,2,0)</f>
        <v>b</v>
      </c>
      <c r="AB28" s="40" t="str">
        <f>VLOOKUP('PUNTOS-RESP-CORRECTA'!AA28,'REP-Correctas'!$B:$C,2,0)</f>
        <v>c</v>
      </c>
      <c r="AC28" s="40" t="str">
        <f>VLOOKUP('PUNTOS-RESP-CORRECTA'!AB28,'REP-Correctas'!$B:$C,2,0)</f>
        <v>d</v>
      </c>
      <c r="AD28" s="40" t="str">
        <f>VLOOKUP('PUNTOS-RESP-CORRECTA'!AC28,'REP-Correctas'!$B:$C,2,0)</f>
        <v>c</v>
      </c>
      <c r="AE28" s="40" t="str">
        <f>VLOOKUP('PUNTOS-RESP-CORRECTA'!AD28,'REP-Correctas'!$B:$C,2,0)</f>
        <v>d</v>
      </c>
      <c r="AF28" s="40" t="str">
        <f>VLOOKUP('PUNTOS-RESP-CORRECTA'!AE28,'REP-Correctas'!$B:$C,2,0)</f>
        <v>a</v>
      </c>
      <c r="AG28" s="40" t="str">
        <f>VLOOKUP('PUNTOS-RESP-CORRECTA'!AF28,'REP-Correctas'!$B:$C,2,0)</f>
        <v>d</v>
      </c>
      <c r="AH28" s="40" t="str">
        <f>VLOOKUP('PUNTOS-RESP-CORRECTA'!AG28,'REP-Correctas'!$B:$C,2,0)</f>
        <v>d</v>
      </c>
      <c r="AI28" s="40" t="str">
        <f>VLOOKUP('PUNTOS-RESP-CORRECTA'!AH28,'REP-Correctas'!$B:$C,2,0)</f>
        <v>c</v>
      </c>
      <c r="AJ28" s="40" t="e">
        <f>VLOOKUP('PUNTOS-RESP-CORRECTA'!AI28,'REP-Correctas'!$B:$C,2,0)</f>
        <v>#N/A</v>
      </c>
      <c r="AK28" s="40" t="e">
        <f>VLOOKUP('PUNTOS-RESP-CORRECTA'!AJ28,'REP-Correctas'!$B:$C,2,0)</f>
        <v>#N/A</v>
      </c>
      <c r="AL28" s="40" t="e">
        <f>VLOOKUP('PUNTOS-RESP-CORRECTA'!AK28,'REP-Correctas'!$B:$C,2,0)</f>
        <v>#N/A</v>
      </c>
      <c r="AM28" s="40" t="e">
        <f>VLOOKUP('PUNTOS-RESP-CORRECTA'!AL28,'REP-Correctas'!$B:$C,2,0)</f>
        <v>#N/A</v>
      </c>
      <c r="AN28" s="40" t="e">
        <f>VLOOKUP('PUNTOS-RESP-CORRECTA'!AM28,'REP-Correctas'!$B:$C,2,0)</f>
        <v>#N/A</v>
      </c>
      <c r="AO28" s="40" t="e">
        <f>VLOOKUP('PUNTOS-RESP-CORRECTA'!AN28,'REP-Correctas'!$B:$C,2,0)</f>
        <v>#N/A</v>
      </c>
      <c r="AP28" s="40" t="e">
        <f>VLOOKUP('PUNTOS-RESP-CORRECTA'!AO28,'REP-Correctas'!$B:$C,2,0)</f>
        <v>#N/A</v>
      </c>
      <c r="AQ28" s="40" t="e">
        <f>VLOOKUP('PUNTOS-RESP-CORRECTA'!AP28,'REP-Correctas'!$B:$C,2,0)</f>
        <v>#N/A</v>
      </c>
      <c r="AR28" s="40" t="e">
        <f>VLOOKUP('PUNTOS-RESP-CORRECTA'!AQ28,'REP-Correctas'!$B:$C,2,0)</f>
        <v>#N/A</v>
      </c>
      <c r="AS28" s="40" t="e">
        <f>VLOOKUP('PUNTOS-RESP-CORRECTA'!AR28,'REP-Correctas'!$B:$C,2,0)</f>
        <v>#N/A</v>
      </c>
      <c r="AT28" s="40" t="e">
        <f>VLOOKUP('PUNTOS-RESP-CORRECTA'!AS28,'REP-Correctas'!$B:$C,2,0)</f>
        <v>#N/A</v>
      </c>
      <c r="AU28" s="40" t="e">
        <f>VLOOKUP('PUNTOS-RESP-CORRECTA'!AT28,'REP-Correctas'!$B:$C,2,0)</f>
        <v>#N/A</v>
      </c>
      <c r="AV28" s="40" t="e">
        <f>VLOOKUP('PUNTOS-RESP-CORRECTA'!AU28,'REP-Correctas'!$B:$C,2,0)</f>
        <v>#N/A</v>
      </c>
      <c r="AW28" s="40" t="e">
        <f>VLOOKUP('PUNTOS-RESP-CORRECTA'!AV28,'REP-Correctas'!$B:$C,2,0)</f>
        <v>#N/A</v>
      </c>
      <c r="AX28" s="40" t="e">
        <f>VLOOKUP('PUNTOS-RESP-CORRECTA'!AW28,'REP-Correctas'!$B:$C,2,0)</f>
        <v>#N/A</v>
      </c>
    </row>
    <row r="29" spans="1:50" ht="30">
      <c r="A29" s="145">
        <v>23</v>
      </c>
      <c r="B29" s="145" t="str">
        <f>GENERAL!D29</f>
        <v>B</v>
      </c>
      <c r="C29" s="35" t="str">
        <f>GENERAL!F29</f>
        <v>23) ¿Qué función cumple la imagen que acompaña al texto?</v>
      </c>
      <c r="D29" s="147" t="str">
        <f>VLOOKUP('PUNTOS-RESP-CORRECTA'!C29,'REP-Correctas'!$B:$C,2,0)</f>
        <v>b</v>
      </c>
      <c r="E29" s="40" t="str">
        <f>VLOOKUP('PUNTOS-RESP-CORRECTA'!D29,'REP-Correctas'!$B:$C,2,0)</f>
        <v>b</v>
      </c>
      <c r="F29" s="40" t="str">
        <f>VLOOKUP('PUNTOS-RESP-CORRECTA'!E29,'REP-Correctas'!$B:$C,2,0)</f>
        <v>b</v>
      </c>
      <c r="G29" s="40" t="str">
        <f>VLOOKUP('PUNTOS-RESP-CORRECTA'!F29,'REP-Correctas'!$B:$C,2,0)</f>
        <v>b</v>
      </c>
      <c r="H29" s="40" t="str">
        <f>VLOOKUP('PUNTOS-RESP-CORRECTA'!G29,'REP-Correctas'!$B:$C,2,0)</f>
        <v>b</v>
      </c>
      <c r="I29" s="40" t="str">
        <f>VLOOKUP('PUNTOS-RESP-CORRECTA'!H29,'REP-Correctas'!$B:$C,2,0)</f>
        <v>b</v>
      </c>
      <c r="J29" s="40" t="str">
        <f>VLOOKUP('PUNTOS-RESP-CORRECTA'!I29,'REP-Correctas'!$B:$C,2,0)</f>
        <v>b</v>
      </c>
      <c r="K29" s="40" t="str">
        <f>VLOOKUP('PUNTOS-RESP-CORRECTA'!J29,'REP-Correctas'!$B:$C,2,0)</f>
        <v>b</v>
      </c>
      <c r="L29" s="40" t="str">
        <f>VLOOKUP('PUNTOS-RESP-CORRECTA'!K29,'REP-Correctas'!$B:$C,2,0)</f>
        <v>b</v>
      </c>
      <c r="M29" s="40" t="str">
        <f>VLOOKUP('PUNTOS-RESP-CORRECTA'!L29,'REP-Correctas'!$B:$C,2,0)</f>
        <v>b</v>
      </c>
      <c r="N29" s="40" t="str">
        <f>VLOOKUP('PUNTOS-RESP-CORRECTA'!M29,'REP-Correctas'!$B:$C,2,0)</f>
        <v>b</v>
      </c>
      <c r="O29" s="40" t="str">
        <f>VLOOKUP('PUNTOS-RESP-CORRECTA'!N29,'REP-Correctas'!$B:$C,2,0)</f>
        <v>b</v>
      </c>
      <c r="P29" s="40" t="str">
        <f>VLOOKUP('PUNTOS-RESP-CORRECTA'!O29,'REP-Correctas'!$B:$C,2,0)</f>
        <v>d</v>
      </c>
      <c r="Q29" s="40" t="str">
        <f>VLOOKUP('PUNTOS-RESP-CORRECTA'!P29,'REP-Correctas'!$B:$C,2,0)</f>
        <v>b</v>
      </c>
      <c r="R29" s="40" t="str">
        <f>VLOOKUP('PUNTOS-RESP-CORRECTA'!Q29,'REP-Correctas'!$B:$C,2,0)</f>
        <v>d</v>
      </c>
      <c r="S29" s="40" t="str">
        <f>VLOOKUP('PUNTOS-RESP-CORRECTA'!R29,'REP-Correctas'!$B:$C,2,0)</f>
        <v>b</v>
      </c>
      <c r="T29" s="40" t="str">
        <f>VLOOKUP('PUNTOS-RESP-CORRECTA'!S29,'REP-Correctas'!$B:$C,2,0)</f>
        <v>b</v>
      </c>
      <c r="U29" s="40" t="str">
        <f>VLOOKUP('PUNTOS-RESP-CORRECTA'!T29,'REP-Correctas'!$B:$C,2,0)</f>
        <v>b</v>
      </c>
      <c r="V29" s="40" t="str">
        <f>VLOOKUP('PUNTOS-RESP-CORRECTA'!U29,'REP-Correctas'!$B:$C,2,0)</f>
        <v>b</v>
      </c>
      <c r="W29" s="40" t="str">
        <f>VLOOKUP('PUNTOS-RESP-CORRECTA'!V29,'REP-Correctas'!$B:$C,2,0)</f>
        <v>b</v>
      </c>
      <c r="X29" s="40" t="str">
        <f>VLOOKUP('PUNTOS-RESP-CORRECTA'!W29,'REP-Correctas'!$B:$C,2,0)</f>
        <v>b</v>
      </c>
      <c r="Y29" s="40" t="str">
        <f>VLOOKUP('PUNTOS-RESP-CORRECTA'!X29,'REP-Correctas'!$B:$C,2,0)</f>
        <v>b</v>
      </c>
      <c r="Z29" s="40" t="str">
        <f>VLOOKUP('PUNTOS-RESP-CORRECTA'!Y29,'REP-Correctas'!$B:$C,2,0)</f>
        <v>b</v>
      </c>
      <c r="AA29" s="40" t="str">
        <f>VLOOKUP('PUNTOS-RESP-CORRECTA'!Z29,'REP-Correctas'!$B:$C,2,0)</f>
        <v>b</v>
      </c>
      <c r="AB29" s="40" t="str">
        <f>VLOOKUP('PUNTOS-RESP-CORRECTA'!AA29,'REP-Correctas'!$B:$C,2,0)</f>
        <v>b</v>
      </c>
      <c r="AC29" s="40" t="str">
        <f>VLOOKUP('PUNTOS-RESP-CORRECTA'!AB29,'REP-Correctas'!$B:$C,2,0)</f>
        <v>b</v>
      </c>
      <c r="AD29" s="40" t="str">
        <f>VLOOKUP('PUNTOS-RESP-CORRECTA'!AC29,'REP-Correctas'!$B:$C,2,0)</f>
        <v>b</v>
      </c>
      <c r="AE29" s="40" t="str">
        <f>VLOOKUP('PUNTOS-RESP-CORRECTA'!AD29,'REP-Correctas'!$B:$C,2,0)</f>
        <v>b</v>
      </c>
      <c r="AF29" s="40" t="str">
        <f>VLOOKUP('PUNTOS-RESP-CORRECTA'!AE29,'REP-Correctas'!$B:$C,2,0)</f>
        <v>b</v>
      </c>
      <c r="AG29" s="40" t="str">
        <f>VLOOKUP('PUNTOS-RESP-CORRECTA'!AF29,'REP-Correctas'!$B:$C,2,0)</f>
        <v>d</v>
      </c>
      <c r="AH29" s="40" t="str">
        <f>VLOOKUP('PUNTOS-RESP-CORRECTA'!AG29,'REP-Correctas'!$B:$C,2,0)</f>
        <v>b</v>
      </c>
      <c r="AI29" s="40" t="str">
        <f>VLOOKUP('PUNTOS-RESP-CORRECTA'!AH29,'REP-Correctas'!$B:$C,2,0)</f>
        <v>b</v>
      </c>
      <c r="AJ29" s="40" t="e">
        <f>VLOOKUP('PUNTOS-RESP-CORRECTA'!AI29,'REP-Correctas'!$B:$C,2,0)</f>
        <v>#N/A</v>
      </c>
      <c r="AK29" s="40" t="e">
        <f>VLOOKUP('PUNTOS-RESP-CORRECTA'!AJ29,'REP-Correctas'!$B:$C,2,0)</f>
        <v>#N/A</v>
      </c>
      <c r="AL29" s="40" t="e">
        <f>VLOOKUP('PUNTOS-RESP-CORRECTA'!AK29,'REP-Correctas'!$B:$C,2,0)</f>
        <v>#N/A</v>
      </c>
      <c r="AM29" s="40" t="e">
        <f>VLOOKUP('PUNTOS-RESP-CORRECTA'!AL29,'REP-Correctas'!$B:$C,2,0)</f>
        <v>#N/A</v>
      </c>
      <c r="AN29" s="40" t="e">
        <f>VLOOKUP('PUNTOS-RESP-CORRECTA'!AM29,'REP-Correctas'!$B:$C,2,0)</f>
        <v>#N/A</v>
      </c>
      <c r="AO29" s="40" t="e">
        <f>VLOOKUP('PUNTOS-RESP-CORRECTA'!AN29,'REP-Correctas'!$B:$C,2,0)</f>
        <v>#N/A</v>
      </c>
      <c r="AP29" s="40" t="e">
        <f>VLOOKUP('PUNTOS-RESP-CORRECTA'!AO29,'REP-Correctas'!$B:$C,2,0)</f>
        <v>#N/A</v>
      </c>
      <c r="AQ29" s="40" t="e">
        <f>VLOOKUP('PUNTOS-RESP-CORRECTA'!AP29,'REP-Correctas'!$B:$C,2,0)</f>
        <v>#N/A</v>
      </c>
      <c r="AR29" s="40" t="e">
        <f>VLOOKUP('PUNTOS-RESP-CORRECTA'!AQ29,'REP-Correctas'!$B:$C,2,0)</f>
        <v>#N/A</v>
      </c>
      <c r="AS29" s="40" t="e">
        <f>VLOOKUP('PUNTOS-RESP-CORRECTA'!AR29,'REP-Correctas'!$B:$C,2,0)</f>
        <v>#N/A</v>
      </c>
      <c r="AT29" s="40" t="e">
        <f>VLOOKUP('PUNTOS-RESP-CORRECTA'!AS29,'REP-Correctas'!$B:$C,2,0)</f>
        <v>#N/A</v>
      </c>
      <c r="AU29" s="40" t="e">
        <f>VLOOKUP('PUNTOS-RESP-CORRECTA'!AT29,'REP-Correctas'!$B:$C,2,0)</f>
        <v>#N/A</v>
      </c>
      <c r="AV29" s="40" t="e">
        <f>VLOOKUP('PUNTOS-RESP-CORRECTA'!AU29,'REP-Correctas'!$B:$C,2,0)</f>
        <v>#N/A</v>
      </c>
      <c r="AW29" s="40" t="e">
        <f>VLOOKUP('PUNTOS-RESP-CORRECTA'!AV29,'REP-Correctas'!$B:$C,2,0)</f>
        <v>#N/A</v>
      </c>
      <c r="AX29" s="40" t="e">
        <f>VLOOKUP('PUNTOS-RESP-CORRECTA'!AW29,'REP-Correctas'!$B:$C,2,0)</f>
        <v>#N/A</v>
      </c>
    </row>
    <row r="30" spans="1:50" ht="30">
      <c r="A30" s="145">
        <v>24</v>
      </c>
      <c r="B30" s="145" t="str">
        <f>GENERAL!D30</f>
        <v>B</v>
      </c>
      <c r="C30" s="35" t="str">
        <f>GENERAL!F30</f>
        <v>24) De acuerdo a Grigoriev, ¿qué hace posible que se haya hecho este descubrimiento?</v>
      </c>
      <c r="D30" s="147" t="str">
        <f>VLOOKUP('PUNTOS-RESP-CORRECTA'!C30,'REP-Correctas'!$B:$C,2,0)</f>
        <v>b</v>
      </c>
      <c r="E30" s="40" t="str">
        <f>VLOOKUP('PUNTOS-RESP-CORRECTA'!D30,'REP-Correctas'!$B:$C,2,0)</f>
        <v>c</v>
      </c>
      <c r="F30" s="40" t="str">
        <f>VLOOKUP('PUNTOS-RESP-CORRECTA'!E30,'REP-Correctas'!$B:$C,2,0)</f>
        <v>c</v>
      </c>
      <c r="G30" s="40" t="str">
        <f>VLOOKUP('PUNTOS-RESP-CORRECTA'!F30,'REP-Correctas'!$B:$C,2,0)</f>
        <v>c</v>
      </c>
      <c r="H30" s="40" t="str">
        <f>VLOOKUP('PUNTOS-RESP-CORRECTA'!G30,'REP-Correctas'!$B:$C,2,0)</f>
        <v>a</v>
      </c>
      <c r="I30" s="40" t="str">
        <f>VLOOKUP('PUNTOS-RESP-CORRECTA'!H30,'REP-Correctas'!$B:$C,2,0)</f>
        <v>b</v>
      </c>
      <c r="J30" s="40" t="str">
        <f>VLOOKUP('PUNTOS-RESP-CORRECTA'!I30,'REP-Correctas'!$B:$C,2,0)</f>
        <v>b</v>
      </c>
      <c r="K30" s="40" t="str">
        <f>VLOOKUP('PUNTOS-RESP-CORRECTA'!J30,'REP-Correctas'!$B:$C,2,0)</f>
        <v>b</v>
      </c>
      <c r="L30" s="40" t="str">
        <f>VLOOKUP('PUNTOS-RESP-CORRECTA'!K30,'REP-Correctas'!$B:$C,2,0)</f>
        <v>b</v>
      </c>
      <c r="M30" s="40" t="str">
        <f>VLOOKUP('PUNTOS-RESP-CORRECTA'!L30,'REP-Correctas'!$B:$C,2,0)</f>
        <v>b</v>
      </c>
      <c r="N30" s="40" t="str">
        <f>VLOOKUP('PUNTOS-RESP-CORRECTA'!M30,'REP-Correctas'!$B:$C,2,0)</f>
        <v>a</v>
      </c>
      <c r="O30" s="40" t="str">
        <f>VLOOKUP('PUNTOS-RESP-CORRECTA'!N30,'REP-Correctas'!$B:$C,2,0)</f>
        <v>d</v>
      </c>
      <c r="P30" s="40" t="str">
        <f>VLOOKUP('PUNTOS-RESP-CORRECTA'!O30,'REP-Correctas'!$B:$C,2,0)</f>
        <v>a</v>
      </c>
      <c r="Q30" s="40" t="str">
        <f>VLOOKUP('PUNTOS-RESP-CORRECTA'!P30,'REP-Correctas'!$B:$C,2,0)</f>
        <v>b</v>
      </c>
      <c r="R30" s="40" t="str">
        <f>VLOOKUP('PUNTOS-RESP-CORRECTA'!Q30,'REP-Correctas'!$B:$C,2,0)</f>
        <v>a</v>
      </c>
      <c r="S30" s="40" t="str">
        <f>VLOOKUP('PUNTOS-RESP-CORRECTA'!R30,'REP-Correctas'!$B:$C,2,0)</f>
        <v>a</v>
      </c>
      <c r="T30" s="40" t="str">
        <f>VLOOKUP('PUNTOS-RESP-CORRECTA'!S30,'REP-Correctas'!$B:$C,2,0)</f>
        <v>c</v>
      </c>
      <c r="U30" s="40" t="str">
        <f>VLOOKUP('PUNTOS-RESP-CORRECTA'!T30,'REP-Correctas'!$B:$C,2,0)</f>
        <v>b</v>
      </c>
      <c r="V30" s="40" t="str">
        <f>VLOOKUP('PUNTOS-RESP-CORRECTA'!U30,'REP-Correctas'!$B:$C,2,0)</f>
        <v>b</v>
      </c>
      <c r="W30" s="40" t="str">
        <f>VLOOKUP('PUNTOS-RESP-CORRECTA'!V30,'REP-Correctas'!$B:$C,2,0)</f>
        <v>b</v>
      </c>
      <c r="X30" s="40" t="str">
        <f>VLOOKUP('PUNTOS-RESP-CORRECTA'!W30,'REP-Correctas'!$B:$C,2,0)</f>
        <v>b</v>
      </c>
      <c r="Y30" s="40" t="str">
        <f>VLOOKUP('PUNTOS-RESP-CORRECTA'!X30,'REP-Correctas'!$B:$C,2,0)</f>
        <v>a</v>
      </c>
      <c r="Z30" s="40" t="str">
        <f>VLOOKUP('PUNTOS-RESP-CORRECTA'!Y30,'REP-Correctas'!$B:$C,2,0)</f>
        <v>a</v>
      </c>
      <c r="AA30" s="40" t="str">
        <f>VLOOKUP('PUNTOS-RESP-CORRECTA'!Z30,'REP-Correctas'!$B:$C,2,0)</f>
        <v>b</v>
      </c>
      <c r="AB30" s="40" t="str">
        <f>VLOOKUP('PUNTOS-RESP-CORRECTA'!AA30,'REP-Correctas'!$B:$C,2,0)</f>
        <v>a</v>
      </c>
      <c r="AC30" s="40" t="str">
        <f>VLOOKUP('PUNTOS-RESP-CORRECTA'!AB30,'REP-Correctas'!$B:$C,2,0)</f>
        <v>b</v>
      </c>
      <c r="AD30" s="40" t="str">
        <f>VLOOKUP('PUNTOS-RESP-CORRECTA'!AC30,'REP-Correctas'!$B:$C,2,0)</f>
        <v>c</v>
      </c>
      <c r="AE30" s="40" t="str">
        <f>VLOOKUP('PUNTOS-RESP-CORRECTA'!AD30,'REP-Correctas'!$B:$C,2,0)</f>
        <v>b</v>
      </c>
      <c r="AF30" s="40" t="str">
        <f>VLOOKUP('PUNTOS-RESP-CORRECTA'!AE30,'REP-Correctas'!$B:$C,2,0)</f>
        <v>a</v>
      </c>
      <c r="AG30" s="40" t="str">
        <f>VLOOKUP('PUNTOS-RESP-CORRECTA'!AF30,'REP-Correctas'!$B:$C,2,0)</f>
        <v>b</v>
      </c>
      <c r="AH30" s="40" t="str">
        <f>VLOOKUP('PUNTOS-RESP-CORRECTA'!AG30,'REP-Correctas'!$B:$C,2,0)</f>
        <v>b</v>
      </c>
      <c r="AI30" s="40" t="str">
        <f>VLOOKUP('PUNTOS-RESP-CORRECTA'!AH30,'REP-Correctas'!$B:$C,2,0)</f>
        <v>a</v>
      </c>
      <c r="AJ30" s="40" t="e">
        <f>VLOOKUP('PUNTOS-RESP-CORRECTA'!AI30,'REP-Correctas'!$B:$C,2,0)</f>
        <v>#N/A</v>
      </c>
      <c r="AK30" s="40" t="e">
        <f>VLOOKUP('PUNTOS-RESP-CORRECTA'!AJ30,'REP-Correctas'!$B:$C,2,0)</f>
        <v>#N/A</v>
      </c>
      <c r="AL30" s="40" t="e">
        <f>VLOOKUP('PUNTOS-RESP-CORRECTA'!AK30,'REP-Correctas'!$B:$C,2,0)</f>
        <v>#N/A</v>
      </c>
      <c r="AM30" s="40" t="e">
        <f>VLOOKUP('PUNTOS-RESP-CORRECTA'!AL30,'REP-Correctas'!$B:$C,2,0)</f>
        <v>#N/A</v>
      </c>
      <c r="AN30" s="40" t="e">
        <f>VLOOKUP('PUNTOS-RESP-CORRECTA'!AM30,'REP-Correctas'!$B:$C,2,0)</f>
        <v>#N/A</v>
      </c>
      <c r="AO30" s="40" t="e">
        <f>VLOOKUP('PUNTOS-RESP-CORRECTA'!AN30,'REP-Correctas'!$B:$C,2,0)</f>
        <v>#N/A</v>
      </c>
      <c r="AP30" s="40" t="e">
        <f>VLOOKUP('PUNTOS-RESP-CORRECTA'!AO30,'REP-Correctas'!$B:$C,2,0)</f>
        <v>#N/A</v>
      </c>
      <c r="AQ30" s="40" t="e">
        <f>VLOOKUP('PUNTOS-RESP-CORRECTA'!AP30,'REP-Correctas'!$B:$C,2,0)</f>
        <v>#N/A</v>
      </c>
      <c r="AR30" s="40" t="e">
        <f>VLOOKUP('PUNTOS-RESP-CORRECTA'!AQ30,'REP-Correctas'!$B:$C,2,0)</f>
        <v>#N/A</v>
      </c>
      <c r="AS30" s="40" t="e">
        <f>VLOOKUP('PUNTOS-RESP-CORRECTA'!AR30,'REP-Correctas'!$B:$C,2,0)</f>
        <v>#N/A</v>
      </c>
      <c r="AT30" s="40" t="e">
        <f>VLOOKUP('PUNTOS-RESP-CORRECTA'!AS30,'REP-Correctas'!$B:$C,2,0)</f>
        <v>#N/A</v>
      </c>
      <c r="AU30" s="40" t="e">
        <f>VLOOKUP('PUNTOS-RESP-CORRECTA'!AT30,'REP-Correctas'!$B:$C,2,0)</f>
        <v>#N/A</v>
      </c>
      <c r="AV30" s="40" t="e">
        <f>VLOOKUP('PUNTOS-RESP-CORRECTA'!AU30,'REP-Correctas'!$B:$C,2,0)</f>
        <v>#N/A</v>
      </c>
      <c r="AW30" s="40" t="e">
        <f>VLOOKUP('PUNTOS-RESP-CORRECTA'!AV30,'REP-Correctas'!$B:$C,2,0)</f>
        <v>#N/A</v>
      </c>
      <c r="AX30" s="40" t="e">
        <f>VLOOKUP('PUNTOS-RESP-CORRECTA'!AW30,'REP-Correctas'!$B:$C,2,0)</f>
        <v>#N/A</v>
      </c>
    </row>
    <row r="31" spans="1:50">
      <c r="A31" s="145">
        <v>25</v>
      </c>
      <c r="B31" s="145" t="str">
        <f>GENERAL!D31</f>
        <v>B</v>
      </c>
      <c r="C31" s="35" t="str">
        <f>GENERAL!F31</f>
        <v>25) ¿Cuál es el propósito del texto anterior?</v>
      </c>
      <c r="D31" s="147" t="str">
        <f>VLOOKUP('PUNTOS-RESP-CORRECTA'!C31,'REP-Correctas'!$B:$C,2,0)</f>
        <v>b</v>
      </c>
      <c r="E31" s="40" t="str">
        <f>VLOOKUP('PUNTOS-RESP-CORRECTA'!D31,'REP-Correctas'!$B:$C,2,0)</f>
        <v>b</v>
      </c>
      <c r="F31" s="40" t="str">
        <f>VLOOKUP('PUNTOS-RESP-CORRECTA'!E31,'REP-Correctas'!$B:$C,2,0)</f>
        <v>b</v>
      </c>
      <c r="G31" s="40" t="str">
        <f>VLOOKUP('PUNTOS-RESP-CORRECTA'!F31,'REP-Correctas'!$B:$C,2,0)</f>
        <v>c</v>
      </c>
      <c r="H31" s="40" t="str">
        <f>VLOOKUP('PUNTOS-RESP-CORRECTA'!G31,'REP-Correctas'!$B:$C,2,0)</f>
        <v>b</v>
      </c>
      <c r="I31" s="40" t="str">
        <f>VLOOKUP('PUNTOS-RESP-CORRECTA'!H31,'REP-Correctas'!$B:$C,2,0)</f>
        <v>b</v>
      </c>
      <c r="J31" s="40" t="str">
        <f>VLOOKUP('PUNTOS-RESP-CORRECTA'!I31,'REP-Correctas'!$B:$C,2,0)</f>
        <v>b</v>
      </c>
      <c r="K31" s="40" t="str">
        <f>VLOOKUP('PUNTOS-RESP-CORRECTA'!J31,'REP-Correctas'!$B:$C,2,0)</f>
        <v>b</v>
      </c>
      <c r="L31" s="40" t="str">
        <f>VLOOKUP('PUNTOS-RESP-CORRECTA'!K31,'REP-Correctas'!$B:$C,2,0)</f>
        <v>b</v>
      </c>
      <c r="M31" s="40" t="str">
        <f>VLOOKUP('PUNTOS-RESP-CORRECTA'!L31,'REP-Correctas'!$B:$C,2,0)</f>
        <v>b</v>
      </c>
      <c r="N31" s="40" t="str">
        <f>VLOOKUP('PUNTOS-RESP-CORRECTA'!M31,'REP-Correctas'!$B:$C,2,0)</f>
        <v>b</v>
      </c>
      <c r="O31" s="40" t="str">
        <f>VLOOKUP('PUNTOS-RESP-CORRECTA'!N31,'REP-Correctas'!$B:$C,2,0)</f>
        <v>b</v>
      </c>
      <c r="P31" s="40" t="str">
        <f>VLOOKUP('PUNTOS-RESP-CORRECTA'!O31,'REP-Correctas'!$B:$C,2,0)</f>
        <v>c</v>
      </c>
      <c r="Q31" s="40" t="str">
        <f>VLOOKUP('PUNTOS-RESP-CORRECTA'!P31,'REP-Correctas'!$B:$C,2,0)</f>
        <v>b</v>
      </c>
      <c r="R31" s="40" t="str">
        <f>VLOOKUP('PUNTOS-RESP-CORRECTA'!Q31,'REP-Correctas'!$B:$C,2,0)</f>
        <v>c</v>
      </c>
      <c r="S31" s="40" t="str">
        <f>VLOOKUP('PUNTOS-RESP-CORRECTA'!R31,'REP-Correctas'!$B:$C,2,0)</f>
        <v>b</v>
      </c>
      <c r="T31" s="40" t="str">
        <f>VLOOKUP('PUNTOS-RESP-CORRECTA'!S31,'REP-Correctas'!$B:$C,2,0)</f>
        <v>b</v>
      </c>
      <c r="U31" s="40" t="str">
        <f>VLOOKUP('PUNTOS-RESP-CORRECTA'!T31,'REP-Correctas'!$B:$C,2,0)</f>
        <v>b</v>
      </c>
      <c r="V31" s="40" t="str">
        <f>VLOOKUP('PUNTOS-RESP-CORRECTA'!U31,'REP-Correctas'!$B:$C,2,0)</f>
        <v>b</v>
      </c>
      <c r="W31" s="40" t="str">
        <f>VLOOKUP('PUNTOS-RESP-CORRECTA'!V31,'REP-Correctas'!$B:$C,2,0)</f>
        <v>a</v>
      </c>
      <c r="X31" s="40" t="str">
        <f>VLOOKUP('PUNTOS-RESP-CORRECTA'!W31,'REP-Correctas'!$B:$C,2,0)</f>
        <v>b</v>
      </c>
      <c r="Y31" s="40" t="str">
        <f>VLOOKUP('PUNTOS-RESP-CORRECTA'!X31,'REP-Correctas'!$B:$C,2,0)</f>
        <v>c</v>
      </c>
      <c r="Z31" s="40" t="str">
        <f>VLOOKUP('PUNTOS-RESP-CORRECTA'!Y31,'REP-Correctas'!$B:$C,2,0)</f>
        <v>b</v>
      </c>
      <c r="AA31" s="40" t="str">
        <f>VLOOKUP('PUNTOS-RESP-CORRECTA'!Z31,'REP-Correctas'!$B:$C,2,0)</f>
        <v>d</v>
      </c>
      <c r="AB31" s="40" t="str">
        <f>VLOOKUP('PUNTOS-RESP-CORRECTA'!AA31,'REP-Correctas'!$B:$C,2,0)</f>
        <v>a</v>
      </c>
      <c r="AC31" s="40" t="str">
        <f>VLOOKUP('PUNTOS-RESP-CORRECTA'!AB31,'REP-Correctas'!$B:$C,2,0)</f>
        <v>b</v>
      </c>
      <c r="AD31" s="40" t="str">
        <f>VLOOKUP('PUNTOS-RESP-CORRECTA'!AC31,'REP-Correctas'!$B:$C,2,0)</f>
        <v>b</v>
      </c>
      <c r="AE31" s="40" t="str">
        <f>VLOOKUP('PUNTOS-RESP-CORRECTA'!AD31,'REP-Correctas'!$B:$C,2,0)</f>
        <v>b</v>
      </c>
      <c r="AF31" s="40" t="str">
        <f>VLOOKUP('PUNTOS-RESP-CORRECTA'!AE31,'REP-Correctas'!$B:$C,2,0)</f>
        <v>b</v>
      </c>
      <c r="AG31" s="40" t="str">
        <f>VLOOKUP('PUNTOS-RESP-CORRECTA'!AF31,'REP-Correctas'!$B:$C,2,0)</f>
        <v>b</v>
      </c>
      <c r="AH31" s="40" t="str">
        <f>VLOOKUP('PUNTOS-RESP-CORRECTA'!AG31,'REP-Correctas'!$B:$C,2,0)</f>
        <v>b</v>
      </c>
      <c r="AI31" s="40" t="str">
        <f>VLOOKUP('PUNTOS-RESP-CORRECTA'!AH31,'REP-Correctas'!$B:$C,2,0)</f>
        <v>a</v>
      </c>
      <c r="AJ31" s="40" t="e">
        <f>VLOOKUP('PUNTOS-RESP-CORRECTA'!AI31,'REP-Correctas'!$B:$C,2,0)</f>
        <v>#N/A</v>
      </c>
      <c r="AK31" s="40" t="e">
        <f>VLOOKUP('PUNTOS-RESP-CORRECTA'!AJ31,'REP-Correctas'!$B:$C,2,0)</f>
        <v>#N/A</v>
      </c>
      <c r="AL31" s="40" t="e">
        <f>VLOOKUP('PUNTOS-RESP-CORRECTA'!AK31,'REP-Correctas'!$B:$C,2,0)</f>
        <v>#N/A</v>
      </c>
      <c r="AM31" s="40" t="e">
        <f>VLOOKUP('PUNTOS-RESP-CORRECTA'!AL31,'REP-Correctas'!$B:$C,2,0)</f>
        <v>#N/A</v>
      </c>
      <c r="AN31" s="40" t="e">
        <f>VLOOKUP('PUNTOS-RESP-CORRECTA'!AM31,'REP-Correctas'!$B:$C,2,0)</f>
        <v>#N/A</v>
      </c>
      <c r="AO31" s="40" t="e">
        <f>VLOOKUP('PUNTOS-RESP-CORRECTA'!AN31,'REP-Correctas'!$B:$C,2,0)</f>
        <v>#N/A</v>
      </c>
      <c r="AP31" s="40" t="e">
        <f>VLOOKUP('PUNTOS-RESP-CORRECTA'!AO31,'REP-Correctas'!$B:$C,2,0)</f>
        <v>#N/A</v>
      </c>
      <c r="AQ31" s="40" t="e">
        <f>VLOOKUP('PUNTOS-RESP-CORRECTA'!AP31,'REP-Correctas'!$B:$C,2,0)</f>
        <v>#N/A</v>
      </c>
      <c r="AR31" s="40" t="e">
        <f>VLOOKUP('PUNTOS-RESP-CORRECTA'!AQ31,'REP-Correctas'!$B:$C,2,0)</f>
        <v>#N/A</v>
      </c>
      <c r="AS31" s="40" t="e">
        <f>VLOOKUP('PUNTOS-RESP-CORRECTA'!AR31,'REP-Correctas'!$B:$C,2,0)</f>
        <v>#N/A</v>
      </c>
      <c r="AT31" s="40" t="e">
        <f>VLOOKUP('PUNTOS-RESP-CORRECTA'!AS31,'REP-Correctas'!$B:$C,2,0)</f>
        <v>#N/A</v>
      </c>
      <c r="AU31" s="40" t="e">
        <f>VLOOKUP('PUNTOS-RESP-CORRECTA'!AT31,'REP-Correctas'!$B:$C,2,0)</f>
        <v>#N/A</v>
      </c>
      <c r="AV31" s="40" t="e">
        <f>VLOOKUP('PUNTOS-RESP-CORRECTA'!AU31,'REP-Correctas'!$B:$C,2,0)</f>
        <v>#N/A</v>
      </c>
      <c r="AW31" s="40" t="e">
        <f>VLOOKUP('PUNTOS-RESP-CORRECTA'!AV31,'REP-Correctas'!$B:$C,2,0)</f>
        <v>#N/A</v>
      </c>
      <c r="AX31" s="40" t="e">
        <f>VLOOKUP('PUNTOS-RESP-CORRECTA'!AW31,'REP-Correctas'!$B:$C,2,0)</f>
        <v>#N/A</v>
      </c>
    </row>
    <row r="32" spans="1:50">
      <c r="A32" s="145">
        <v>26</v>
      </c>
      <c r="B32" s="145" t="str">
        <f>GENERAL!D32</f>
        <v>C</v>
      </c>
      <c r="C32" s="35" t="str">
        <f>GENERAL!F32</f>
        <v>26) ¿Dónde ocurren los hechos de esta historia?</v>
      </c>
      <c r="D32" s="147" t="str">
        <f>VLOOKUP('PUNTOS-RESP-CORRECTA'!C32,'REP-Correctas'!$B:$C,2,0)</f>
        <v>b</v>
      </c>
      <c r="E32" s="40" t="str">
        <f>VLOOKUP('PUNTOS-RESP-CORRECTA'!D32,'REP-Correctas'!$B:$C,2,0)</f>
        <v>c</v>
      </c>
      <c r="F32" s="40" t="str">
        <f>VLOOKUP('PUNTOS-RESP-CORRECTA'!E32,'REP-Correctas'!$B:$C,2,0)</f>
        <v>c</v>
      </c>
      <c r="G32" s="40" t="str">
        <f>VLOOKUP('PUNTOS-RESP-CORRECTA'!F32,'REP-Correctas'!$B:$C,2,0)</f>
        <v>b</v>
      </c>
      <c r="H32" s="40" t="str">
        <f>VLOOKUP('PUNTOS-RESP-CORRECTA'!G32,'REP-Correctas'!$B:$C,2,0)</f>
        <v>c</v>
      </c>
      <c r="I32" s="40" t="str">
        <f>VLOOKUP('PUNTOS-RESP-CORRECTA'!H32,'REP-Correctas'!$B:$C,2,0)</f>
        <v>b</v>
      </c>
      <c r="J32" s="40" t="str">
        <f>VLOOKUP('PUNTOS-RESP-CORRECTA'!I32,'REP-Correctas'!$B:$C,2,0)</f>
        <v>c</v>
      </c>
      <c r="K32" s="40" t="str">
        <f>VLOOKUP('PUNTOS-RESP-CORRECTA'!J32,'REP-Correctas'!$B:$C,2,0)</f>
        <v>c</v>
      </c>
      <c r="L32" s="40" t="str">
        <f>VLOOKUP('PUNTOS-RESP-CORRECTA'!K32,'REP-Correctas'!$B:$C,2,0)</f>
        <v>c</v>
      </c>
      <c r="M32" s="40" t="str">
        <f>VLOOKUP('PUNTOS-RESP-CORRECTA'!L32,'REP-Correctas'!$B:$C,2,0)</f>
        <v>c</v>
      </c>
      <c r="N32" s="40" t="str">
        <f>VLOOKUP('PUNTOS-RESP-CORRECTA'!M32,'REP-Correctas'!$B:$C,2,0)</f>
        <v>c</v>
      </c>
      <c r="O32" s="40" t="str">
        <f>VLOOKUP('PUNTOS-RESP-CORRECTA'!N32,'REP-Correctas'!$B:$C,2,0)</f>
        <v>b</v>
      </c>
      <c r="P32" s="40" t="str">
        <f>VLOOKUP('PUNTOS-RESP-CORRECTA'!O32,'REP-Correctas'!$B:$C,2,0)</f>
        <v>c</v>
      </c>
      <c r="Q32" s="40" t="str">
        <f>VLOOKUP('PUNTOS-RESP-CORRECTA'!P32,'REP-Correctas'!$B:$C,2,0)</f>
        <v>a</v>
      </c>
      <c r="R32" s="40" t="str">
        <f>VLOOKUP('PUNTOS-RESP-CORRECTA'!Q32,'REP-Correctas'!$B:$C,2,0)</f>
        <v>a</v>
      </c>
      <c r="S32" s="40" t="str">
        <f>VLOOKUP('PUNTOS-RESP-CORRECTA'!R32,'REP-Correctas'!$B:$C,2,0)</f>
        <v>b</v>
      </c>
      <c r="T32" s="40" t="str">
        <f>VLOOKUP('PUNTOS-RESP-CORRECTA'!S32,'REP-Correctas'!$B:$C,2,0)</f>
        <v>c</v>
      </c>
      <c r="U32" s="40" t="str">
        <f>VLOOKUP('PUNTOS-RESP-CORRECTA'!T32,'REP-Correctas'!$B:$C,2,0)</f>
        <v>c</v>
      </c>
      <c r="V32" s="40" t="str">
        <f>VLOOKUP('PUNTOS-RESP-CORRECTA'!U32,'REP-Correctas'!$B:$C,2,0)</f>
        <v>c</v>
      </c>
      <c r="W32" s="40" t="str">
        <f>VLOOKUP('PUNTOS-RESP-CORRECTA'!V32,'REP-Correctas'!$B:$C,2,0)</f>
        <v>c</v>
      </c>
      <c r="X32" s="40" t="str">
        <f>VLOOKUP('PUNTOS-RESP-CORRECTA'!W32,'REP-Correctas'!$B:$C,2,0)</f>
        <v>c</v>
      </c>
      <c r="Y32" s="40" t="str">
        <f>VLOOKUP('PUNTOS-RESP-CORRECTA'!X32,'REP-Correctas'!$B:$C,2,0)</f>
        <v>c</v>
      </c>
      <c r="Z32" s="40" t="str">
        <f>VLOOKUP('PUNTOS-RESP-CORRECTA'!Y32,'REP-Correctas'!$B:$C,2,0)</f>
        <v>b</v>
      </c>
      <c r="AA32" s="40" t="str">
        <f>VLOOKUP('PUNTOS-RESP-CORRECTA'!Z32,'REP-Correctas'!$B:$C,2,0)</f>
        <v>c</v>
      </c>
      <c r="AB32" s="40" t="str">
        <f>VLOOKUP('PUNTOS-RESP-CORRECTA'!AA32,'REP-Correctas'!$B:$C,2,0)</f>
        <v>c</v>
      </c>
      <c r="AC32" s="40" t="str">
        <f>VLOOKUP('PUNTOS-RESP-CORRECTA'!AB32,'REP-Correctas'!$B:$C,2,0)</f>
        <v>c</v>
      </c>
      <c r="AD32" s="40" t="str">
        <f>VLOOKUP('PUNTOS-RESP-CORRECTA'!AC32,'REP-Correctas'!$B:$C,2,0)</f>
        <v>c</v>
      </c>
      <c r="AE32" s="40" t="str">
        <f>VLOOKUP('PUNTOS-RESP-CORRECTA'!AD32,'REP-Correctas'!$B:$C,2,0)</f>
        <v>c</v>
      </c>
      <c r="AF32" s="40" t="str">
        <f>VLOOKUP('PUNTOS-RESP-CORRECTA'!AE32,'REP-Correctas'!$B:$C,2,0)</f>
        <v>c</v>
      </c>
      <c r="AG32" s="40" t="str">
        <f>VLOOKUP('PUNTOS-RESP-CORRECTA'!AF32,'REP-Correctas'!$B:$C,2,0)</f>
        <v>c</v>
      </c>
      <c r="AH32" s="40" t="str">
        <f>VLOOKUP('PUNTOS-RESP-CORRECTA'!AG32,'REP-Correctas'!$B:$C,2,0)</f>
        <v>c</v>
      </c>
      <c r="AI32" s="40" t="str">
        <f>VLOOKUP('PUNTOS-RESP-CORRECTA'!AH32,'REP-Correctas'!$B:$C,2,0)</f>
        <v>c</v>
      </c>
      <c r="AJ32" s="40" t="e">
        <f>VLOOKUP('PUNTOS-RESP-CORRECTA'!AI32,'REP-Correctas'!$B:$C,2,0)</f>
        <v>#N/A</v>
      </c>
      <c r="AK32" s="40" t="e">
        <f>VLOOKUP('PUNTOS-RESP-CORRECTA'!AJ32,'REP-Correctas'!$B:$C,2,0)</f>
        <v>#N/A</v>
      </c>
      <c r="AL32" s="40" t="e">
        <f>VLOOKUP('PUNTOS-RESP-CORRECTA'!AK32,'REP-Correctas'!$B:$C,2,0)</f>
        <v>#N/A</v>
      </c>
      <c r="AM32" s="40" t="e">
        <f>VLOOKUP('PUNTOS-RESP-CORRECTA'!AL32,'REP-Correctas'!$B:$C,2,0)</f>
        <v>#N/A</v>
      </c>
      <c r="AN32" s="40" t="e">
        <f>VLOOKUP('PUNTOS-RESP-CORRECTA'!AM32,'REP-Correctas'!$B:$C,2,0)</f>
        <v>#N/A</v>
      </c>
      <c r="AO32" s="40" t="e">
        <f>VLOOKUP('PUNTOS-RESP-CORRECTA'!AN32,'REP-Correctas'!$B:$C,2,0)</f>
        <v>#N/A</v>
      </c>
      <c r="AP32" s="40" t="e">
        <f>VLOOKUP('PUNTOS-RESP-CORRECTA'!AO32,'REP-Correctas'!$B:$C,2,0)</f>
        <v>#N/A</v>
      </c>
      <c r="AQ32" s="40" t="e">
        <f>VLOOKUP('PUNTOS-RESP-CORRECTA'!AP32,'REP-Correctas'!$B:$C,2,0)</f>
        <v>#N/A</v>
      </c>
      <c r="AR32" s="40" t="e">
        <f>VLOOKUP('PUNTOS-RESP-CORRECTA'!AQ32,'REP-Correctas'!$B:$C,2,0)</f>
        <v>#N/A</v>
      </c>
      <c r="AS32" s="40" t="e">
        <f>VLOOKUP('PUNTOS-RESP-CORRECTA'!AR32,'REP-Correctas'!$B:$C,2,0)</f>
        <v>#N/A</v>
      </c>
      <c r="AT32" s="40" t="e">
        <f>VLOOKUP('PUNTOS-RESP-CORRECTA'!AS32,'REP-Correctas'!$B:$C,2,0)</f>
        <v>#N/A</v>
      </c>
      <c r="AU32" s="40" t="e">
        <f>VLOOKUP('PUNTOS-RESP-CORRECTA'!AT32,'REP-Correctas'!$B:$C,2,0)</f>
        <v>#N/A</v>
      </c>
      <c r="AV32" s="40" t="e">
        <f>VLOOKUP('PUNTOS-RESP-CORRECTA'!AU32,'REP-Correctas'!$B:$C,2,0)</f>
        <v>#N/A</v>
      </c>
      <c r="AW32" s="40" t="e">
        <f>VLOOKUP('PUNTOS-RESP-CORRECTA'!AV32,'REP-Correctas'!$B:$C,2,0)</f>
        <v>#N/A</v>
      </c>
      <c r="AX32" s="40" t="e">
        <f>VLOOKUP('PUNTOS-RESP-CORRECTA'!AW32,'REP-Correctas'!$B:$C,2,0)</f>
        <v>#N/A</v>
      </c>
    </row>
    <row r="33" spans="1:50">
      <c r="A33" s="145">
        <v>27</v>
      </c>
      <c r="B33" s="145" t="str">
        <f>GENERAL!D33</f>
        <v>B</v>
      </c>
      <c r="C33" s="35" t="str">
        <f>GENERAL!F33</f>
        <v>27) ¿Quién enseña a ladrar al perro?</v>
      </c>
      <c r="D33" s="147" t="str">
        <f>VLOOKUP('PUNTOS-RESP-CORRECTA'!C33,'REP-Correctas'!$B:$C,2,0)</f>
        <v>b</v>
      </c>
      <c r="E33" s="40" t="str">
        <f>VLOOKUP('PUNTOS-RESP-CORRECTA'!D33,'REP-Correctas'!$B:$C,2,0)</f>
        <v>b</v>
      </c>
      <c r="F33" s="40" t="str">
        <f>VLOOKUP('PUNTOS-RESP-CORRECTA'!E33,'REP-Correctas'!$B:$C,2,0)</f>
        <v>b</v>
      </c>
      <c r="G33" s="40" t="str">
        <f>VLOOKUP('PUNTOS-RESP-CORRECTA'!F33,'REP-Correctas'!$B:$C,2,0)</f>
        <v>d</v>
      </c>
      <c r="H33" s="40" t="str">
        <f>VLOOKUP('PUNTOS-RESP-CORRECTA'!G33,'REP-Correctas'!$B:$C,2,0)</f>
        <v>b</v>
      </c>
      <c r="I33" s="40" t="str">
        <f>VLOOKUP('PUNTOS-RESP-CORRECTA'!H33,'REP-Correctas'!$B:$C,2,0)</f>
        <v>b</v>
      </c>
      <c r="J33" s="40" t="str">
        <f>VLOOKUP('PUNTOS-RESP-CORRECTA'!I33,'REP-Correctas'!$B:$C,2,0)</f>
        <v>b</v>
      </c>
      <c r="K33" s="40" t="str">
        <f>VLOOKUP('PUNTOS-RESP-CORRECTA'!J33,'REP-Correctas'!$B:$C,2,0)</f>
        <v>d</v>
      </c>
      <c r="L33" s="40" t="str">
        <f>VLOOKUP('PUNTOS-RESP-CORRECTA'!K33,'REP-Correctas'!$B:$C,2,0)</f>
        <v>b</v>
      </c>
      <c r="M33" s="40" t="str">
        <f>VLOOKUP('PUNTOS-RESP-CORRECTA'!L33,'REP-Correctas'!$B:$C,2,0)</f>
        <v>d</v>
      </c>
      <c r="N33" s="40" t="str">
        <f>VLOOKUP('PUNTOS-RESP-CORRECTA'!M33,'REP-Correctas'!$B:$C,2,0)</f>
        <v>b</v>
      </c>
      <c r="O33" s="40" t="str">
        <f>VLOOKUP('PUNTOS-RESP-CORRECTA'!N33,'REP-Correctas'!$B:$C,2,0)</f>
        <v>b</v>
      </c>
      <c r="P33" s="40" t="str">
        <f>VLOOKUP('PUNTOS-RESP-CORRECTA'!O33,'REP-Correctas'!$B:$C,2,0)</f>
        <v>b</v>
      </c>
      <c r="Q33" s="40" t="str">
        <f>VLOOKUP('PUNTOS-RESP-CORRECTA'!P33,'REP-Correctas'!$B:$C,2,0)</f>
        <v>b</v>
      </c>
      <c r="R33" s="40" t="str">
        <f>VLOOKUP('PUNTOS-RESP-CORRECTA'!Q33,'REP-Correctas'!$B:$C,2,0)</f>
        <v>b</v>
      </c>
      <c r="S33" s="40" t="str">
        <f>VLOOKUP('PUNTOS-RESP-CORRECTA'!R33,'REP-Correctas'!$B:$C,2,0)</f>
        <v>b</v>
      </c>
      <c r="T33" s="40" t="str">
        <f>VLOOKUP('PUNTOS-RESP-CORRECTA'!S33,'REP-Correctas'!$B:$C,2,0)</f>
        <v>d</v>
      </c>
      <c r="U33" s="40" t="str">
        <f>VLOOKUP('PUNTOS-RESP-CORRECTA'!T33,'REP-Correctas'!$B:$C,2,0)</f>
        <v>d</v>
      </c>
      <c r="V33" s="40" t="str">
        <f>VLOOKUP('PUNTOS-RESP-CORRECTA'!U33,'REP-Correctas'!$B:$C,2,0)</f>
        <v>b</v>
      </c>
      <c r="W33" s="40" t="str">
        <f>VLOOKUP('PUNTOS-RESP-CORRECTA'!V33,'REP-Correctas'!$B:$C,2,0)</f>
        <v>b</v>
      </c>
      <c r="X33" s="40" t="str">
        <f>VLOOKUP('PUNTOS-RESP-CORRECTA'!W33,'REP-Correctas'!$B:$C,2,0)</f>
        <v>b</v>
      </c>
      <c r="Y33" s="40" t="str">
        <f>VLOOKUP('PUNTOS-RESP-CORRECTA'!X33,'REP-Correctas'!$B:$C,2,0)</f>
        <v>b</v>
      </c>
      <c r="Z33" s="40" t="str">
        <f>VLOOKUP('PUNTOS-RESP-CORRECTA'!Y33,'REP-Correctas'!$B:$C,2,0)</f>
        <v>d</v>
      </c>
      <c r="AA33" s="40" t="str">
        <f>VLOOKUP('PUNTOS-RESP-CORRECTA'!Z33,'REP-Correctas'!$B:$C,2,0)</f>
        <v>b</v>
      </c>
      <c r="AB33" s="40" t="str">
        <f>VLOOKUP('PUNTOS-RESP-CORRECTA'!AA33,'REP-Correctas'!$B:$C,2,0)</f>
        <v>b</v>
      </c>
      <c r="AC33" s="40" t="str">
        <f>VLOOKUP('PUNTOS-RESP-CORRECTA'!AB33,'REP-Correctas'!$B:$C,2,0)</f>
        <v>d</v>
      </c>
      <c r="AD33" s="40" t="str">
        <f>VLOOKUP('PUNTOS-RESP-CORRECTA'!AC33,'REP-Correctas'!$B:$C,2,0)</f>
        <v>c</v>
      </c>
      <c r="AE33" s="40" t="str">
        <f>VLOOKUP('PUNTOS-RESP-CORRECTA'!AD33,'REP-Correctas'!$B:$C,2,0)</f>
        <v>b</v>
      </c>
      <c r="AF33" s="40" t="str">
        <f>VLOOKUP('PUNTOS-RESP-CORRECTA'!AE33,'REP-Correctas'!$B:$C,2,0)</f>
        <v>d</v>
      </c>
      <c r="AG33" s="40" t="str">
        <f>VLOOKUP('PUNTOS-RESP-CORRECTA'!AF33,'REP-Correctas'!$B:$C,2,0)</f>
        <v>b</v>
      </c>
      <c r="AH33" s="40" t="str">
        <f>VLOOKUP('PUNTOS-RESP-CORRECTA'!AG33,'REP-Correctas'!$B:$C,2,0)</f>
        <v>b</v>
      </c>
      <c r="AI33" s="40" t="str">
        <f>VLOOKUP('PUNTOS-RESP-CORRECTA'!AH33,'REP-Correctas'!$B:$C,2,0)</f>
        <v>d</v>
      </c>
      <c r="AJ33" s="40" t="e">
        <f>VLOOKUP('PUNTOS-RESP-CORRECTA'!AI33,'REP-Correctas'!$B:$C,2,0)</f>
        <v>#N/A</v>
      </c>
      <c r="AK33" s="40" t="e">
        <f>VLOOKUP('PUNTOS-RESP-CORRECTA'!AJ33,'REP-Correctas'!$B:$C,2,0)</f>
        <v>#N/A</v>
      </c>
      <c r="AL33" s="40" t="e">
        <f>VLOOKUP('PUNTOS-RESP-CORRECTA'!AK33,'REP-Correctas'!$B:$C,2,0)</f>
        <v>#N/A</v>
      </c>
      <c r="AM33" s="40" t="e">
        <f>VLOOKUP('PUNTOS-RESP-CORRECTA'!AL33,'REP-Correctas'!$B:$C,2,0)</f>
        <v>#N/A</v>
      </c>
      <c r="AN33" s="40" t="e">
        <f>VLOOKUP('PUNTOS-RESP-CORRECTA'!AM33,'REP-Correctas'!$B:$C,2,0)</f>
        <v>#N/A</v>
      </c>
      <c r="AO33" s="40" t="e">
        <f>VLOOKUP('PUNTOS-RESP-CORRECTA'!AN33,'REP-Correctas'!$B:$C,2,0)</f>
        <v>#N/A</v>
      </c>
      <c r="AP33" s="40" t="e">
        <f>VLOOKUP('PUNTOS-RESP-CORRECTA'!AO33,'REP-Correctas'!$B:$C,2,0)</f>
        <v>#N/A</v>
      </c>
      <c r="AQ33" s="40" t="e">
        <f>VLOOKUP('PUNTOS-RESP-CORRECTA'!AP33,'REP-Correctas'!$B:$C,2,0)</f>
        <v>#N/A</v>
      </c>
      <c r="AR33" s="40" t="e">
        <f>VLOOKUP('PUNTOS-RESP-CORRECTA'!AQ33,'REP-Correctas'!$B:$C,2,0)</f>
        <v>#N/A</v>
      </c>
      <c r="AS33" s="40" t="e">
        <f>VLOOKUP('PUNTOS-RESP-CORRECTA'!AR33,'REP-Correctas'!$B:$C,2,0)</f>
        <v>#N/A</v>
      </c>
      <c r="AT33" s="40" t="e">
        <f>VLOOKUP('PUNTOS-RESP-CORRECTA'!AS33,'REP-Correctas'!$B:$C,2,0)</f>
        <v>#N/A</v>
      </c>
      <c r="AU33" s="40" t="e">
        <f>VLOOKUP('PUNTOS-RESP-CORRECTA'!AT33,'REP-Correctas'!$B:$C,2,0)</f>
        <v>#N/A</v>
      </c>
      <c r="AV33" s="40" t="e">
        <f>VLOOKUP('PUNTOS-RESP-CORRECTA'!AU33,'REP-Correctas'!$B:$C,2,0)</f>
        <v>#N/A</v>
      </c>
      <c r="AW33" s="40" t="e">
        <f>VLOOKUP('PUNTOS-RESP-CORRECTA'!AV33,'REP-Correctas'!$B:$C,2,0)</f>
        <v>#N/A</v>
      </c>
      <c r="AX33" s="40" t="e">
        <f>VLOOKUP('PUNTOS-RESP-CORRECTA'!AW33,'REP-Correctas'!$B:$C,2,0)</f>
        <v>#N/A</v>
      </c>
    </row>
    <row r="34" spans="1:50">
      <c r="A34" s="145">
        <v>28</v>
      </c>
      <c r="B34" s="145" t="str">
        <f>GENERAL!D34</f>
        <v>D</v>
      </c>
      <c r="C34" s="35" t="str">
        <f>GENERAL!F34</f>
        <v>28) ¿A qué se debía que el perrito no supiera ladrar?</v>
      </c>
      <c r="D34" s="147" t="str">
        <f>VLOOKUP('PUNTOS-RESP-CORRECTA'!C34,'REP-Correctas'!$B:$C,2,0)</f>
        <v>b</v>
      </c>
      <c r="E34" s="40" t="str">
        <f>VLOOKUP('PUNTOS-RESP-CORRECTA'!D34,'REP-Correctas'!$B:$C,2,0)</f>
        <v>a</v>
      </c>
      <c r="F34" s="40" t="str">
        <f>VLOOKUP('PUNTOS-RESP-CORRECTA'!E34,'REP-Correctas'!$B:$C,2,0)</f>
        <v>d</v>
      </c>
      <c r="G34" s="40" t="str">
        <f>VLOOKUP('PUNTOS-RESP-CORRECTA'!F34,'REP-Correctas'!$B:$C,2,0)</f>
        <v>d</v>
      </c>
      <c r="H34" s="40" t="str">
        <f>VLOOKUP('PUNTOS-RESP-CORRECTA'!G34,'REP-Correctas'!$B:$C,2,0)</f>
        <v>d</v>
      </c>
      <c r="I34" s="40" t="str">
        <f>VLOOKUP('PUNTOS-RESP-CORRECTA'!H34,'REP-Correctas'!$B:$C,2,0)</f>
        <v>d</v>
      </c>
      <c r="J34" s="40" t="str">
        <f>VLOOKUP('PUNTOS-RESP-CORRECTA'!I34,'REP-Correctas'!$B:$C,2,0)</f>
        <v>d</v>
      </c>
      <c r="K34" s="40" t="str">
        <f>VLOOKUP('PUNTOS-RESP-CORRECTA'!J34,'REP-Correctas'!$B:$C,2,0)</f>
        <v>d</v>
      </c>
      <c r="L34" s="40" t="str">
        <f>VLOOKUP('PUNTOS-RESP-CORRECTA'!K34,'REP-Correctas'!$B:$C,2,0)</f>
        <v>d</v>
      </c>
      <c r="M34" s="40" t="str">
        <f>VLOOKUP('PUNTOS-RESP-CORRECTA'!L34,'REP-Correctas'!$B:$C,2,0)</f>
        <v>d</v>
      </c>
      <c r="N34" s="40" t="str">
        <f>VLOOKUP('PUNTOS-RESP-CORRECTA'!M34,'REP-Correctas'!$B:$C,2,0)</f>
        <v>d</v>
      </c>
      <c r="O34" s="40" t="str">
        <f>VLOOKUP('PUNTOS-RESP-CORRECTA'!N34,'REP-Correctas'!$B:$C,2,0)</f>
        <v>d</v>
      </c>
      <c r="P34" s="40" t="str">
        <f>VLOOKUP('PUNTOS-RESP-CORRECTA'!O34,'REP-Correctas'!$B:$C,2,0)</f>
        <v>d</v>
      </c>
      <c r="Q34" s="40" t="str">
        <f>VLOOKUP('PUNTOS-RESP-CORRECTA'!P34,'REP-Correctas'!$B:$C,2,0)</f>
        <v>d</v>
      </c>
      <c r="R34" s="40" t="str">
        <f>VLOOKUP('PUNTOS-RESP-CORRECTA'!Q34,'REP-Correctas'!$B:$C,2,0)</f>
        <v>d</v>
      </c>
      <c r="S34" s="40" t="str">
        <f>VLOOKUP('PUNTOS-RESP-CORRECTA'!R34,'REP-Correctas'!$B:$C,2,0)</f>
        <v>a</v>
      </c>
      <c r="T34" s="40" t="str">
        <f>VLOOKUP('PUNTOS-RESP-CORRECTA'!S34,'REP-Correctas'!$B:$C,2,0)</f>
        <v>c</v>
      </c>
      <c r="U34" s="40" t="str">
        <f>VLOOKUP('PUNTOS-RESP-CORRECTA'!T34,'REP-Correctas'!$B:$C,2,0)</f>
        <v>c</v>
      </c>
      <c r="V34" s="40" t="str">
        <f>VLOOKUP('PUNTOS-RESP-CORRECTA'!U34,'REP-Correctas'!$B:$C,2,0)</f>
        <v>d</v>
      </c>
      <c r="W34" s="40" t="str">
        <f>VLOOKUP('PUNTOS-RESP-CORRECTA'!V34,'REP-Correctas'!$B:$C,2,0)</f>
        <v>d</v>
      </c>
      <c r="X34" s="40" t="str">
        <f>VLOOKUP('PUNTOS-RESP-CORRECTA'!W34,'REP-Correctas'!$B:$C,2,0)</f>
        <v>d</v>
      </c>
      <c r="Y34" s="40" t="str">
        <f>VLOOKUP('PUNTOS-RESP-CORRECTA'!X34,'REP-Correctas'!$B:$C,2,0)</f>
        <v>c</v>
      </c>
      <c r="Z34" s="40" t="str">
        <f>VLOOKUP('PUNTOS-RESP-CORRECTA'!Y34,'REP-Correctas'!$B:$C,2,0)</f>
        <v>d</v>
      </c>
      <c r="AA34" s="40" t="str">
        <f>VLOOKUP('PUNTOS-RESP-CORRECTA'!Z34,'REP-Correctas'!$B:$C,2,0)</f>
        <v>d</v>
      </c>
      <c r="AB34" s="40" t="str">
        <f>VLOOKUP('PUNTOS-RESP-CORRECTA'!AA34,'REP-Correctas'!$B:$C,2,0)</f>
        <v>c</v>
      </c>
      <c r="AC34" s="40" t="str">
        <f>VLOOKUP('PUNTOS-RESP-CORRECTA'!AB34,'REP-Correctas'!$B:$C,2,0)</f>
        <v>d</v>
      </c>
      <c r="AD34" s="40" t="str">
        <f>VLOOKUP('PUNTOS-RESP-CORRECTA'!AC34,'REP-Correctas'!$B:$C,2,0)</f>
        <v>c</v>
      </c>
      <c r="AE34" s="40" t="str">
        <f>VLOOKUP('PUNTOS-RESP-CORRECTA'!AD34,'REP-Correctas'!$B:$C,2,0)</f>
        <v>d</v>
      </c>
      <c r="AF34" s="40" t="str">
        <f>VLOOKUP('PUNTOS-RESP-CORRECTA'!AE34,'REP-Correctas'!$B:$C,2,0)</f>
        <v>d</v>
      </c>
      <c r="AG34" s="40" t="str">
        <f>VLOOKUP('PUNTOS-RESP-CORRECTA'!AF34,'REP-Correctas'!$B:$C,2,0)</f>
        <v>d</v>
      </c>
      <c r="AH34" s="40" t="str">
        <f>VLOOKUP('PUNTOS-RESP-CORRECTA'!AG34,'REP-Correctas'!$B:$C,2,0)</f>
        <v>a</v>
      </c>
      <c r="AI34" s="40" t="str">
        <f>VLOOKUP('PUNTOS-RESP-CORRECTA'!AH34,'REP-Correctas'!$B:$C,2,0)</f>
        <v>d</v>
      </c>
      <c r="AJ34" s="40" t="e">
        <f>VLOOKUP('PUNTOS-RESP-CORRECTA'!AI34,'REP-Correctas'!$B:$C,2,0)</f>
        <v>#N/A</v>
      </c>
      <c r="AK34" s="40" t="e">
        <f>VLOOKUP('PUNTOS-RESP-CORRECTA'!AJ34,'REP-Correctas'!$B:$C,2,0)</f>
        <v>#N/A</v>
      </c>
      <c r="AL34" s="40" t="e">
        <f>VLOOKUP('PUNTOS-RESP-CORRECTA'!AK34,'REP-Correctas'!$B:$C,2,0)</f>
        <v>#N/A</v>
      </c>
      <c r="AM34" s="40" t="e">
        <f>VLOOKUP('PUNTOS-RESP-CORRECTA'!AL34,'REP-Correctas'!$B:$C,2,0)</f>
        <v>#N/A</v>
      </c>
      <c r="AN34" s="40" t="e">
        <f>VLOOKUP('PUNTOS-RESP-CORRECTA'!AM34,'REP-Correctas'!$B:$C,2,0)</f>
        <v>#N/A</v>
      </c>
      <c r="AO34" s="40" t="e">
        <f>VLOOKUP('PUNTOS-RESP-CORRECTA'!AN34,'REP-Correctas'!$B:$C,2,0)</f>
        <v>#N/A</v>
      </c>
      <c r="AP34" s="40" t="e">
        <f>VLOOKUP('PUNTOS-RESP-CORRECTA'!AO34,'REP-Correctas'!$B:$C,2,0)</f>
        <v>#N/A</v>
      </c>
      <c r="AQ34" s="40" t="e">
        <f>VLOOKUP('PUNTOS-RESP-CORRECTA'!AP34,'REP-Correctas'!$B:$C,2,0)</f>
        <v>#N/A</v>
      </c>
      <c r="AR34" s="40" t="e">
        <f>VLOOKUP('PUNTOS-RESP-CORRECTA'!AQ34,'REP-Correctas'!$B:$C,2,0)</f>
        <v>#N/A</v>
      </c>
      <c r="AS34" s="40" t="e">
        <f>VLOOKUP('PUNTOS-RESP-CORRECTA'!AR34,'REP-Correctas'!$B:$C,2,0)</f>
        <v>#N/A</v>
      </c>
      <c r="AT34" s="40" t="e">
        <f>VLOOKUP('PUNTOS-RESP-CORRECTA'!AS34,'REP-Correctas'!$B:$C,2,0)</f>
        <v>#N/A</v>
      </c>
      <c r="AU34" s="40" t="e">
        <f>VLOOKUP('PUNTOS-RESP-CORRECTA'!AT34,'REP-Correctas'!$B:$C,2,0)</f>
        <v>#N/A</v>
      </c>
      <c r="AV34" s="40" t="e">
        <f>VLOOKUP('PUNTOS-RESP-CORRECTA'!AU34,'REP-Correctas'!$B:$C,2,0)</f>
        <v>#N/A</v>
      </c>
      <c r="AW34" s="40" t="e">
        <f>VLOOKUP('PUNTOS-RESP-CORRECTA'!AV34,'REP-Correctas'!$B:$C,2,0)</f>
        <v>#N/A</v>
      </c>
      <c r="AX34" s="40" t="e">
        <f>VLOOKUP('PUNTOS-RESP-CORRECTA'!AW34,'REP-Correctas'!$B:$C,2,0)</f>
        <v>#N/A</v>
      </c>
    </row>
    <row r="35" spans="1:50" ht="45">
      <c r="A35" s="145">
        <v>29</v>
      </c>
      <c r="B35" s="145" t="str">
        <f>GENERAL!D35</f>
        <v>C</v>
      </c>
      <c r="C35" s="35" t="str">
        <f>GENERAL!F35</f>
        <v>29) Relee el siguiente fragmento y responde: ¿Qué palabra reemplaza a la subrayada sin modificar el sentido?</v>
      </c>
      <c r="D35" s="147" t="str">
        <f>VLOOKUP('PUNTOS-RESP-CORRECTA'!C35,'REP-Correctas'!$B:$C,2,0)</f>
        <v>c</v>
      </c>
      <c r="E35" s="40" t="str">
        <f>VLOOKUP('PUNTOS-RESP-CORRECTA'!D35,'REP-Correctas'!$B:$C,2,0)</f>
        <v>c</v>
      </c>
      <c r="F35" s="40" t="str">
        <f>VLOOKUP('PUNTOS-RESP-CORRECTA'!E35,'REP-Correctas'!$B:$C,2,0)</f>
        <v>a</v>
      </c>
      <c r="G35" s="40" t="str">
        <f>VLOOKUP('PUNTOS-RESP-CORRECTA'!F35,'REP-Correctas'!$B:$C,2,0)</f>
        <v>c</v>
      </c>
      <c r="H35" s="40" t="str">
        <f>VLOOKUP('PUNTOS-RESP-CORRECTA'!G35,'REP-Correctas'!$B:$C,2,0)</f>
        <v>c</v>
      </c>
      <c r="I35" s="40" t="str">
        <f>VLOOKUP('PUNTOS-RESP-CORRECTA'!H35,'REP-Correctas'!$B:$C,2,0)</f>
        <v>c</v>
      </c>
      <c r="J35" s="40" t="str">
        <f>VLOOKUP('PUNTOS-RESP-CORRECTA'!I35,'REP-Correctas'!$B:$C,2,0)</f>
        <v>c</v>
      </c>
      <c r="K35" s="40" t="str">
        <f>VLOOKUP('PUNTOS-RESP-CORRECTA'!J35,'REP-Correctas'!$B:$C,2,0)</f>
        <v>c</v>
      </c>
      <c r="L35" s="40" t="str">
        <f>VLOOKUP('PUNTOS-RESP-CORRECTA'!K35,'REP-Correctas'!$B:$C,2,0)</f>
        <v>c</v>
      </c>
      <c r="M35" s="40" t="str">
        <f>VLOOKUP('PUNTOS-RESP-CORRECTA'!L35,'REP-Correctas'!$B:$C,2,0)</f>
        <v>c</v>
      </c>
      <c r="N35" s="40" t="str">
        <f>VLOOKUP('PUNTOS-RESP-CORRECTA'!M35,'REP-Correctas'!$B:$C,2,0)</f>
        <v>c</v>
      </c>
      <c r="O35" s="40" t="str">
        <f>VLOOKUP('PUNTOS-RESP-CORRECTA'!N35,'REP-Correctas'!$B:$C,2,0)</f>
        <v>c</v>
      </c>
      <c r="P35" s="40" t="str">
        <f>VLOOKUP('PUNTOS-RESP-CORRECTA'!O35,'REP-Correctas'!$B:$C,2,0)</f>
        <v>a</v>
      </c>
      <c r="Q35" s="40" t="str">
        <f>VLOOKUP('PUNTOS-RESP-CORRECTA'!P35,'REP-Correctas'!$B:$C,2,0)</f>
        <v>a</v>
      </c>
      <c r="R35" s="40" t="str">
        <f>VLOOKUP('PUNTOS-RESP-CORRECTA'!Q35,'REP-Correctas'!$B:$C,2,0)</f>
        <v>a</v>
      </c>
      <c r="S35" s="40" t="str">
        <f>VLOOKUP('PUNTOS-RESP-CORRECTA'!R35,'REP-Correctas'!$B:$C,2,0)</f>
        <v>c</v>
      </c>
      <c r="T35" s="40" t="str">
        <f>VLOOKUP('PUNTOS-RESP-CORRECTA'!S35,'REP-Correctas'!$B:$C,2,0)</f>
        <v>c</v>
      </c>
      <c r="U35" s="40" t="str">
        <f>VLOOKUP('PUNTOS-RESP-CORRECTA'!T35,'REP-Correctas'!$B:$C,2,0)</f>
        <v>c</v>
      </c>
      <c r="V35" s="40" t="str">
        <f>VLOOKUP('PUNTOS-RESP-CORRECTA'!U35,'REP-Correctas'!$B:$C,2,0)</f>
        <v>c</v>
      </c>
      <c r="W35" s="40" t="str">
        <f>VLOOKUP('PUNTOS-RESP-CORRECTA'!V35,'REP-Correctas'!$B:$C,2,0)</f>
        <v>c</v>
      </c>
      <c r="X35" s="40" t="str">
        <f>VLOOKUP('PUNTOS-RESP-CORRECTA'!W35,'REP-Correctas'!$B:$C,2,0)</f>
        <v>c</v>
      </c>
      <c r="Y35" s="40" t="str">
        <f>VLOOKUP('PUNTOS-RESP-CORRECTA'!X35,'REP-Correctas'!$B:$C,2,0)</f>
        <v>c</v>
      </c>
      <c r="Z35" s="40" t="str">
        <f>VLOOKUP('PUNTOS-RESP-CORRECTA'!Y35,'REP-Correctas'!$B:$C,2,0)</f>
        <v>c</v>
      </c>
      <c r="AA35" s="40" t="str">
        <f>VLOOKUP('PUNTOS-RESP-CORRECTA'!Z35,'REP-Correctas'!$B:$C,2,0)</f>
        <v>c</v>
      </c>
      <c r="AB35" s="40" t="str">
        <f>VLOOKUP('PUNTOS-RESP-CORRECTA'!AA35,'REP-Correctas'!$B:$C,2,0)</f>
        <v>c</v>
      </c>
      <c r="AC35" s="40" t="str">
        <f>VLOOKUP('PUNTOS-RESP-CORRECTA'!AB35,'REP-Correctas'!$B:$C,2,0)</f>
        <v>c</v>
      </c>
      <c r="AD35" s="40" t="str">
        <f>VLOOKUP('PUNTOS-RESP-CORRECTA'!AC35,'REP-Correctas'!$B:$C,2,0)</f>
        <v>a</v>
      </c>
      <c r="AE35" s="40" t="str">
        <f>VLOOKUP('PUNTOS-RESP-CORRECTA'!AD35,'REP-Correctas'!$B:$C,2,0)</f>
        <v>c</v>
      </c>
      <c r="AF35" s="40" t="str">
        <f>VLOOKUP('PUNTOS-RESP-CORRECTA'!AE35,'REP-Correctas'!$B:$C,2,0)</f>
        <v>c</v>
      </c>
      <c r="AG35" s="40" t="str">
        <f>VLOOKUP('PUNTOS-RESP-CORRECTA'!AF35,'REP-Correctas'!$B:$C,2,0)</f>
        <v>c</v>
      </c>
      <c r="AH35" s="40" t="str">
        <f>VLOOKUP('PUNTOS-RESP-CORRECTA'!AG35,'REP-Correctas'!$B:$C,2,0)</f>
        <v>c</v>
      </c>
      <c r="AI35" s="40" t="str">
        <f>VLOOKUP('PUNTOS-RESP-CORRECTA'!AH35,'REP-Correctas'!$B:$C,2,0)</f>
        <v>a</v>
      </c>
      <c r="AJ35" s="40" t="e">
        <f>VLOOKUP('PUNTOS-RESP-CORRECTA'!AI35,'REP-Correctas'!$B:$C,2,0)</f>
        <v>#N/A</v>
      </c>
      <c r="AK35" s="40" t="e">
        <f>VLOOKUP('PUNTOS-RESP-CORRECTA'!AJ35,'REP-Correctas'!$B:$C,2,0)</f>
        <v>#N/A</v>
      </c>
      <c r="AL35" s="40" t="e">
        <f>VLOOKUP('PUNTOS-RESP-CORRECTA'!AK35,'REP-Correctas'!$B:$C,2,0)</f>
        <v>#N/A</v>
      </c>
      <c r="AM35" s="40" t="e">
        <f>VLOOKUP('PUNTOS-RESP-CORRECTA'!AL35,'REP-Correctas'!$B:$C,2,0)</f>
        <v>#N/A</v>
      </c>
      <c r="AN35" s="40" t="e">
        <f>VLOOKUP('PUNTOS-RESP-CORRECTA'!AM35,'REP-Correctas'!$B:$C,2,0)</f>
        <v>#N/A</v>
      </c>
      <c r="AO35" s="40" t="e">
        <f>VLOOKUP('PUNTOS-RESP-CORRECTA'!AN35,'REP-Correctas'!$B:$C,2,0)</f>
        <v>#N/A</v>
      </c>
      <c r="AP35" s="40" t="e">
        <f>VLOOKUP('PUNTOS-RESP-CORRECTA'!AO35,'REP-Correctas'!$B:$C,2,0)</f>
        <v>#N/A</v>
      </c>
      <c r="AQ35" s="40" t="e">
        <f>VLOOKUP('PUNTOS-RESP-CORRECTA'!AP35,'REP-Correctas'!$B:$C,2,0)</f>
        <v>#N/A</v>
      </c>
      <c r="AR35" s="40" t="e">
        <f>VLOOKUP('PUNTOS-RESP-CORRECTA'!AQ35,'REP-Correctas'!$B:$C,2,0)</f>
        <v>#N/A</v>
      </c>
      <c r="AS35" s="40" t="e">
        <f>VLOOKUP('PUNTOS-RESP-CORRECTA'!AR35,'REP-Correctas'!$B:$C,2,0)</f>
        <v>#N/A</v>
      </c>
      <c r="AT35" s="40" t="e">
        <f>VLOOKUP('PUNTOS-RESP-CORRECTA'!AS35,'REP-Correctas'!$B:$C,2,0)</f>
        <v>#N/A</v>
      </c>
      <c r="AU35" s="40" t="e">
        <f>VLOOKUP('PUNTOS-RESP-CORRECTA'!AT35,'REP-Correctas'!$B:$C,2,0)</f>
        <v>#N/A</v>
      </c>
      <c r="AV35" s="40" t="e">
        <f>VLOOKUP('PUNTOS-RESP-CORRECTA'!AU35,'REP-Correctas'!$B:$C,2,0)</f>
        <v>#N/A</v>
      </c>
      <c r="AW35" s="40" t="e">
        <f>VLOOKUP('PUNTOS-RESP-CORRECTA'!AV35,'REP-Correctas'!$B:$C,2,0)</f>
        <v>#N/A</v>
      </c>
      <c r="AX35" s="40" t="e">
        <f>VLOOKUP('PUNTOS-RESP-CORRECTA'!AW35,'REP-Correctas'!$B:$C,2,0)</f>
        <v>#N/A</v>
      </c>
    </row>
    <row r="36" spans="1:50">
      <c r="A36" s="145">
        <v>30</v>
      </c>
      <c r="B36" s="145" t="str">
        <f>GENERAL!D36</f>
        <v>A</v>
      </c>
      <c r="C36" s="35" t="str">
        <f>GENERAL!F36</f>
        <v>30) ¿Para qué se utilizan cursivas en el texto?</v>
      </c>
      <c r="D36" s="147" t="str">
        <f>VLOOKUP('PUNTOS-RESP-CORRECTA'!C36,'REP-Correctas'!$B:$C,2,0)</f>
        <v>a</v>
      </c>
      <c r="E36" s="40" t="str">
        <f>VLOOKUP('PUNTOS-RESP-CORRECTA'!D36,'REP-Correctas'!$B:$C,2,0)</f>
        <v>b</v>
      </c>
      <c r="F36" s="40" t="str">
        <f>VLOOKUP('PUNTOS-RESP-CORRECTA'!E36,'REP-Correctas'!$B:$C,2,0)</f>
        <v>a</v>
      </c>
      <c r="G36" s="40" t="str">
        <f>VLOOKUP('PUNTOS-RESP-CORRECTA'!F36,'REP-Correctas'!$B:$C,2,0)</f>
        <v>a</v>
      </c>
      <c r="H36" s="40" t="str">
        <f>VLOOKUP('PUNTOS-RESP-CORRECTA'!G36,'REP-Correctas'!$B:$C,2,0)</f>
        <v>a</v>
      </c>
      <c r="I36" s="40" t="str">
        <f>VLOOKUP('PUNTOS-RESP-CORRECTA'!H36,'REP-Correctas'!$B:$C,2,0)</f>
        <v>a</v>
      </c>
      <c r="J36" s="40" t="str">
        <f>VLOOKUP('PUNTOS-RESP-CORRECTA'!I36,'REP-Correctas'!$B:$C,2,0)</f>
        <v>a</v>
      </c>
      <c r="K36" s="40" t="str">
        <f>VLOOKUP('PUNTOS-RESP-CORRECTA'!J36,'REP-Correctas'!$B:$C,2,0)</f>
        <v>a</v>
      </c>
      <c r="L36" s="40" t="str">
        <f>VLOOKUP('PUNTOS-RESP-CORRECTA'!K36,'REP-Correctas'!$B:$C,2,0)</f>
        <v>a</v>
      </c>
      <c r="M36" s="40" t="str">
        <f>VLOOKUP('PUNTOS-RESP-CORRECTA'!L36,'REP-Correctas'!$B:$C,2,0)</f>
        <v>a</v>
      </c>
      <c r="N36" s="40" t="str">
        <f>VLOOKUP('PUNTOS-RESP-CORRECTA'!M36,'REP-Correctas'!$B:$C,2,0)</f>
        <v>a</v>
      </c>
      <c r="O36" s="40" t="str">
        <f>VLOOKUP('PUNTOS-RESP-CORRECTA'!N36,'REP-Correctas'!$B:$C,2,0)</f>
        <v>a</v>
      </c>
      <c r="P36" s="40" t="str">
        <f>VLOOKUP('PUNTOS-RESP-CORRECTA'!O36,'REP-Correctas'!$B:$C,2,0)</f>
        <v>d</v>
      </c>
      <c r="Q36" s="40" t="str">
        <f>VLOOKUP('PUNTOS-RESP-CORRECTA'!P36,'REP-Correctas'!$B:$C,2,0)</f>
        <v>d</v>
      </c>
      <c r="R36" s="40" t="str">
        <f>VLOOKUP('PUNTOS-RESP-CORRECTA'!Q36,'REP-Correctas'!$B:$C,2,0)</f>
        <v>d</v>
      </c>
      <c r="S36" s="40" t="str">
        <f>VLOOKUP('PUNTOS-RESP-CORRECTA'!R36,'REP-Correctas'!$B:$C,2,0)</f>
        <v>d</v>
      </c>
      <c r="T36" s="40" t="str">
        <f>VLOOKUP('PUNTOS-RESP-CORRECTA'!S36,'REP-Correctas'!$B:$C,2,0)</f>
        <v>d</v>
      </c>
      <c r="U36" s="40" t="str">
        <f>VLOOKUP('PUNTOS-RESP-CORRECTA'!T36,'REP-Correctas'!$B:$C,2,0)</f>
        <v>d</v>
      </c>
      <c r="V36" s="40" t="str">
        <f>VLOOKUP('PUNTOS-RESP-CORRECTA'!U36,'REP-Correctas'!$B:$C,2,0)</f>
        <v>d</v>
      </c>
      <c r="W36" s="40" t="str">
        <f>VLOOKUP('PUNTOS-RESP-CORRECTA'!V36,'REP-Correctas'!$B:$C,2,0)</f>
        <v>a</v>
      </c>
      <c r="X36" s="40" t="str">
        <f>VLOOKUP('PUNTOS-RESP-CORRECTA'!W36,'REP-Correctas'!$B:$C,2,0)</f>
        <v>a</v>
      </c>
      <c r="Y36" s="40" t="str">
        <f>VLOOKUP('PUNTOS-RESP-CORRECTA'!X36,'REP-Correctas'!$B:$C,2,0)</f>
        <v>d</v>
      </c>
      <c r="Z36" s="40" t="str">
        <f>VLOOKUP('PUNTOS-RESP-CORRECTA'!Y36,'REP-Correctas'!$B:$C,2,0)</f>
        <v>a</v>
      </c>
      <c r="AA36" s="40" t="str">
        <f>VLOOKUP('PUNTOS-RESP-CORRECTA'!Z36,'REP-Correctas'!$B:$C,2,0)</f>
        <v>a</v>
      </c>
      <c r="AB36" s="40" t="str">
        <f>VLOOKUP('PUNTOS-RESP-CORRECTA'!AA36,'REP-Correctas'!$B:$C,2,0)</f>
        <v>d</v>
      </c>
      <c r="AC36" s="40" t="str">
        <f>VLOOKUP('PUNTOS-RESP-CORRECTA'!AB36,'REP-Correctas'!$B:$C,2,0)</f>
        <v>a</v>
      </c>
      <c r="AD36" s="40" t="str">
        <f>VLOOKUP('PUNTOS-RESP-CORRECTA'!AC36,'REP-Correctas'!$B:$C,2,0)</f>
        <v>a</v>
      </c>
      <c r="AE36" s="40" t="str">
        <f>VLOOKUP('PUNTOS-RESP-CORRECTA'!AD36,'REP-Correctas'!$B:$C,2,0)</f>
        <v>a</v>
      </c>
      <c r="AF36" s="40" t="str">
        <f>VLOOKUP('PUNTOS-RESP-CORRECTA'!AE36,'REP-Correctas'!$B:$C,2,0)</f>
        <v>a</v>
      </c>
      <c r="AG36" s="40" t="str">
        <f>VLOOKUP('PUNTOS-RESP-CORRECTA'!AF36,'REP-Correctas'!$B:$C,2,0)</f>
        <v>a</v>
      </c>
      <c r="AH36" s="40" t="str">
        <f>VLOOKUP('PUNTOS-RESP-CORRECTA'!AG36,'REP-Correctas'!$B:$C,2,0)</f>
        <v>c</v>
      </c>
      <c r="AI36" s="40" t="str">
        <f>VLOOKUP('PUNTOS-RESP-CORRECTA'!AH36,'REP-Correctas'!$B:$C,2,0)</f>
        <v>d</v>
      </c>
      <c r="AJ36" s="40" t="e">
        <f>VLOOKUP('PUNTOS-RESP-CORRECTA'!AI36,'REP-Correctas'!$B:$C,2,0)</f>
        <v>#N/A</v>
      </c>
      <c r="AK36" s="40" t="e">
        <f>VLOOKUP('PUNTOS-RESP-CORRECTA'!AJ36,'REP-Correctas'!$B:$C,2,0)</f>
        <v>#N/A</v>
      </c>
      <c r="AL36" s="40" t="e">
        <f>VLOOKUP('PUNTOS-RESP-CORRECTA'!AK36,'REP-Correctas'!$B:$C,2,0)</f>
        <v>#N/A</v>
      </c>
      <c r="AM36" s="40" t="e">
        <f>VLOOKUP('PUNTOS-RESP-CORRECTA'!AL36,'REP-Correctas'!$B:$C,2,0)</f>
        <v>#N/A</v>
      </c>
      <c r="AN36" s="40" t="e">
        <f>VLOOKUP('PUNTOS-RESP-CORRECTA'!AM36,'REP-Correctas'!$B:$C,2,0)</f>
        <v>#N/A</v>
      </c>
      <c r="AO36" s="40" t="e">
        <f>VLOOKUP('PUNTOS-RESP-CORRECTA'!AN36,'REP-Correctas'!$B:$C,2,0)</f>
        <v>#N/A</v>
      </c>
      <c r="AP36" s="40" t="e">
        <f>VLOOKUP('PUNTOS-RESP-CORRECTA'!AO36,'REP-Correctas'!$B:$C,2,0)</f>
        <v>#N/A</v>
      </c>
      <c r="AQ36" s="40" t="e">
        <f>VLOOKUP('PUNTOS-RESP-CORRECTA'!AP36,'REP-Correctas'!$B:$C,2,0)</f>
        <v>#N/A</v>
      </c>
      <c r="AR36" s="40" t="e">
        <f>VLOOKUP('PUNTOS-RESP-CORRECTA'!AQ36,'REP-Correctas'!$B:$C,2,0)</f>
        <v>#N/A</v>
      </c>
      <c r="AS36" s="40" t="e">
        <f>VLOOKUP('PUNTOS-RESP-CORRECTA'!AR36,'REP-Correctas'!$B:$C,2,0)</f>
        <v>#N/A</v>
      </c>
      <c r="AT36" s="40" t="e">
        <f>VLOOKUP('PUNTOS-RESP-CORRECTA'!AS36,'REP-Correctas'!$B:$C,2,0)</f>
        <v>#N/A</v>
      </c>
      <c r="AU36" s="40" t="e">
        <f>VLOOKUP('PUNTOS-RESP-CORRECTA'!AT36,'REP-Correctas'!$B:$C,2,0)</f>
        <v>#N/A</v>
      </c>
      <c r="AV36" s="40" t="e">
        <f>VLOOKUP('PUNTOS-RESP-CORRECTA'!AU36,'REP-Correctas'!$B:$C,2,0)</f>
        <v>#N/A</v>
      </c>
      <c r="AW36" s="40" t="e">
        <f>VLOOKUP('PUNTOS-RESP-CORRECTA'!AV36,'REP-Correctas'!$B:$C,2,0)</f>
        <v>#N/A</v>
      </c>
      <c r="AX36" s="40" t="e">
        <f>VLOOKUP('PUNTOS-RESP-CORRECTA'!AW36,'REP-Correctas'!$B:$C,2,0)</f>
        <v>#N/A</v>
      </c>
    </row>
    <row r="37" spans="1:50">
      <c r="B37" s="10"/>
      <c r="C37" s="18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8.75">
      <c r="B38" s="37" t="s">
        <v>13</v>
      </c>
      <c r="C38" s="37">
        <f>GENERAL!B1</f>
        <v>32</v>
      </c>
    </row>
    <row r="39" spans="1:50" ht="21">
      <c r="B39" s="36" t="s">
        <v>17</v>
      </c>
      <c r="C39" s="36" t="s">
        <v>18</v>
      </c>
      <c r="D39" s="73" t="s">
        <v>19</v>
      </c>
      <c r="E39" s="16" t="s">
        <v>20</v>
      </c>
      <c r="F39" s="39" t="s">
        <v>0</v>
      </c>
      <c r="G39" s="39" t="s">
        <v>1</v>
      </c>
      <c r="H39" s="39" t="s">
        <v>2</v>
      </c>
      <c r="I39" s="39" t="s">
        <v>3</v>
      </c>
      <c r="J39" s="73" t="s">
        <v>5</v>
      </c>
      <c r="K39" s="17"/>
    </row>
    <row r="40" spans="1:50">
      <c r="B40" s="22" t="str">
        <f>GENERAL!B7</f>
        <v>Literario narrativo: Leyenda</v>
      </c>
      <c r="C40" s="22" t="str">
        <f>GENERAL!C7</f>
        <v>Localizar información</v>
      </c>
      <c r="D40" s="15" t="str">
        <f t="shared" ref="D40:D64" si="0">B7</f>
        <v>D</v>
      </c>
      <c r="E40" s="38">
        <f>INDEX($F40:$I$69,MATCH(D40,$D40:$D$69,0),MATCH(D40,$F$39:$I$39,0))</f>
        <v>0.4375</v>
      </c>
      <c r="F40" s="23">
        <f t="shared" ref="F40:I61" si="1">COUNTIF($D7:$AX7,F$39)/$C$38</f>
        <v>0.34375</v>
      </c>
      <c r="G40" s="38">
        <f t="shared" si="1"/>
        <v>0</v>
      </c>
      <c r="H40" s="38">
        <f t="shared" si="1"/>
        <v>0.21875</v>
      </c>
      <c r="I40" s="38">
        <f t="shared" si="1"/>
        <v>0.4375</v>
      </c>
      <c r="J40" s="15">
        <v>1</v>
      </c>
      <c r="K40" s="17"/>
    </row>
    <row r="41" spans="1:50">
      <c r="B41" s="22" t="str">
        <f>GENERAL!B8</f>
        <v>Literario narrativo: Leyenda</v>
      </c>
      <c r="C41" s="22" t="str">
        <f>GENERAL!C8</f>
        <v>Relacionar e interpretar información</v>
      </c>
      <c r="D41" s="15" t="str">
        <f t="shared" si="0"/>
        <v>D</v>
      </c>
      <c r="E41" s="38">
        <f>INDEX($F41:$I$69,MATCH(D41,$D41:$D$69,0),MATCH(D41,$F$39:$I$39,0))</f>
        <v>0.78125</v>
      </c>
      <c r="F41" s="23">
        <f t="shared" si="1"/>
        <v>0</v>
      </c>
      <c r="G41" s="38">
        <f t="shared" si="1"/>
        <v>0</v>
      </c>
      <c r="H41" s="38">
        <f t="shared" si="1"/>
        <v>0.21875</v>
      </c>
      <c r="I41" s="38">
        <f t="shared" si="1"/>
        <v>0.78125</v>
      </c>
      <c r="J41" s="15">
        <v>2</v>
      </c>
      <c r="K41" s="17"/>
    </row>
    <row r="42" spans="1:50">
      <c r="B42" s="22" t="str">
        <f>GENERAL!B9</f>
        <v>Literario narrativo: Leyenda</v>
      </c>
      <c r="C42" s="22" t="str">
        <f>GENERAL!C9</f>
        <v>Relacionar e interpretar información</v>
      </c>
      <c r="D42" s="15" t="str">
        <f t="shared" si="0"/>
        <v>D</v>
      </c>
      <c r="E42" s="38">
        <f>INDEX($F42:$I$69,MATCH(D42,$D42:$D$69,0),MATCH(D42,$F$39:$I$39,0))</f>
        <v>0.90625</v>
      </c>
      <c r="F42" s="23">
        <f t="shared" si="1"/>
        <v>6.25E-2</v>
      </c>
      <c r="G42" s="38">
        <f t="shared" si="1"/>
        <v>3.125E-2</v>
      </c>
      <c r="H42" s="38">
        <f t="shared" si="1"/>
        <v>0</v>
      </c>
      <c r="I42" s="38">
        <f t="shared" si="1"/>
        <v>0.90625</v>
      </c>
      <c r="J42" s="15">
        <v>3</v>
      </c>
      <c r="K42" s="17"/>
    </row>
    <row r="43" spans="1:50">
      <c r="B43" s="22" t="str">
        <f>GENERAL!B10</f>
        <v>Literario narrativo: Leyenda</v>
      </c>
      <c r="C43" s="22" t="str">
        <f>GENERAL!C10</f>
        <v>Relacionar e interpretar información</v>
      </c>
      <c r="D43" s="15" t="str">
        <f t="shared" si="0"/>
        <v>A</v>
      </c>
      <c r="E43" s="38">
        <f>INDEX($F43:$I$69,MATCH(D43,$D43:$D$69,0),MATCH(D43,$F$39:$I$39,0))</f>
        <v>0.5625</v>
      </c>
      <c r="F43" s="23">
        <f t="shared" si="1"/>
        <v>0.5625</v>
      </c>
      <c r="G43" s="38">
        <f t="shared" si="1"/>
        <v>0.15625</v>
      </c>
      <c r="H43" s="38">
        <f t="shared" si="1"/>
        <v>0.28125</v>
      </c>
      <c r="I43" s="38">
        <f t="shared" si="1"/>
        <v>0</v>
      </c>
      <c r="J43" s="15">
        <v>4</v>
      </c>
      <c r="K43" s="17"/>
    </row>
    <row r="44" spans="1:50">
      <c r="B44" s="22" t="str">
        <f>GENERAL!B11</f>
        <v>Literario narrativo: Leyenda</v>
      </c>
      <c r="C44" s="22" t="str">
        <f>GENERAL!C11</f>
        <v>Reflexionar sobre el texto</v>
      </c>
      <c r="D44" s="15" t="str">
        <f t="shared" si="0"/>
        <v>C</v>
      </c>
      <c r="E44" s="38">
        <f>INDEX($F44:$I$69,MATCH(D44,$D44:$D$69,0),MATCH(D44,$F$39:$I$39,0))</f>
        <v>0.3125</v>
      </c>
      <c r="F44" s="23">
        <f t="shared" si="1"/>
        <v>0.34375</v>
      </c>
      <c r="G44" s="38">
        <f t="shared" si="1"/>
        <v>0.3125</v>
      </c>
      <c r="H44" s="38">
        <f t="shared" si="1"/>
        <v>0.3125</v>
      </c>
      <c r="I44" s="38">
        <f t="shared" si="1"/>
        <v>3.125E-2</v>
      </c>
      <c r="J44" s="15">
        <v>5</v>
      </c>
      <c r="K44" s="17"/>
    </row>
    <row r="45" spans="1:50">
      <c r="B45" s="22" t="str">
        <f>GENERAL!B12</f>
        <v>Literario lírico: Poema</v>
      </c>
      <c r="C45" s="22" t="str">
        <f>GENERAL!C12</f>
        <v>Relacionar e interpretar información</v>
      </c>
      <c r="D45" s="15" t="str">
        <f t="shared" si="0"/>
        <v>B</v>
      </c>
      <c r="E45" s="38">
        <f>INDEX($F45:$I$69,MATCH(D45,$D45:$D$69,0),MATCH(D45,$F$39:$I$39,0))</f>
        <v>0.84375</v>
      </c>
      <c r="F45" s="23">
        <f t="shared" si="1"/>
        <v>6.25E-2</v>
      </c>
      <c r="G45" s="38">
        <f t="shared" si="1"/>
        <v>0.84375</v>
      </c>
      <c r="H45" s="38">
        <f t="shared" si="1"/>
        <v>3.125E-2</v>
      </c>
      <c r="I45" s="38">
        <f t="shared" si="1"/>
        <v>6.25E-2</v>
      </c>
      <c r="J45" s="15">
        <v>6</v>
      </c>
      <c r="K45" s="17"/>
    </row>
    <row r="46" spans="1:50">
      <c r="B46" s="22" t="str">
        <f>GENERAL!B13</f>
        <v>Literario lírico: Poema</v>
      </c>
      <c r="C46" s="22" t="str">
        <f>GENERAL!C13</f>
        <v>Relacionar e interpretar información</v>
      </c>
      <c r="D46" s="15" t="str">
        <f t="shared" si="0"/>
        <v>A</v>
      </c>
      <c r="E46" s="38">
        <f>INDEX($F46:$I$69,MATCH(D46,$D46:$D$69,0),MATCH(D46,$F$39:$I$39,0))</f>
        <v>0.53125</v>
      </c>
      <c r="F46" s="23">
        <f t="shared" si="1"/>
        <v>0.53125</v>
      </c>
      <c r="G46" s="38">
        <f t="shared" si="1"/>
        <v>0.125</v>
      </c>
      <c r="H46" s="38">
        <f t="shared" si="1"/>
        <v>0.28125</v>
      </c>
      <c r="I46" s="38">
        <f t="shared" si="1"/>
        <v>6.25E-2</v>
      </c>
      <c r="J46" s="15">
        <v>7</v>
      </c>
      <c r="K46" s="17"/>
    </row>
    <row r="47" spans="1:50">
      <c r="B47" s="22" t="str">
        <f>GENERAL!B14</f>
        <v>Literario lírico: Poema</v>
      </c>
      <c r="C47" s="22" t="str">
        <f>GENERAL!C14</f>
        <v>Relacionar e interpretar información</v>
      </c>
      <c r="D47" s="15" t="str">
        <f t="shared" si="0"/>
        <v>D</v>
      </c>
      <c r="E47" s="38">
        <f>INDEX($F47:$I$69,MATCH(D47,$D47:$D$69,0),MATCH(D47,$F$39:$I$39,0))</f>
        <v>0.875</v>
      </c>
      <c r="F47" s="23">
        <f t="shared" si="1"/>
        <v>0.125</v>
      </c>
      <c r="G47" s="38">
        <f t="shared" si="1"/>
        <v>0</v>
      </c>
      <c r="H47" s="38">
        <f t="shared" si="1"/>
        <v>0</v>
      </c>
      <c r="I47" s="38">
        <f t="shared" si="1"/>
        <v>0.875</v>
      </c>
      <c r="J47" s="15">
        <v>8</v>
      </c>
      <c r="K47" s="17"/>
    </row>
    <row r="48" spans="1:50">
      <c r="B48" s="22" t="str">
        <f>GENERAL!B15</f>
        <v>Literario lírico: Poema</v>
      </c>
      <c r="C48" s="22" t="str">
        <f>GENERAL!C15</f>
        <v>Reflexionar sobre el texto</v>
      </c>
      <c r="D48" s="15" t="str">
        <f t="shared" si="0"/>
        <v>C</v>
      </c>
      <c r="E48" s="38">
        <f>INDEX($F48:$I$69,MATCH(D48,$D48:$D$69,0),MATCH(D48,$F$39:$I$39,0))</f>
        <v>0.53125</v>
      </c>
      <c r="F48" s="23">
        <f t="shared" si="1"/>
        <v>9.375E-2</v>
      </c>
      <c r="G48" s="38">
        <f t="shared" si="1"/>
        <v>0.15625</v>
      </c>
      <c r="H48" s="38">
        <f t="shared" si="1"/>
        <v>0.53125</v>
      </c>
      <c r="I48" s="38">
        <f t="shared" si="1"/>
        <v>0.21875</v>
      </c>
      <c r="J48" s="15">
        <v>9</v>
      </c>
      <c r="K48" s="17"/>
    </row>
    <row r="49" spans="2:11">
      <c r="B49" s="22" t="str">
        <f>GENERAL!B16</f>
        <v>No literario: Entrevista</v>
      </c>
      <c r="C49" s="22" t="str">
        <f>GENERAL!C16</f>
        <v>Localizar información</v>
      </c>
      <c r="D49" s="15" t="str">
        <f t="shared" si="0"/>
        <v>C</v>
      </c>
      <c r="E49" s="38">
        <f>INDEX($F49:$I$69,MATCH(D49,$D49:$D$69,0),MATCH(D49,$F$39:$I$39,0))</f>
        <v>0.6875</v>
      </c>
      <c r="F49" s="23">
        <f t="shared" si="1"/>
        <v>0.25</v>
      </c>
      <c r="G49" s="38">
        <f t="shared" si="1"/>
        <v>0</v>
      </c>
      <c r="H49" s="38">
        <f t="shared" si="1"/>
        <v>0.6875</v>
      </c>
      <c r="I49" s="38">
        <f t="shared" si="1"/>
        <v>6.25E-2</v>
      </c>
      <c r="J49" s="15">
        <v>10</v>
      </c>
      <c r="K49" s="17"/>
    </row>
    <row r="50" spans="2:11">
      <c r="B50" s="22" t="str">
        <f>GENERAL!B17</f>
        <v>No literario: Entrevista</v>
      </c>
      <c r="C50" s="22" t="str">
        <f>GENERAL!C17</f>
        <v>Relacionar e interpretar información</v>
      </c>
      <c r="D50" s="15" t="str">
        <f t="shared" si="0"/>
        <v>C</v>
      </c>
      <c r="E50" s="38">
        <f>INDEX($F50:$I$69,MATCH(D50,$D50:$D$69,0),MATCH(D50,$F$39:$I$39,0))</f>
        <v>0.90625</v>
      </c>
      <c r="F50" s="23">
        <f t="shared" si="1"/>
        <v>3.125E-2</v>
      </c>
      <c r="G50" s="38">
        <f t="shared" si="1"/>
        <v>6.25E-2</v>
      </c>
      <c r="H50" s="38">
        <f t="shared" si="1"/>
        <v>0.90625</v>
      </c>
      <c r="I50" s="38">
        <f t="shared" si="1"/>
        <v>0</v>
      </c>
      <c r="J50" s="15">
        <v>11</v>
      </c>
      <c r="K50" s="17"/>
    </row>
    <row r="51" spans="2:11">
      <c r="B51" s="22" t="str">
        <f>GENERAL!B18</f>
        <v>No literario: Entrevista</v>
      </c>
      <c r="C51" s="22" t="str">
        <f>GENERAL!C18</f>
        <v>Relacionar e interpretar información</v>
      </c>
      <c r="D51" s="15" t="str">
        <f t="shared" si="0"/>
        <v>A</v>
      </c>
      <c r="E51" s="38">
        <f>INDEX($F51:$I$69,MATCH(D51,$D51:$D$69,0),MATCH(D51,$F$39:$I$39,0))</f>
        <v>0.8125</v>
      </c>
      <c r="F51" s="23">
        <f t="shared" si="1"/>
        <v>0.8125</v>
      </c>
      <c r="G51" s="38">
        <f t="shared" si="1"/>
        <v>3.125E-2</v>
      </c>
      <c r="H51" s="38">
        <f t="shared" si="1"/>
        <v>9.375E-2</v>
      </c>
      <c r="I51" s="38">
        <f t="shared" si="1"/>
        <v>6.25E-2</v>
      </c>
      <c r="J51" s="15">
        <v>12</v>
      </c>
      <c r="K51" s="17"/>
    </row>
    <row r="52" spans="2:11">
      <c r="B52" s="22" t="str">
        <f>GENERAL!B19</f>
        <v>No literario: Entrevista</v>
      </c>
      <c r="C52" s="22" t="str">
        <f>GENERAL!C19</f>
        <v>Relacionar e interpretar información</v>
      </c>
      <c r="D52" s="15" t="str">
        <f t="shared" si="0"/>
        <v>C</v>
      </c>
      <c r="E52" s="38">
        <f>INDEX($F52:$I$69,MATCH(D52,$D52:$D$69,0),MATCH(D52,$F$39:$I$39,0))</f>
        <v>0.71875</v>
      </c>
      <c r="F52" s="23">
        <f t="shared" si="1"/>
        <v>6.25E-2</v>
      </c>
      <c r="G52" s="38">
        <f t="shared" si="1"/>
        <v>0.125</v>
      </c>
      <c r="H52" s="38">
        <f t="shared" si="1"/>
        <v>0.71875</v>
      </c>
      <c r="I52" s="38">
        <f t="shared" si="1"/>
        <v>9.375E-2</v>
      </c>
      <c r="J52" s="15">
        <v>13</v>
      </c>
      <c r="K52" s="17"/>
    </row>
    <row r="53" spans="2:11">
      <c r="B53" s="22" t="str">
        <f>GENERAL!B20</f>
        <v>No literario: Entrevista</v>
      </c>
      <c r="C53" s="22" t="str">
        <f>GENERAL!C20</f>
        <v>Relacionar e interpretar información</v>
      </c>
      <c r="D53" s="15" t="str">
        <f t="shared" si="0"/>
        <v>C</v>
      </c>
      <c r="E53" s="38">
        <f>INDEX($F53:$I$69,MATCH(D53,$D53:$D$69,0),MATCH(D53,$F$39:$I$39,0))</f>
        <v>0.625</v>
      </c>
      <c r="F53" s="23">
        <f t="shared" si="1"/>
        <v>0.28125</v>
      </c>
      <c r="G53" s="38">
        <f t="shared" si="1"/>
        <v>3.125E-2</v>
      </c>
      <c r="H53" s="38">
        <f t="shared" si="1"/>
        <v>0.625</v>
      </c>
      <c r="I53" s="38">
        <f t="shared" si="1"/>
        <v>6.25E-2</v>
      </c>
      <c r="J53" s="15">
        <v>14</v>
      </c>
      <c r="K53" s="17"/>
    </row>
    <row r="54" spans="2:11">
      <c r="B54" s="22" t="str">
        <f>GENERAL!B21</f>
        <v>No literario: Entrevista</v>
      </c>
      <c r="C54" s="22" t="str">
        <f>GENERAL!C21</f>
        <v>Reflexionar sobre el texto</v>
      </c>
      <c r="D54" s="15" t="str">
        <f t="shared" si="0"/>
        <v>A</v>
      </c>
      <c r="E54" s="38">
        <f>INDEX($F54:$I$69,MATCH(D54,$D54:$D$69,0),MATCH(D54,$F$39:$I$39,0))</f>
        <v>0.59375</v>
      </c>
      <c r="F54" s="23">
        <f t="shared" si="1"/>
        <v>0.59375</v>
      </c>
      <c r="G54" s="38">
        <f t="shared" si="1"/>
        <v>0.125</v>
      </c>
      <c r="H54" s="38">
        <f t="shared" si="1"/>
        <v>0.125</v>
      </c>
      <c r="I54" s="38">
        <f t="shared" si="1"/>
        <v>0.15625</v>
      </c>
      <c r="J54" s="15">
        <v>15</v>
      </c>
      <c r="K54" s="17"/>
    </row>
    <row r="55" spans="2:11">
      <c r="B55" s="22" t="str">
        <f>GENERAL!B22</f>
        <v>No literario: Afiche</v>
      </c>
      <c r="C55" s="22" t="str">
        <f>GENERAL!C22</f>
        <v>Localizar información</v>
      </c>
      <c r="D55" s="15" t="str">
        <f t="shared" si="0"/>
        <v>A</v>
      </c>
      <c r="E55" s="38">
        <f>INDEX($F55:$I$69,MATCH(D55,$D55:$D$69,0),MATCH(D55,$F$39:$I$39,0))</f>
        <v>0.84375</v>
      </c>
      <c r="F55" s="23">
        <f t="shared" si="1"/>
        <v>0.84375</v>
      </c>
      <c r="G55" s="38">
        <f t="shared" si="1"/>
        <v>6.25E-2</v>
      </c>
      <c r="H55" s="38">
        <f t="shared" si="1"/>
        <v>6.25E-2</v>
      </c>
      <c r="I55" s="38">
        <f t="shared" si="1"/>
        <v>3.125E-2</v>
      </c>
      <c r="J55" s="15">
        <v>16</v>
      </c>
      <c r="K55" s="17"/>
    </row>
    <row r="56" spans="2:11">
      <c r="B56" s="22" t="str">
        <f>GENERAL!B23</f>
        <v>No literario: Afiche</v>
      </c>
      <c r="C56" s="22" t="str">
        <f>GENERAL!C23</f>
        <v>Relacionar e interpretar información</v>
      </c>
      <c r="D56" s="15" t="str">
        <f t="shared" si="0"/>
        <v>B</v>
      </c>
      <c r="E56" s="38">
        <f>INDEX($F56:$I$69,MATCH(D56,$D56:$D$69,0),MATCH(D56,$F$39:$I$39,0))</f>
        <v>0.71875</v>
      </c>
      <c r="F56" s="23">
        <f t="shared" si="1"/>
        <v>0.1875</v>
      </c>
      <c r="G56" s="38">
        <f t="shared" si="1"/>
        <v>0.71875</v>
      </c>
      <c r="H56" s="38">
        <f t="shared" si="1"/>
        <v>6.25E-2</v>
      </c>
      <c r="I56" s="38">
        <f t="shared" si="1"/>
        <v>3.125E-2</v>
      </c>
      <c r="J56" s="15">
        <v>17</v>
      </c>
      <c r="K56" s="17"/>
    </row>
    <row r="57" spans="2:11">
      <c r="B57" s="22" t="str">
        <f>GENERAL!B24</f>
        <v>No literario: Afiche</v>
      </c>
      <c r="C57" s="22" t="str">
        <f>GENERAL!C24</f>
        <v>Reflexionar sobre el texto</v>
      </c>
      <c r="D57" s="15" t="str">
        <f t="shared" si="0"/>
        <v>A</v>
      </c>
      <c r="E57" s="38">
        <f>INDEX($F57:$I$69,MATCH(D57,$D57:$D$69,0),MATCH(D57,$F$39:$I$39,0))</f>
        <v>0.375</v>
      </c>
      <c r="F57" s="23">
        <f t="shared" si="1"/>
        <v>0.375</v>
      </c>
      <c r="G57" s="38">
        <f t="shared" si="1"/>
        <v>6.25E-2</v>
      </c>
      <c r="H57" s="38">
        <f t="shared" si="1"/>
        <v>0.46875</v>
      </c>
      <c r="I57" s="38">
        <f t="shared" si="1"/>
        <v>9.375E-2</v>
      </c>
      <c r="J57" s="15">
        <v>18</v>
      </c>
      <c r="K57" s="17"/>
    </row>
    <row r="58" spans="2:11">
      <c r="B58" s="22" t="str">
        <f>GENERAL!B25</f>
        <v>No literario: Afiche</v>
      </c>
      <c r="C58" s="22" t="str">
        <f>GENERAL!C25</f>
        <v>Reflexionar sobre el texto</v>
      </c>
      <c r="D58" s="15" t="str">
        <f t="shared" si="0"/>
        <v>D</v>
      </c>
      <c r="E58" s="38">
        <f>INDEX($F58:$I$69,MATCH(D58,$D58:$D$69,0),MATCH(D58,$F$39:$I$39,0))</f>
        <v>0.3125</v>
      </c>
      <c r="F58" s="23">
        <f t="shared" si="1"/>
        <v>0.1875</v>
      </c>
      <c r="G58" s="38">
        <f t="shared" si="1"/>
        <v>0.3125</v>
      </c>
      <c r="H58" s="38">
        <f t="shared" si="1"/>
        <v>0.1875</v>
      </c>
      <c r="I58" s="38">
        <f t="shared" si="1"/>
        <v>0.3125</v>
      </c>
      <c r="J58" s="15">
        <v>19</v>
      </c>
      <c r="K58" s="17"/>
    </row>
    <row r="59" spans="2:11">
      <c r="B59" s="22" t="str">
        <f>GENERAL!B26</f>
        <v>No literario: informativo</v>
      </c>
      <c r="C59" s="22" t="str">
        <f>GENERAL!C26</f>
        <v>Localizar información</v>
      </c>
      <c r="D59" s="15" t="str">
        <f t="shared" si="0"/>
        <v>A</v>
      </c>
      <c r="E59" s="38">
        <f>INDEX($F59:$I$69,MATCH(D59,$D59:$D$69,0),MATCH(D59,$F$39:$I$39,0))</f>
        <v>0.71875</v>
      </c>
      <c r="F59" s="23">
        <f t="shared" si="1"/>
        <v>0.71875</v>
      </c>
      <c r="G59" s="38">
        <f t="shared" si="1"/>
        <v>0.25</v>
      </c>
      <c r="H59" s="38">
        <f t="shared" si="1"/>
        <v>3.125E-2</v>
      </c>
      <c r="I59" s="38">
        <f t="shared" si="1"/>
        <v>0</v>
      </c>
      <c r="J59" s="15">
        <v>20</v>
      </c>
      <c r="K59" s="17"/>
    </row>
    <row r="60" spans="2:11">
      <c r="B60" s="22" t="str">
        <f>GENERAL!B27</f>
        <v>No literario: informativo</v>
      </c>
      <c r="C60" s="22" t="str">
        <f>GENERAL!C27</f>
        <v>Relacionar e interpretar información</v>
      </c>
      <c r="D60" s="15" t="str">
        <f t="shared" si="0"/>
        <v>D</v>
      </c>
      <c r="E60" s="38">
        <f>INDEX($F60:$I$69,MATCH(D60,$D60:$D$69,0),MATCH(D60,$F$39:$I$39,0))</f>
        <v>0.84375</v>
      </c>
      <c r="F60" s="23">
        <f t="shared" si="1"/>
        <v>0</v>
      </c>
      <c r="G60" s="38">
        <f t="shared" si="1"/>
        <v>3.125E-2</v>
      </c>
      <c r="H60" s="38">
        <f t="shared" si="1"/>
        <v>0.125</v>
      </c>
      <c r="I60" s="38">
        <f t="shared" si="1"/>
        <v>0.84375</v>
      </c>
      <c r="J60" s="15">
        <v>21</v>
      </c>
      <c r="K60" s="17"/>
    </row>
    <row r="61" spans="2:11">
      <c r="B61" s="22" t="str">
        <f>GENERAL!B28</f>
        <v>No literario: informativo</v>
      </c>
      <c r="C61" s="22" t="str">
        <f>GENERAL!C28</f>
        <v>Relacionar e interpretar información</v>
      </c>
      <c r="D61" s="15" t="str">
        <f t="shared" si="0"/>
        <v>D</v>
      </c>
      <c r="E61" s="38">
        <f>INDEX($F61:$I$69,MATCH(D61,$D61:$D$69,0),MATCH(D61,$F$39:$I$39,0))</f>
        <v>0.625</v>
      </c>
      <c r="F61" s="23">
        <f t="shared" si="1"/>
        <v>9.375E-2</v>
      </c>
      <c r="G61" s="38">
        <f t="shared" si="1"/>
        <v>6.25E-2</v>
      </c>
      <c r="H61" s="38">
        <f t="shared" si="1"/>
        <v>0.21875</v>
      </c>
      <c r="I61" s="38">
        <f t="shared" si="1"/>
        <v>0.625</v>
      </c>
      <c r="J61" s="15">
        <v>22</v>
      </c>
      <c r="K61" s="17"/>
    </row>
    <row r="62" spans="2:11">
      <c r="B62" s="22" t="str">
        <f>GENERAL!B29</f>
        <v>No literario: informativo</v>
      </c>
      <c r="C62" s="22" t="str">
        <f>GENERAL!C29</f>
        <v>Reflexionar sobre el texto</v>
      </c>
      <c r="D62" s="15" t="str">
        <f t="shared" si="0"/>
        <v>B</v>
      </c>
      <c r="E62" s="38">
        <f>INDEX($F62:$I$69,MATCH(D62,$D62:$D$69,0),MATCH(D62,$F$39:$I$39,0))</f>
        <v>0.90625</v>
      </c>
      <c r="F62" s="23">
        <f t="shared" ref="F62:I62" si="2">COUNTIF($D29:$AX29,F$39)/$C$38</f>
        <v>0</v>
      </c>
      <c r="G62" s="38">
        <f t="shared" si="2"/>
        <v>0.90625</v>
      </c>
      <c r="H62" s="38">
        <f t="shared" si="2"/>
        <v>0</v>
      </c>
      <c r="I62" s="38">
        <f t="shared" si="2"/>
        <v>9.375E-2</v>
      </c>
      <c r="J62" s="15">
        <v>23</v>
      </c>
    </row>
    <row r="63" spans="2:11">
      <c r="B63" s="22" t="str">
        <f>GENERAL!B30</f>
        <v>No literario: informativo</v>
      </c>
      <c r="C63" s="22" t="str">
        <f>GENERAL!C30</f>
        <v>Localizar información</v>
      </c>
      <c r="D63" s="15" t="str">
        <f t="shared" si="0"/>
        <v>B</v>
      </c>
      <c r="E63" s="38">
        <f>INDEX($F63:$I$69,MATCH(D63,$D63:$D$69,0),MATCH(D63,$F$39:$I$39,0))</f>
        <v>0.5</v>
      </c>
      <c r="F63" s="23">
        <f t="shared" ref="F63:I63" si="3">COUNTIF($D30:$AX30,F$39)/$C$38</f>
        <v>0.3125</v>
      </c>
      <c r="G63" s="38">
        <f t="shared" si="3"/>
        <v>0.5</v>
      </c>
      <c r="H63" s="38">
        <f t="shared" si="3"/>
        <v>0.15625</v>
      </c>
      <c r="I63" s="38">
        <f t="shared" si="3"/>
        <v>3.125E-2</v>
      </c>
      <c r="J63" s="15">
        <v>24</v>
      </c>
    </row>
    <row r="64" spans="2:11">
      <c r="B64" s="22" t="str">
        <f>GENERAL!B31</f>
        <v>No literario: informativo</v>
      </c>
      <c r="C64" s="22" t="str">
        <f>GENERAL!C31</f>
        <v>Reflexionar sobre el texto</v>
      </c>
      <c r="D64" s="15" t="str">
        <f t="shared" si="0"/>
        <v>B</v>
      </c>
      <c r="E64" s="38">
        <f>INDEX($F64:$I$69,MATCH(D64,$D64:$D$69,0),MATCH(D64,$F$39:$I$39,0))</f>
        <v>0.75</v>
      </c>
      <c r="F64" s="23">
        <f t="shared" ref="F64:I64" si="4">COUNTIF($D31:$AX31,F$39)/$C$38</f>
        <v>9.375E-2</v>
      </c>
      <c r="G64" s="38">
        <f t="shared" si="4"/>
        <v>0.75</v>
      </c>
      <c r="H64" s="38">
        <f t="shared" si="4"/>
        <v>0.125</v>
      </c>
      <c r="I64" s="38">
        <f t="shared" si="4"/>
        <v>3.125E-2</v>
      </c>
      <c r="J64" s="15">
        <v>25</v>
      </c>
    </row>
    <row r="65" spans="2:10">
      <c r="B65" s="22" t="str">
        <f>GENERAL!B32</f>
        <v>Literario narrativo: Cuento</v>
      </c>
      <c r="C65" s="22" t="str">
        <f>GENERAL!C32</f>
        <v>Localizar información</v>
      </c>
      <c r="D65" s="15" t="str">
        <f t="shared" ref="D65:D69" si="5">B32</f>
        <v>C</v>
      </c>
      <c r="E65" s="38">
        <f>INDEX($F65:$I$69,MATCH(D65,$D65:$D$69,0),MATCH(D65,$F$39:$I$39,0))</f>
        <v>0.75</v>
      </c>
      <c r="F65" s="23">
        <f t="shared" ref="F65:I65" si="6">COUNTIF($D32:$AX32,F$39)/$C$38</f>
        <v>6.25E-2</v>
      </c>
      <c r="G65" s="38">
        <f t="shared" si="6"/>
        <v>0.1875</v>
      </c>
      <c r="H65" s="38">
        <f t="shared" si="6"/>
        <v>0.75</v>
      </c>
      <c r="I65" s="38">
        <f t="shared" si="6"/>
        <v>0</v>
      </c>
      <c r="J65" s="15">
        <v>26</v>
      </c>
    </row>
    <row r="66" spans="2:10">
      <c r="B66" s="22" t="str">
        <f>GENERAL!B33</f>
        <v>Literario narrativo: Cuento</v>
      </c>
      <c r="C66" s="22" t="str">
        <f>GENERAL!C33</f>
        <v>Localizar información</v>
      </c>
      <c r="D66" s="15" t="str">
        <f t="shared" si="5"/>
        <v>B</v>
      </c>
      <c r="E66" s="38">
        <f>INDEX($F66:$I$69,MATCH(D66,$D66:$D$69,0),MATCH(D66,$F$39:$I$39,0))</f>
        <v>0.6875</v>
      </c>
      <c r="F66" s="23">
        <f t="shared" ref="F66:I66" si="7">COUNTIF($D33:$AX33,F$39)/$C$38</f>
        <v>0</v>
      </c>
      <c r="G66" s="38">
        <f t="shared" si="7"/>
        <v>0.6875</v>
      </c>
      <c r="H66" s="38">
        <f t="shared" si="7"/>
        <v>3.125E-2</v>
      </c>
      <c r="I66" s="38">
        <f t="shared" si="7"/>
        <v>0.28125</v>
      </c>
      <c r="J66" s="15">
        <v>27</v>
      </c>
    </row>
    <row r="67" spans="2:10">
      <c r="B67" s="22" t="str">
        <f>GENERAL!B34</f>
        <v>Literario narrativo: Cuento</v>
      </c>
      <c r="C67" s="22" t="str">
        <f>GENERAL!C34</f>
        <v>Localizar información</v>
      </c>
      <c r="D67" s="15" t="str">
        <f t="shared" si="5"/>
        <v>D</v>
      </c>
      <c r="E67" s="38">
        <f>INDEX($F67:$I$69,MATCH(D67,$D67:$D$69,0),MATCH(D67,$F$39:$I$39,0))</f>
        <v>0.71875</v>
      </c>
      <c r="F67" s="23">
        <f t="shared" ref="F67:I67" si="8">COUNTIF($D34:$AX34,F$39)/$C$38</f>
        <v>9.375E-2</v>
      </c>
      <c r="G67" s="38">
        <f t="shared" si="8"/>
        <v>3.125E-2</v>
      </c>
      <c r="H67" s="38">
        <f t="shared" si="8"/>
        <v>0.15625</v>
      </c>
      <c r="I67" s="38">
        <f t="shared" si="8"/>
        <v>0.71875</v>
      </c>
      <c r="J67" s="15">
        <v>28</v>
      </c>
    </row>
    <row r="68" spans="2:10">
      <c r="B68" s="22" t="str">
        <f>GENERAL!B35</f>
        <v>Literario narrativo: Cuento</v>
      </c>
      <c r="C68" s="22" t="str">
        <f>GENERAL!C35</f>
        <v>Relacionar e interpretar información</v>
      </c>
      <c r="D68" s="15" t="str">
        <f t="shared" si="5"/>
        <v>C</v>
      </c>
      <c r="E68" s="38">
        <f>INDEX($F68:$I$69,MATCH(D68,$D68:$D$69,0),MATCH(D68,$F$39:$I$39,0))</f>
        <v>0.8125</v>
      </c>
      <c r="F68" s="23">
        <f t="shared" ref="F68:I68" si="9">COUNTIF($D35:$AX35,F$39)/$C$38</f>
        <v>0.1875</v>
      </c>
      <c r="G68" s="38">
        <f t="shared" si="9"/>
        <v>0</v>
      </c>
      <c r="H68" s="38">
        <f t="shared" si="9"/>
        <v>0.8125</v>
      </c>
      <c r="I68" s="38">
        <f t="shared" si="9"/>
        <v>0</v>
      </c>
      <c r="J68" s="15">
        <v>29</v>
      </c>
    </row>
    <row r="69" spans="2:10">
      <c r="B69" s="22" t="str">
        <f>GENERAL!B36</f>
        <v>Literario narrativo: Cuento</v>
      </c>
      <c r="C69" s="22" t="str">
        <f>GENERAL!C36</f>
        <v>Reflexionar sobre el texto</v>
      </c>
      <c r="D69" s="15" t="str">
        <f t="shared" si="5"/>
        <v>A</v>
      </c>
      <c r="E69" s="38">
        <f>INDEX($F69:$I$69,MATCH(D69,$D69:$D$69,0),MATCH(D69,$F$39:$I$39,0))</f>
        <v>0.625</v>
      </c>
      <c r="F69" s="23">
        <f t="shared" ref="F69:I69" si="10">COUNTIF($D36:$AX36,F$39)/$C$38</f>
        <v>0.625</v>
      </c>
      <c r="G69" s="38">
        <f t="shared" si="10"/>
        <v>3.125E-2</v>
      </c>
      <c r="H69" s="38">
        <f t="shared" si="10"/>
        <v>3.125E-2</v>
      </c>
      <c r="I69" s="38">
        <f t="shared" si="10"/>
        <v>0.3125</v>
      </c>
      <c r="J69" s="15">
        <v>30</v>
      </c>
    </row>
    <row r="70" spans="2:10">
      <c r="B70" s="10"/>
    </row>
    <row r="71" spans="2:10">
      <c r="B71" s="10"/>
    </row>
    <row r="72" spans="2:10">
      <c r="B72" s="10"/>
    </row>
    <row r="73" spans="2:10">
      <c r="B73" s="10"/>
    </row>
    <row r="74" spans="2:10">
      <c r="B74" s="10"/>
    </row>
    <row r="75" spans="2:10">
      <c r="B75" s="10"/>
    </row>
    <row r="76" spans="2:10">
      <c r="B76" s="10"/>
    </row>
    <row r="77" spans="2:10">
      <c r="B77" s="10"/>
    </row>
    <row r="78" spans="2:10">
      <c r="B78" s="10"/>
    </row>
    <row r="79" spans="2:10">
      <c r="B79" s="10"/>
    </row>
    <row r="80" spans="2:10">
      <c r="B80" s="10"/>
    </row>
    <row r="81" spans="2:2">
      <c r="B81" s="10"/>
    </row>
    <row r="82" spans="2:2">
      <c r="B82" s="10"/>
    </row>
    <row r="83" spans="2:2">
      <c r="B83" s="10"/>
    </row>
    <row r="84" spans="2:2">
      <c r="B84" s="10"/>
    </row>
    <row r="85" spans="2:2">
      <c r="B85" s="10"/>
    </row>
    <row r="86" spans="2:2">
      <c r="B86" s="10"/>
    </row>
    <row r="87" spans="2:2">
      <c r="B87" s="10"/>
    </row>
    <row r="88" spans="2:2">
      <c r="B88" s="10"/>
    </row>
    <row r="89" spans="2:2">
      <c r="B89" s="10"/>
    </row>
    <row r="90" spans="2:2">
      <c r="B90" s="10"/>
    </row>
    <row r="91" spans="2:2">
      <c r="B91" s="10"/>
    </row>
    <row r="92" spans="2:2">
      <c r="B92" s="10"/>
    </row>
    <row r="93" spans="2:2">
      <c r="B93" s="10"/>
    </row>
    <row r="94" spans="2:2">
      <c r="B94" s="10"/>
    </row>
    <row r="95" spans="2:2">
      <c r="B95" s="10"/>
    </row>
    <row r="96" spans="2:2">
      <c r="B96" s="10"/>
    </row>
    <row r="97" spans="2:2">
      <c r="B97" s="10"/>
    </row>
    <row r="98" spans="2:2">
      <c r="B98" s="10"/>
    </row>
    <row r="99" spans="2:2">
      <c r="B99" s="10"/>
    </row>
    <row r="100" spans="2:2">
      <c r="B100" s="10"/>
    </row>
    <row r="101" spans="2:2">
      <c r="B101" s="10"/>
    </row>
    <row r="102" spans="2:2">
      <c r="B102" s="10"/>
    </row>
    <row r="103" spans="2:2">
      <c r="B103" s="10"/>
    </row>
    <row r="104" spans="2:2">
      <c r="B104" s="10"/>
    </row>
  </sheetData>
  <mergeCells count="1">
    <mergeCell ref="B2:B5"/>
  </mergeCells>
  <phoneticPr fontId="9" type="noConversion"/>
  <conditionalFormatting sqref="F40:I69">
    <cfRule type="dataBar" priority="11">
      <dataBar>
        <cfvo type="min"/>
        <cfvo type="num" val="1"/>
        <color rgb="FFFFB628"/>
      </dataBar>
      <extLst>
        <ext xmlns:x14="http://schemas.microsoft.com/office/spreadsheetml/2009/9/main" uri="{B025F937-C7B1-47D3-B67F-A62EFF666E3E}">
          <x14:id>{B763DFAA-9BC9-0648-BF3E-4D901E047098}</x14:id>
        </ext>
      </extLst>
    </cfRule>
  </conditionalFormatting>
  <conditionalFormatting sqref="E40:E69">
    <cfRule type="dataBar" priority="12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{E7BC69F9-8C54-E14E-B7AC-4B14CF09E361}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763DFAA-9BC9-0648-BF3E-4D901E047098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F40:I69</xm:sqref>
        </x14:conditionalFormatting>
        <x14:conditionalFormatting xmlns:xm="http://schemas.microsoft.com/office/excel/2006/main">
          <x14:cfRule type="dataBar" id="{E7BC69F9-8C54-E14E-B7AC-4B14CF09E36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E40:E69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E5DF-5A2D-ED4F-95EB-0E0B8F3C05D1}">
  <sheetPr>
    <tabColor rgb="FFFFC000"/>
  </sheetPr>
  <dimension ref="A1:AF187"/>
  <sheetViews>
    <sheetView view="pageBreakPreview" zoomScale="70" zoomScaleNormal="70" zoomScaleSheetLayoutView="70" workbookViewId="0">
      <selection activeCell="K15" sqref="K15"/>
    </sheetView>
  </sheetViews>
  <sheetFormatPr baseColWidth="10" defaultColWidth="10.875" defaultRowHeight="15.75"/>
  <cols>
    <col min="1" max="1" width="5.375" style="48" customWidth="1"/>
    <col min="2" max="2" width="42.625" style="11" bestFit="1" customWidth="1"/>
    <col min="3" max="3" width="31.75" style="11" bestFit="1" customWidth="1"/>
    <col min="4" max="4" width="19.125" style="11" bestFit="1" customWidth="1"/>
    <col min="5" max="5" width="31" style="11" bestFit="1" customWidth="1"/>
    <col min="6" max="6" width="16.875" style="11" customWidth="1"/>
    <col min="7" max="7" width="16.875" style="48" customWidth="1"/>
    <col min="8" max="8" width="16.875" style="11" customWidth="1"/>
    <col min="9" max="9" width="29.5" style="11" bestFit="1" customWidth="1"/>
    <col min="10" max="10" width="12.375" style="76" bestFit="1" customWidth="1"/>
    <col min="11" max="11" width="12.125" style="11" bestFit="1" customWidth="1"/>
    <col min="12" max="12" width="8.875" style="128" customWidth="1"/>
    <col min="13" max="13" width="10.625" style="11" bestFit="1" customWidth="1"/>
    <col min="14" max="17" width="10.875" style="11"/>
    <col min="18" max="18" width="36.875" style="76" customWidth="1"/>
    <col min="19" max="19" width="25" style="11" bestFit="1" customWidth="1"/>
    <col min="20" max="20" width="19.875" style="11" bestFit="1" customWidth="1"/>
    <col min="21" max="21" width="20.5" style="11" bestFit="1" customWidth="1"/>
    <col min="22" max="22" width="17.25" style="11" bestFit="1" customWidth="1"/>
    <col min="23" max="23" width="22.125" style="11" bestFit="1" customWidth="1"/>
    <col min="24" max="24" width="24" style="11" bestFit="1" customWidth="1"/>
    <col min="25" max="25" width="19.25" style="11" bestFit="1" customWidth="1"/>
    <col min="26" max="26" width="32.75" style="11" bestFit="1" customWidth="1"/>
    <col min="27" max="27" width="23" style="11" bestFit="1" customWidth="1"/>
    <col min="28" max="29" width="21.125" style="11" bestFit="1" customWidth="1"/>
    <col min="30" max="16384" width="10.875" style="11"/>
  </cols>
  <sheetData>
    <row r="1" spans="2:18" ht="29.1" customHeight="1">
      <c r="B1" s="66" t="s">
        <v>38</v>
      </c>
      <c r="C1" s="65">
        <f>GENERAL!B1</f>
        <v>32</v>
      </c>
      <c r="D1" s="92" t="str">
        <f>CONCATENATE(VLOOKUP($I$18,'REP-Correctas'!A150:$G$5407,3,0),(VLOOKUP($I$18,'REP-Correctas'!A150:$G$5407,2,0)))</f>
        <v xml:space="preserve"> Septimo Año B</v>
      </c>
      <c r="F1" s="93"/>
      <c r="G1" s="114"/>
      <c r="H1" s="93"/>
      <c r="I1" s="93"/>
      <c r="J1" s="93"/>
    </row>
    <row r="2" spans="2:18" ht="15.95" customHeight="1">
      <c r="F2" s="93"/>
      <c r="G2" s="114"/>
      <c r="H2" s="93"/>
      <c r="I2" s="93"/>
      <c r="J2" s="93"/>
    </row>
    <row r="3" spans="2:18" ht="23.25">
      <c r="B3" s="312" t="s">
        <v>2808</v>
      </c>
      <c r="C3" s="312"/>
      <c r="D3" s="312"/>
      <c r="E3" s="312"/>
      <c r="F3" s="312"/>
      <c r="G3" s="312"/>
      <c r="H3" s="312"/>
      <c r="I3" s="312"/>
      <c r="J3" s="312"/>
    </row>
    <row r="4" spans="2:18" s="14" customFormat="1" ht="48.95" customHeight="1">
      <c r="B4" s="72" t="str">
        <f>D1</f>
        <v xml:space="preserve"> Septimo Año B</v>
      </c>
      <c r="C4" s="100" t="str">
        <f>GENERAL!J58</f>
        <v>Literario narrativo: Leyenda</v>
      </c>
      <c r="D4" s="100" t="str">
        <f>GENERAL!K58</f>
        <v>Literario lírico: Poema</v>
      </c>
      <c r="E4" s="100" t="str">
        <f>GENERAL!L58</f>
        <v>No literario: Entrevista</v>
      </c>
      <c r="F4" s="100" t="str">
        <f>GENERAL!M58</f>
        <v>No literario: Afiche</v>
      </c>
      <c r="G4" s="100" t="str">
        <f>GENERAL!N58</f>
        <v>No literario: informativo</v>
      </c>
      <c r="H4" s="100" t="str">
        <f>GENERAL!O58</f>
        <v>Literario narrativo: Cuento</v>
      </c>
      <c r="I4" s="100" t="str">
        <f>GENERAL!P58</f>
        <v>MI CURSO</v>
      </c>
      <c r="J4" s="12"/>
      <c r="L4" s="150"/>
      <c r="R4" s="12"/>
    </row>
    <row r="5" spans="2:18" ht="21">
      <c r="B5" s="71" t="s">
        <v>14</v>
      </c>
      <c r="C5" s="67">
        <f>GENERAL!J59</f>
        <v>0.63398437500000004</v>
      </c>
      <c r="D5" s="67">
        <f>GENERAL!K59</f>
        <v>0.681640625</v>
      </c>
      <c r="E5" s="67">
        <f>GENERAL!L59</f>
        <v>0.69596354166666674</v>
      </c>
      <c r="F5" s="67">
        <f>GENERAL!M59</f>
        <v>0.615234375</v>
      </c>
      <c r="G5" s="67">
        <f>GENERAL!N59</f>
        <v>0.69596354166666674</v>
      </c>
      <c r="H5" s="67">
        <f>GENERAL!O59</f>
        <v>0.693359375</v>
      </c>
      <c r="I5" s="100">
        <f>GENERAL!P59</f>
        <v>0.66935763888888899</v>
      </c>
    </row>
    <row r="6" spans="2:18" ht="21">
      <c r="B6" s="71" t="s">
        <v>15</v>
      </c>
      <c r="C6" s="67">
        <f>GENERAL!J60</f>
        <v>0.67723214285714284</v>
      </c>
      <c r="D6" s="67">
        <f>GENERAL!K60</f>
        <v>0.72488839285714279</v>
      </c>
      <c r="E6" s="67">
        <f>GENERAL!L60</f>
        <v>0.73921130952380953</v>
      </c>
      <c r="F6" s="67">
        <f>GENERAL!M60</f>
        <v>0.65848214285714279</v>
      </c>
      <c r="G6" s="67">
        <f>GENERAL!N60</f>
        <v>0.73921130952380953</v>
      </c>
      <c r="H6" s="67">
        <f>GENERAL!O60</f>
        <v>0.73660714285714279</v>
      </c>
      <c r="I6" s="100">
        <f>GENERAL!P60</f>
        <v>0.71260540674603179</v>
      </c>
    </row>
    <row r="7" spans="2:18" ht="21">
      <c r="B7" s="71" t="s">
        <v>16</v>
      </c>
      <c r="C7" s="67">
        <f>GENERAL!J61</f>
        <v>0.57539062500000004</v>
      </c>
      <c r="D7" s="67">
        <f>GENERAL!K61</f>
        <v>0.623046875</v>
      </c>
      <c r="E7" s="67">
        <f>GENERAL!L61</f>
        <v>0.63736979166666674</v>
      </c>
      <c r="F7" s="67">
        <f>GENERAL!M61</f>
        <v>0.556640625</v>
      </c>
      <c r="G7" s="67">
        <f>GENERAL!N61</f>
        <v>0.63736979166666674</v>
      </c>
      <c r="H7" s="67">
        <f>GENERAL!O61</f>
        <v>0.634765625</v>
      </c>
      <c r="I7" s="100">
        <f>GENERAL!P61</f>
        <v>0.61076388888888899</v>
      </c>
    </row>
    <row r="8" spans="2:18" ht="21">
      <c r="B8" s="71" t="s">
        <v>10</v>
      </c>
      <c r="C8" s="77">
        <f>GENERAL!J62</f>
        <v>0.62886904761904761</v>
      </c>
      <c r="D8" s="77">
        <f>GENERAL!K62</f>
        <v>0.67652529761904756</v>
      </c>
      <c r="E8" s="77">
        <f>GENERAL!L62</f>
        <v>0.69084821428571441</v>
      </c>
      <c r="F8" s="77">
        <f>GENERAL!M62</f>
        <v>0.61011904761904756</v>
      </c>
      <c r="G8" s="77">
        <f>GENERAL!N62</f>
        <v>0.69084821428571441</v>
      </c>
      <c r="H8" s="77">
        <f>GENERAL!O62</f>
        <v>0.68824404761904756</v>
      </c>
      <c r="I8" s="100">
        <f>AVERAGE(I5:I7)</f>
        <v>0.66424231150793656</v>
      </c>
    </row>
    <row r="12" spans="2:18" ht="21">
      <c r="B12" s="71" t="s">
        <v>46</v>
      </c>
      <c r="C12" s="84">
        <v>0.35416666666666669</v>
      </c>
    </row>
    <row r="13" spans="2:18" ht="21">
      <c r="B13" s="71" t="s">
        <v>42</v>
      </c>
      <c r="C13" s="85">
        <v>7</v>
      </c>
    </row>
    <row r="14" spans="2:18" ht="21">
      <c r="B14" s="71" t="s">
        <v>43</v>
      </c>
      <c r="C14" s="85">
        <f>C15*0.6</f>
        <v>18</v>
      </c>
    </row>
    <row r="15" spans="2:18" ht="21">
      <c r="B15" s="71" t="s">
        <v>44</v>
      </c>
      <c r="C15" s="85">
        <f>MAX(A92:A121)</f>
        <v>30</v>
      </c>
    </row>
    <row r="16" spans="2:18" ht="23.25">
      <c r="B16" s="312" t="s">
        <v>2809</v>
      </c>
      <c r="C16" s="312"/>
      <c r="D16" s="312"/>
      <c r="E16" s="312"/>
      <c r="F16" s="312"/>
      <c r="G16" s="312"/>
      <c r="H16" s="312"/>
      <c r="I16" s="312"/>
      <c r="J16" s="312"/>
    </row>
    <row r="17" spans="1:13" ht="21">
      <c r="A17" s="70" t="s">
        <v>22</v>
      </c>
      <c r="B17" s="66" t="s">
        <v>21</v>
      </c>
      <c r="C17" s="70" t="s">
        <v>24</v>
      </c>
      <c r="D17" s="70" t="s">
        <v>25</v>
      </c>
      <c r="E17" s="70" t="s">
        <v>39</v>
      </c>
      <c r="F17" s="70" t="s">
        <v>45</v>
      </c>
      <c r="G17" s="109" t="s">
        <v>47</v>
      </c>
      <c r="H17" s="70" t="s">
        <v>48</v>
      </c>
      <c r="I17" s="118" t="s">
        <v>189</v>
      </c>
      <c r="J17" s="129" t="s">
        <v>2806</v>
      </c>
      <c r="K17" s="148" t="s">
        <v>4366</v>
      </c>
      <c r="L17" s="148" t="s">
        <v>4406</v>
      </c>
    </row>
    <row r="18" spans="1:13" ht="21">
      <c r="A18" s="64">
        <v>1</v>
      </c>
      <c r="B18" s="68" t="str">
        <f>HLOOKUP(A18,'PUNTOS-RESP-CORRECTA'!$C$41:$AW$45,3,0)</f>
        <v>Cristopher colan</v>
      </c>
      <c r="C18" s="64">
        <f>HLOOKUP($A18,'PUNTOS-RESP-CORRECTA'!$C$41:$AW$45,5,0)</f>
        <v>15</v>
      </c>
      <c r="D18" s="69">
        <f>ROUNDUP(((C18/$C$15)*$C$13),1)</f>
        <v>3.5</v>
      </c>
      <c r="E18" s="67">
        <f>C18/$C$15</f>
        <v>0.5</v>
      </c>
      <c r="F18" s="122">
        <f>HLOOKUP($A18,'PUNTOS-RESP-CORRECTA'!$C$41:$AW$45,4,0)</f>
        <v>44491.409918981481</v>
      </c>
      <c r="G18" s="123">
        <f>TIME(HOUR($F18-$C$12),MINUTE($F18-$C$12)+(SECOND($F18-$C$12)&gt;30),0)</f>
        <v>5.5555555555555552E-2</v>
      </c>
      <c r="H18" s="75">
        <f>HLOOKUP($A18,'PUNTOS-RESP-CORRECTA'!$C$41:$AW$45,2,0)</f>
        <v>12</v>
      </c>
      <c r="I18" s="154" t="str">
        <f>HLOOKUP(A18,GENERAL!$G$1:$BA$5,3,1)</f>
        <v>cristopher.colan@colegiomacaya.cl</v>
      </c>
      <c r="J18" s="130" t="str">
        <f>VLOOKUP(I18,'REP-Correctas'!$A$151:$G$5407,4,0)</f>
        <v>Masculino</v>
      </c>
      <c r="K18" s="149" t="str">
        <f>_xlfn.IFS(E18&gt;80%,"Avanzado",E18&gt;=60%,"Intermedio",C18&lt;=$C$14,"Inicial")</f>
        <v>Inicial</v>
      </c>
      <c r="L18" s="270" t="str">
        <f>_xlfn.IFS(D18&lt;4,"NL",D18&lt;5.5,"ML",D18&gt;5.4,"L")</f>
        <v>NL</v>
      </c>
    </row>
    <row r="19" spans="1:13" ht="21">
      <c r="A19" s="64">
        <v>2</v>
      </c>
      <c r="B19" s="68" t="str">
        <f>HLOOKUP(A19,'PUNTOS-RESP-CORRECTA'!$C$41:$AW$45,3,0)</f>
        <v>Jonathan zamora 7'B</v>
      </c>
      <c r="C19" s="64">
        <f>HLOOKUP($A19,'PUNTOS-RESP-CORRECTA'!$C$41:$AW$45,5,0)</f>
        <v>18</v>
      </c>
      <c r="D19" s="69">
        <f t="shared" ref="D19:D49" si="0">ROUNDUP(((C19/$C$15)*$C$13),1)</f>
        <v>4.2</v>
      </c>
      <c r="E19" s="67">
        <f t="shared" ref="E19:E49" si="1">C19/$C$15</f>
        <v>0.6</v>
      </c>
      <c r="F19" s="122">
        <f>HLOOKUP($A19,'PUNTOS-RESP-CORRECTA'!$C$41:$AW$45,4,0)</f>
        <v>44491.419374999998</v>
      </c>
      <c r="G19" s="123">
        <f t="shared" ref="G19:G49" si="2">TIME(HOUR($F19-$C$12),MINUTE($F19-$C$12)+(SECOND($F19-$C$12)&gt;30),0)</f>
        <v>6.5277777777777782E-2</v>
      </c>
      <c r="H19" s="75">
        <f>HLOOKUP($A19,'PUNTOS-RESP-CORRECTA'!$C$41:$AW$45,2,0)</f>
        <v>12</v>
      </c>
      <c r="I19" s="154" t="str">
        <f>HLOOKUP(A19,GENERAL!$G$1:$BA$5,3,1)</f>
        <v>jonathan.zamora@colegiomacaya.cl</v>
      </c>
      <c r="J19" s="130" t="str">
        <f>VLOOKUP(I19,'REP-Correctas'!$A$151:$G$5407,4,0)</f>
        <v>Masculino</v>
      </c>
      <c r="K19" s="149" t="str">
        <f t="shared" ref="K19:K49" si="3">_xlfn.IFS(E19&gt;80%,"Avanzado",E19&gt;=60%,"Intermedio",C19&lt;=$C$14,"Inicial")</f>
        <v>Intermedio</v>
      </c>
      <c r="L19" s="270" t="str">
        <f t="shared" ref="L19:L49" si="4">_xlfn.IFS(D19&lt;4,"NL",D19&lt;5.5,"ML",D19&gt;5.4,"L")</f>
        <v>ML</v>
      </c>
    </row>
    <row r="20" spans="1:13" ht="21">
      <c r="A20" s="64">
        <v>3</v>
      </c>
      <c r="B20" s="68" t="str">
        <f>HLOOKUP(A20,'PUNTOS-RESP-CORRECTA'!$C$41:$AW$45,3,0)</f>
        <v>Benjamin aguilera</v>
      </c>
      <c r="C20" s="64">
        <f>HLOOKUP($A20,'PUNTOS-RESP-CORRECTA'!$C$41:$AW$45,5,0)</f>
        <v>19</v>
      </c>
      <c r="D20" s="69">
        <f t="shared" si="0"/>
        <v>4.5</v>
      </c>
      <c r="E20" s="67">
        <f t="shared" si="1"/>
        <v>0.6333333333333333</v>
      </c>
      <c r="F20" s="122">
        <f>HLOOKUP($A20,'PUNTOS-RESP-CORRECTA'!$C$41:$AW$45,4,0)</f>
        <v>44491.420381944445</v>
      </c>
      <c r="G20" s="123">
        <f t="shared" si="2"/>
        <v>6.5972222222222224E-2</v>
      </c>
      <c r="H20" s="75">
        <f>HLOOKUP($A20,'PUNTOS-RESP-CORRECTA'!$C$41:$AW$45,2,0)</f>
        <v>13</v>
      </c>
      <c r="I20" s="154" t="str">
        <f>HLOOKUP(A20,GENERAL!$G$1:$BA$5,3,1)</f>
        <v>benjamin.aguilera@colegiomacaya.cl</v>
      </c>
      <c r="J20" s="130" t="str">
        <f>VLOOKUP(I20,'REP-Correctas'!$A$151:$G$5407,4,0)</f>
        <v>Masculino</v>
      </c>
      <c r="K20" s="149" t="str">
        <f t="shared" si="3"/>
        <v>Intermedio</v>
      </c>
      <c r="L20" s="270" t="str">
        <f t="shared" si="4"/>
        <v>ML</v>
      </c>
    </row>
    <row r="21" spans="1:13" ht="21">
      <c r="A21" s="64">
        <v>4</v>
      </c>
      <c r="B21" s="68" t="str">
        <f>HLOOKUP(A21,'PUNTOS-RESP-CORRECTA'!$C$41:$AW$45,3,0)</f>
        <v>Sofía soto 7°b</v>
      </c>
      <c r="C21" s="64">
        <f>HLOOKUP($A21,'PUNTOS-RESP-CORRECTA'!$C$41:$AW$45,5,0)</f>
        <v>16</v>
      </c>
      <c r="D21" s="69">
        <f t="shared" si="0"/>
        <v>3.8000000000000003</v>
      </c>
      <c r="E21" s="67">
        <f t="shared" si="1"/>
        <v>0.53333333333333333</v>
      </c>
      <c r="F21" s="122">
        <f>HLOOKUP($A21,'PUNTOS-RESP-CORRECTA'!$C$41:$AW$45,4,0)</f>
        <v>44491.427465277775</v>
      </c>
      <c r="G21" s="123">
        <f t="shared" si="2"/>
        <v>7.3611111111111113E-2</v>
      </c>
      <c r="H21" s="75">
        <f>HLOOKUP($A21,'PUNTOS-RESP-CORRECTA'!$C$41:$AW$45,2,0)</f>
        <v>13</v>
      </c>
      <c r="I21" s="154" t="str">
        <f>HLOOKUP(A21,GENERAL!$G$1:$BA$5,3,1)</f>
        <v>sofia.soto@colegiomacaya.cl</v>
      </c>
      <c r="J21" s="130" t="str">
        <f>VLOOKUP(I21,'REP-Correctas'!$A$151:$G$5407,4,0)</f>
        <v>Femenino</v>
      </c>
      <c r="K21" s="149" t="str">
        <f t="shared" si="3"/>
        <v>Inicial</v>
      </c>
      <c r="L21" s="270" t="str">
        <f t="shared" si="4"/>
        <v>NL</v>
      </c>
    </row>
    <row r="22" spans="1:13" ht="21">
      <c r="A22" s="64">
        <v>5</v>
      </c>
      <c r="B22" s="68" t="str">
        <f>HLOOKUP(A22,'PUNTOS-RESP-CORRECTA'!$C$41:$AW$45,3,0)</f>
        <v>Luciana Diaz</v>
      </c>
      <c r="C22" s="64">
        <f>HLOOKUP($A22,'PUNTOS-RESP-CORRECTA'!$C$41:$AW$45,5,0)</f>
        <v>23</v>
      </c>
      <c r="D22" s="69">
        <f t="shared" si="0"/>
        <v>5.3999999999999995</v>
      </c>
      <c r="E22" s="67">
        <f t="shared" si="1"/>
        <v>0.76666666666666672</v>
      </c>
      <c r="F22" s="122">
        <f>HLOOKUP($A22,'PUNTOS-RESP-CORRECTA'!$C$41:$AW$45,4,0)</f>
        <v>44491.427777777775</v>
      </c>
      <c r="G22" s="123">
        <f t="shared" si="2"/>
        <v>7.3611111111111113E-2</v>
      </c>
      <c r="H22" s="75">
        <f>HLOOKUP($A22,'PUNTOS-RESP-CORRECTA'!$C$41:$AW$45,2,0)</f>
        <v>12</v>
      </c>
      <c r="I22" s="154" t="str">
        <f>HLOOKUP(A22,GENERAL!$G$1:$BA$5,3,1)</f>
        <v>luciana.diaz@colegiomacaya.cl</v>
      </c>
      <c r="J22" s="130" t="str">
        <f>VLOOKUP(I22,'REP-Correctas'!$A$151:$G$5407,4,0)</f>
        <v>Femenino</v>
      </c>
      <c r="K22" s="149" t="str">
        <f t="shared" si="3"/>
        <v>Intermedio</v>
      </c>
      <c r="L22" s="270" t="str">
        <f t="shared" si="4"/>
        <v>ML</v>
      </c>
      <c r="M22" s="45"/>
    </row>
    <row r="23" spans="1:13" ht="21">
      <c r="A23" s="64">
        <v>6</v>
      </c>
      <c r="B23" s="68" t="str">
        <f>HLOOKUP(A23,'PUNTOS-RESP-CORRECTA'!$C$41:$AW$45,3,0)</f>
        <v>Javiera Espinoza</v>
      </c>
      <c r="C23" s="64">
        <f>HLOOKUP($A23,'PUNTOS-RESP-CORRECTA'!$C$41:$AW$45,5,0)</f>
        <v>24</v>
      </c>
      <c r="D23" s="69">
        <f t="shared" si="0"/>
        <v>5.6</v>
      </c>
      <c r="E23" s="67">
        <f t="shared" si="1"/>
        <v>0.8</v>
      </c>
      <c r="F23" s="122">
        <f>HLOOKUP($A23,'PUNTOS-RESP-CORRECTA'!$C$41:$AW$45,4,0)</f>
        <v>44491.428749999999</v>
      </c>
      <c r="G23" s="123">
        <f t="shared" si="2"/>
        <v>7.4305555555555555E-2</v>
      </c>
      <c r="H23" s="75">
        <f>HLOOKUP($A23,'PUNTOS-RESP-CORRECTA'!$C$41:$AW$45,2,0)</f>
        <v>13</v>
      </c>
      <c r="I23" s="154" t="str">
        <f>HLOOKUP(A23,GENERAL!$G$1:$BA$5,3,1)</f>
        <v>javiera.espinoza@colegiomacaya.cl</v>
      </c>
      <c r="J23" s="130" t="str">
        <f>VLOOKUP(I23,'REP-Correctas'!$A$151:$G$5407,4,0)</f>
        <v>Femenino</v>
      </c>
      <c r="K23" s="149" t="str">
        <f t="shared" si="3"/>
        <v>Intermedio</v>
      </c>
      <c r="L23" s="270" t="str">
        <f t="shared" si="4"/>
        <v>L</v>
      </c>
    </row>
    <row r="24" spans="1:13" ht="21">
      <c r="A24" s="64">
        <v>7</v>
      </c>
      <c r="B24" s="68" t="str">
        <f>HLOOKUP(A24,'PUNTOS-RESP-CORRECTA'!$C$41:$AW$45,3,0)</f>
        <v>Germán Cerda Cárdenas 7° B</v>
      </c>
      <c r="C24" s="64">
        <f>HLOOKUP($A24,'PUNTOS-RESP-CORRECTA'!$C$41:$AW$45,5,0)</f>
        <v>28</v>
      </c>
      <c r="D24" s="69">
        <f t="shared" si="0"/>
        <v>6.6</v>
      </c>
      <c r="E24" s="67">
        <f t="shared" si="1"/>
        <v>0.93333333333333335</v>
      </c>
      <c r="F24" s="122">
        <f>HLOOKUP($A24,'PUNTOS-RESP-CORRECTA'!$C$41:$AW$45,4,0)</f>
        <v>44491.433553240742</v>
      </c>
      <c r="G24" s="123">
        <f t="shared" si="2"/>
        <v>7.9166666666666663E-2</v>
      </c>
      <c r="H24" s="75">
        <f>HLOOKUP($A24,'PUNTOS-RESP-CORRECTA'!$C$41:$AW$45,2,0)</f>
        <v>12</v>
      </c>
      <c r="I24" s="154" t="str">
        <f>HLOOKUP(A24,GENERAL!$G$1:$BA$5,3,1)</f>
        <v>german.cerda@colegiomacaya.cl</v>
      </c>
      <c r="J24" s="130" t="str">
        <f>VLOOKUP(I24,'REP-Correctas'!$A$151:$G$5407,4,0)</f>
        <v>Masculino</v>
      </c>
      <c r="K24" s="149" t="str">
        <f t="shared" si="3"/>
        <v>Avanzado</v>
      </c>
      <c r="L24" s="270" t="str">
        <f t="shared" si="4"/>
        <v>L</v>
      </c>
    </row>
    <row r="25" spans="1:13" ht="21">
      <c r="A25" s="64">
        <v>8</v>
      </c>
      <c r="B25" s="68" t="str">
        <f>HLOOKUP(A25,'PUNTOS-RESP-CORRECTA'!$C$41:$AW$45,3,0)</f>
        <v>Maira Osses</v>
      </c>
      <c r="C25" s="64">
        <f>HLOOKUP($A25,'PUNTOS-RESP-CORRECTA'!$C$41:$AW$45,5,0)</f>
        <v>26</v>
      </c>
      <c r="D25" s="69">
        <f t="shared" si="0"/>
        <v>6.1</v>
      </c>
      <c r="E25" s="67">
        <f t="shared" si="1"/>
        <v>0.8666666666666667</v>
      </c>
      <c r="F25" s="122">
        <f>HLOOKUP($A25,'PUNTOS-RESP-CORRECTA'!$C$41:$AW$45,4,0)</f>
        <v>44491.435543981483</v>
      </c>
      <c r="G25" s="123">
        <f t="shared" si="2"/>
        <v>8.1250000000000003E-2</v>
      </c>
      <c r="H25" s="75">
        <f>HLOOKUP($A25,'PUNTOS-RESP-CORRECTA'!$C$41:$AW$45,2,0)</f>
        <v>13</v>
      </c>
      <c r="I25" s="154" t="str">
        <f>HLOOKUP(A25,GENERAL!$G$1:$BA$5,3,1)</f>
        <v>maira.osses@colegiomacaya.cl</v>
      </c>
      <c r="J25" s="130" t="str">
        <f>VLOOKUP(I25,'REP-Correctas'!$A$151:$G$5407,4,0)</f>
        <v>Femenino</v>
      </c>
      <c r="K25" s="149" t="str">
        <f t="shared" si="3"/>
        <v>Avanzado</v>
      </c>
      <c r="L25" s="270" t="str">
        <f t="shared" si="4"/>
        <v>L</v>
      </c>
      <c r="M25" s="45"/>
    </row>
    <row r="26" spans="1:13" ht="21">
      <c r="A26" s="64">
        <v>9</v>
      </c>
      <c r="B26" s="68" t="str">
        <f>HLOOKUP(A26,'PUNTOS-RESP-CORRECTA'!$C$41:$AW$45,3,0)</f>
        <v>claudio carreño 7-b</v>
      </c>
      <c r="C26" s="64">
        <f>HLOOKUP($A26,'PUNTOS-RESP-CORRECTA'!$C$41:$AW$45,5,0)</f>
        <v>25</v>
      </c>
      <c r="D26" s="69">
        <f t="shared" si="0"/>
        <v>5.8999999999999995</v>
      </c>
      <c r="E26" s="67">
        <f t="shared" si="1"/>
        <v>0.83333333333333337</v>
      </c>
      <c r="F26" s="122">
        <f>HLOOKUP($A26,'PUNTOS-RESP-CORRECTA'!$C$41:$AW$45,4,0)</f>
        <v>44491.437037037038</v>
      </c>
      <c r="G26" s="123">
        <f t="shared" si="2"/>
        <v>8.2638888888888887E-2</v>
      </c>
      <c r="H26" s="75">
        <f>HLOOKUP($A26,'PUNTOS-RESP-CORRECTA'!$C$41:$AW$45,2,0)</f>
        <v>13</v>
      </c>
      <c r="I26" s="154" t="str">
        <f>HLOOKUP(A26,GENERAL!$G$1:$BA$5,3,1)</f>
        <v>claudio.carreno@colegiomacaya.cl</v>
      </c>
      <c r="J26" s="130" t="str">
        <f>VLOOKUP(I26,'REP-Correctas'!$A$151:$G$5407,4,0)</f>
        <v>Masculino</v>
      </c>
      <c r="K26" s="149" t="str">
        <f t="shared" si="3"/>
        <v>Avanzado</v>
      </c>
      <c r="L26" s="270" t="str">
        <f t="shared" si="4"/>
        <v>L</v>
      </c>
    </row>
    <row r="27" spans="1:13" ht="21">
      <c r="A27" s="64">
        <v>10</v>
      </c>
      <c r="B27" s="68" t="str">
        <f>HLOOKUP(A27,'PUNTOS-RESP-CORRECTA'!$C$41:$AW$45,3,0)</f>
        <v>Constanza Cerda 7B</v>
      </c>
      <c r="C27" s="64">
        <f>HLOOKUP($A27,'PUNTOS-RESP-CORRECTA'!$C$41:$AW$45,5,0)</f>
        <v>27</v>
      </c>
      <c r="D27" s="69">
        <f t="shared" si="0"/>
        <v>6.3</v>
      </c>
      <c r="E27" s="67">
        <f t="shared" si="1"/>
        <v>0.9</v>
      </c>
      <c r="F27" s="122">
        <f>HLOOKUP($A27,'PUNTOS-RESP-CORRECTA'!$C$41:$AW$45,4,0)</f>
        <v>44491.437280092592</v>
      </c>
      <c r="G27" s="123">
        <f t="shared" si="2"/>
        <v>8.3333333333333329E-2</v>
      </c>
      <c r="H27" s="75">
        <f>HLOOKUP($A27,'PUNTOS-RESP-CORRECTA'!$C$41:$AW$45,2,0)</f>
        <v>8</v>
      </c>
      <c r="I27" s="154" t="str">
        <f>HLOOKUP(A27,GENERAL!$G$1:$BA$5,3,1)</f>
        <v>constanza.cerda@colegiomacaya.cl</v>
      </c>
      <c r="J27" s="130" t="str">
        <f>VLOOKUP(I27,'REP-Correctas'!$A$151:$G$5407,4,0)</f>
        <v>Femenino</v>
      </c>
      <c r="K27" s="149" t="str">
        <f t="shared" si="3"/>
        <v>Avanzado</v>
      </c>
      <c r="L27" s="270" t="str">
        <f t="shared" si="4"/>
        <v>L</v>
      </c>
    </row>
    <row r="28" spans="1:13" ht="21">
      <c r="A28" s="64">
        <v>11</v>
      </c>
      <c r="B28" s="68" t="str">
        <f>HLOOKUP(A28,'PUNTOS-RESP-CORRECTA'!$C$41:$AW$45,3,0)</f>
        <v>nadia lizama 7-b</v>
      </c>
      <c r="C28" s="64">
        <f>HLOOKUP($A28,'PUNTOS-RESP-CORRECTA'!$C$41:$AW$45,5,0)</f>
        <v>25</v>
      </c>
      <c r="D28" s="69">
        <f t="shared" si="0"/>
        <v>5.8999999999999995</v>
      </c>
      <c r="E28" s="67">
        <f t="shared" si="1"/>
        <v>0.83333333333333337</v>
      </c>
      <c r="F28" s="122">
        <f>HLOOKUP($A28,'PUNTOS-RESP-CORRECTA'!$C$41:$AW$45,4,0)</f>
        <v>44491.439143518517</v>
      </c>
      <c r="G28" s="123">
        <f t="shared" si="2"/>
        <v>8.4722222222222213E-2</v>
      </c>
      <c r="H28" s="75">
        <f>HLOOKUP($A28,'PUNTOS-RESP-CORRECTA'!$C$41:$AW$45,2,0)</f>
        <v>12</v>
      </c>
      <c r="I28" s="154" t="str">
        <f>HLOOKUP(A28,GENERAL!$G$1:$BA$5,3,1)</f>
        <v>nadia.lizama@colegiomacaya.cl</v>
      </c>
      <c r="J28" s="130" t="str">
        <f>VLOOKUP(I28,'REP-Correctas'!$A$151:$G$5407,4,0)</f>
        <v>Femenino</v>
      </c>
      <c r="K28" s="149" t="str">
        <f t="shared" si="3"/>
        <v>Avanzado</v>
      </c>
      <c r="L28" s="270" t="str">
        <f t="shared" si="4"/>
        <v>L</v>
      </c>
      <c r="M28" s="49"/>
    </row>
    <row r="29" spans="1:13" ht="21">
      <c r="A29" s="64">
        <v>12</v>
      </c>
      <c r="B29" s="68" t="str">
        <f>HLOOKUP(A29,'PUNTOS-RESP-CORRECTA'!$C$41:$AW$45,3,0)</f>
        <v>Johanns</v>
      </c>
      <c r="C29" s="64">
        <f>HLOOKUP($A29,'PUNTOS-RESP-CORRECTA'!$C$41:$AW$45,5,0)</f>
        <v>20</v>
      </c>
      <c r="D29" s="69">
        <f t="shared" si="0"/>
        <v>4.6999999999999993</v>
      </c>
      <c r="E29" s="67">
        <f t="shared" si="1"/>
        <v>0.66666666666666663</v>
      </c>
      <c r="F29" s="122">
        <f>HLOOKUP($A29,'PUNTOS-RESP-CORRECTA'!$C$41:$AW$45,4,0)</f>
        <v>44491.440254629626</v>
      </c>
      <c r="G29" s="123">
        <f t="shared" si="2"/>
        <v>8.6111111111111124E-2</v>
      </c>
      <c r="H29" s="75">
        <f>HLOOKUP($A29,'PUNTOS-RESP-CORRECTA'!$C$41:$AW$45,2,0)</f>
        <v>13</v>
      </c>
      <c r="I29" s="154" t="str">
        <f>HLOOKUP(A29,GENERAL!$G$1:$BA$5,3,1)</f>
        <v>johanns.perez@colegiomacaya.cl</v>
      </c>
      <c r="J29" s="130" t="str">
        <f>VLOOKUP(I29,'REP-Correctas'!$A$151:$G$5407,4,0)</f>
        <v>Masculino</v>
      </c>
      <c r="K29" s="149" t="str">
        <f t="shared" si="3"/>
        <v>Intermedio</v>
      </c>
      <c r="L29" s="270" t="str">
        <f t="shared" si="4"/>
        <v>ML</v>
      </c>
    </row>
    <row r="30" spans="1:13" ht="21">
      <c r="A30" s="64">
        <v>13</v>
      </c>
      <c r="B30" s="68" t="str">
        <f>HLOOKUP(A30,'PUNTOS-RESP-CORRECTA'!$C$41:$AW$45,3,0)</f>
        <v>Xiomara bazalar</v>
      </c>
      <c r="C30" s="64">
        <f>HLOOKUP($A30,'PUNTOS-RESP-CORRECTA'!$C$41:$AW$45,5,0)</f>
        <v>18</v>
      </c>
      <c r="D30" s="69">
        <f t="shared" si="0"/>
        <v>4.2</v>
      </c>
      <c r="E30" s="67">
        <f t="shared" si="1"/>
        <v>0.6</v>
      </c>
      <c r="F30" s="122">
        <f>HLOOKUP($A30,'PUNTOS-RESP-CORRECTA'!$C$41:$AW$45,4,0)</f>
        <v>44491.440937500003</v>
      </c>
      <c r="G30" s="123">
        <f t="shared" si="2"/>
        <v>8.6805555555555566E-2</v>
      </c>
      <c r="H30" s="75">
        <f>HLOOKUP($A30,'PUNTOS-RESP-CORRECTA'!$C$41:$AW$45,2,0)</f>
        <v>12</v>
      </c>
      <c r="I30" s="154" t="str">
        <f>HLOOKUP(A30,GENERAL!$G$1:$BA$5,3,1)</f>
        <v>xiomara.bazalar@colegiomacaya.cl</v>
      </c>
      <c r="J30" s="130" t="str">
        <f>VLOOKUP(I30,'REP-Correctas'!$A$151:$G$5407,4,0)</f>
        <v>Femenino</v>
      </c>
      <c r="K30" s="149" t="str">
        <f t="shared" si="3"/>
        <v>Intermedio</v>
      </c>
      <c r="L30" s="270" t="str">
        <f t="shared" si="4"/>
        <v>ML</v>
      </c>
    </row>
    <row r="31" spans="1:13" ht="21">
      <c r="A31" s="64">
        <v>14</v>
      </c>
      <c r="B31" s="68" t="str">
        <f>HLOOKUP(A31,'PUNTOS-RESP-CORRECTA'!$C$41:$AW$45,3,0)</f>
        <v>martin</v>
      </c>
      <c r="C31" s="64">
        <f>HLOOKUP($A31,'PUNTOS-RESP-CORRECTA'!$C$41:$AW$45,5,0)</f>
        <v>21</v>
      </c>
      <c r="D31" s="69">
        <f t="shared" si="0"/>
        <v>4.9000000000000004</v>
      </c>
      <c r="E31" s="67">
        <f t="shared" si="1"/>
        <v>0.7</v>
      </c>
      <c r="F31" s="122">
        <f>HLOOKUP($A31,'PUNTOS-RESP-CORRECTA'!$C$41:$AW$45,4,0)</f>
        <v>44491.444699074076</v>
      </c>
      <c r="G31" s="123">
        <f t="shared" si="2"/>
        <v>9.0277777777777776E-2</v>
      </c>
      <c r="H31" s="75">
        <f>HLOOKUP($A31,'PUNTOS-RESP-CORRECTA'!$C$41:$AW$45,2,0)</f>
        <v>13</v>
      </c>
      <c r="I31" s="154" t="str">
        <f>HLOOKUP(A31,GENERAL!$G$1:$BA$5,3,1)</f>
        <v>martin.araya@colegiomacaya.cl</v>
      </c>
      <c r="J31" s="130" t="str">
        <f>VLOOKUP(I31,'REP-Correctas'!$A$151:$G$5407,4,0)</f>
        <v>Masculino</v>
      </c>
      <c r="K31" s="149" t="str">
        <f t="shared" si="3"/>
        <v>Intermedio</v>
      </c>
      <c r="L31" s="270" t="str">
        <f t="shared" si="4"/>
        <v>ML</v>
      </c>
    </row>
    <row r="32" spans="1:13" ht="21">
      <c r="A32" s="64">
        <v>15</v>
      </c>
      <c r="B32" s="68" t="str">
        <f>HLOOKUP(A32,'PUNTOS-RESP-CORRECTA'!$C$41:$AW$45,3,0)</f>
        <v>Jhocefa Thompson</v>
      </c>
      <c r="C32" s="64">
        <f>HLOOKUP($A32,'PUNTOS-RESP-CORRECTA'!$C$41:$AW$45,5,0)</f>
        <v>14</v>
      </c>
      <c r="D32" s="69">
        <f t="shared" si="0"/>
        <v>3.3000000000000003</v>
      </c>
      <c r="E32" s="67">
        <f t="shared" si="1"/>
        <v>0.46666666666666667</v>
      </c>
      <c r="F32" s="122">
        <f>HLOOKUP($A32,'PUNTOS-RESP-CORRECTA'!$C$41:$AW$45,4,0)</f>
        <v>44491.445740740739</v>
      </c>
      <c r="G32" s="123">
        <f t="shared" si="2"/>
        <v>9.1666666666666674E-2</v>
      </c>
      <c r="H32" s="75">
        <f>HLOOKUP($A32,'PUNTOS-RESP-CORRECTA'!$C$41:$AW$45,2,0)</f>
        <v>13</v>
      </c>
      <c r="I32" s="154" t="str">
        <f>HLOOKUP(A32,GENERAL!$G$1:$BA$5,3,1)</f>
        <v>jhocefa.thompson@colegiomacaya.cl</v>
      </c>
      <c r="J32" s="130" t="str">
        <f>VLOOKUP(I32,'REP-Correctas'!$A$151:$G$5407,4,0)</f>
        <v>Femenino</v>
      </c>
      <c r="K32" s="149" t="str">
        <f t="shared" si="3"/>
        <v>Inicial</v>
      </c>
      <c r="L32" s="270" t="str">
        <f t="shared" si="4"/>
        <v>NL</v>
      </c>
    </row>
    <row r="33" spans="1:12" ht="21">
      <c r="A33" s="64">
        <v>16</v>
      </c>
      <c r="B33" s="68" t="str">
        <f>HLOOKUP(A33,'PUNTOS-RESP-CORRECTA'!$C$41:$AW$45,3,0)</f>
        <v>Antonia Veliz 7-B</v>
      </c>
      <c r="C33" s="64">
        <f>HLOOKUP($A33,'PUNTOS-RESP-CORRECTA'!$C$41:$AW$45,5,0)</f>
        <v>15</v>
      </c>
      <c r="D33" s="69">
        <f t="shared" si="0"/>
        <v>3.5</v>
      </c>
      <c r="E33" s="67">
        <f t="shared" si="1"/>
        <v>0.5</v>
      </c>
      <c r="F33" s="122">
        <f>HLOOKUP($A33,'PUNTOS-RESP-CORRECTA'!$C$41:$AW$45,4,0)</f>
        <v>44491.446898148148</v>
      </c>
      <c r="G33" s="123">
        <f t="shared" si="2"/>
        <v>9.3055555555555558E-2</v>
      </c>
      <c r="H33" s="75">
        <f>HLOOKUP($A33,'PUNTOS-RESP-CORRECTA'!$C$41:$AW$45,2,0)</f>
        <v>13</v>
      </c>
      <c r="I33" s="154" t="str">
        <f>HLOOKUP(A33,GENERAL!$G$1:$BA$5,3,1)</f>
        <v>antonia.veliz@colegiomacaya.cl</v>
      </c>
      <c r="J33" s="130" t="str">
        <f>VLOOKUP(I33,'REP-Correctas'!$A$151:$G$5407,4,0)</f>
        <v>Femenino</v>
      </c>
      <c r="K33" s="149" t="str">
        <f t="shared" si="3"/>
        <v>Inicial</v>
      </c>
      <c r="L33" s="270" t="str">
        <f t="shared" si="4"/>
        <v>NL</v>
      </c>
    </row>
    <row r="34" spans="1:12" ht="21">
      <c r="A34" s="64">
        <v>17</v>
      </c>
      <c r="B34" s="68" t="str">
        <f>HLOOKUP(A34,'PUNTOS-RESP-CORRECTA'!$C$41:$AW$45,3,0)</f>
        <v>Bastián león</v>
      </c>
      <c r="C34" s="64">
        <f>HLOOKUP($A34,'PUNTOS-RESP-CORRECTA'!$C$41:$AW$45,5,0)</f>
        <v>17</v>
      </c>
      <c r="D34" s="69">
        <f t="shared" si="0"/>
        <v>4</v>
      </c>
      <c r="E34" s="67">
        <f t="shared" si="1"/>
        <v>0.56666666666666665</v>
      </c>
      <c r="F34" s="122">
        <f>HLOOKUP($A34,'PUNTOS-RESP-CORRECTA'!$C$41:$AW$45,4,0)</f>
        <v>44491.44734953704</v>
      </c>
      <c r="G34" s="123">
        <f t="shared" si="2"/>
        <v>9.3055555555555558E-2</v>
      </c>
      <c r="H34" s="75">
        <f>HLOOKUP($A34,'PUNTOS-RESP-CORRECTA'!$C$41:$AW$45,2,0)</f>
        <v>12</v>
      </c>
      <c r="I34" s="154" t="str">
        <f>HLOOKUP(A34,GENERAL!$G$1:$BA$5,3,1)</f>
        <v>bastian.leon@colegiomacaya.cl</v>
      </c>
      <c r="J34" s="130" t="str">
        <f>VLOOKUP(I34,'REP-Correctas'!$A$151:$G$5407,4,0)</f>
        <v>Masculino</v>
      </c>
      <c r="K34" s="149" t="str">
        <f t="shared" si="3"/>
        <v>Inicial</v>
      </c>
      <c r="L34" s="270" t="str">
        <f t="shared" si="4"/>
        <v>ML</v>
      </c>
    </row>
    <row r="35" spans="1:12" ht="21">
      <c r="A35" s="64">
        <v>18</v>
      </c>
      <c r="B35" s="68" t="str">
        <f>HLOOKUP(A35,'PUNTOS-RESP-CORRECTA'!$C$41:$AW$45,3,0)</f>
        <v>kishleyne. león7B</v>
      </c>
      <c r="C35" s="64">
        <f>HLOOKUP($A35,'PUNTOS-RESP-CORRECTA'!$C$41:$AW$45,5,0)</f>
        <v>15</v>
      </c>
      <c r="D35" s="69">
        <f t="shared" si="0"/>
        <v>3.5</v>
      </c>
      <c r="E35" s="67">
        <f t="shared" si="1"/>
        <v>0.5</v>
      </c>
      <c r="F35" s="122">
        <f>HLOOKUP($A35,'PUNTOS-RESP-CORRECTA'!$C$41:$AW$45,4,0)</f>
        <v>44491.447384259256</v>
      </c>
      <c r="G35" s="123">
        <f t="shared" si="2"/>
        <v>9.3055555555555558E-2</v>
      </c>
      <c r="H35" s="75" t="str">
        <f>HLOOKUP($A35,'PUNTOS-RESP-CORRECTA'!$C$41:$AW$45,2,0)</f>
        <v>mas 15</v>
      </c>
      <c r="I35" s="154" t="str">
        <f>HLOOKUP(A35,GENERAL!$G$1:$BA$5,3,1)</f>
        <v>kishleyne.leon@colegiomacaya.cl</v>
      </c>
      <c r="J35" s="130" t="str">
        <f>VLOOKUP(I35,'REP-Correctas'!$A$151:$G$5407,4,0)</f>
        <v>Femenino</v>
      </c>
      <c r="K35" s="149" t="str">
        <f t="shared" si="3"/>
        <v>Inicial</v>
      </c>
      <c r="L35" s="270" t="str">
        <f t="shared" si="4"/>
        <v>NL</v>
      </c>
    </row>
    <row r="36" spans="1:12" ht="21">
      <c r="A36" s="64">
        <v>19</v>
      </c>
      <c r="B36" s="68" t="str">
        <f>HLOOKUP(A36,'PUNTOS-RESP-CORRECTA'!$C$41:$AW$45,3,0)</f>
        <v>david figueroa 7°B</v>
      </c>
      <c r="C36" s="64">
        <f>HLOOKUP($A36,'PUNTOS-RESP-CORRECTA'!$C$41:$AW$45,5,0)</f>
        <v>18</v>
      </c>
      <c r="D36" s="69">
        <f t="shared" si="0"/>
        <v>4.2</v>
      </c>
      <c r="E36" s="67">
        <f t="shared" si="1"/>
        <v>0.6</v>
      </c>
      <c r="F36" s="122">
        <f>HLOOKUP($A36,'PUNTOS-RESP-CORRECTA'!$C$41:$AW$45,4,0)</f>
        <v>44491.448993055557</v>
      </c>
      <c r="G36" s="123">
        <f t="shared" si="2"/>
        <v>9.5138888888888884E-2</v>
      </c>
      <c r="H36" s="75">
        <f>HLOOKUP($A36,'PUNTOS-RESP-CORRECTA'!$C$41:$AW$45,2,0)</f>
        <v>13</v>
      </c>
      <c r="I36" s="154" t="str">
        <f>HLOOKUP(A36,GENERAL!$G$1:$BA$5,3,1)</f>
        <v>david.figueroa@colegiomacaya.cl</v>
      </c>
      <c r="J36" s="130" t="str">
        <f>VLOOKUP(I36,'REP-Correctas'!$A$151:$G$5407,4,0)</f>
        <v>Masculino</v>
      </c>
      <c r="K36" s="149" t="str">
        <f t="shared" si="3"/>
        <v>Intermedio</v>
      </c>
      <c r="L36" s="270" t="str">
        <f t="shared" si="4"/>
        <v>ML</v>
      </c>
    </row>
    <row r="37" spans="1:12" ht="21">
      <c r="A37" s="64">
        <v>20</v>
      </c>
      <c r="B37" s="68" t="str">
        <f>HLOOKUP(A37,'PUNTOS-RESP-CORRECTA'!$C$41:$AW$45,3,0)</f>
        <v>Angela garcia 7°b</v>
      </c>
      <c r="C37" s="64">
        <f>HLOOKUP($A37,'PUNTOS-RESP-CORRECTA'!$C$41:$AW$45,5,0)</f>
        <v>24</v>
      </c>
      <c r="D37" s="69">
        <f t="shared" si="0"/>
        <v>5.6</v>
      </c>
      <c r="E37" s="67">
        <f t="shared" si="1"/>
        <v>0.8</v>
      </c>
      <c r="F37" s="122">
        <f>HLOOKUP($A37,'PUNTOS-RESP-CORRECTA'!$C$41:$AW$45,4,0)</f>
        <v>44491.452175925922</v>
      </c>
      <c r="G37" s="123">
        <f t="shared" si="2"/>
        <v>9.7916666666666666E-2</v>
      </c>
      <c r="H37" s="75">
        <f>HLOOKUP($A37,'PUNTOS-RESP-CORRECTA'!$C$41:$AW$45,2,0)</f>
        <v>13</v>
      </c>
      <c r="I37" s="154" t="str">
        <f>HLOOKUP(A37,GENERAL!$G$1:$BA$5,3,1)</f>
        <v>angela.garcia@colegiomacaya.cl</v>
      </c>
      <c r="J37" s="130" t="str">
        <f>VLOOKUP(I37,'REP-Correctas'!$A$151:$G$5407,4,0)</f>
        <v>Femenino</v>
      </c>
      <c r="K37" s="149" t="str">
        <f t="shared" si="3"/>
        <v>Intermedio</v>
      </c>
      <c r="L37" s="270" t="str">
        <f t="shared" si="4"/>
        <v>L</v>
      </c>
    </row>
    <row r="38" spans="1:12" ht="21">
      <c r="A38" s="64">
        <v>21</v>
      </c>
      <c r="B38" s="68" t="str">
        <f>HLOOKUP(A38,'PUNTOS-RESP-CORRECTA'!$C$41:$AW$45,3,0)</f>
        <v>Martina albornoz 7-B</v>
      </c>
      <c r="C38" s="64">
        <f>HLOOKUP($A38,'PUNTOS-RESP-CORRECTA'!$C$41:$AW$45,5,0)</f>
        <v>26</v>
      </c>
      <c r="D38" s="69">
        <f t="shared" si="0"/>
        <v>6.1</v>
      </c>
      <c r="E38" s="67">
        <f t="shared" si="1"/>
        <v>0.8666666666666667</v>
      </c>
      <c r="F38" s="122">
        <f>HLOOKUP($A38,'PUNTOS-RESP-CORRECTA'!$C$41:$AW$45,4,0)</f>
        <v>44491.452916666669</v>
      </c>
      <c r="G38" s="123">
        <f t="shared" si="2"/>
        <v>9.8611111111111108E-2</v>
      </c>
      <c r="H38" s="75">
        <f>HLOOKUP($A38,'PUNTOS-RESP-CORRECTA'!$C$41:$AW$45,2,0)</f>
        <v>13</v>
      </c>
      <c r="I38" s="154" t="str">
        <f>HLOOKUP(A38,GENERAL!$G$1:$BA$5,3,1)</f>
        <v>martina.albornoz@colegiomacaya.cl</v>
      </c>
      <c r="J38" s="130" t="str">
        <f>VLOOKUP(I38,'REP-Correctas'!$A$151:$G$5407,4,0)</f>
        <v>Femenino</v>
      </c>
      <c r="K38" s="149" t="str">
        <f t="shared" si="3"/>
        <v>Avanzado</v>
      </c>
      <c r="L38" s="270" t="str">
        <f t="shared" si="4"/>
        <v>L</v>
      </c>
    </row>
    <row r="39" spans="1:12" ht="21">
      <c r="A39" s="64">
        <v>22</v>
      </c>
      <c r="B39" s="68" t="str">
        <f>HLOOKUP(A39,'PUNTOS-RESP-CORRECTA'!$C$41:$AW$45,3,0)</f>
        <v>Valentina choque</v>
      </c>
      <c r="C39" s="64">
        <f>HLOOKUP($A39,'PUNTOS-RESP-CORRECTA'!$C$41:$AW$45,5,0)</f>
        <v>16</v>
      </c>
      <c r="D39" s="69">
        <f t="shared" si="0"/>
        <v>3.8000000000000003</v>
      </c>
      <c r="E39" s="67">
        <f t="shared" si="1"/>
        <v>0.53333333333333333</v>
      </c>
      <c r="F39" s="122">
        <f>HLOOKUP($A39,'PUNTOS-RESP-CORRECTA'!$C$41:$AW$45,4,0)</f>
        <v>44491.45412037037</v>
      </c>
      <c r="G39" s="123">
        <f t="shared" si="2"/>
        <v>9.9999999999999992E-2</v>
      </c>
      <c r="H39" s="75">
        <f>HLOOKUP($A39,'PUNTOS-RESP-CORRECTA'!$C$41:$AW$45,2,0)</f>
        <v>12</v>
      </c>
      <c r="I39" s="154" t="str">
        <f>HLOOKUP(A39,GENERAL!$G$1:$BA$5,3,1)</f>
        <v>valentina.choque@colegiomacaya.cl</v>
      </c>
      <c r="J39" s="130" t="str">
        <f>VLOOKUP(I39,'REP-Correctas'!$A$151:$G$5407,4,0)</f>
        <v>Femenino</v>
      </c>
      <c r="K39" s="149" t="str">
        <f t="shared" si="3"/>
        <v>Inicial</v>
      </c>
      <c r="L39" s="270" t="str">
        <f t="shared" si="4"/>
        <v>NL</v>
      </c>
    </row>
    <row r="40" spans="1:12" ht="21">
      <c r="A40" s="64">
        <v>23</v>
      </c>
      <c r="B40" s="68" t="str">
        <f>HLOOKUP(A40,'PUNTOS-RESP-CORRECTA'!$C$41:$AW$45,3,0)</f>
        <v>emilia</v>
      </c>
      <c r="C40" s="64">
        <f>HLOOKUP($A40,'PUNTOS-RESP-CORRECTA'!$C$41:$AW$45,5,0)</f>
        <v>19</v>
      </c>
      <c r="D40" s="69">
        <f t="shared" si="0"/>
        <v>4.5</v>
      </c>
      <c r="E40" s="67">
        <f t="shared" si="1"/>
        <v>0.6333333333333333</v>
      </c>
      <c r="F40" s="122">
        <f>HLOOKUP($A40,'PUNTOS-RESP-CORRECTA'!$C$41:$AW$45,4,0)</f>
        <v>44491.45412037037</v>
      </c>
      <c r="G40" s="123">
        <f t="shared" si="2"/>
        <v>9.9999999999999992E-2</v>
      </c>
      <c r="H40" s="75">
        <f>HLOOKUP($A40,'PUNTOS-RESP-CORRECTA'!$C$41:$AW$45,2,0)</f>
        <v>12</v>
      </c>
      <c r="I40" s="154" t="str">
        <f>HLOOKUP(A40,GENERAL!$G$1:$BA$5,3,1)</f>
        <v>emilia.valencia@colegiomacaya.cl</v>
      </c>
      <c r="J40" s="130" t="str">
        <f>VLOOKUP(I40,'REP-Correctas'!$A$151:$G$5407,4,0)</f>
        <v>Femenino</v>
      </c>
      <c r="K40" s="149" t="str">
        <f t="shared" si="3"/>
        <v>Intermedio</v>
      </c>
      <c r="L40" s="270" t="str">
        <f t="shared" si="4"/>
        <v>ML</v>
      </c>
    </row>
    <row r="41" spans="1:12" ht="21">
      <c r="A41" s="64">
        <v>24</v>
      </c>
      <c r="B41" s="68" t="str">
        <f>HLOOKUP(A41,'PUNTOS-RESP-CORRECTA'!$C$41:$AW$45,3,0)</f>
        <v>Karolayne Marambio</v>
      </c>
      <c r="C41" s="64">
        <f>HLOOKUP($A41,'PUNTOS-RESP-CORRECTA'!$C$41:$AW$45,5,0)</f>
        <v>21</v>
      </c>
      <c r="D41" s="69">
        <f t="shared" si="0"/>
        <v>4.9000000000000004</v>
      </c>
      <c r="E41" s="67">
        <f t="shared" si="1"/>
        <v>0.7</v>
      </c>
      <c r="F41" s="122">
        <f>HLOOKUP($A41,'PUNTOS-RESP-CORRECTA'!$C$41:$AW$45,4,0)</f>
        <v>44491.45416666667</v>
      </c>
      <c r="G41" s="123">
        <f t="shared" si="2"/>
        <v>9.9999999999999992E-2</v>
      </c>
      <c r="H41" s="75">
        <f>HLOOKUP($A41,'PUNTOS-RESP-CORRECTA'!$C$41:$AW$45,2,0)</f>
        <v>13</v>
      </c>
      <c r="I41" s="154" t="str">
        <f>HLOOKUP(A41,GENERAL!$G$1:$BA$5,3,1)</f>
        <v>karolayne.marambio@colegiomacaya.cl</v>
      </c>
      <c r="J41" s="130" t="str">
        <f>VLOOKUP(I41,'REP-Correctas'!$A$151:$G$5407,4,0)</f>
        <v>Femenino</v>
      </c>
      <c r="K41" s="149" t="str">
        <f t="shared" si="3"/>
        <v>Intermedio</v>
      </c>
      <c r="L41" s="270" t="str">
        <f t="shared" si="4"/>
        <v>ML</v>
      </c>
    </row>
    <row r="42" spans="1:12" ht="21">
      <c r="A42" s="64">
        <v>25</v>
      </c>
      <c r="B42" s="68" t="str">
        <f>HLOOKUP(A42,'PUNTOS-RESP-CORRECTA'!$C$41:$AW$45,3,0)</f>
        <v>Sara Bedoya</v>
      </c>
      <c r="C42" s="64">
        <f>HLOOKUP($A42,'PUNTOS-RESP-CORRECTA'!$C$41:$AW$45,5,0)</f>
        <v>16</v>
      </c>
      <c r="D42" s="69">
        <f t="shared" si="0"/>
        <v>3.8000000000000003</v>
      </c>
      <c r="E42" s="67">
        <f t="shared" si="1"/>
        <v>0.53333333333333333</v>
      </c>
      <c r="F42" s="122">
        <f>HLOOKUP($A42,'PUNTOS-RESP-CORRECTA'!$C$41:$AW$45,4,0)</f>
        <v>44491.454456018517</v>
      </c>
      <c r="G42" s="123">
        <f t="shared" si="2"/>
        <v>9.9999999999999992E-2</v>
      </c>
      <c r="H42" s="75">
        <f>HLOOKUP($A42,'PUNTOS-RESP-CORRECTA'!$C$41:$AW$45,2,0)</f>
        <v>13</v>
      </c>
      <c r="I42" s="154" t="str">
        <f>HLOOKUP(A42,GENERAL!$G$1:$BA$5,3,1)</f>
        <v>sara.bedoya@colegiomacaya.cl</v>
      </c>
      <c r="J42" s="130" t="str">
        <f>VLOOKUP(I42,'REP-Correctas'!$A$151:$G$5407,4,0)</f>
        <v>Femenino</v>
      </c>
      <c r="K42" s="149" t="str">
        <f t="shared" si="3"/>
        <v>Inicial</v>
      </c>
      <c r="L42" s="270" t="str">
        <f t="shared" si="4"/>
        <v>NL</v>
      </c>
    </row>
    <row r="43" spans="1:12" ht="21">
      <c r="A43" s="64">
        <v>26</v>
      </c>
      <c r="B43" s="68" t="str">
        <f>HLOOKUP(A43,'PUNTOS-RESP-CORRECTA'!$C$41:$AW$45,3,0)</f>
        <v>Antonia Acosta</v>
      </c>
      <c r="C43" s="64">
        <f>HLOOKUP($A43,'PUNTOS-RESP-CORRECTA'!$C$41:$AW$45,5,0)</f>
        <v>24</v>
      </c>
      <c r="D43" s="69">
        <f t="shared" si="0"/>
        <v>5.6</v>
      </c>
      <c r="E43" s="67">
        <f t="shared" si="1"/>
        <v>0.8</v>
      </c>
      <c r="F43" s="122">
        <f>HLOOKUP($A43,'PUNTOS-RESP-CORRECTA'!$C$41:$AW$45,4,0)</f>
        <v>44491.45652777778</v>
      </c>
      <c r="G43" s="123">
        <f t="shared" si="2"/>
        <v>0.10208333333333335</v>
      </c>
      <c r="H43" s="75">
        <f>HLOOKUP($A43,'PUNTOS-RESP-CORRECTA'!$C$41:$AW$45,2,0)</f>
        <v>12</v>
      </c>
      <c r="I43" s="154" t="str">
        <f>HLOOKUP(A43,GENERAL!$G$1:$BA$5,3,1)</f>
        <v>antonia.acosta@colegiomacaya.cl</v>
      </c>
      <c r="J43" s="130" t="str">
        <f>VLOOKUP(I43,'REP-Correctas'!$A$151:$G$5407,4,0)</f>
        <v>Femenino</v>
      </c>
      <c r="K43" s="149" t="str">
        <f t="shared" si="3"/>
        <v>Intermedio</v>
      </c>
      <c r="L43" s="270" t="str">
        <f t="shared" si="4"/>
        <v>L</v>
      </c>
    </row>
    <row r="44" spans="1:12" ht="21">
      <c r="A44" s="64">
        <v>27</v>
      </c>
      <c r="B44" s="68" t="str">
        <f>HLOOKUP(A44,'PUNTOS-RESP-CORRECTA'!$C$41:$AW$45,3,0)</f>
        <v>Jhon Esteban Valencia dajome7B</v>
      </c>
      <c r="C44" s="64">
        <f>HLOOKUP($A44,'PUNTOS-RESP-CORRECTA'!$C$41:$AW$45,5,0)</f>
        <v>17</v>
      </c>
      <c r="D44" s="69">
        <f t="shared" si="0"/>
        <v>4</v>
      </c>
      <c r="E44" s="67">
        <f t="shared" si="1"/>
        <v>0.56666666666666665</v>
      </c>
      <c r="F44" s="122">
        <f>HLOOKUP($A44,'PUNTOS-RESP-CORRECTA'!$C$41:$AW$45,4,0)</f>
        <v>44491.458483796298</v>
      </c>
      <c r="G44" s="123">
        <f t="shared" si="2"/>
        <v>0.10416666666666667</v>
      </c>
      <c r="H44" s="75">
        <f>HLOOKUP($A44,'PUNTOS-RESP-CORRECTA'!$C$41:$AW$45,2,0)</f>
        <v>13</v>
      </c>
      <c r="I44" s="154" t="str">
        <f>HLOOKUP(A44,GENERAL!$G$1:$BA$5,3,1)</f>
        <v>jhon.valencia@colegiomacaya.cl</v>
      </c>
      <c r="J44" s="130" t="str">
        <f>VLOOKUP(I44,'REP-Correctas'!$A$151:$G$5407,4,0)</f>
        <v>Masculino</v>
      </c>
      <c r="K44" s="149" t="str">
        <f t="shared" si="3"/>
        <v>Inicial</v>
      </c>
      <c r="L44" s="270" t="str">
        <f t="shared" si="4"/>
        <v>ML</v>
      </c>
    </row>
    <row r="45" spans="1:12" ht="21">
      <c r="A45" s="64">
        <v>28</v>
      </c>
      <c r="B45" s="68" t="str">
        <f>HLOOKUP(A45,'PUNTOS-RESP-CORRECTA'!$C$41:$AW$45,3,0)</f>
        <v>Katherine Villca</v>
      </c>
      <c r="C45" s="64">
        <f>HLOOKUP($A45,'PUNTOS-RESP-CORRECTA'!$C$41:$AW$45,5,0)</f>
        <v>28</v>
      </c>
      <c r="D45" s="69">
        <f t="shared" si="0"/>
        <v>6.6</v>
      </c>
      <c r="E45" s="67">
        <f t="shared" si="1"/>
        <v>0.93333333333333335</v>
      </c>
      <c r="F45" s="122">
        <f>HLOOKUP($A45,'PUNTOS-RESP-CORRECTA'!$C$41:$AW$45,4,0)</f>
        <v>44491.458831018521</v>
      </c>
      <c r="G45" s="123">
        <f t="shared" si="2"/>
        <v>0.10486111111111111</v>
      </c>
      <c r="H45" s="75">
        <f>HLOOKUP($A45,'PUNTOS-RESP-CORRECTA'!$C$41:$AW$45,2,0)</f>
        <v>12</v>
      </c>
      <c r="I45" s="154" t="str">
        <f>HLOOKUP(A45,GENERAL!$G$1:$BA$5,3,1)</f>
        <v>katherine.villca@colegiomacaya.cl</v>
      </c>
      <c r="J45" s="130" t="str">
        <f>VLOOKUP(I45,'REP-Correctas'!$A$151:$G$5407,4,0)</f>
        <v>Femenino</v>
      </c>
      <c r="K45" s="149" t="str">
        <f t="shared" si="3"/>
        <v>Avanzado</v>
      </c>
      <c r="L45" s="270" t="str">
        <f t="shared" si="4"/>
        <v>L</v>
      </c>
    </row>
    <row r="46" spans="1:12" ht="21">
      <c r="A46" s="64">
        <v>29</v>
      </c>
      <c r="B46" s="68" t="str">
        <f>HLOOKUP(A46,'PUNTOS-RESP-CORRECTA'!$C$41:$AW$45,3,0)</f>
        <v>Sofia León 7-B</v>
      </c>
      <c r="C46" s="64">
        <f>HLOOKUP($A46,'PUNTOS-RESP-CORRECTA'!$C$41:$AW$45,5,0)</f>
        <v>14</v>
      </c>
      <c r="D46" s="69">
        <f t="shared" si="0"/>
        <v>3.3000000000000003</v>
      </c>
      <c r="E46" s="67">
        <f t="shared" si="1"/>
        <v>0.46666666666666667</v>
      </c>
      <c r="F46" s="122">
        <f>HLOOKUP($A46,'PUNTOS-RESP-CORRECTA'!$C$41:$AW$45,4,0)</f>
        <v>44491.459432870368</v>
      </c>
      <c r="G46" s="123">
        <f t="shared" si="2"/>
        <v>0.10555555555555556</v>
      </c>
      <c r="H46" s="75">
        <f>HLOOKUP($A46,'PUNTOS-RESP-CORRECTA'!$C$41:$AW$45,2,0)</f>
        <v>13</v>
      </c>
      <c r="I46" s="154" t="str">
        <f>HLOOKUP(A46,GENERAL!$G$1:$BA$5,3,1)</f>
        <v>sofia.leon@colegiomacaya.cl</v>
      </c>
      <c r="J46" s="130" t="str">
        <f>VLOOKUP(I46,'REP-Correctas'!$A$151:$G$5407,4,0)</f>
        <v>Femenino</v>
      </c>
      <c r="K46" s="149" t="str">
        <f t="shared" si="3"/>
        <v>Inicial</v>
      </c>
      <c r="L46" s="270" t="str">
        <f t="shared" si="4"/>
        <v>NL</v>
      </c>
    </row>
    <row r="47" spans="1:12" ht="21">
      <c r="A47" s="64">
        <v>30</v>
      </c>
      <c r="B47" s="68" t="str">
        <f>HLOOKUP(A47,'PUNTOS-RESP-CORRECTA'!$C$41:$AW$45,3,0)</f>
        <v>aaron cocha 7-b</v>
      </c>
      <c r="C47" s="64">
        <f>HLOOKUP($A47,'PUNTOS-RESP-CORRECTA'!$C$41:$AW$45,5,0)</f>
        <v>24</v>
      </c>
      <c r="D47" s="69">
        <f t="shared" si="0"/>
        <v>5.6</v>
      </c>
      <c r="E47" s="67">
        <f t="shared" si="1"/>
        <v>0.8</v>
      </c>
      <c r="F47" s="122">
        <f>HLOOKUP($A47,'PUNTOS-RESP-CORRECTA'!$C$41:$AW$45,4,0)</f>
        <v>44491.474826388891</v>
      </c>
      <c r="G47" s="123">
        <f t="shared" si="2"/>
        <v>0.12083333333333333</v>
      </c>
      <c r="H47" s="75">
        <f>HLOOKUP($A47,'PUNTOS-RESP-CORRECTA'!$C$41:$AW$45,2,0)</f>
        <v>13</v>
      </c>
      <c r="I47" s="154" t="str">
        <f>HLOOKUP(A47,GENERAL!$G$1:$BA$5,3,1)</f>
        <v>aaron.cocha@colegiomacaya.cl</v>
      </c>
      <c r="J47" s="130" t="str">
        <f>VLOOKUP(I47,'REP-Correctas'!$A$151:$G$5407,4,0)</f>
        <v>Masculino</v>
      </c>
      <c r="K47" s="149" t="str">
        <f t="shared" si="3"/>
        <v>Intermedio</v>
      </c>
      <c r="L47" s="270" t="str">
        <f t="shared" si="4"/>
        <v>L</v>
      </c>
    </row>
    <row r="48" spans="1:12" ht="21">
      <c r="A48" s="64">
        <v>31</v>
      </c>
      <c r="B48" s="68" t="str">
        <f>HLOOKUP(A48,'PUNTOS-RESP-CORRECTA'!$C$41:$AW$45,3,0)</f>
        <v>Kitzia parada</v>
      </c>
      <c r="C48" s="64">
        <f>HLOOKUP($A48,'PUNTOS-RESP-CORRECTA'!$C$41:$AW$45,5,0)</f>
        <v>23</v>
      </c>
      <c r="D48" s="69">
        <f t="shared" si="0"/>
        <v>5.3999999999999995</v>
      </c>
      <c r="E48" s="67">
        <f t="shared" si="1"/>
        <v>0.76666666666666672</v>
      </c>
      <c r="F48" s="122">
        <f>HLOOKUP($A48,'PUNTOS-RESP-CORRECTA'!$C$41:$AW$45,4,0)</f>
        <v>44491.475289351853</v>
      </c>
      <c r="G48" s="123">
        <f t="shared" si="2"/>
        <v>0.12083333333333333</v>
      </c>
      <c r="H48" s="75">
        <f>HLOOKUP($A48,'PUNTOS-RESP-CORRECTA'!$C$41:$AW$45,2,0)</f>
        <v>12</v>
      </c>
      <c r="I48" s="154" t="str">
        <f>HLOOKUP(A48,GENERAL!$G$1:$BA$5,3,1)</f>
        <v>kitzia.parada@colegiomacaya.cl</v>
      </c>
      <c r="J48" s="130" t="str">
        <f>VLOOKUP(I48,'REP-Correctas'!$A$151:$G$5407,4,0)</f>
        <v>Femenino</v>
      </c>
      <c r="K48" s="149" t="str">
        <f t="shared" si="3"/>
        <v>Intermedio</v>
      </c>
      <c r="L48" s="270" t="str">
        <f t="shared" si="4"/>
        <v>ML</v>
      </c>
    </row>
    <row r="49" spans="1:12" ht="21">
      <c r="A49" s="64">
        <v>32</v>
      </c>
      <c r="B49" s="68" t="str">
        <f>HLOOKUP(A49,'PUNTOS-RESP-CORRECTA'!$C$41:$AW$45,3,0)</f>
        <v>nicolas diaz</v>
      </c>
      <c r="C49" s="64">
        <f>HLOOKUP($A49,'PUNTOS-RESP-CORRECTA'!$C$41:$AW$45,5,0)</f>
        <v>14</v>
      </c>
      <c r="D49" s="69">
        <f t="shared" si="0"/>
        <v>3.3000000000000003</v>
      </c>
      <c r="E49" s="67">
        <f t="shared" si="1"/>
        <v>0.46666666666666667</v>
      </c>
      <c r="F49" s="122">
        <f>HLOOKUP($A49,'PUNTOS-RESP-CORRECTA'!$C$41:$AW$45,4,0)</f>
        <v>44491.48715277778</v>
      </c>
      <c r="G49" s="123">
        <f t="shared" si="2"/>
        <v>0.13263888888888889</v>
      </c>
      <c r="H49" s="75">
        <f>HLOOKUP($A49,'PUNTOS-RESP-CORRECTA'!$C$41:$AW$45,2,0)</f>
        <v>13</v>
      </c>
      <c r="I49" s="154" t="str">
        <f>HLOOKUP(A49,GENERAL!$G$1:$BA$5,3,1)</f>
        <v>nicolas.diaz@colegiomacaya.cl</v>
      </c>
      <c r="J49" s="130" t="str">
        <f>VLOOKUP(I49,'REP-Correctas'!$A$151:$G$5407,4,0)</f>
        <v>Masculino</v>
      </c>
      <c r="K49" s="149" t="str">
        <f t="shared" si="3"/>
        <v>Inicial</v>
      </c>
      <c r="L49" s="270" t="str">
        <f t="shared" si="4"/>
        <v>NL</v>
      </c>
    </row>
    <row r="50" spans="1:12" ht="21">
      <c r="A50" s="64"/>
      <c r="B50" s="68"/>
      <c r="C50" s="64"/>
      <c r="D50" s="69"/>
      <c r="E50" s="67"/>
      <c r="F50" s="122"/>
      <c r="G50" s="123"/>
      <c r="H50" s="75"/>
      <c r="I50" s="154"/>
      <c r="J50" s="130"/>
      <c r="K50" s="149"/>
    </row>
    <row r="51" spans="1:12" ht="21">
      <c r="A51" s="64"/>
      <c r="B51" s="68"/>
      <c r="C51" s="64"/>
      <c r="D51" s="69"/>
      <c r="E51" s="67"/>
      <c r="F51" s="122"/>
      <c r="G51" s="123"/>
      <c r="H51" s="75"/>
      <c r="I51" s="154"/>
      <c r="J51" s="130"/>
      <c r="K51" s="149"/>
    </row>
    <row r="52" spans="1:12" ht="21">
      <c r="A52" s="64"/>
      <c r="B52" s="68"/>
      <c r="C52" s="64"/>
      <c r="D52" s="69"/>
      <c r="E52" s="67"/>
      <c r="F52" s="122"/>
      <c r="G52" s="123"/>
      <c r="H52" s="75"/>
      <c r="I52" s="154"/>
      <c r="J52" s="130"/>
      <c r="K52" s="149"/>
    </row>
    <row r="53" spans="1:12" ht="21">
      <c r="A53" s="64"/>
      <c r="B53" s="68"/>
      <c r="C53" s="64"/>
      <c r="D53" s="69"/>
      <c r="E53" s="67"/>
      <c r="F53" s="122"/>
      <c r="G53" s="123"/>
      <c r="H53" s="75"/>
      <c r="I53" s="154"/>
      <c r="J53" s="130"/>
      <c r="K53" s="149"/>
    </row>
    <row r="54" spans="1:12" ht="21">
      <c r="A54" s="64"/>
      <c r="B54" s="68"/>
      <c r="C54" s="64"/>
      <c r="D54" s="69"/>
      <c r="E54" s="67"/>
      <c r="F54" s="122"/>
      <c r="G54" s="123"/>
      <c r="H54" s="75"/>
      <c r="I54" s="154"/>
      <c r="J54" s="130"/>
      <c r="K54" s="149"/>
    </row>
    <row r="55" spans="1:12" ht="21">
      <c r="A55" s="64"/>
      <c r="B55" s="68"/>
      <c r="C55" s="64"/>
      <c r="D55" s="69"/>
      <c r="E55" s="67"/>
      <c r="F55" s="122"/>
      <c r="G55" s="123"/>
      <c r="H55" s="75"/>
      <c r="I55" s="154"/>
      <c r="J55" s="130"/>
      <c r="K55" s="149"/>
    </row>
    <row r="56" spans="1:12" ht="21">
      <c r="A56" s="64"/>
      <c r="B56" s="68"/>
      <c r="C56" s="64"/>
      <c r="D56" s="69"/>
      <c r="E56" s="67"/>
      <c r="F56" s="122"/>
      <c r="G56" s="123"/>
      <c r="H56" s="75"/>
      <c r="I56" s="154"/>
      <c r="J56" s="130"/>
      <c r="K56" s="149"/>
    </row>
    <row r="57" spans="1:12" ht="21" hidden="1">
      <c r="A57" s="64"/>
      <c r="B57" s="68"/>
      <c r="C57" s="64"/>
      <c r="D57" s="69"/>
      <c r="E57" s="67"/>
      <c r="F57" s="122"/>
      <c r="G57" s="123"/>
      <c r="H57" s="75"/>
      <c r="I57" s="64"/>
      <c r="J57" s="130"/>
      <c r="K57" s="149"/>
    </row>
    <row r="58" spans="1:12" ht="21" hidden="1">
      <c r="A58" s="64"/>
      <c r="B58" s="68"/>
      <c r="C58" s="64"/>
      <c r="D58" s="69"/>
      <c r="E58" s="67"/>
      <c r="F58" s="122"/>
      <c r="G58" s="123"/>
      <c r="H58" s="75"/>
      <c r="I58" s="64"/>
      <c r="J58" s="130"/>
      <c r="K58" s="149"/>
    </row>
    <row r="59" spans="1:12" ht="21" hidden="1">
      <c r="A59" s="64"/>
      <c r="B59" s="68"/>
      <c r="C59" s="64"/>
      <c r="D59" s="69"/>
      <c r="E59" s="67"/>
      <c r="F59" s="122"/>
      <c r="G59" s="123"/>
      <c r="H59" s="75"/>
      <c r="I59" s="64"/>
      <c r="J59" s="130"/>
      <c r="K59" s="149"/>
    </row>
    <row r="60" spans="1:12" ht="21" hidden="1">
      <c r="A60" s="64"/>
      <c r="B60" s="68"/>
      <c r="C60" s="64"/>
      <c r="D60" s="69"/>
      <c r="E60" s="67"/>
      <c r="F60" s="122"/>
      <c r="G60" s="123"/>
      <c r="H60" s="75"/>
      <c r="I60" s="64"/>
      <c r="J60" s="130"/>
      <c r="K60" s="149"/>
    </row>
    <row r="61" spans="1:12" ht="21" hidden="1">
      <c r="A61" s="64"/>
      <c r="B61" s="68"/>
      <c r="C61" s="64"/>
      <c r="D61" s="69"/>
      <c r="E61" s="67"/>
      <c r="F61" s="122"/>
      <c r="G61" s="123"/>
      <c r="H61" s="75"/>
      <c r="I61" s="64"/>
      <c r="J61" s="130"/>
      <c r="K61" s="149"/>
    </row>
    <row r="62" spans="1:12" ht="21" hidden="1">
      <c r="A62" s="64"/>
      <c r="B62" s="68"/>
      <c r="C62" s="64"/>
      <c r="D62" s="69"/>
      <c r="E62" s="67"/>
      <c r="F62" s="122"/>
      <c r="G62" s="123"/>
      <c r="H62" s="75"/>
      <c r="I62" s="64"/>
      <c r="J62" s="130"/>
      <c r="K62" s="149"/>
    </row>
    <row r="63" spans="1:12" ht="21" hidden="1">
      <c r="A63" s="64"/>
      <c r="B63" s="68"/>
      <c r="C63" s="64"/>
      <c r="D63" s="69"/>
      <c r="E63" s="67"/>
      <c r="F63" s="122"/>
      <c r="G63" s="123"/>
      <c r="H63" s="75"/>
      <c r="I63" s="64"/>
      <c r="J63" s="130"/>
      <c r="K63" s="149"/>
    </row>
    <row r="64" spans="1:12" ht="21" hidden="1">
      <c r="A64" s="64"/>
      <c r="B64" s="68"/>
      <c r="C64" s="64"/>
      <c r="D64" s="69"/>
      <c r="E64" s="67"/>
      <c r="F64" s="122"/>
      <c r="G64" s="123"/>
      <c r="H64" s="75"/>
      <c r="I64" s="64"/>
      <c r="J64" s="130"/>
      <c r="K64" s="149"/>
    </row>
    <row r="66" spans="1:18" s="212" customFormat="1" ht="17.25">
      <c r="A66" s="209"/>
      <c r="B66" s="210" t="s">
        <v>26</v>
      </c>
      <c r="C66" s="211">
        <f>IFERROR(MIN(D18:D64),0)</f>
        <v>3.3000000000000003</v>
      </c>
      <c r="E66" s="213" t="s">
        <v>48</v>
      </c>
      <c r="F66" s="213" t="s">
        <v>49</v>
      </c>
      <c r="G66" s="214" t="s">
        <v>52</v>
      </c>
      <c r="J66" s="210" t="s">
        <v>2810</v>
      </c>
      <c r="K66" s="214" t="s">
        <v>50</v>
      </c>
      <c r="L66" s="214" t="s">
        <v>2807</v>
      </c>
      <c r="R66" s="221"/>
    </row>
    <row r="67" spans="1:18" s="212" customFormat="1" ht="17.25">
      <c r="A67" s="209"/>
      <c r="B67" s="210" t="s">
        <v>27</v>
      </c>
      <c r="C67" s="211">
        <f>IFERROR(AVERAGE(D18:D64),0)</f>
        <v>4.7687499999999998</v>
      </c>
      <c r="E67" s="213">
        <v>8</v>
      </c>
      <c r="F67" s="215">
        <f>IFERROR(AVERAGEIF($H$18:$H$64,E67,$D$18:$D$64),0)</f>
        <v>6.3</v>
      </c>
      <c r="G67" s="216">
        <f>IFERROR(COUNTIF($H$18:$H$64,E67),0)</f>
        <v>1</v>
      </c>
      <c r="J67" s="217" t="s">
        <v>202</v>
      </c>
      <c r="K67" s="218">
        <f>IFERROR(AVERAGEIF($J$18:$J$64,J67,$D$18:$D$64),0)</f>
        <v>4.8599999999999994</v>
      </c>
      <c r="L67" s="219">
        <f>IFERROR(COUNTIF($J$18:$J$64,J67),0)</f>
        <v>20</v>
      </c>
      <c r="R67" s="221"/>
    </row>
    <row r="68" spans="1:18" s="212" customFormat="1" ht="17.25">
      <c r="A68" s="209"/>
      <c r="B68" s="210" t="s">
        <v>28</v>
      </c>
      <c r="C68" s="211">
        <f>IFERROR(MAX(D18:D64),0)</f>
        <v>6.6</v>
      </c>
      <c r="E68" s="213">
        <v>9</v>
      </c>
      <c r="F68" s="215">
        <f t="shared" ref="F68:F74" si="5">IFERROR(AVERAGEIF($H$18:$H$64,E68,$D$18:$D$64),0)</f>
        <v>0</v>
      </c>
      <c r="G68" s="216">
        <f t="shared" ref="G68:G74" si="6">IFERROR(COUNTIF($H$18:$H$64,E68),0)</f>
        <v>0</v>
      </c>
      <c r="J68" s="217" t="s">
        <v>197</v>
      </c>
      <c r="K68" s="218">
        <f>IFERROR(AVERAGEIF($J$18:$J$64,J68,$D$18:$D$64),0)</f>
        <v>4.6166666666666663</v>
      </c>
      <c r="L68" s="219">
        <f>IFERROR(COUNTIF($J$18:$J$64,J68),0)</f>
        <v>12</v>
      </c>
      <c r="R68" s="221"/>
    </row>
    <row r="69" spans="1:18" s="212" customFormat="1" ht="17.25">
      <c r="A69" s="209"/>
      <c r="B69" s="210" t="s">
        <v>29</v>
      </c>
      <c r="C69" s="220">
        <f>IFERROR(COUNTIFS($D$18:$D$64,"&lt;=3,9"),0)</f>
        <v>9</v>
      </c>
      <c r="E69" s="213">
        <v>10</v>
      </c>
      <c r="F69" s="215">
        <f t="shared" si="5"/>
        <v>0</v>
      </c>
      <c r="G69" s="216">
        <f t="shared" si="6"/>
        <v>0</v>
      </c>
      <c r="J69" s="221"/>
      <c r="K69" s="209"/>
      <c r="L69" s="222"/>
      <c r="R69" s="221"/>
    </row>
    <row r="70" spans="1:18" s="212" customFormat="1" ht="17.25">
      <c r="A70" s="209"/>
      <c r="B70" s="210" t="s">
        <v>30</v>
      </c>
      <c r="C70" s="220">
        <f>IFERROR(COUNTIFS($D$18:$D$64,"&gt;3,9",$D$18:$D$64,"&lt;=4,9"),0)</f>
        <v>10</v>
      </c>
      <c r="E70" s="213">
        <v>11</v>
      </c>
      <c r="F70" s="215">
        <f t="shared" si="5"/>
        <v>0</v>
      </c>
      <c r="G70" s="216">
        <f t="shared" si="6"/>
        <v>0</v>
      </c>
      <c r="J70" s="221"/>
      <c r="K70" s="209"/>
      <c r="L70" s="222"/>
      <c r="R70" s="221"/>
    </row>
    <row r="71" spans="1:18" s="212" customFormat="1" ht="17.25">
      <c r="A71" s="209"/>
      <c r="B71" s="210" t="s">
        <v>31</v>
      </c>
      <c r="C71" s="220">
        <f>IFERROR(COUNTIFS($D$18:$D$64,"&gt;4,9",$D$18:$D$64,"&lt;=5,9"),0)</f>
        <v>8</v>
      </c>
      <c r="E71" s="213">
        <v>12</v>
      </c>
      <c r="F71" s="215">
        <f>IFERROR(AVERAGEIF($H$18:$H$64,E71,$D$18:$D$64),0)</f>
        <v>4.9749999999999996</v>
      </c>
      <c r="G71" s="216">
        <f t="shared" si="6"/>
        <v>12</v>
      </c>
      <c r="I71" s="223" t="s">
        <v>2811</v>
      </c>
      <c r="J71" s="224" t="s">
        <v>2812</v>
      </c>
      <c r="K71" s="225"/>
      <c r="L71" s="226"/>
      <c r="M71" s="227"/>
      <c r="N71" s="225"/>
      <c r="R71" s="221"/>
    </row>
    <row r="72" spans="1:18" s="212" customFormat="1" ht="17.25">
      <c r="A72" s="209"/>
      <c r="B72" s="210" t="s">
        <v>32</v>
      </c>
      <c r="C72" s="220">
        <f>IFERROR(COUNTIF($D$18:$D$64,"&gt;=6,0"),0)</f>
        <v>5</v>
      </c>
      <c r="E72" s="213">
        <v>13</v>
      </c>
      <c r="F72" s="215">
        <f t="shared" si="5"/>
        <v>4.6166666666666663</v>
      </c>
      <c r="G72" s="216">
        <f t="shared" si="6"/>
        <v>18</v>
      </c>
      <c r="I72" s="228" t="s">
        <v>2813</v>
      </c>
      <c r="J72" s="216">
        <f>IFERROR(COUNTIFS($E$18:$E$64,"&gt;0%",$E$18:$E$64,"&lt;60%"),0)</f>
        <v>11</v>
      </c>
      <c r="K72" s="209"/>
      <c r="L72" s="222"/>
      <c r="R72" s="221"/>
    </row>
    <row r="73" spans="1:18" s="212" customFormat="1" ht="17.25">
      <c r="A73" s="209"/>
      <c r="B73" s="210" t="s">
        <v>33</v>
      </c>
      <c r="C73" s="220">
        <f>IFERROR(COUNTIFS($D$18:$D$64,"&gt;3,9"),0)</f>
        <v>23</v>
      </c>
      <c r="E73" s="213">
        <v>14</v>
      </c>
      <c r="F73" s="215">
        <f t="shared" si="5"/>
        <v>0</v>
      </c>
      <c r="G73" s="216">
        <f t="shared" si="6"/>
        <v>0</v>
      </c>
      <c r="I73" s="228" t="s">
        <v>2814</v>
      </c>
      <c r="J73" s="216">
        <f>IFERROR(COUNTIFS($E$18:$E$64,"&gt;=60%",$E$18:$E$64,"&lt;=80%"),0)</f>
        <v>14</v>
      </c>
      <c r="K73" s="209"/>
      <c r="L73" s="222"/>
      <c r="R73" s="221"/>
    </row>
    <row r="74" spans="1:18" s="212" customFormat="1" ht="17.25">
      <c r="A74" s="209"/>
      <c r="B74" s="210" t="s">
        <v>34</v>
      </c>
      <c r="C74" s="220">
        <f>IFERROR(COUNTIFS($D$18:$D$64,"&lt;4,0"),0)</f>
        <v>9</v>
      </c>
      <c r="E74" s="214" t="s">
        <v>188</v>
      </c>
      <c r="F74" s="215">
        <f t="shared" si="5"/>
        <v>3.5</v>
      </c>
      <c r="G74" s="216">
        <f t="shared" si="6"/>
        <v>1</v>
      </c>
      <c r="I74" s="228" t="s">
        <v>2815</v>
      </c>
      <c r="J74" s="216">
        <f>IFERROR(COUNTIFS($E$18:$E$64,"&gt;80%",$E$18:$E$64,"&lt;=100%"),0)</f>
        <v>7</v>
      </c>
      <c r="K74" s="209"/>
      <c r="L74" s="222"/>
      <c r="R74" s="221"/>
    </row>
    <row r="75" spans="1:18" s="212" customFormat="1" ht="17.25">
      <c r="A75" s="209"/>
      <c r="B75" s="210" t="s">
        <v>36</v>
      </c>
      <c r="C75" s="229">
        <f>IFERROR(C73/$C$77,0)</f>
        <v>0.71875</v>
      </c>
      <c r="G75" s="209"/>
      <c r="I75" s="227"/>
      <c r="J75" s="221"/>
      <c r="K75" s="209"/>
      <c r="L75" s="222"/>
      <c r="R75" s="221"/>
    </row>
    <row r="76" spans="1:18" s="212" customFormat="1" ht="17.25">
      <c r="A76" s="209"/>
      <c r="B76" s="210" t="s">
        <v>35</v>
      </c>
      <c r="C76" s="229">
        <f>IFERROR((C74/$C$77),0)</f>
        <v>0.28125</v>
      </c>
      <c r="J76" s="221"/>
      <c r="K76" s="209"/>
      <c r="L76" s="222"/>
      <c r="R76" s="221"/>
    </row>
    <row r="77" spans="1:18" s="212" customFormat="1" ht="17.25">
      <c r="A77" s="209"/>
      <c r="B77" s="210" t="s">
        <v>37</v>
      </c>
      <c r="C77" s="220">
        <f>SUM(C73:C74)</f>
        <v>32</v>
      </c>
      <c r="E77" s="230" t="s">
        <v>53</v>
      </c>
      <c r="F77" s="213" t="s">
        <v>51</v>
      </c>
      <c r="G77" s="213" t="s">
        <v>50</v>
      </c>
      <c r="J77" s="221"/>
      <c r="K77" s="209"/>
      <c r="L77" s="222"/>
      <c r="R77" s="221"/>
    </row>
    <row r="78" spans="1:18" s="212" customFormat="1" ht="17.25">
      <c r="A78" s="209"/>
      <c r="B78" s="231"/>
      <c r="C78" s="227"/>
      <c r="D78" s="232"/>
      <c r="E78" s="230" t="s">
        <v>2866</v>
      </c>
      <c r="F78" s="233">
        <f>IFERROR(COUNTIF($G$18:$G$64,"&lt;00:30:00")/C1,0)</f>
        <v>0</v>
      </c>
      <c r="G78" s="211">
        <f>IFERROR(AVERAGEIF($G$18:$G$64,"&lt;00:30:00",$D$18:$D$64),0)</f>
        <v>0</v>
      </c>
      <c r="J78" s="221"/>
      <c r="K78" s="209"/>
      <c r="L78" s="222"/>
      <c r="R78" s="221"/>
    </row>
    <row r="79" spans="1:18" s="212" customFormat="1" ht="17.25">
      <c r="A79" s="209"/>
      <c r="B79" s="231"/>
      <c r="C79" s="227"/>
      <c r="D79" s="232"/>
      <c r="E79" s="230" t="s">
        <v>2867</v>
      </c>
      <c r="F79" s="233">
        <f>IFERROR(COUNTIFS($G$18:$G$64,"&gt;=00:30:00",$G$18:$G$64,"&lt;=01:00:00")/C1,0)</f>
        <v>0</v>
      </c>
      <c r="G79" s="211">
        <f>IFERROR(AVERAGEIFS($D$18:$D$64,$G$18:$G$64,"&gt;=00:30:00",$G$18:$G$64,"&lt;=01:00:00"),0)</f>
        <v>0</v>
      </c>
      <c r="J79" s="221"/>
      <c r="K79" s="209"/>
      <c r="L79" s="222"/>
      <c r="R79" s="221"/>
    </row>
    <row r="80" spans="1:18" s="212" customFormat="1" ht="17.25">
      <c r="A80" s="209"/>
      <c r="B80" s="231"/>
      <c r="C80" s="227"/>
      <c r="D80" s="232"/>
      <c r="E80" s="230" t="s">
        <v>2868</v>
      </c>
      <c r="F80" s="233">
        <f>IFERROR(COUNTIFS($G$18:$G$64,"&gt;01:00:00",$G$18:$G$64,"&lt;11:45:00")/C1,0)</f>
        <v>1</v>
      </c>
      <c r="G80" s="211">
        <f>IFERROR(AVERAGEIF($G$18:$G$64,"&gt;01:00:00",$D$18:$D$64),0)</f>
        <v>4.7687499999999998</v>
      </c>
      <c r="J80" s="221"/>
      <c r="K80" s="209"/>
      <c r="L80" s="222"/>
      <c r="R80" s="221"/>
    </row>
    <row r="81" spans="1:18" s="212" customFormat="1" ht="17.25">
      <c r="A81" s="209"/>
      <c r="B81" s="231"/>
      <c r="C81" s="227"/>
      <c r="D81" s="232"/>
      <c r="E81" s="221"/>
      <c r="F81" s="209"/>
      <c r="G81" s="234"/>
      <c r="J81" s="221"/>
      <c r="L81" s="222"/>
      <c r="R81" s="221"/>
    </row>
    <row r="82" spans="1:18" ht="21">
      <c r="B82" s="91"/>
      <c r="C82" s="89"/>
      <c r="D82" s="121"/>
      <c r="E82" s="87"/>
      <c r="F82" s="90"/>
      <c r="G82" s="152"/>
      <c r="H82" s="86"/>
      <c r="I82" s="86"/>
      <c r="J82" s="87"/>
    </row>
    <row r="83" spans="1:18" ht="21">
      <c r="B83" s="91"/>
      <c r="C83" s="89"/>
      <c r="D83" s="121"/>
    </row>
    <row r="84" spans="1:18" ht="21">
      <c r="B84" s="86"/>
      <c r="C84" s="309" t="s">
        <v>48</v>
      </c>
      <c r="D84" s="310"/>
      <c r="E84" s="310"/>
      <c r="F84" s="310"/>
      <c r="G84" s="310"/>
      <c r="H84" s="310"/>
      <c r="I84" s="310"/>
      <c r="J84" s="311"/>
    </row>
    <row r="85" spans="1:18" ht="21">
      <c r="B85" s="68"/>
      <c r="C85" s="157">
        <v>8</v>
      </c>
      <c r="D85" s="157">
        <v>9</v>
      </c>
      <c r="E85" s="157">
        <v>10</v>
      </c>
      <c r="F85" s="120">
        <v>11</v>
      </c>
      <c r="G85" s="157">
        <v>12</v>
      </c>
      <c r="H85" s="120">
        <v>14</v>
      </c>
      <c r="I85" s="120" t="s">
        <v>188</v>
      </c>
      <c r="J85" s="157"/>
    </row>
    <row r="86" spans="1:18" ht="21">
      <c r="B86" s="151" t="s">
        <v>2866</v>
      </c>
      <c r="C86" s="78">
        <f>IFERROR(AVERAGEIFS($D$18:$D$64,$G$18:$G$64,"&lt;00:30:00",$H$18:$H$64,C85),0)</f>
        <v>0</v>
      </c>
      <c r="D86" s="78">
        <f t="shared" ref="D86:E86" si="7">IFERROR(AVERAGEIFS($D$18:$D$64,$G$18:$G$64,"&lt;00:30:00",$H$18:$H$64,D85),0)</f>
        <v>0</v>
      </c>
      <c r="E86" s="78">
        <f t="shared" si="7"/>
        <v>0</v>
      </c>
      <c r="F86" s="88">
        <f>IFERROR(AVERAGEIFS($D$18:$D$64,$G$18:$G$64,"&lt;00:30:00",$H$18:$H$64,F85),0)</f>
        <v>0</v>
      </c>
      <c r="G86" s="88">
        <f t="shared" ref="G86:I86" si="8">IFERROR(AVERAGEIFS($D$18:$D$64,$G$18:$G$64,"&lt;00:30:00",$H$18:$H$64,G85),0)</f>
        <v>0</v>
      </c>
      <c r="H86" s="88">
        <f t="shared" si="8"/>
        <v>0</v>
      </c>
      <c r="I86" s="88">
        <f t="shared" si="8"/>
        <v>0</v>
      </c>
      <c r="J86" s="69"/>
    </row>
    <row r="87" spans="1:18" ht="21">
      <c r="B87" s="151" t="s">
        <v>2867</v>
      </c>
      <c r="C87" s="78">
        <f>IFERROR(AVERAGEIFS($D$18:$D$64,$G$18:$G$64,"&gt;=00:30:00",$G$18:$G$64,"&lt;=00:45:00",$H$18:$H$64,C85),0)</f>
        <v>0</v>
      </c>
      <c r="D87" s="78">
        <f>IFERROR(AVERAGEIFS($D$18:$D$64,$G$18:$G$64,"&gt;=00:30:00",$G$18:$G$64,"&lt;=00:45:00",$H$18:$H$64,D85),0)</f>
        <v>0</v>
      </c>
      <c r="E87" s="78">
        <f t="shared" ref="E87:I87" si="9">IFERROR(AVERAGEIFS($D$18:$D$64,$G$18:$G$64,"&gt;=00:30:00",$G$18:$G$64,"&lt;=00:45:00",$H$18:$H$64,E85),0)</f>
        <v>0</v>
      </c>
      <c r="F87" s="88">
        <f t="shared" si="9"/>
        <v>0</v>
      </c>
      <c r="G87" s="88">
        <f t="shared" si="9"/>
        <v>0</v>
      </c>
      <c r="H87" s="88">
        <f t="shared" si="9"/>
        <v>0</v>
      </c>
      <c r="I87" s="88">
        <f t="shared" si="9"/>
        <v>0</v>
      </c>
      <c r="J87" s="69"/>
    </row>
    <row r="88" spans="1:18" ht="21">
      <c r="B88" s="151" t="s">
        <v>2868</v>
      </c>
      <c r="C88" s="78">
        <f>IFERROR(AVERAGEIFS($D$18:$D$64,$G$18:$G$64,"&gt;00:45:00",$H$18:$H$64,C85),0)</f>
        <v>6.3</v>
      </c>
      <c r="D88" s="78">
        <f t="shared" ref="D88:I88" si="10">IFERROR(AVERAGEIFS($D$18:$D$64,$G$18:$G$64,"&gt;00:45:00",$H$18:$H$64,D85),0)</f>
        <v>0</v>
      </c>
      <c r="E88" s="78">
        <f t="shared" si="10"/>
        <v>0</v>
      </c>
      <c r="F88" s="88">
        <f t="shared" si="10"/>
        <v>0</v>
      </c>
      <c r="G88" s="88">
        <f t="shared" si="10"/>
        <v>4.9749999999999996</v>
      </c>
      <c r="H88" s="88">
        <f t="shared" si="10"/>
        <v>0</v>
      </c>
      <c r="I88" s="88">
        <f t="shared" si="10"/>
        <v>3.5</v>
      </c>
      <c r="J88" s="69"/>
    </row>
    <row r="90" spans="1:18" ht="23.25">
      <c r="B90" s="312" t="s">
        <v>2816</v>
      </c>
      <c r="C90" s="312"/>
      <c r="D90" s="312"/>
      <c r="E90" s="312"/>
      <c r="F90" s="312"/>
      <c r="G90" s="312"/>
      <c r="H90" s="312"/>
      <c r="I90" s="312"/>
      <c r="J90" s="312"/>
      <c r="K90" s="312"/>
    </row>
    <row r="91" spans="1:18">
      <c r="A91" s="63" t="s">
        <v>2869</v>
      </c>
      <c r="B91" s="62" t="str">
        <f>'TABLA-RESPUESTAS-ALUMNOS'!B39</f>
        <v>CONTENIDO</v>
      </c>
      <c r="C91" s="62" t="str">
        <f>'TABLA-RESPUESTAS-ALUMNOS'!C39</f>
        <v>HABILIDAD</v>
      </c>
      <c r="D91" s="63" t="str">
        <f>'TABLA-RESPUESTAS-ALUMNOS'!D39</f>
        <v>Clave</v>
      </c>
      <c r="E91" s="63" t="str">
        <f>'TABLA-RESPUESTAS-ALUMNOS'!E39</f>
        <v>% DE LOGRO</v>
      </c>
      <c r="F91" s="63" t="str">
        <f>'TABLA-RESPUESTAS-ALUMNOS'!F39</f>
        <v>A</v>
      </c>
      <c r="G91" s="63" t="str">
        <f>'TABLA-RESPUESTAS-ALUMNOS'!G39</f>
        <v>B</v>
      </c>
      <c r="H91" s="63" t="str">
        <f>'TABLA-RESPUESTAS-ALUMNOS'!H39</f>
        <v>C</v>
      </c>
      <c r="I91" s="63" t="str">
        <f>'TABLA-RESPUESTAS-ALUMNOS'!I39</f>
        <v>D</v>
      </c>
      <c r="J91" s="63" t="str">
        <f>'TABLA-RESPUESTAS-ALUMNOS'!J39</f>
        <v>Pregunta</v>
      </c>
    </row>
    <row r="92" spans="1:18">
      <c r="A92" s="8">
        <v>1</v>
      </c>
      <c r="B92" s="46" t="str">
        <f>'TABLA-RESPUESTAS-ALUMNOS'!B40</f>
        <v>Literario narrativo: Leyenda</v>
      </c>
      <c r="C92" s="46" t="str">
        <f>'TABLA-RESPUESTAS-ALUMNOS'!C40</f>
        <v>Localizar información</v>
      </c>
      <c r="D92" s="47" t="str">
        <f>'TABLA-RESPUESTAS-ALUMNOS'!D40</f>
        <v>D</v>
      </c>
      <c r="E92" s="47">
        <f>'TABLA-RESPUESTAS-ALUMNOS'!E40</f>
        <v>0.4375</v>
      </c>
      <c r="F92" s="47">
        <f>'TABLA-RESPUESTAS-ALUMNOS'!F40</f>
        <v>0.34375</v>
      </c>
      <c r="G92" s="47">
        <f>'TABLA-RESPUESTAS-ALUMNOS'!G40</f>
        <v>0</v>
      </c>
      <c r="H92" s="47">
        <f>'TABLA-RESPUESTAS-ALUMNOS'!H40</f>
        <v>0.21875</v>
      </c>
      <c r="I92" s="47">
        <f>'TABLA-RESPUESTAS-ALUMNOS'!I40</f>
        <v>0.4375</v>
      </c>
      <c r="J92" s="61">
        <f>'TABLA-RESPUESTAS-ALUMNOS'!J40</f>
        <v>1</v>
      </c>
    </row>
    <row r="93" spans="1:18">
      <c r="A93" s="8">
        <v>2</v>
      </c>
      <c r="B93" s="46" t="str">
        <f>'TABLA-RESPUESTAS-ALUMNOS'!B41</f>
        <v>Literario narrativo: Leyenda</v>
      </c>
      <c r="C93" s="46" t="str">
        <f>'TABLA-RESPUESTAS-ALUMNOS'!C41</f>
        <v>Relacionar e interpretar información</v>
      </c>
      <c r="D93" s="47" t="str">
        <f>'TABLA-RESPUESTAS-ALUMNOS'!D41</f>
        <v>D</v>
      </c>
      <c r="E93" s="47">
        <f>'TABLA-RESPUESTAS-ALUMNOS'!E41</f>
        <v>0.78125</v>
      </c>
      <c r="F93" s="47">
        <f>'TABLA-RESPUESTAS-ALUMNOS'!F41</f>
        <v>0</v>
      </c>
      <c r="G93" s="47">
        <f>'TABLA-RESPUESTAS-ALUMNOS'!G41</f>
        <v>0</v>
      </c>
      <c r="H93" s="47">
        <f>'TABLA-RESPUESTAS-ALUMNOS'!H41</f>
        <v>0.21875</v>
      </c>
      <c r="I93" s="47">
        <f>'TABLA-RESPUESTAS-ALUMNOS'!I41</f>
        <v>0.78125</v>
      </c>
      <c r="J93" s="61">
        <f>'TABLA-RESPUESTAS-ALUMNOS'!J41</f>
        <v>2</v>
      </c>
    </row>
    <row r="94" spans="1:18">
      <c r="A94" s="8">
        <v>3</v>
      </c>
      <c r="B94" s="46" t="str">
        <f>'TABLA-RESPUESTAS-ALUMNOS'!B42</f>
        <v>Literario narrativo: Leyenda</v>
      </c>
      <c r="C94" s="46" t="str">
        <f>'TABLA-RESPUESTAS-ALUMNOS'!C42</f>
        <v>Relacionar e interpretar información</v>
      </c>
      <c r="D94" s="47" t="str">
        <f>'TABLA-RESPUESTAS-ALUMNOS'!D42</f>
        <v>D</v>
      </c>
      <c r="E94" s="47">
        <f>'TABLA-RESPUESTAS-ALUMNOS'!E42</f>
        <v>0.90625</v>
      </c>
      <c r="F94" s="47">
        <f>'TABLA-RESPUESTAS-ALUMNOS'!F42</f>
        <v>6.25E-2</v>
      </c>
      <c r="G94" s="47">
        <f>'TABLA-RESPUESTAS-ALUMNOS'!G42</f>
        <v>3.125E-2</v>
      </c>
      <c r="H94" s="47">
        <f>'TABLA-RESPUESTAS-ALUMNOS'!H42</f>
        <v>0</v>
      </c>
      <c r="I94" s="47">
        <f>'TABLA-RESPUESTAS-ALUMNOS'!I42</f>
        <v>0.90625</v>
      </c>
      <c r="J94" s="61">
        <f>'TABLA-RESPUESTAS-ALUMNOS'!J42</f>
        <v>3</v>
      </c>
    </row>
    <row r="95" spans="1:18">
      <c r="A95" s="8">
        <v>4</v>
      </c>
      <c r="B95" s="46" t="str">
        <f>'TABLA-RESPUESTAS-ALUMNOS'!B43</f>
        <v>Literario narrativo: Leyenda</v>
      </c>
      <c r="C95" s="46" t="str">
        <f>'TABLA-RESPUESTAS-ALUMNOS'!C43</f>
        <v>Relacionar e interpretar información</v>
      </c>
      <c r="D95" s="47" t="str">
        <f>'TABLA-RESPUESTAS-ALUMNOS'!D43</f>
        <v>A</v>
      </c>
      <c r="E95" s="47">
        <f>'TABLA-RESPUESTAS-ALUMNOS'!E43</f>
        <v>0.5625</v>
      </c>
      <c r="F95" s="47">
        <f>'TABLA-RESPUESTAS-ALUMNOS'!F43</f>
        <v>0.5625</v>
      </c>
      <c r="G95" s="47">
        <f>'TABLA-RESPUESTAS-ALUMNOS'!G43</f>
        <v>0.15625</v>
      </c>
      <c r="H95" s="47">
        <f>'TABLA-RESPUESTAS-ALUMNOS'!H43</f>
        <v>0.28125</v>
      </c>
      <c r="I95" s="47">
        <f>'TABLA-RESPUESTAS-ALUMNOS'!I43</f>
        <v>0</v>
      </c>
      <c r="J95" s="61">
        <f>'TABLA-RESPUESTAS-ALUMNOS'!J43</f>
        <v>4</v>
      </c>
    </row>
    <row r="96" spans="1:18">
      <c r="A96" s="8">
        <v>5</v>
      </c>
      <c r="B96" s="46" t="str">
        <f>'TABLA-RESPUESTAS-ALUMNOS'!B44</f>
        <v>Literario narrativo: Leyenda</v>
      </c>
      <c r="C96" s="46" t="str">
        <f>'TABLA-RESPUESTAS-ALUMNOS'!C44</f>
        <v>Reflexionar sobre el texto</v>
      </c>
      <c r="D96" s="47" t="str">
        <f>'TABLA-RESPUESTAS-ALUMNOS'!D44</f>
        <v>C</v>
      </c>
      <c r="E96" s="47">
        <f>'TABLA-RESPUESTAS-ALUMNOS'!E44</f>
        <v>0.3125</v>
      </c>
      <c r="F96" s="47">
        <f>'TABLA-RESPUESTAS-ALUMNOS'!F44</f>
        <v>0.34375</v>
      </c>
      <c r="G96" s="47">
        <f>'TABLA-RESPUESTAS-ALUMNOS'!G44</f>
        <v>0.3125</v>
      </c>
      <c r="H96" s="47">
        <f>'TABLA-RESPUESTAS-ALUMNOS'!H44</f>
        <v>0.3125</v>
      </c>
      <c r="I96" s="47">
        <f>'TABLA-RESPUESTAS-ALUMNOS'!I44</f>
        <v>3.125E-2</v>
      </c>
      <c r="J96" s="61">
        <f>'TABLA-RESPUESTAS-ALUMNOS'!J44</f>
        <v>5</v>
      </c>
    </row>
    <row r="97" spans="1:10">
      <c r="A97" s="8">
        <v>6</v>
      </c>
      <c r="B97" s="46" t="str">
        <f>'TABLA-RESPUESTAS-ALUMNOS'!B45</f>
        <v>Literario lírico: Poema</v>
      </c>
      <c r="C97" s="46" t="str">
        <f>'TABLA-RESPUESTAS-ALUMNOS'!C45</f>
        <v>Relacionar e interpretar información</v>
      </c>
      <c r="D97" s="47" t="str">
        <f>'TABLA-RESPUESTAS-ALUMNOS'!D45</f>
        <v>B</v>
      </c>
      <c r="E97" s="47">
        <f>'TABLA-RESPUESTAS-ALUMNOS'!E45</f>
        <v>0.84375</v>
      </c>
      <c r="F97" s="47">
        <f>'TABLA-RESPUESTAS-ALUMNOS'!F45</f>
        <v>6.25E-2</v>
      </c>
      <c r="G97" s="47">
        <f>'TABLA-RESPUESTAS-ALUMNOS'!G45</f>
        <v>0.84375</v>
      </c>
      <c r="H97" s="47">
        <f>'TABLA-RESPUESTAS-ALUMNOS'!H45</f>
        <v>3.125E-2</v>
      </c>
      <c r="I97" s="47">
        <f>'TABLA-RESPUESTAS-ALUMNOS'!I45</f>
        <v>6.25E-2</v>
      </c>
      <c r="J97" s="61">
        <f>'TABLA-RESPUESTAS-ALUMNOS'!J45</f>
        <v>6</v>
      </c>
    </row>
    <row r="98" spans="1:10">
      <c r="A98" s="8">
        <v>7</v>
      </c>
      <c r="B98" s="46" t="str">
        <f>'TABLA-RESPUESTAS-ALUMNOS'!B46</f>
        <v>Literario lírico: Poema</v>
      </c>
      <c r="C98" s="46" t="str">
        <f>'TABLA-RESPUESTAS-ALUMNOS'!C46</f>
        <v>Relacionar e interpretar información</v>
      </c>
      <c r="D98" s="47" t="str">
        <f>'TABLA-RESPUESTAS-ALUMNOS'!D46</f>
        <v>A</v>
      </c>
      <c r="E98" s="47">
        <f>'TABLA-RESPUESTAS-ALUMNOS'!E46</f>
        <v>0.53125</v>
      </c>
      <c r="F98" s="47">
        <f>'TABLA-RESPUESTAS-ALUMNOS'!F46</f>
        <v>0.53125</v>
      </c>
      <c r="G98" s="47">
        <f>'TABLA-RESPUESTAS-ALUMNOS'!G46</f>
        <v>0.125</v>
      </c>
      <c r="H98" s="47">
        <f>'TABLA-RESPUESTAS-ALUMNOS'!H46</f>
        <v>0.28125</v>
      </c>
      <c r="I98" s="47">
        <f>'TABLA-RESPUESTAS-ALUMNOS'!I46</f>
        <v>6.25E-2</v>
      </c>
      <c r="J98" s="61">
        <f>'TABLA-RESPUESTAS-ALUMNOS'!J46</f>
        <v>7</v>
      </c>
    </row>
    <row r="99" spans="1:10">
      <c r="A99" s="8">
        <v>8</v>
      </c>
      <c r="B99" s="46" t="str">
        <f>'TABLA-RESPUESTAS-ALUMNOS'!B47</f>
        <v>Literario lírico: Poema</v>
      </c>
      <c r="C99" s="46" t="str">
        <f>'TABLA-RESPUESTAS-ALUMNOS'!C47</f>
        <v>Relacionar e interpretar información</v>
      </c>
      <c r="D99" s="47" t="str">
        <f>'TABLA-RESPUESTAS-ALUMNOS'!D47</f>
        <v>D</v>
      </c>
      <c r="E99" s="47">
        <f>'TABLA-RESPUESTAS-ALUMNOS'!E47</f>
        <v>0.875</v>
      </c>
      <c r="F99" s="47">
        <f>'TABLA-RESPUESTAS-ALUMNOS'!F47</f>
        <v>0.125</v>
      </c>
      <c r="G99" s="47">
        <f>'TABLA-RESPUESTAS-ALUMNOS'!G47</f>
        <v>0</v>
      </c>
      <c r="H99" s="47">
        <f>'TABLA-RESPUESTAS-ALUMNOS'!H47</f>
        <v>0</v>
      </c>
      <c r="I99" s="47">
        <f>'TABLA-RESPUESTAS-ALUMNOS'!I47</f>
        <v>0.875</v>
      </c>
      <c r="J99" s="61">
        <f>'TABLA-RESPUESTAS-ALUMNOS'!J47</f>
        <v>8</v>
      </c>
    </row>
    <row r="100" spans="1:10">
      <c r="A100" s="8">
        <v>9</v>
      </c>
      <c r="B100" s="46" t="str">
        <f>'TABLA-RESPUESTAS-ALUMNOS'!B48</f>
        <v>Literario lírico: Poema</v>
      </c>
      <c r="C100" s="46" t="str">
        <f>'TABLA-RESPUESTAS-ALUMNOS'!C48</f>
        <v>Reflexionar sobre el texto</v>
      </c>
      <c r="D100" s="47" t="str">
        <f>'TABLA-RESPUESTAS-ALUMNOS'!D48</f>
        <v>C</v>
      </c>
      <c r="E100" s="47">
        <f>'TABLA-RESPUESTAS-ALUMNOS'!E48</f>
        <v>0.53125</v>
      </c>
      <c r="F100" s="47">
        <f>'TABLA-RESPUESTAS-ALUMNOS'!F48</f>
        <v>9.375E-2</v>
      </c>
      <c r="G100" s="47">
        <f>'TABLA-RESPUESTAS-ALUMNOS'!G48</f>
        <v>0.15625</v>
      </c>
      <c r="H100" s="47">
        <f>'TABLA-RESPUESTAS-ALUMNOS'!H48</f>
        <v>0.53125</v>
      </c>
      <c r="I100" s="47">
        <f>'TABLA-RESPUESTAS-ALUMNOS'!I48</f>
        <v>0.21875</v>
      </c>
      <c r="J100" s="61">
        <f>'TABLA-RESPUESTAS-ALUMNOS'!J48</f>
        <v>9</v>
      </c>
    </row>
    <row r="101" spans="1:10">
      <c r="A101" s="8">
        <v>10</v>
      </c>
      <c r="B101" s="46" t="str">
        <f>'TABLA-RESPUESTAS-ALUMNOS'!B49</f>
        <v>No literario: Entrevista</v>
      </c>
      <c r="C101" s="46" t="str">
        <f>'TABLA-RESPUESTAS-ALUMNOS'!C49</f>
        <v>Localizar información</v>
      </c>
      <c r="D101" s="47" t="str">
        <f>'TABLA-RESPUESTAS-ALUMNOS'!D49</f>
        <v>C</v>
      </c>
      <c r="E101" s="47">
        <f>'TABLA-RESPUESTAS-ALUMNOS'!E49</f>
        <v>0.6875</v>
      </c>
      <c r="F101" s="47">
        <f>'TABLA-RESPUESTAS-ALUMNOS'!F49</f>
        <v>0.25</v>
      </c>
      <c r="G101" s="47">
        <f>'TABLA-RESPUESTAS-ALUMNOS'!G49</f>
        <v>0</v>
      </c>
      <c r="H101" s="47">
        <f>'TABLA-RESPUESTAS-ALUMNOS'!H49</f>
        <v>0.6875</v>
      </c>
      <c r="I101" s="47">
        <f>'TABLA-RESPUESTAS-ALUMNOS'!I49</f>
        <v>6.25E-2</v>
      </c>
      <c r="J101" s="61">
        <f>'TABLA-RESPUESTAS-ALUMNOS'!J49</f>
        <v>10</v>
      </c>
    </row>
    <row r="102" spans="1:10">
      <c r="A102" s="8">
        <v>11</v>
      </c>
      <c r="B102" s="46" t="str">
        <f>'TABLA-RESPUESTAS-ALUMNOS'!B50</f>
        <v>No literario: Entrevista</v>
      </c>
      <c r="C102" s="46" t="str">
        <f>'TABLA-RESPUESTAS-ALUMNOS'!C50</f>
        <v>Relacionar e interpretar información</v>
      </c>
      <c r="D102" s="47" t="str">
        <f>'TABLA-RESPUESTAS-ALUMNOS'!D50</f>
        <v>C</v>
      </c>
      <c r="E102" s="47">
        <f>'TABLA-RESPUESTAS-ALUMNOS'!E50</f>
        <v>0.90625</v>
      </c>
      <c r="F102" s="47">
        <f>'TABLA-RESPUESTAS-ALUMNOS'!F50</f>
        <v>3.125E-2</v>
      </c>
      <c r="G102" s="47">
        <f>'TABLA-RESPUESTAS-ALUMNOS'!G50</f>
        <v>6.25E-2</v>
      </c>
      <c r="H102" s="47">
        <f>'TABLA-RESPUESTAS-ALUMNOS'!H50</f>
        <v>0.90625</v>
      </c>
      <c r="I102" s="47">
        <f>'TABLA-RESPUESTAS-ALUMNOS'!I50</f>
        <v>0</v>
      </c>
      <c r="J102" s="61">
        <f>'TABLA-RESPUESTAS-ALUMNOS'!J50</f>
        <v>11</v>
      </c>
    </row>
    <row r="103" spans="1:10">
      <c r="A103" s="8">
        <v>12</v>
      </c>
      <c r="B103" s="46" t="str">
        <f>'TABLA-RESPUESTAS-ALUMNOS'!B51</f>
        <v>No literario: Entrevista</v>
      </c>
      <c r="C103" s="46" t="str">
        <f>'TABLA-RESPUESTAS-ALUMNOS'!C51</f>
        <v>Relacionar e interpretar información</v>
      </c>
      <c r="D103" s="47" t="str">
        <f>'TABLA-RESPUESTAS-ALUMNOS'!D51</f>
        <v>A</v>
      </c>
      <c r="E103" s="47">
        <f>'TABLA-RESPUESTAS-ALUMNOS'!E51</f>
        <v>0.8125</v>
      </c>
      <c r="F103" s="47">
        <f>'TABLA-RESPUESTAS-ALUMNOS'!F51</f>
        <v>0.8125</v>
      </c>
      <c r="G103" s="47">
        <f>'TABLA-RESPUESTAS-ALUMNOS'!G51</f>
        <v>3.125E-2</v>
      </c>
      <c r="H103" s="47">
        <f>'TABLA-RESPUESTAS-ALUMNOS'!H51</f>
        <v>9.375E-2</v>
      </c>
      <c r="I103" s="47">
        <f>'TABLA-RESPUESTAS-ALUMNOS'!I51</f>
        <v>6.25E-2</v>
      </c>
      <c r="J103" s="61">
        <f>'TABLA-RESPUESTAS-ALUMNOS'!J51</f>
        <v>12</v>
      </c>
    </row>
    <row r="104" spans="1:10">
      <c r="A104" s="8">
        <v>13</v>
      </c>
      <c r="B104" s="46" t="str">
        <f>'TABLA-RESPUESTAS-ALUMNOS'!B52</f>
        <v>No literario: Entrevista</v>
      </c>
      <c r="C104" s="46" t="str">
        <f>'TABLA-RESPUESTAS-ALUMNOS'!C52</f>
        <v>Relacionar e interpretar información</v>
      </c>
      <c r="D104" s="47" t="str">
        <f>'TABLA-RESPUESTAS-ALUMNOS'!D52</f>
        <v>C</v>
      </c>
      <c r="E104" s="47">
        <f>'TABLA-RESPUESTAS-ALUMNOS'!E52</f>
        <v>0.71875</v>
      </c>
      <c r="F104" s="47">
        <f>'TABLA-RESPUESTAS-ALUMNOS'!F52</f>
        <v>6.25E-2</v>
      </c>
      <c r="G104" s="47">
        <f>'TABLA-RESPUESTAS-ALUMNOS'!G52</f>
        <v>0.125</v>
      </c>
      <c r="H104" s="47">
        <f>'TABLA-RESPUESTAS-ALUMNOS'!H52</f>
        <v>0.71875</v>
      </c>
      <c r="I104" s="47">
        <f>'TABLA-RESPUESTAS-ALUMNOS'!I52</f>
        <v>9.375E-2</v>
      </c>
      <c r="J104" s="61">
        <f>'TABLA-RESPUESTAS-ALUMNOS'!J52</f>
        <v>13</v>
      </c>
    </row>
    <row r="105" spans="1:10">
      <c r="A105" s="8">
        <v>14</v>
      </c>
      <c r="B105" s="46" t="str">
        <f>'TABLA-RESPUESTAS-ALUMNOS'!B53</f>
        <v>No literario: Entrevista</v>
      </c>
      <c r="C105" s="46" t="str">
        <f>'TABLA-RESPUESTAS-ALUMNOS'!C53</f>
        <v>Relacionar e interpretar información</v>
      </c>
      <c r="D105" s="47" t="str">
        <f>'TABLA-RESPUESTAS-ALUMNOS'!D53</f>
        <v>C</v>
      </c>
      <c r="E105" s="47">
        <f>'TABLA-RESPUESTAS-ALUMNOS'!E53</f>
        <v>0.625</v>
      </c>
      <c r="F105" s="47">
        <f>'TABLA-RESPUESTAS-ALUMNOS'!F53</f>
        <v>0.28125</v>
      </c>
      <c r="G105" s="47">
        <f>'TABLA-RESPUESTAS-ALUMNOS'!G53</f>
        <v>3.125E-2</v>
      </c>
      <c r="H105" s="47">
        <f>'TABLA-RESPUESTAS-ALUMNOS'!H53</f>
        <v>0.625</v>
      </c>
      <c r="I105" s="47">
        <f>'TABLA-RESPUESTAS-ALUMNOS'!I53</f>
        <v>6.25E-2</v>
      </c>
      <c r="J105" s="61">
        <f>'TABLA-RESPUESTAS-ALUMNOS'!J53</f>
        <v>14</v>
      </c>
    </row>
    <row r="106" spans="1:10">
      <c r="A106" s="8">
        <v>15</v>
      </c>
      <c r="B106" s="46" t="str">
        <f>'TABLA-RESPUESTAS-ALUMNOS'!B54</f>
        <v>No literario: Entrevista</v>
      </c>
      <c r="C106" s="46" t="str">
        <f>'TABLA-RESPUESTAS-ALUMNOS'!C54</f>
        <v>Reflexionar sobre el texto</v>
      </c>
      <c r="D106" s="47" t="str">
        <f>'TABLA-RESPUESTAS-ALUMNOS'!D54</f>
        <v>A</v>
      </c>
      <c r="E106" s="47">
        <f>'TABLA-RESPUESTAS-ALUMNOS'!E54</f>
        <v>0.59375</v>
      </c>
      <c r="F106" s="47">
        <f>'TABLA-RESPUESTAS-ALUMNOS'!F54</f>
        <v>0.59375</v>
      </c>
      <c r="G106" s="47">
        <f>'TABLA-RESPUESTAS-ALUMNOS'!G54</f>
        <v>0.125</v>
      </c>
      <c r="H106" s="47">
        <f>'TABLA-RESPUESTAS-ALUMNOS'!H54</f>
        <v>0.125</v>
      </c>
      <c r="I106" s="47">
        <f>'TABLA-RESPUESTAS-ALUMNOS'!I54</f>
        <v>0.15625</v>
      </c>
      <c r="J106" s="61">
        <f>'TABLA-RESPUESTAS-ALUMNOS'!J54</f>
        <v>15</v>
      </c>
    </row>
    <row r="107" spans="1:10">
      <c r="A107" s="8">
        <v>16</v>
      </c>
      <c r="B107" s="46" t="str">
        <f>'TABLA-RESPUESTAS-ALUMNOS'!B55</f>
        <v>No literario: Afiche</v>
      </c>
      <c r="C107" s="46" t="str">
        <f>'TABLA-RESPUESTAS-ALUMNOS'!C55</f>
        <v>Localizar información</v>
      </c>
      <c r="D107" s="47" t="str">
        <f>'TABLA-RESPUESTAS-ALUMNOS'!D55</f>
        <v>A</v>
      </c>
      <c r="E107" s="47">
        <f>'TABLA-RESPUESTAS-ALUMNOS'!E55</f>
        <v>0.84375</v>
      </c>
      <c r="F107" s="47">
        <f>'TABLA-RESPUESTAS-ALUMNOS'!F55</f>
        <v>0.84375</v>
      </c>
      <c r="G107" s="47">
        <f>'TABLA-RESPUESTAS-ALUMNOS'!G55</f>
        <v>6.25E-2</v>
      </c>
      <c r="H107" s="47">
        <f>'TABLA-RESPUESTAS-ALUMNOS'!H55</f>
        <v>6.25E-2</v>
      </c>
      <c r="I107" s="47">
        <f>'TABLA-RESPUESTAS-ALUMNOS'!I55</f>
        <v>3.125E-2</v>
      </c>
      <c r="J107" s="61">
        <f>'TABLA-RESPUESTAS-ALUMNOS'!J55</f>
        <v>16</v>
      </c>
    </row>
    <row r="108" spans="1:10">
      <c r="A108" s="8">
        <v>17</v>
      </c>
      <c r="B108" s="46" t="str">
        <f>'TABLA-RESPUESTAS-ALUMNOS'!B56</f>
        <v>No literario: Afiche</v>
      </c>
      <c r="C108" s="46" t="str">
        <f>'TABLA-RESPUESTAS-ALUMNOS'!C56</f>
        <v>Relacionar e interpretar información</v>
      </c>
      <c r="D108" s="47" t="str">
        <f>'TABLA-RESPUESTAS-ALUMNOS'!D56</f>
        <v>B</v>
      </c>
      <c r="E108" s="47">
        <f>'TABLA-RESPUESTAS-ALUMNOS'!E56</f>
        <v>0.71875</v>
      </c>
      <c r="F108" s="47">
        <f>'TABLA-RESPUESTAS-ALUMNOS'!F56</f>
        <v>0.1875</v>
      </c>
      <c r="G108" s="47">
        <f>'TABLA-RESPUESTAS-ALUMNOS'!G56</f>
        <v>0.71875</v>
      </c>
      <c r="H108" s="47">
        <f>'TABLA-RESPUESTAS-ALUMNOS'!H56</f>
        <v>6.25E-2</v>
      </c>
      <c r="I108" s="47">
        <f>'TABLA-RESPUESTAS-ALUMNOS'!I56</f>
        <v>3.125E-2</v>
      </c>
      <c r="J108" s="61">
        <f>'TABLA-RESPUESTAS-ALUMNOS'!J56</f>
        <v>17</v>
      </c>
    </row>
    <row r="109" spans="1:10">
      <c r="A109" s="8">
        <v>18</v>
      </c>
      <c r="B109" s="46" t="str">
        <f>'TABLA-RESPUESTAS-ALUMNOS'!B57</f>
        <v>No literario: Afiche</v>
      </c>
      <c r="C109" s="46" t="str">
        <f>'TABLA-RESPUESTAS-ALUMNOS'!C57</f>
        <v>Reflexionar sobre el texto</v>
      </c>
      <c r="D109" s="47" t="str">
        <f>'TABLA-RESPUESTAS-ALUMNOS'!D57</f>
        <v>A</v>
      </c>
      <c r="E109" s="47">
        <f>'TABLA-RESPUESTAS-ALUMNOS'!E57</f>
        <v>0.375</v>
      </c>
      <c r="F109" s="47">
        <f>'TABLA-RESPUESTAS-ALUMNOS'!F57</f>
        <v>0.375</v>
      </c>
      <c r="G109" s="47">
        <f>'TABLA-RESPUESTAS-ALUMNOS'!G57</f>
        <v>6.25E-2</v>
      </c>
      <c r="H109" s="47">
        <f>'TABLA-RESPUESTAS-ALUMNOS'!H57</f>
        <v>0.46875</v>
      </c>
      <c r="I109" s="47">
        <f>'TABLA-RESPUESTAS-ALUMNOS'!I57</f>
        <v>9.375E-2</v>
      </c>
      <c r="J109" s="61">
        <f>'TABLA-RESPUESTAS-ALUMNOS'!J57</f>
        <v>18</v>
      </c>
    </row>
    <row r="110" spans="1:10">
      <c r="A110" s="8">
        <v>19</v>
      </c>
      <c r="B110" s="46" t="str">
        <f>'TABLA-RESPUESTAS-ALUMNOS'!B58</f>
        <v>No literario: Afiche</v>
      </c>
      <c r="C110" s="46" t="str">
        <f>'TABLA-RESPUESTAS-ALUMNOS'!C58</f>
        <v>Reflexionar sobre el texto</v>
      </c>
      <c r="D110" s="47" t="str">
        <f>'TABLA-RESPUESTAS-ALUMNOS'!D58</f>
        <v>D</v>
      </c>
      <c r="E110" s="47">
        <f>'TABLA-RESPUESTAS-ALUMNOS'!E58</f>
        <v>0.3125</v>
      </c>
      <c r="F110" s="47">
        <f>'TABLA-RESPUESTAS-ALUMNOS'!F58</f>
        <v>0.1875</v>
      </c>
      <c r="G110" s="47">
        <f>'TABLA-RESPUESTAS-ALUMNOS'!G58</f>
        <v>0.3125</v>
      </c>
      <c r="H110" s="47">
        <f>'TABLA-RESPUESTAS-ALUMNOS'!H58</f>
        <v>0.1875</v>
      </c>
      <c r="I110" s="47">
        <f>'TABLA-RESPUESTAS-ALUMNOS'!I58</f>
        <v>0.3125</v>
      </c>
      <c r="J110" s="61">
        <f>'TABLA-RESPUESTAS-ALUMNOS'!J58</f>
        <v>19</v>
      </c>
    </row>
    <row r="111" spans="1:10">
      <c r="A111" s="8">
        <v>20</v>
      </c>
      <c r="B111" s="46" t="str">
        <f>'TABLA-RESPUESTAS-ALUMNOS'!B59</f>
        <v>No literario: informativo</v>
      </c>
      <c r="C111" s="46" t="str">
        <f>'TABLA-RESPUESTAS-ALUMNOS'!C59</f>
        <v>Localizar información</v>
      </c>
      <c r="D111" s="47" t="str">
        <f>'TABLA-RESPUESTAS-ALUMNOS'!D59</f>
        <v>A</v>
      </c>
      <c r="E111" s="47">
        <f>'TABLA-RESPUESTAS-ALUMNOS'!E59</f>
        <v>0.71875</v>
      </c>
      <c r="F111" s="47">
        <f>'TABLA-RESPUESTAS-ALUMNOS'!F59</f>
        <v>0.71875</v>
      </c>
      <c r="G111" s="47">
        <f>'TABLA-RESPUESTAS-ALUMNOS'!G59</f>
        <v>0.25</v>
      </c>
      <c r="H111" s="47">
        <f>'TABLA-RESPUESTAS-ALUMNOS'!H59</f>
        <v>3.125E-2</v>
      </c>
      <c r="I111" s="47">
        <f>'TABLA-RESPUESTAS-ALUMNOS'!I59</f>
        <v>0</v>
      </c>
      <c r="J111" s="61">
        <f>'TABLA-RESPUESTAS-ALUMNOS'!J59</f>
        <v>20</v>
      </c>
    </row>
    <row r="112" spans="1:10">
      <c r="A112" s="8">
        <v>21</v>
      </c>
      <c r="B112" s="46" t="str">
        <f>'TABLA-RESPUESTAS-ALUMNOS'!B60</f>
        <v>No literario: informativo</v>
      </c>
      <c r="C112" s="46" t="str">
        <f>'TABLA-RESPUESTAS-ALUMNOS'!C60</f>
        <v>Relacionar e interpretar información</v>
      </c>
      <c r="D112" s="47" t="str">
        <f>'TABLA-RESPUESTAS-ALUMNOS'!D60</f>
        <v>D</v>
      </c>
      <c r="E112" s="47">
        <f>'TABLA-RESPUESTAS-ALUMNOS'!E60</f>
        <v>0.84375</v>
      </c>
      <c r="F112" s="47">
        <f>'TABLA-RESPUESTAS-ALUMNOS'!F60</f>
        <v>0</v>
      </c>
      <c r="G112" s="47">
        <f>'TABLA-RESPUESTAS-ALUMNOS'!G60</f>
        <v>3.125E-2</v>
      </c>
      <c r="H112" s="47">
        <f>'TABLA-RESPUESTAS-ALUMNOS'!H60</f>
        <v>0.125</v>
      </c>
      <c r="I112" s="47">
        <f>'TABLA-RESPUESTAS-ALUMNOS'!I60</f>
        <v>0.84375</v>
      </c>
      <c r="J112" s="61">
        <f>'TABLA-RESPUESTAS-ALUMNOS'!J60</f>
        <v>21</v>
      </c>
    </row>
    <row r="113" spans="1:10">
      <c r="A113" s="8">
        <v>22</v>
      </c>
      <c r="B113" s="46" t="str">
        <f>'TABLA-RESPUESTAS-ALUMNOS'!B61</f>
        <v>No literario: informativo</v>
      </c>
      <c r="C113" s="46" t="str">
        <f>'TABLA-RESPUESTAS-ALUMNOS'!C61</f>
        <v>Relacionar e interpretar información</v>
      </c>
      <c r="D113" s="47" t="str">
        <f>'TABLA-RESPUESTAS-ALUMNOS'!D61</f>
        <v>D</v>
      </c>
      <c r="E113" s="47">
        <f>'TABLA-RESPUESTAS-ALUMNOS'!E61</f>
        <v>0.625</v>
      </c>
      <c r="F113" s="47">
        <f>'TABLA-RESPUESTAS-ALUMNOS'!F61</f>
        <v>9.375E-2</v>
      </c>
      <c r="G113" s="47">
        <f>'TABLA-RESPUESTAS-ALUMNOS'!G61</f>
        <v>6.25E-2</v>
      </c>
      <c r="H113" s="47">
        <f>'TABLA-RESPUESTAS-ALUMNOS'!H61</f>
        <v>0.21875</v>
      </c>
      <c r="I113" s="47">
        <f>'TABLA-RESPUESTAS-ALUMNOS'!I61</f>
        <v>0.625</v>
      </c>
      <c r="J113" s="61">
        <f>'TABLA-RESPUESTAS-ALUMNOS'!J61</f>
        <v>22</v>
      </c>
    </row>
    <row r="114" spans="1:10">
      <c r="A114" s="8">
        <v>23</v>
      </c>
      <c r="B114" s="46" t="str">
        <f>'TABLA-RESPUESTAS-ALUMNOS'!B62</f>
        <v>No literario: informativo</v>
      </c>
      <c r="C114" s="46" t="str">
        <f>'TABLA-RESPUESTAS-ALUMNOS'!C62</f>
        <v>Reflexionar sobre el texto</v>
      </c>
      <c r="D114" s="47" t="str">
        <f>'TABLA-RESPUESTAS-ALUMNOS'!D62</f>
        <v>B</v>
      </c>
      <c r="E114" s="47">
        <f>'TABLA-RESPUESTAS-ALUMNOS'!E62</f>
        <v>0.90625</v>
      </c>
      <c r="F114" s="47">
        <f>'TABLA-RESPUESTAS-ALUMNOS'!F62</f>
        <v>0</v>
      </c>
      <c r="G114" s="47">
        <f>'TABLA-RESPUESTAS-ALUMNOS'!G62</f>
        <v>0.90625</v>
      </c>
      <c r="H114" s="47">
        <f>'TABLA-RESPUESTAS-ALUMNOS'!H62</f>
        <v>0</v>
      </c>
      <c r="I114" s="47">
        <f>'TABLA-RESPUESTAS-ALUMNOS'!I62</f>
        <v>9.375E-2</v>
      </c>
      <c r="J114" s="61">
        <f>'TABLA-RESPUESTAS-ALUMNOS'!J62</f>
        <v>23</v>
      </c>
    </row>
    <row r="115" spans="1:10">
      <c r="A115" s="8">
        <v>24</v>
      </c>
      <c r="B115" s="46" t="str">
        <f>'TABLA-RESPUESTAS-ALUMNOS'!B63</f>
        <v>No literario: informativo</v>
      </c>
      <c r="C115" s="46" t="str">
        <f>'TABLA-RESPUESTAS-ALUMNOS'!C63</f>
        <v>Localizar información</v>
      </c>
      <c r="D115" s="47" t="str">
        <f>'TABLA-RESPUESTAS-ALUMNOS'!D63</f>
        <v>B</v>
      </c>
      <c r="E115" s="47">
        <f>'TABLA-RESPUESTAS-ALUMNOS'!E63</f>
        <v>0.5</v>
      </c>
      <c r="F115" s="47">
        <f>'TABLA-RESPUESTAS-ALUMNOS'!F63</f>
        <v>0.3125</v>
      </c>
      <c r="G115" s="47">
        <f>'TABLA-RESPUESTAS-ALUMNOS'!G63</f>
        <v>0.5</v>
      </c>
      <c r="H115" s="47">
        <f>'TABLA-RESPUESTAS-ALUMNOS'!H63</f>
        <v>0.15625</v>
      </c>
      <c r="I115" s="47">
        <f>'TABLA-RESPUESTAS-ALUMNOS'!I63</f>
        <v>3.125E-2</v>
      </c>
      <c r="J115" s="61">
        <f>'TABLA-RESPUESTAS-ALUMNOS'!J63</f>
        <v>24</v>
      </c>
    </row>
    <row r="116" spans="1:10">
      <c r="A116" s="8">
        <v>25</v>
      </c>
      <c r="B116" s="46" t="str">
        <f>'TABLA-RESPUESTAS-ALUMNOS'!B64</f>
        <v>No literario: informativo</v>
      </c>
      <c r="C116" s="46" t="str">
        <f>'TABLA-RESPUESTAS-ALUMNOS'!C64</f>
        <v>Reflexionar sobre el texto</v>
      </c>
      <c r="D116" s="47" t="str">
        <f>'TABLA-RESPUESTAS-ALUMNOS'!D64</f>
        <v>B</v>
      </c>
      <c r="E116" s="47">
        <f>'TABLA-RESPUESTAS-ALUMNOS'!E64</f>
        <v>0.75</v>
      </c>
      <c r="F116" s="47">
        <f>'TABLA-RESPUESTAS-ALUMNOS'!F64</f>
        <v>9.375E-2</v>
      </c>
      <c r="G116" s="47">
        <f>'TABLA-RESPUESTAS-ALUMNOS'!G64</f>
        <v>0.75</v>
      </c>
      <c r="H116" s="47">
        <f>'TABLA-RESPUESTAS-ALUMNOS'!H64</f>
        <v>0.125</v>
      </c>
      <c r="I116" s="47">
        <f>'TABLA-RESPUESTAS-ALUMNOS'!I64</f>
        <v>3.125E-2</v>
      </c>
      <c r="J116" s="61">
        <f>'TABLA-RESPUESTAS-ALUMNOS'!J64</f>
        <v>25</v>
      </c>
    </row>
    <row r="117" spans="1:10">
      <c r="A117" s="8">
        <v>26</v>
      </c>
      <c r="B117" s="46" t="str">
        <f>'TABLA-RESPUESTAS-ALUMNOS'!B65</f>
        <v>Literario narrativo: Cuento</v>
      </c>
      <c r="C117" s="46" t="str">
        <f>'TABLA-RESPUESTAS-ALUMNOS'!C65</f>
        <v>Localizar información</v>
      </c>
      <c r="D117" s="47" t="str">
        <f>'TABLA-RESPUESTAS-ALUMNOS'!D65</f>
        <v>C</v>
      </c>
      <c r="E117" s="47">
        <f>'TABLA-RESPUESTAS-ALUMNOS'!E65</f>
        <v>0.75</v>
      </c>
      <c r="F117" s="47">
        <f>'TABLA-RESPUESTAS-ALUMNOS'!F65</f>
        <v>6.25E-2</v>
      </c>
      <c r="G117" s="47">
        <f>'TABLA-RESPUESTAS-ALUMNOS'!G65</f>
        <v>0.1875</v>
      </c>
      <c r="H117" s="47">
        <f>'TABLA-RESPUESTAS-ALUMNOS'!H65</f>
        <v>0.75</v>
      </c>
      <c r="I117" s="47">
        <f>'TABLA-RESPUESTAS-ALUMNOS'!I65</f>
        <v>0</v>
      </c>
      <c r="J117" s="61">
        <f>'TABLA-RESPUESTAS-ALUMNOS'!J65</f>
        <v>26</v>
      </c>
    </row>
    <row r="118" spans="1:10">
      <c r="A118" s="8">
        <v>27</v>
      </c>
      <c r="B118" s="46" t="str">
        <f>'TABLA-RESPUESTAS-ALUMNOS'!B66</f>
        <v>Literario narrativo: Cuento</v>
      </c>
      <c r="C118" s="46" t="str">
        <f>'TABLA-RESPUESTAS-ALUMNOS'!C66</f>
        <v>Localizar información</v>
      </c>
      <c r="D118" s="47" t="str">
        <f>'TABLA-RESPUESTAS-ALUMNOS'!D66</f>
        <v>B</v>
      </c>
      <c r="E118" s="47">
        <f>'TABLA-RESPUESTAS-ALUMNOS'!E66</f>
        <v>0.6875</v>
      </c>
      <c r="F118" s="47">
        <f>'TABLA-RESPUESTAS-ALUMNOS'!F66</f>
        <v>0</v>
      </c>
      <c r="G118" s="47">
        <f>'TABLA-RESPUESTAS-ALUMNOS'!G66</f>
        <v>0.6875</v>
      </c>
      <c r="H118" s="47">
        <f>'TABLA-RESPUESTAS-ALUMNOS'!H66</f>
        <v>3.125E-2</v>
      </c>
      <c r="I118" s="47">
        <f>'TABLA-RESPUESTAS-ALUMNOS'!I66</f>
        <v>0.28125</v>
      </c>
      <c r="J118" s="61">
        <f>'TABLA-RESPUESTAS-ALUMNOS'!J66</f>
        <v>27</v>
      </c>
    </row>
    <row r="119" spans="1:10">
      <c r="A119" s="8">
        <v>28</v>
      </c>
      <c r="B119" s="46" t="str">
        <f>'TABLA-RESPUESTAS-ALUMNOS'!B67</f>
        <v>Literario narrativo: Cuento</v>
      </c>
      <c r="C119" s="46" t="str">
        <f>'TABLA-RESPUESTAS-ALUMNOS'!C67</f>
        <v>Localizar información</v>
      </c>
      <c r="D119" s="47" t="str">
        <f>'TABLA-RESPUESTAS-ALUMNOS'!D67</f>
        <v>D</v>
      </c>
      <c r="E119" s="47">
        <f>'TABLA-RESPUESTAS-ALUMNOS'!E67</f>
        <v>0.71875</v>
      </c>
      <c r="F119" s="47">
        <f>'TABLA-RESPUESTAS-ALUMNOS'!F67</f>
        <v>9.375E-2</v>
      </c>
      <c r="G119" s="47">
        <f>'TABLA-RESPUESTAS-ALUMNOS'!G67</f>
        <v>3.125E-2</v>
      </c>
      <c r="H119" s="47">
        <f>'TABLA-RESPUESTAS-ALUMNOS'!H67</f>
        <v>0.15625</v>
      </c>
      <c r="I119" s="47">
        <f>'TABLA-RESPUESTAS-ALUMNOS'!I67</f>
        <v>0.71875</v>
      </c>
      <c r="J119" s="61">
        <f>'TABLA-RESPUESTAS-ALUMNOS'!J67</f>
        <v>28</v>
      </c>
    </row>
    <row r="120" spans="1:10">
      <c r="A120" s="8">
        <v>29</v>
      </c>
      <c r="B120" s="46" t="str">
        <f>'TABLA-RESPUESTAS-ALUMNOS'!B68</f>
        <v>Literario narrativo: Cuento</v>
      </c>
      <c r="C120" s="46" t="str">
        <f>'TABLA-RESPUESTAS-ALUMNOS'!C68</f>
        <v>Relacionar e interpretar información</v>
      </c>
      <c r="D120" s="47" t="str">
        <f>'TABLA-RESPUESTAS-ALUMNOS'!D68</f>
        <v>C</v>
      </c>
      <c r="E120" s="47">
        <f>'TABLA-RESPUESTAS-ALUMNOS'!E68</f>
        <v>0.8125</v>
      </c>
      <c r="F120" s="47">
        <f>'TABLA-RESPUESTAS-ALUMNOS'!F68</f>
        <v>0.1875</v>
      </c>
      <c r="G120" s="47">
        <f>'TABLA-RESPUESTAS-ALUMNOS'!G68</f>
        <v>0</v>
      </c>
      <c r="H120" s="47">
        <f>'TABLA-RESPUESTAS-ALUMNOS'!H68</f>
        <v>0.8125</v>
      </c>
      <c r="I120" s="47">
        <f>'TABLA-RESPUESTAS-ALUMNOS'!I68</f>
        <v>0</v>
      </c>
      <c r="J120" s="61">
        <f>'TABLA-RESPUESTAS-ALUMNOS'!J68</f>
        <v>29</v>
      </c>
    </row>
    <row r="121" spans="1:10">
      <c r="A121" s="8">
        <v>30</v>
      </c>
      <c r="B121" s="46" t="str">
        <f>'TABLA-RESPUESTAS-ALUMNOS'!B69</f>
        <v>Literario narrativo: Cuento</v>
      </c>
      <c r="C121" s="46" t="str">
        <f>'TABLA-RESPUESTAS-ALUMNOS'!C69</f>
        <v>Reflexionar sobre el texto</v>
      </c>
      <c r="D121" s="47" t="str">
        <f>'TABLA-RESPUESTAS-ALUMNOS'!D69</f>
        <v>A</v>
      </c>
      <c r="E121" s="47">
        <f>'TABLA-RESPUESTAS-ALUMNOS'!E69</f>
        <v>0.625</v>
      </c>
      <c r="F121" s="47">
        <f>'TABLA-RESPUESTAS-ALUMNOS'!F69</f>
        <v>0.625</v>
      </c>
      <c r="G121" s="47">
        <f>'TABLA-RESPUESTAS-ALUMNOS'!G69</f>
        <v>3.125E-2</v>
      </c>
      <c r="H121" s="47">
        <f>'TABLA-RESPUESTAS-ALUMNOS'!H69</f>
        <v>3.125E-2</v>
      </c>
      <c r="I121" s="47">
        <f>'TABLA-RESPUESTAS-ALUMNOS'!I69</f>
        <v>0.3125</v>
      </c>
      <c r="J121" s="61">
        <f>'TABLA-RESPUESTAS-ALUMNOS'!J69</f>
        <v>30</v>
      </c>
    </row>
    <row r="130" spans="1:29" ht="177.75" customHeight="1"/>
    <row r="132" spans="1:29">
      <c r="A132" s="297" t="s">
        <v>4363</v>
      </c>
      <c r="B132" s="297"/>
      <c r="C132" s="313">
        <v>0.6</v>
      </c>
      <c r="F132" s="76"/>
      <c r="G132" s="11"/>
      <c r="Q132" s="235" t="str">
        <f>GENERAL!E152</f>
        <v>N°</v>
      </c>
      <c r="R132" s="258" t="str">
        <f>GENERAL!F152</f>
        <v>ALUMNOS</v>
      </c>
      <c r="S132" s="235" t="str">
        <f>GENERAL!G152</f>
        <v>Literario narrativo: Leyenda</v>
      </c>
      <c r="T132" s="235" t="str">
        <f>GENERAL!H152</f>
        <v>Literario lírico: Poema</v>
      </c>
      <c r="U132" s="235" t="str">
        <f>GENERAL!I152</f>
        <v>No literario: Entrevista</v>
      </c>
      <c r="V132" s="235" t="str">
        <f>GENERAL!J152</f>
        <v>No literario: Afiche</v>
      </c>
      <c r="W132" s="235" t="str">
        <f>GENERAL!K152</f>
        <v>No literario: informativo</v>
      </c>
      <c r="X132" s="235" t="str">
        <f>GENERAL!L152</f>
        <v>Literario narrativo: Cuento</v>
      </c>
      <c r="Y132" s="235" t="str">
        <f>GENERAL!M152</f>
        <v>Localizar información</v>
      </c>
      <c r="Z132" s="235" t="str">
        <f>GENERAL!N152</f>
        <v>Relacionar e interpretar información</v>
      </c>
      <c r="AA132" s="235" t="str">
        <f>GENERAL!O152</f>
        <v>Reflexionar sobre el texto</v>
      </c>
      <c r="AB132" s="235" t="str">
        <f>GENERAL!P152</f>
        <v>% de Fallas CONTENIDO</v>
      </c>
      <c r="AC132" s="235" t="str">
        <f>GENERAL!Q152</f>
        <v>% de Fallas   HABILIDAD</v>
      </c>
    </row>
    <row r="133" spans="1:29">
      <c r="A133" s="297"/>
      <c r="B133" s="297"/>
      <c r="C133" s="314"/>
      <c r="D133" s="236"/>
      <c r="F133" s="76"/>
      <c r="G133" s="11"/>
      <c r="Q133" s="235">
        <f>GENERAL!E153</f>
        <v>1</v>
      </c>
      <c r="R133" s="258" t="str">
        <f>GENERAL!F153</f>
        <v>cristopher.colan@colegiomacaya.cl</v>
      </c>
      <c r="S133" s="237">
        <f>GENERAL!G153</f>
        <v>0.1</v>
      </c>
      <c r="T133" s="237">
        <f>GENERAL!H153</f>
        <v>6.6666666666666666E-2</v>
      </c>
      <c r="U133" s="237">
        <f>GENERAL!I153</f>
        <v>0.13333333333333333</v>
      </c>
      <c r="V133" s="237">
        <f>GENERAL!J153</f>
        <v>0.1</v>
      </c>
      <c r="W133" s="237">
        <f>GENERAL!K153</f>
        <v>3.3333333333333333E-2</v>
      </c>
      <c r="X133" s="237">
        <f>GENERAL!L153</f>
        <v>6.6666666666666666E-2</v>
      </c>
      <c r="Y133" s="237">
        <f>GENERAL!M153</f>
        <v>0.16666666666666666</v>
      </c>
      <c r="Z133" s="237">
        <f>GENERAL!N153</f>
        <v>0.2</v>
      </c>
      <c r="AA133" s="237">
        <f>GENERAL!O153</f>
        <v>0.13333333333333333</v>
      </c>
      <c r="AB133" s="237">
        <f>GENERAL!P153</f>
        <v>0.5</v>
      </c>
      <c r="AC133" s="237">
        <f>GENERAL!Q153</f>
        <v>0.5</v>
      </c>
    </row>
    <row r="134" spans="1:29">
      <c r="A134" s="238" t="s">
        <v>4364</v>
      </c>
      <c r="B134" s="239" t="s">
        <v>6</v>
      </c>
      <c r="C134" s="238" t="s">
        <v>7</v>
      </c>
      <c r="D134" s="238" t="s">
        <v>4365</v>
      </c>
      <c r="F134" s="76"/>
      <c r="G134" s="11"/>
      <c r="Q134" s="235">
        <f>GENERAL!E154</f>
        <v>2</v>
      </c>
      <c r="R134" s="258" t="str">
        <f>GENERAL!F154</f>
        <v>jonathan.zamora@colegiomacaya.cl</v>
      </c>
      <c r="S134" s="237">
        <f>GENERAL!G154</f>
        <v>0.1</v>
      </c>
      <c r="T134" s="237">
        <f>GENERAL!H154</f>
        <v>6.6666666666666666E-2</v>
      </c>
      <c r="U134" s="237">
        <f>GENERAL!I154</f>
        <v>3.3333333333333333E-2</v>
      </c>
      <c r="V134" s="237">
        <f>GENERAL!J154</f>
        <v>6.6666666666666666E-2</v>
      </c>
      <c r="W134" s="237">
        <f>GENERAL!K154</f>
        <v>6.6666666666666666E-2</v>
      </c>
      <c r="X134" s="237">
        <f>GENERAL!L154</f>
        <v>6.6666666666666666E-2</v>
      </c>
      <c r="Y134" s="237">
        <f>GENERAL!M154</f>
        <v>0.1</v>
      </c>
      <c r="Z134" s="237">
        <f>GENERAL!N154</f>
        <v>0.2</v>
      </c>
      <c r="AA134" s="237">
        <f>GENERAL!O154</f>
        <v>0.1</v>
      </c>
      <c r="AB134" s="237">
        <f>GENERAL!P154</f>
        <v>0.39999999999999997</v>
      </c>
      <c r="AC134" s="237">
        <f>GENERAL!Q154</f>
        <v>0.4</v>
      </c>
    </row>
    <row r="135" spans="1:29">
      <c r="A135" s="8" cm="1">
        <f t="array" ref="A135:A143">_xlfn._xlws.FILTER(A92:A121,$E$92:$E$121&lt;$C$132)</f>
        <v>1</v>
      </c>
      <c r="B135" s="130" t="str" cm="1">
        <f t="array" ref="B135:B143">_xlfn._xlws.FILTER(B92:B121,$E$92:$E$121&lt;$C$132)</f>
        <v>Literario narrativo: Leyenda</v>
      </c>
      <c r="C135" s="130" t="str" cm="1">
        <f t="array" ref="C135:C143">_xlfn._xlws.FILTER(C92:C121,$E$92:$E$121&lt;$C$132)</f>
        <v>Localizar información</v>
      </c>
      <c r="D135" s="47" cm="1">
        <f t="array" ref="D135:D143">_xlfn._xlws.FILTER(E92:E121,$E$92:$E$121&lt;$C$132)</f>
        <v>0.4375</v>
      </c>
      <c r="F135" s="76"/>
      <c r="G135" s="11"/>
      <c r="Q135" s="235">
        <f>GENERAL!E155</f>
        <v>3</v>
      </c>
      <c r="R135" s="258" t="str">
        <f>GENERAL!F155</f>
        <v>benjamin.aguilera@colegiomacaya.cl</v>
      </c>
      <c r="S135" s="237">
        <f>GENERAL!G155</f>
        <v>6.6666666666666666E-2</v>
      </c>
      <c r="T135" s="237">
        <f>GENERAL!H155</f>
        <v>0.1</v>
      </c>
      <c r="U135" s="237">
        <f>GENERAL!I155</f>
        <v>6.6666666666666666E-2</v>
      </c>
      <c r="V135" s="237">
        <f>GENERAL!J155</f>
        <v>6.6666666666666666E-2</v>
      </c>
      <c r="W135" s="237">
        <f>GENERAL!K155</f>
        <v>3.3333333333333333E-2</v>
      </c>
      <c r="X135" s="237">
        <f>GENERAL!L155</f>
        <v>3.3333333333333333E-2</v>
      </c>
      <c r="Y135" s="237">
        <f>GENERAL!M155</f>
        <v>3.3333333333333333E-2</v>
      </c>
      <c r="Z135" s="237">
        <f>GENERAL!N155</f>
        <v>0.16666666666666666</v>
      </c>
      <c r="AA135" s="237">
        <f>GENERAL!O155</f>
        <v>0.16666666666666666</v>
      </c>
      <c r="AB135" s="237">
        <f>GENERAL!P155</f>
        <v>0.36666666666666664</v>
      </c>
      <c r="AC135" s="237">
        <f>GENERAL!Q155</f>
        <v>0.36666666666666664</v>
      </c>
    </row>
    <row r="136" spans="1:29">
      <c r="A136" s="8">
        <v>4</v>
      </c>
      <c r="B136" s="130" t="str">
        <v>Literario narrativo: Leyenda</v>
      </c>
      <c r="C136" s="130" t="str">
        <v>Relacionar e interpretar información</v>
      </c>
      <c r="D136" s="47">
        <v>0.5625</v>
      </c>
      <c r="F136" s="76"/>
      <c r="G136" s="11"/>
      <c r="Q136" s="235">
        <f>GENERAL!E156</f>
        <v>4</v>
      </c>
      <c r="R136" s="258" t="str">
        <f>GENERAL!F156</f>
        <v>sofia.soto@colegiomacaya.cl</v>
      </c>
      <c r="S136" s="237">
        <f>GENERAL!G156</f>
        <v>6.6666666666666666E-2</v>
      </c>
      <c r="T136" s="237">
        <f>GENERAL!H156</f>
        <v>6.6666666666666666E-2</v>
      </c>
      <c r="U136" s="237">
        <f>GENERAL!I156</f>
        <v>0.16666666666666666</v>
      </c>
      <c r="V136" s="237">
        <f>GENERAL!J156</f>
        <v>0</v>
      </c>
      <c r="W136" s="237">
        <f>GENERAL!K156</f>
        <v>0.1</v>
      </c>
      <c r="X136" s="237">
        <f>GENERAL!L156</f>
        <v>6.6666666666666666E-2</v>
      </c>
      <c r="Y136" s="237">
        <f>GENERAL!M156</f>
        <v>0.13333333333333333</v>
      </c>
      <c r="Z136" s="237">
        <f>GENERAL!N156</f>
        <v>0.2</v>
      </c>
      <c r="AA136" s="237">
        <f>GENERAL!O156</f>
        <v>0.13333333333333333</v>
      </c>
      <c r="AB136" s="237">
        <f>GENERAL!P156</f>
        <v>0.46666666666666667</v>
      </c>
      <c r="AC136" s="237">
        <f>GENERAL!Q156</f>
        <v>0.46666666666666667</v>
      </c>
    </row>
    <row r="137" spans="1:29">
      <c r="A137" s="8">
        <v>5</v>
      </c>
      <c r="B137" s="130" t="str">
        <v>Literario narrativo: Leyenda</v>
      </c>
      <c r="C137" s="130" t="str">
        <v>Reflexionar sobre el texto</v>
      </c>
      <c r="D137" s="47">
        <v>0.3125</v>
      </c>
      <c r="F137" s="76"/>
      <c r="G137" s="11"/>
      <c r="Q137" s="235">
        <f>GENERAL!E157</f>
        <v>5</v>
      </c>
      <c r="R137" s="258" t="str">
        <f>GENERAL!F157</f>
        <v>luciana.diaz@colegiomacaya.cl</v>
      </c>
      <c r="S137" s="237">
        <f>GENERAL!G157</f>
        <v>6.6666666666666666E-2</v>
      </c>
      <c r="T137" s="237">
        <f>GENERAL!H157</f>
        <v>3.3333333333333333E-2</v>
      </c>
      <c r="U137" s="237">
        <f>GENERAL!I157</f>
        <v>0</v>
      </c>
      <c r="V137" s="237">
        <f>GENERAL!J157</f>
        <v>3.3333333333333333E-2</v>
      </c>
      <c r="W137" s="237">
        <f>GENERAL!K157</f>
        <v>0.1</v>
      </c>
      <c r="X137" s="237">
        <f>GENERAL!L157</f>
        <v>0</v>
      </c>
      <c r="Y137" s="237">
        <f>GENERAL!M157</f>
        <v>6.6666666666666666E-2</v>
      </c>
      <c r="Z137" s="237">
        <f>GENERAL!N157</f>
        <v>6.6666666666666666E-2</v>
      </c>
      <c r="AA137" s="237">
        <f>GENERAL!O157</f>
        <v>0.1</v>
      </c>
      <c r="AB137" s="237">
        <f>GENERAL!P157</f>
        <v>0.23333333333333334</v>
      </c>
      <c r="AC137" s="237">
        <f>GENERAL!Q157</f>
        <v>0.23333333333333334</v>
      </c>
    </row>
    <row r="138" spans="1:29">
      <c r="A138" s="8">
        <v>7</v>
      </c>
      <c r="B138" s="130" t="str">
        <v>Literario lírico: Poema</v>
      </c>
      <c r="C138" s="130" t="str">
        <v>Relacionar e interpretar información</v>
      </c>
      <c r="D138" s="47">
        <v>0.53125</v>
      </c>
      <c r="F138" s="76"/>
      <c r="G138" s="11"/>
      <c r="Q138" s="235">
        <f>GENERAL!E158</f>
        <v>6</v>
      </c>
      <c r="R138" s="258" t="str">
        <f>GENERAL!F158</f>
        <v>javiera.espinoza@colegiomacaya.cl</v>
      </c>
      <c r="S138" s="237">
        <f>GENERAL!G158</f>
        <v>3.3333333333333333E-2</v>
      </c>
      <c r="T138" s="237">
        <f>GENERAL!H158</f>
        <v>6.6666666666666666E-2</v>
      </c>
      <c r="U138" s="237">
        <f>GENERAL!I158</f>
        <v>0</v>
      </c>
      <c r="V138" s="237">
        <f>GENERAL!J158</f>
        <v>6.6666666666666666E-2</v>
      </c>
      <c r="W138" s="237">
        <f>GENERAL!K158</f>
        <v>0</v>
      </c>
      <c r="X138" s="237">
        <f>GENERAL!L158</f>
        <v>3.3333333333333333E-2</v>
      </c>
      <c r="Y138" s="237">
        <f>GENERAL!M158</f>
        <v>3.3333333333333333E-2</v>
      </c>
      <c r="Z138" s="237">
        <f>GENERAL!N158</f>
        <v>3.3333333333333333E-2</v>
      </c>
      <c r="AA138" s="237">
        <f>GENERAL!O158</f>
        <v>0.13333333333333333</v>
      </c>
      <c r="AB138" s="237">
        <f>GENERAL!P158</f>
        <v>0.2</v>
      </c>
      <c r="AC138" s="237">
        <f>GENERAL!Q158</f>
        <v>0.2</v>
      </c>
    </row>
    <row r="139" spans="1:29">
      <c r="A139" s="8">
        <v>9</v>
      </c>
      <c r="B139" s="130" t="str">
        <v>Literario lírico: Poema</v>
      </c>
      <c r="C139" s="130" t="str">
        <v>Reflexionar sobre el texto</v>
      </c>
      <c r="D139" s="47">
        <v>0.53125</v>
      </c>
      <c r="F139" s="76"/>
      <c r="G139" s="11"/>
      <c r="Q139" s="235">
        <f>GENERAL!E159</f>
        <v>7</v>
      </c>
      <c r="R139" s="258" t="str">
        <f>GENERAL!F159</f>
        <v>german.cerda@colegiomacaya.cl</v>
      </c>
      <c r="S139" s="237">
        <f>GENERAL!G159</f>
        <v>0</v>
      </c>
      <c r="T139" s="237">
        <f>GENERAL!H159</f>
        <v>0</v>
      </c>
      <c r="U139" s="237">
        <f>GENERAL!I159</f>
        <v>0</v>
      </c>
      <c r="V139" s="237">
        <f>GENERAL!J159</f>
        <v>3.3333333333333333E-2</v>
      </c>
      <c r="W139" s="237">
        <f>GENERAL!K159</f>
        <v>3.3333333333333333E-2</v>
      </c>
      <c r="X139" s="237">
        <f>GENERAL!L159</f>
        <v>0</v>
      </c>
      <c r="Y139" s="237">
        <f>GENERAL!M159</f>
        <v>3.3333333333333333E-2</v>
      </c>
      <c r="Z139" s="237">
        <f>GENERAL!N159</f>
        <v>3.3333333333333333E-2</v>
      </c>
      <c r="AA139" s="237">
        <f>GENERAL!O159</f>
        <v>0</v>
      </c>
      <c r="AB139" s="237">
        <f>GENERAL!P159</f>
        <v>6.6666666666666666E-2</v>
      </c>
      <c r="AC139" s="237">
        <f>GENERAL!Q159</f>
        <v>6.6666666666666666E-2</v>
      </c>
    </row>
    <row r="140" spans="1:29">
      <c r="A140" s="8">
        <v>15</v>
      </c>
      <c r="B140" s="130" t="str">
        <v>No literario: Entrevista</v>
      </c>
      <c r="C140" s="130" t="str">
        <v>Reflexionar sobre el texto</v>
      </c>
      <c r="D140" s="47">
        <v>0.59375</v>
      </c>
      <c r="Q140" s="235">
        <f>GENERAL!E160</f>
        <v>8</v>
      </c>
      <c r="R140" s="258" t="str">
        <f>GENERAL!F160</f>
        <v>maira.osses@colegiomacaya.cl</v>
      </c>
      <c r="S140" s="237">
        <f>GENERAL!G160</f>
        <v>3.3333333333333333E-2</v>
      </c>
      <c r="T140" s="237">
        <f>GENERAL!H160</f>
        <v>0</v>
      </c>
      <c r="U140" s="237">
        <f>GENERAL!I160</f>
        <v>0</v>
      </c>
      <c r="V140" s="237">
        <f>GENERAL!J160</f>
        <v>3.3333333333333333E-2</v>
      </c>
      <c r="W140" s="237">
        <f>GENERAL!K160</f>
        <v>3.3333333333333333E-2</v>
      </c>
      <c r="X140" s="237">
        <f>GENERAL!L160</f>
        <v>3.3333333333333333E-2</v>
      </c>
      <c r="Y140" s="237">
        <f>GENERAL!M160</f>
        <v>6.6666666666666666E-2</v>
      </c>
      <c r="Z140" s="237">
        <f>GENERAL!N160</f>
        <v>0</v>
      </c>
      <c r="AA140" s="237">
        <f>GENERAL!O160</f>
        <v>6.6666666666666666E-2</v>
      </c>
      <c r="AB140" s="237">
        <f>GENERAL!P160</f>
        <v>0.13333333333333333</v>
      </c>
      <c r="AC140" s="237">
        <f>GENERAL!Q160</f>
        <v>0.13333333333333333</v>
      </c>
    </row>
    <row r="141" spans="1:29">
      <c r="A141" s="8">
        <v>18</v>
      </c>
      <c r="B141" s="130" t="str">
        <v>No literario: Afiche</v>
      </c>
      <c r="C141" s="130" t="str">
        <v>Reflexionar sobre el texto</v>
      </c>
      <c r="D141" s="47">
        <v>0.375</v>
      </c>
      <c r="Q141" s="235">
        <f>GENERAL!E161</f>
        <v>9</v>
      </c>
      <c r="R141" s="258" t="str">
        <f>GENERAL!F161</f>
        <v>claudio.carreno@colegiomacaya.cl</v>
      </c>
      <c r="S141" s="237">
        <f>GENERAL!G161</f>
        <v>0.1</v>
      </c>
      <c r="T141" s="237">
        <f>GENERAL!H161</f>
        <v>0</v>
      </c>
      <c r="U141" s="237">
        <f>GENERAL!I161</f>
        <v>0</v>
      </c>
      <c r="V141" s="237">
        <f>GENERAL!J161</f>
        <v>6.6666666666666666E-2</v>
      </c>
      <c r="W141" s="237">
        <f>GENERAL!K161</f>
        <v>0</v>
      </c>
      <c r="X141" s="237">
        <f>GENERAL!L161</f>
        <v>0</v>
      </c>
      <c r="Y141" s="237">
        <f>GENERAL!M161</f>
        <v>3.3333333333333333E-2</v>
      </c>
      <c r="Z141" s="237">
        <f>GENERAL!N161</f>
        <v>3.3333333333333333E-2</v>
      </c>
      <c r="AA141" s="237">
        <f>GENERAL!O161</f>
        <v>0.1</v>
      </c>
      <c r="AB141" s="237">
        <f>GENERAL!P161</f>
        <v>0.16666666666666669</v>
      </c>
      <c r="AC141" s="237">
        <f>GENERAL!Q161</f>
        <v>0.16666666666666669</v>
      </c>
    </row>
    <row r="142" spans="1:29">
      <c r="A142" s="8">
        <v>19</v>
      </c>
      <c r="B142" s="130" t="str">
        <v>No literario: Afiche</v>
      </c>
      <c r="C142" s="130" t="str">
        <v>Reflexionar sobre el texto</v>
      </c>
      <c r="D142" s="47">
        <v>0.3125</v>
      </c>
      <c r="Q142" s="235">
        <f>GENERAL!E162</f>
        <v>10</v>
      </c>
      <c r="R142" s="258" t="str">
        <f>GENERAL!F162</f>
        <v>constanza.cerda@colegiomacaya.cl</v>
      </c>
      <c r="S142" s="237">
        <f>GENERAL!G162</f>
        <v>3.3333333333333333E-2</v>
      </c>
      <c r="T142" s="237">
        <f>GENERAL!H162</f>
        <v>0</v>
      </c>
      <c r="U142" s="237">
        <f>GENERAL!I162</f>
        <v>0</v>
      </c>
      <c r="V142" s="237">
        <f>GENERAL!J162</f>
        <v>3.3333333333333333E-2</v>
      </c>
      <c r="W142" s="237">
        <f>GENERAL!K162</f>
        <v>0</v>
      </c>
      <c r="X142" s="237">
        <f>GENERAL!L162</f>
        <v>3.3333333333333333E-2</v>
      </c>
      <c r="Y142" s="237">
        <f>GENERAL!M162</f>
        <v>3.3333333333333333E-2</v>
      </c>
      <c r="Z142" s="237">
        <f>GENERAL!N162</f>
        <v>0</v>
      </c>
      <c r="AA142" s="237">
        <f>GENERAL!O162</f>
        <v>6.6666666666666666E-2</v>
      </c>
      <c r="AB142" s="237">
        <f>GENERAL!P162</f>
        <v>0.1</v>
      </c>
      <c r="AC142" s="237">
        <f>GENERAL!Q162</f>
        <v>0.1</v>
      </c>
    </row>
    <row r="143" spans="1:29">
      <c r="A143" s="8">
        <v>24</v>
      </c>
      <c r="B143" s="130" t="str">
        <v>No literario: informativo</v>
      </c>
      <c r="C143" s="130" t="str">
        <v>Localizar información</v>
      </c>
      <c r="D143" s="47">
        <v>0.5</v>
      </c>
      <c r="Q143" s="235">
        <f>GENERAL!E163</f>
        <v>11</v>
      </c>
      <c r="R143" s="258" t="str">
        <f>GENERAL!F163</f>
        <v>nadia.lizama@colegiomacaya.cl</v>
      </c>
      <c r="S143" s="237">
        <f>GENERAL!G163</f>
        <v>0</v>
      </c>
      <c r="T143" s="237">
        <f>GENERAL!H163</f>
        <v>0</v>
      </c>
      <c r="U143" s="237">
        <f>GENERAL!I163</f>
        <v>6.6666666666666666E-2</v>
      </c>
      <c r="V143" s="237">
        <f>GENERAL!J163</f>
        <v>6.6666666666666666E-2</v>
      </c>
      <c r="W143" s="237">
        <f>GENERAL!K163</f>
        <v>3.3333333333333333E-2</v>
      </c>
      <c r="X143" s="237">
        <f>GENERAL!L163</f>
        <v>0</v>
      </c>
      <c r="Y143" s="237">
        <f>GENERAL!M163</f>
        <v>6.6666666666666666E-2</v>
      </c>
      <c r="Z143" s="237">
        <f>GENERAL!N163</f>
        <v>6.6666666666666666E-2</v>
      </c>
      <c r="AA143" s="237">
        <f>GENERAL!O163</f>
        <v>3.3333333333333333E-2</v>
      </c>
      <c r="AB143" s="237">
        <f>GENERAL!P163</f>
        <v>0.16666666666666666</v>
      </c>
      <c r="AC143" s="237">
        <f>GENERAL!Q163</f>
        <v>0.16666666666666666</v>
      </c>
    </row>
    <row r="144" spans="1:29">
      <c r="A144" s="8"/>
      <c r="B144" s="130"/>
      <c r="C144" s="130"/>
      <c r="D144" s="47"/>
      <c r="Q144" s="235">
        <f>GENERAL!E164</f>
        <v>12</v>
      </c>
      <c r="R144" s="258" t="str">
        <f>GENERAL!F164</f>
        <v>johanns.perez@colegiomacaya.cl</v>
      </c>
      <c r="S144" s="237">
        <f>GENERAL!G164</f>
        <v>6.6666666666666666E-2</v>
      </c>
      <c r="T144" s="237">
        <f>GENERAL!H164</f>
        <v>0</v>
      </c>
      <c r="U144" s="237">
        <f>GENERAL!I164</f>
        <v>0.1</v>
      </c>
      <c r="V144" s="237">
        <f>GENERAL!J164</f>
        <v>6.6666666666666666E-2</v>
      </c>
      <c r="W144" s="237">
        <f>GENERAL!K164</f>
        <v>6.6666666666666666E-2</v>
      </c>
      <c r="X144" s="237">
        <f>GENERAL!L164</f>
        <v>3.3333333333333333E-2</v>
      </c>
      <c r="Y144" s="237">
        <f>GENERAL!M164</f>
        <v>0.13333333333333333</v>
      </c>
      <c r="Z144" s="237">
        <f>GENERAL!N164</f>
        <v>0.13333333333333333</v>
      </c>
      <c r="AA144" s="237">
        <f>GENERAL!O164</f>
        <v>6.6666666666666666E-2</v>
      </c>
      <c r="AB144" s="237">
        <f>GENERAL!P164</f>
        <v>0.33333333333333331</v>
      </c>
      <c r="AC144" s="237">
        <f>GENERAL!Q164</f>
        <v>0.33333333333333331</v>
      </c>
    </row>
    <row r="145" spans="1:32">
      <c r="A145" s="8"/>
      <c r="B145" s="130"/>
      <c r="C145" s="130"/>
      <c r="D145" s="47"/>
      <c r="Q145" s="235">
        <f>GENERAL!E165</f>
        <v>13</v>
      </c>
      <c r="R145" s="258" t="str">
        <f>GENERAL!F165</f>
        <v>xiomara.bazalar@colegiomacaya.cl</v>
      </c>
      <c r="S145" s="237">
        <f>GENERAL!G165</f>
        <v>6.6666666666666666E-2</v>
      </c>
      <c r="T145" s="237">
        <f>GENERAL!H165</f>
        <v>6.6666666666666666E-2</v>
      </c>
      <c r="U145" s="237">
        <f>GENERAL!I165</f>
        <v>3.3333333333333333E-2</v>
      </c>
      <c r="V145" s="237">
        <f>GENERAL!J165</f>
        <v>6.6666666666666666E-2</v>
      </c>
      <c r="W145" s="237">
        <f>GENERAL!K165</f>
        <v>0.1</v>
      </c>
      <c r="X145" s="237">
        <f>GENERAL!L165</f>
        <v>6.6666666666666666E-2</v>
      </c>
      <c r="Y145" s="237">
        <f>GENERAL!M165</f>
        <v>3.3333333333333333E-2</v>
      </c>
      <c r="Z145" s="237">
        <f>GENERAL!N165</f>
        <v>0.1</v>
      </c>
      <c r="AA145" s="237">
        <f>GENERAL!O165</f>
        <v>0.26666666666666666</v>
      </c>
      <c r="AB145" s="237">
        <f>GENERAL!P165</f>
        <v>0.4</v>
      </c>
      <c r="AC145" s="237">
        <f>GENERAL!Q165</f>
        <v>0.4</v>
      </c>
    </row>
    <row r="146" spans="1:32">
      <c r="A146" s="8"/>
      <c r="B146" s="130"/>
      <c r="C146" s="130"/>
      <c r="D146" s="47"/>
      <c r="Q146" s="235">
        <f>GENERAL!E166</f>
        <v>14</v>
      </c>
      <c r="R146" s="258" t="str">
        <f>GENERAL!F166</f>
        <v>martin.araya@colegiomacaya.cl</v>
      </c>
      <c r="S146" s="237">
        <f>GENERAL!G166</f>
        <v>6.6666666666666666E-2</v>
      </c>
      <c r="T146" s="237">
        <f>GENERAL!H166</f>
        <v>3.3333333333333333E-2</v>
      </c>
      <c r="U146" s="237">
        <f>GENERAL!I166</f>
        <v>3.3333333333333333E-2</v>
      </c>
      <c r="V146" s="237">
        <f>GENERAL!J166</f>
        <v>6.6666666666666666E-2</v>
      </c>
      <c r="W146" s="237">
        <f>GENERAL!K166</f>
        <v>0</v>
      </c>
      <c r="X146" s="237">
        <f>GENERAL!L166</f>
        <v>0.1</v>
      </c>
      <c r="Y146" s="237">
        <f>GENERAL!M166</f>
        <v>0.1</v>
      </c>
      <c r="Z146" s="237">
        <f>GENERAL!N166</f>
        <v>0.13333333333333333</v>
      </c>
      <c r="AA146" s="237">
        <f>GENERAL!O166</f>
        <v>6.6666666666666666E-2</v>
      </c>
      <c r="AB146" s="237">
        <f>GENERAL!P166</f>
        <v>0.30000000000000004</v>
      </c>
      <c r="AC146" s="237">
        <f>GENERAL!Q166</f>
        <v>0.3</v>
      </c>
    </row>
    <row r="147" spans="1:32">
      <c r="A147" s="8"/>
      <c r="B147" s="130"/>
      <c r="C147" s="130"/>
      <c r="D147" s="47"/>
      <c r="Q147" s="235">
        <f>GENERAL!E167</f>
        <v>15</v>
      </c>
      <c r="R147" s="258" t="str">
        <f>GENERAL!F167</f>
        <v>jhocefa.thompson@colegiomacaya.cl</v>
      </c>
      <c r="S147" s="237">
        <f>GENERAL!G167</f>
        <v>0.1</v>
      </c>
      <c r="T147" s="237">
        <f>GENERAL!H167</f>
        <v>3.3333333333333333E-2</v>
      </c>
      <c r="U147" s="237">
        <f>GENERAL!I167</f>
        <v>0.13333333333333333</v>
      </c>
      <c r="V147" s="237">
        <f>GENERAL!J167</f>
        <v>3.3333333333333333E-2</v>
      </c>
      <c r="W147" s="237">
        <f>GENERAL!K167</f>
        <v>0.13333333333333333</v>
      </c>
      <c r="X147" s="237">
        <f>GENERAL!L167</f>
        <v>0.1</v>
      </c>
      <c r="Y147" s="237">
        <f>GENERAL!M167</f>
        <v>0.13333333333333333</v>
      </c>
      <c r="Z147" s="237">
        <f>GENERAL!N167</f>
        <v>0.16666666666666666</v>
      </c>
      <c r="AA147" s="237">
        <f>GENERAL!O167</f>
        <v>0.23333333333333334</v>
      </c>
      <c r="AB147" s="237">
        <f>GENERAL!P167</f>
        <v>0.53333333333333333</v>
      </c>
      <c r="AC147" s="237">
        <f>GENERAL!Q167</f>
        <v>0.53333333333333333</v>
      </c>
    </row>
    <row r="148" spans="1:32">
      <c r="A148" s="8"/>
      <c r="B148" s="130"/>
      <c r="C148" s="130"/>
      <c r="D148" s="47"/>
      <c r="Q148" s="235">
        <f>GENERAL!E168</f>
        <v>16</v>
      </c>
      <c r="R148" s="258" t="str">
        <f>GENERAL!F168</f>
        <v>antonia.veliz@colegiomacaya.cl</v>
      </c>
      <c r="S148" s="237">
        <f>GENERAL!G168</f>
        <v>6.6666666666666666E-2</v>
      </c>
      <c r="T148" s="237">
        <f>GENERAL!H168</f>
        <v>0.1</v>
      </c>
      <c r="U148" s="237">
        <f>GENERAL!I168</f>
        <v>6.6666666666666666E-2</v>
      </c>
      <c r="V148" s="237">
        <f>GENERAL!J168</f>
        <v>6.6666666666666666E-2</v>
      </c>
      <c r="W148" s="237">
        <f>GENERAL!K168</f>
        <v>0.1</v>
      </c>
      <c r="X148" s="237">
        <f>GENERAL!L168</f>
        <v>0.1</v>
      </c>
      <c r="Y148" s="237">
        <f>GENERAL!M168</f>
        <v>0.13333333333333333</v>
      </c>
      <c r="Z148" s="237">
        <f>GENERAL!N168</f>
        <v>0.2</v>
      </c>
      <c r="AA148" s="237">
        <f>GENERAL!O168</f>
        <v>0.16666666666666666</v>
      </c>
      <c r="AB148" s="237">
        <f>GENERAL!P168</f>
        <v>0.5</v>
      </c>
      <c r="AC148" s="237">
        <f>GENERAL!Q168</f>
        <v>0.5</v>
      </c>
    </row>
    <row r="149" spans="1:32">
      <c r="A149" s="8"/>
      <c r="B149" s="130"/>
      <c r="C149" s="130"/>
      <c r="D149" s="260"/>
      <c r="Q149" s="235">
        <f>GENERAL!E169</f>
        <v>17</v>
      </c>
      <c r="R149" s="258" t="str">
        <f>GENERAL!F169</f>
        <v>bastian.leon@colegiomacaya.cl</v>
      </c>
      <c r="S149" s="237">
        <f>GENERAL!G169</f>
        <v>0.1</v>
      </c>
      <c r="T149" s="237">
        <f>GENERAL!H169</f>
        <v>0</v>
      </c>
      <c r="U149" s="237">
        <f>GENERAL!I169</f>
        <v>0.13333333333333333</v>
      </c>
      <c r="V149" s="237">
        <f>GENERAL!J169</f>
        <v>6.6666666666666666E-2</v>
      </c>
      <c r="W149" s="237">
        <f>GENERAL!K169</f>
        <v>3.3333333333333333E-2</v>
      </c>
      <c r="X149" s="237">
        <f>GENERAL!L169</f>
        <v>0.1</v>
      </c>
      <c r="Y149" s="237">
        <f>GENERAL!M169</f>
        <v>0.16666666666666666</v>
      </c>
      <c r="Z149" s="237">
        <f>GENERAL!N169</f>
        <v>0.13333333333333333</v>
      </c>
      <c r="AA149" s="237">
        <f>GENERAL!O169</f>
        <v>0.13333333333333333</v>
      </c>
      <c r="AB149" s="237">
        <f>GENERAL!P169</f>
        <v>0.43333333333333335</v>
      </c>
      <c r="AC149" s="237">
        <f>GENERAL!Q169</f>
        <v>0.43333333333333335</v>
      </c>
    </row>
    <row r="150" spans="1:32">
      <c r="A150" s="8"/>
      <c r="B150" s="260"/>
      <c r="C150" s="260"/>
      <c r="D150" s="260"/>
      <c r="Q150" s="235">
        <f>GENERAL!E170</f>
        <v>18</v>
      </c>
      <c r="R150" s="258" t="str">
        <f>GENERAL!F170</f>
        <v>kishleyne.leon@colegiomacaya.cl</v>
      </c>
      <c r="S150" s="237">
        <f>GENERAL!G170</f>
        <v>0.13333333333333333</v>
      </c>
      <c r="T150" s="237">
        <f>GENERAL!H170</f>
        <v>3.3333333333333333E-2</v>
      </c>
      <c r="U150" s="237">
        <f>GENERAL!I170</f>
        <v>0.13333333333333333</v>
      </c>
      <c r="V150" s="237">
        <f>GENERAL!J170</f>
        <v>6.6666666666666666E-2</v>
      </c>
      <c r="W150" s="237">
        <f>GENERAL!K170</f>
        <v>3.3333333333333333E-2</v>
      </c>
      <c r="X150" s="237">
        <f>GENERAL!L170</f>
        <v>0.1</v>
      </c>
      <c r="Y150" s="237">
        <f>GENERAL!M170</f>
        <v>0.13333333333333333</v>
      </c>
      <c r="Z150" s="237">
        <f>GENERAL!N170</f>
        <v>0.23333333333333334</v>
      </c>
      <c r="AA150" s="237">
        <f>GENERAL!O170</f>
        <v>0.13333333333333333</v>
      </c>
      <c r="AB150" s="237">
        <f>GENERAL!P170</f>
        <v>0.5</v>
      </c>
      <c r="AC150" s="237">
        <f>GENERAL!Q170</f>
        <v>0.5</v>
      </c>
    </row>
    <row r="151" spans="1:32">
      <c r="J151" s="295" t="s">
        <v>21</v>
      </c>
      <c r="K151" s="296"/>
      <c r="Q151" s="235">
        <f>GENERAL!E171</f>
        <v>19</v>
      </c>
      <c r="R151" s="258" t="str">
        <f>GENERAL!F171</f>
        <v>david.figueroa@colegiomacaya.cl</v>
      </c>
      <c r="S151" s="237">
        <f>GENERAL!G171</f>
        <v>0.1</v>
      </c>
      <c r="T151" s="237">
        <f>GENERAL!H171</f>
        <v>0.1</v>
      </c>
      <c r="U151" s="237">
        <f>GENERAL!I171</f>
        <v>3.3333333333333333E-2</v>
      </c>
      <c r="V151" s="237">
        <f>GENERAL!J171</f>
        <v>6.6666666666666666E-2</v>
      </c>
      <c r="W151" s="237">
        <f>GENERAL!K171</f>
        <v>6.6666666666666666E-2</v>
      </c>
      <c r="X151" s="237">
        <f>GENERAL!L171</f>
        <v>3.3333333333333333E-2</v>
      </c>
      <c r="Y151" s="237">
        <f>GENERAL!M171</f>
        <v>3.3333333333333333E-2</v>
      </c>
      <c r="Z151" s="237">
        <f>GENERAL!N171</f>
        <v>0.2</v>
      </c>
      <c r="AA151" s="237">
        <f>GENERAL!O171</f>
        <v>0.16666666666666666</v>
      </c>
      <c r="AB151" s="237">
        <f>GENERAL!P171</f>
        <v>0.39999999999999997</v>
      </c>
      <c r="AC151" s="237">
        <f>GENERAL!Q171</f>
        <v>0.4</v>
      </c>
    </row>
    <row r="152" spans="1:32">
      <c r="J152" s="240" t="s">
        <v>4366</v>
      </c>
      <c r="K152" s="241" t="s">
        <v>51</v>
      </c>
      <c r="Q152" s="235">
        <f>GENERAL!E172</f>
        <v>20</v>
      </c>
      <c r="R152" s="258" t="str">
        <f>GENERAL!F172</f>
        <v>angela.garcia@colegiomacaya.cl</v>
      </c>
      <c r="S152" s="237">
        <f>GENERAL!G172</f>
        <v>3.3333333333333333E-2</v>
      </c>
      <c r="T152" s="237">
        <f>GENERAL!H172</f>
        <v>0</v>
      </c>
      <c r="U152" s="237">
        <f>GENERAL!I172</f>
        <v>3.3333333333333333E-2</v>
      </c>
      <c r="V152" s="237">
        <f>GENERAL!J172</f>
        <v>6.6666666666666666E-2</v>
      </c>
      <c r="W152" s="237">
        <f>GENERAL!K172</f>
        <v>6.6666666666666666E-2</v>
      </c>
      <c r="X152" s="237">
        <f>GENERAL!L172</f>
        <v>0</v>
      </c>
      <c r="Y152" s="237">
        <f>GENERAL!M172</f>
        <v>6.6666666666666666E-2</v>
      </c>
      <c r="Z152" s="237">
        <f>GENERAL!N172</f>
        <v>0</v>
      </c>
      <c r="AA152" s="237">
        <f>GENERAL!O172</f>
        <v>0.13333333333333333</v>
      </c>
      <c r="AB152" s="237">
        <f>GENERAL!P172</f>
        <v>0.2</v>
      </c>
      <c r="AC152" s="237">
        <f>GENERAL!Q172</f>
        <v>0.2</v>
      </c>
    </row>
    <row r="153" spans="1:32">
      <c r="A153" s="297" t="s">
        <v>4367</v>
      </c>
      <c r="B153" s="297"/>
      <c r="C153" s="297"/>
      <c r="D153" s="298" t="s">
        <v>4368</v>
      </c>
      <c r="E153" s="299"/>
      <c r="F153" s="300" t="str">
        <f>IF(J153&lt;=5%,"-",IF(J153&lt;30%,"Curso tiene deficit en...",IF(J153&lt;50%,"Curso deberia...",IF(J153&gt;60%,"Curso debera con urgencia..."))))</f>
        <v>Curso deberia...</v>
      </c>
      <c r="G153" s="301"/>
      <c r="H153" s="301"/>
      <c r="I153" s="301"/>
      <c r="J153" s="304">
        <f>K153/C1</f>
        <v>0.34375</v>
      </c>
      <c r="K153" s="305">
        <f>COUNTA(A157:A183)</f>
        <v>11</v>
      </c>
      <c r="Q153" s="235">
        <f>GENERAL!E173</f>
        <v>21</v>
      </c>
      <c r="R153" s="258" t="str">
        <f>GENERAL!F173</f>
        <v>martina.albornoz@colegiomacaya.cl</v>
      </c>
      <c r="S153" s="237">
        <f>GENERAL!G173</f>
        <v>3.3333333333333333E-2</v>
      </c>
      <c r="T153" s="237">
        <f>GENERAL!H173</f>
        <v>0</v>
      </c>
      <c r="U153" s="237">
        <f>GENERAL!I173</f>
        <v>6.6666666666666666E-2</v>
      </c>
      <c r="V153" s="237">
        <f>GENERAL!J173</f>
        <v>3.3333333333333333E-2</v>
      </c>
      <c r="W153" s="237">
        <f>GENERAL!K173</f>
        <v>0</v>
      </c>
      <c r="X153" s="237">
        <f>GENERAL!L173</f>
        <v>0</v>
      </c>
      <c r="Y153" s="237">
        <f>GENERAL!M173</f>
        <v>3.3333333333333333E-2</v>
      </c>
      <c r="Z153" s="237">
        <f>GENERAL!N173</f>
        <v>3.3333333333333333E-2</v>
      </c>
      <c r="AA153" s="237">
        <f>GENERAL!O173</f>
        <v>6.6666666666666666E-2</v>
      </c>
      <c r="AB153" s="237">
        <f>GENERAL!P173</f>
        <v>0.13333333333333333</v>
      </c>
      <c r="AC153" s="237">
        <f>GENERAL!Q173</f>
        <v>0.13333333333333333</v>
      </c>
    </row>
    <row r="154" spans="1:32">
      <c r="A154" s="297"/>
      <c r="B154" s="297"/>
      <c r="C154" s="297"/>
      <c r="D154" s="307">
        <v>0.4</v>
      </c>
      <c r="E154" s="308"/>
      <c r="F154" s="302"/>
      <c r="G154" s="303"/>
      <c r="H154" s="303"/>
      <c r="I154" s="303"/>
      <c r="J154" s="304"/>
      <c r="K154" s="306"/>
      <c r="Q154" s="235">
        <f>GENERAL!E174</f>
        <v>22</v>
      </c>
      <c r="R154" s="258" t="str">
        <f>GENERAL!F174</f>
        <v>valentina.choque@colegiomacaya.cl</v>
      </c>
      <c r="S154" s="237">
        <f>GENERAL!G174</f>
        <v>6.6666666666666666E-2</v>
      </c>
      <c r="T154" s="237">
        <f>GENERAL!H174</f>
        <v>0.1</v>
      </c>
      <c r="U154" s="237">
        <f>GENERAL!I174</f>
        <v>6.6666666666666666E-2</v>
      </c>
      <c r="V154" s="237">
        <f>GENERAL!J174</f>
        <v>3.3333333333333333E-2</v>
      </c>
      <c r="W154" s="237">
        <f>GENERAL!K174</f>
        <v>0.13333333333333333</v>
      </c>
      <c r="X154" s="237">
        <f>GENERAL!L174</f>
        <v>6.6666666666666666E-2</v>
      </c>
      <c r="Y154" s="237">
        <f>GENERAL!M174</f>
        <v>0.1</v>
      </c>
      <c r="Z154" s="237">
        <f>GENERAL!N174</f>
        <v>0.16666666666666666</v>
      </c>
      <c r="AA154" s="237">
        <f>GENERAL!O174</f>
        <v>0.2</v>
      </c>
      <c r="AB154" s="237">
        <f>GENERAL!P174</f>
        <v>0.46666666666666667</v>
      </c>
      <c r="AC154" s="237">
        <f>GENERAL!Q174</f>
        <v>0.46666666666666667</v>
      </c>
    </row>
    <row r="155" spans="1:32">
      <c r="A155" s="297"/>
      <c r="B155" s="297"/>
      <c r="C155" s="297"/>
      <c r="Q155" s="235">
        <f>GENERAL!E175</f>
        <v>23</v>
      </c>
      <c r="R155" s="258" t="str">
        <f>GENERAL!F175</f>
        <v>emilia.valencia@colegiomacaya.cl</v>
      </c>
      <c r="S155" s="237">
        <f>GENERAL!G175</f>
        <v>6.6666666666666666E-2</v>
      </c>
      <c r="T155" s="237">
        <f>GENERAL!H175</f>
        <v>0</v>
      </c>
      <c r="U155" s="237">
        <f>GENERAL!I175</f>
        <v>3.3333333333333333E-2</v>
      </c>
      <c r="V155" s="237">
        <f>GENERAL!J175</f>
        <v>0.1</v>
      </c>
      <c r="W155" s="237">
        <f>GENERAL!K175</f>
        <v>0.1</v>
      </c>
      <c r="X155" s="237">
        <f>GENERAL!L175</f>
        <v>6.6666666666666666E-2</v>
      </c>
      <c r="Y155" s="237">
        <f>GENERAL!M175</f>
        <v>0.23333333333333334</v>
      </c>
      <c r="Z155" s="237">
        <f>GENERAL!N175</f>
        <v>6.6666666666666666E-2</v>
      </c>
      <c r="AA155" s="237">
        <f>GENERAL!O175</f>
        <v>6.6666666666666666E-2</v>
      </c>
      <c r="AB155" s="237">
        <f>GENERAL!P175</f>
        <v>0.3666666666666667</v>
      </c>
      <c r="AC155" s="237">
        <f>GENERAL!Q175</f>
        <v>0.36666666666666664</v>
      </c>
    </row>
    <row r="156" spans="1:32" s="28" customFormat="1" ht="54.75" customHeight="1">
      <c r="A156" s="242" t="str">
        <f>Q132</f>
        <v>N°</v>
      </c>
      <c r="B156" s="242" t="str">
        <f t="shared" ref="B156:K156" si="11">R132</f>
        <v>ALUMNOS</v>
      </c>
      <c r="C156" s="242" t="str">
        <f t="shared" si="11"/>
        <v>Literario narrativo: Leyenda</v>
      </c>
      <c r="D156" s="242" t="str">
        <f t="shared" si="11"/>
        <v>Literario lírico: Poema</v>
      </c>
      <c r="E156" s="242" t="str">
        <f t="shared" si="11"/>
        <v>No literario: Entrevista</v>
      </c>
      <c r="F156" s="242" t="str">
        <f t="shared" si="11"/>
        <v>No literario: Afiche</v>
      </c>
      <c r="G156" s="242" t="str">
        <f t="shared" si="11"/>
        <v>No literario: informativo</v>
      </c>
      <c r="H156" s="242" t="str">
        <f t="shared" si="11"/>
        <v>Literario narrativo: Cuento</v>
      </c>
      <c r="I156" s="242" t="str">
        <f t="shared" si="11"/>
        <v>Localizar información</v>
      </c>
      <c r="J156" s="242" t="str">
        <f t="shared" si="11"/>
        <v>Relacionar e interpretar información</v>
      </c>
      <c r="K156" s="242" t="str">
        <f t="shared" si="11"/>
        <v>Reflexionar sobre el texto</v>
      </c>
      <c r="L156" s="243"/>
      <c r="Q156" s="235">
        <f>GENERAL!E176</f>
        <v>24</v>
      </c>
      <c r="R156" s="258" t="str">
        <f>GENERAL!F176</f>
        <v>karolayne.marambio@colegiomacaya.cl</v>
      </c>
      <c r="S156" s="237">
        <f>GENERAL!G176</f>
        <v>0</v>
      </c>
      <c r="T156" s="237">
        <f>GENERAL!H176</f>
        <v>0.1</v>
      </c>
      <c r="U156" s="237">
        <f>GENERAL!I176</f>
        <v>6.6666666666666666E-2</v>
      </c>
      <c r="V156" s="237">
        <f>GENERAL!J176</f>
        <v>6.6666666666666666E-2</v>
      </c>
      <c r="W156" s="237">
        <f>GENERAL!K176</f>
        <v>6.6666666666666666E-2</v>
      </c>
      <c r="X156" s="237">
        <f>GENERAL!L176</f>
        <v>0</v>
      </c>
      <c r="Y156" s="237">
        <f>GENERAL!M176</f>
        <v>0</v>
      </c>
      <c r="Z156" s="237">
        <f>GENERAL!N176</f>
        <v>0.2</v>
      </c>
      <c r="AA156" s="237">
        <f>GENERAL!O176</f>
        <v>0.1</v>
      </c>
      <c r="AB156" s="237">
        <f>GENERAL!P176</f>
        <v>0.3</v>
      </c>
      <c r="AC156" s="237">
        <f>GENERAL!Q176</f>
        <v>0.30000000000000004</v>
      </c>
      <c r="AD156" s="11"/>
      <c r="AE156" s="11"/>
      <c r="AF156" s="11"/>
    </row>
    <row r="157" spans="1:32">
      <c r="A157" s="244" cm="1">
        <f t="array" ref="A157:A167">_xlfn._xlws.FILTER(Q133:Q181,$AB$133:$AB$181&gt;$D$154)</f>
        <v>1</v>
      </c>
      <c r="B157" s="261" t="str" cm="1">
        <f t="array" ref="B157:B167">_xlfn._xlws.FILTER(R133:R181,$AB$133:$AB$181&gt;$D$154)</f>
        <v>cristopher.colan@colegiomacaya.cl</v>
      </c>
      <c r="C157" s="263" cm="1">
        <f t="array" ref="C157:C167">_xlfn._xlws.FILTER(S133:S181,$AB$133:$AB$181&gt;$D$154)</f>
        <v>0.1</v>
      </c>
      <c r="D157" s="264" cm="1">
        <f t="array" ref="D157:D167">_xlfn._xlws.FILTER(T133:T181,$AB$133:$AB$181&gt;$D$154)</f>
        <v>6.6666666666666666E-2</v>
      </c>
      <c r="E157" s="264" cm="1">
        <f t="array" ref="E157:E167">_xlfn._xlws.FILTER(U133:U181,$AB$133:$AB$181&gt;$D$154)</f>
        <v>0.13333333333333333</v>
      </c>
      <c r="F157" s="264" cm="1">
        <f t="array" ref="F157:F167">_xlfn._xlws.FILTER(V133:V181,$AB$133:$AB$181&gt;$D$154)</f>
        <v>0.1</v>
      </c>
      <c r="G157" s="264" cm="1">
        <f t="array" ref="G157:G167">_xlfn._xlws.FILTER(W133:W181,$AB$133:$AB$181&gt;$D$154)</f>
        <v>3.3333333333333333E-2</v>
      </c>
      <c r="H157" s="268" cm="1">
        <f t="array" ref="H157:H167">_xlfn._xlws.FILTER(X133:X181,$AB$133:$AB$181&gt;$D$154)</f>
        <v>6.6666666666666666E-2</v>
      </c>
      <c r="I157" s="263" cm="1">
        <f t="array" ref="I157:I167">_xlfn._xlws.FILTER(Y133:Y181,$AB$133:$AB$181&gt;$D$154)</f>
        <v>0.16666666666666666</v>
      </c>
      <c r="J157" s="264" cm="1">
        <f t="array" ref="J157:J167">_xlfn._xlws.FILTER(Z133:Z181,$AB$133:$AB$181&gt;$D$154)</f>
        <v>0.2</v>
      </c>
      <c r="K157" s="264" cm="1">
        <f t="array" ref="K157:K167">_xlfn._xlws.FILTER(AA133:AA181,$AB$133:$AB$181&gt;$D$154)</f>
        <v>0.13333333333333333</v>
      </c>
      <c r="L157" s="246"/>
      <c r="Q157" s="235">
        <f>GENERAL!E177</f>
        <v>25</v>
      </c>
      <c r="R157" s="258" t="str">
        <f>GENERAL!F177</f>
        <v>sara.bedoya@colegiomacaya.cl</v>
      </c>
      <c r="S157" s="237">
        <f>GENERAL!G177</f>
        <v>6.6666666666666666E-2</v>
      </c>
      <c r="T157" s="237">
        <f>GENERAL!H177</f>
        <v>0.1</v>
      </c>
      <c r="U157" s="237">
        <f>GENERAL!I177</f>
        <v>6.6666666666666666E-2</v>
      </c>
      <c r="V157" s="237">
        <f>GENERAL!J177</f>
        <v>3.3333333333333333E-2</v>
      </c>
      <c r="W157" s="237">
        <f>GENERAL!K177</f>
        <v>0.13333333333333333</v>
      </c>
      <c r="X157" s="237">
        <f>GENERAL!L177</f>
        <v>6.6666666666666666E-2</v>
      </c>
      <c r="Y157" s="237">
        <f>GENERAL!M177</f>
        <v>0.1</v>
      </c>
      <c r="Z157" s="237">
        <f>GENERAL!N177</f>
        <v>0.16666666666666666</v>
      </c>
      <c r="AA157" s="237">
        <f>GENERAL!O177</f>
        <v>0.2</v>
      </c>
      <c r="AB157" s="237">
        <f>GENERAL!P177</f>
        <v>0.46666666666666667</v>
      </c>
      <c r="AC157" s="237">
        <f>GENERAL!Q177</f>
        <v>0.46666666666666667</v>
      </c>
    </row>
    <row r="158" spans="1:32">
      <c r="A158" s="244">
        <v>4</v>
      </c>
      <c r="B158" s="262" t="str">
        <v>sofia.soto@colegiomacaya.cl</v>
      </c>
      <c r="C158" s="265">
        <v>6.6666666666666666E-2</v>
      </c>
      <c r="D158" s="245">
        <v>6.6666666666666666E-2</v>
      </c>
      <c r="E158" s="245">
        <v>0.16666666666666666</v>
      </c>
      <c r="F158" s="245">
        <v>0</v>
      </c>
      <c r="G158" s="245">
        <v>0.1</v>
      </c>
      <c r="H158" s="269">
        <v>6.6666666666666666E-2</v>
      </c>
      <c r="I158" s="265">
        <v>0.13333333333333333</v>
      </c>
      <c r="J158" s="245">
        <v>0.2</v>
      </c>
      <c r="K158" s="245">
        <v>0.13333333333333333</v>
      </c>
      <c r="L158" s="246"/>
      <c r="Q158" s="235">
        <f>GENERAL!E178</f>
        <v>26</v>
      </c>
      <c r="R158" s="258" t="str">
        <f>GENERAL!F178</f>
        <v>antonia.acosta@colegiomacaya.cl</v>
      </c>
      <c r="S158" s="237">
        <f>GENERAL!G178</f>
        <v>6.6666666666666666E-2</v>
      </c>
      <c r="T158" s="237">
        <f>GENERAL!H178</f>
        <v>3.3333333333333333E-2</v>
      </c>
      <c r="U158" s="237">
        <f>GENERAL!I178</f>
        <v>0</v>
      </c>
      <c r="V158" s="237">
        <f>GENERAL!J178</f>
        <v>6.6666666666666666E-2</v>
      </c>
      <c r="W158" s="237">
        <f>GENERAL!K178</f>
        <v>0</v>
      </c>
      <c r="X158" s="237">
        <f>GENERAL!L178</f>
        <v>3.3333333333333333E-2</v>
      </c>
      <c r="Y158" s="237">
        <f>GENERAL!M178</f>
        <v>6.6666666666666666E-2</v>
      </c>
      <c r="Z158" s="237">
        <f>GENERAL!N178</f>
        <v>3.3333333333333333E-2</v>
      </c>
      <c r="AA158" s="237">
        <f>GENERAL!O178</f>
        <v>0.1</v>
      </c>
      <c r="AB158" s="237">
        <f>GENERAL!P178</f>
        <v>0.2</v>
      </c>
      <c r="AC158" s="237">
        <f>GENERAL!Q178</f>
        <v>0.2</v>
      </c>
    </row>
    <row r="159" spans="1:32">
      <c r="A159" s="244">
        <v>15</v>
      </c>
      <c r="B159" s="262" t="str">
        <v>jhocefa.thompson@colegiomacaya.cl</v>
      </c>
      <c r="C159" s="265">
        <v>0.1</v>
      </c>
      <c r="D159" s="245">
        <v>3.3333333333333333E-2</v>
      </c>
      <c r="E159" s="245">
        <v>0.13333333333333333</v>
      </c>
      <c r="F159" s="245">
        <v>3.3333333333333333E-2</v>
      </c>
      <c r="G159" s="245">
        <v>0.13333333333333333</v>
      </c>
      <c r="H159" s="269">
        <v>0.1</v>
      </c>
      <c r="I159" s="265">
        <v>0.13333333333333333</v>
      </c>
      <c r="J159" s="245">
        <v>0.16666666666666666</v>
      </c>
      <c r="K159" s="245">
        <v>0.23333333333333334</v>
      </c>
      <c r="L159" s="246"/>
      <c r="Q159" s="235">
        <f>GENERAL!E179</f>
        <v>27</v>
      </c>
      <c r="R159" s="258" t="str">
        <f>GENERAL!F179</f>
        <v>jhon.valencia@colegiomacaya.cl</v>
      </c>
      <c r="S159" s="237">
        <f>GENERAL!G179</f>
        <v>6.6666666666666666E-2</v>
      </c>
      <c r="T159" s="237">
        <f>GENERAL!H179</f>
        <v>6.6666666666666666E-2</v>
      </c>
      <c r="U159" s="237">
        <f>GENERAL!I179</f>
        <v>3.3333333333333333E-2</v>
      </c>
      <c r="V159" s="237">
        <f>GENERAL!J179</f>
        <v>0.1</v>
      </c>
      <c r="W159" s="237">
        <f>GENERAL!K179</f>
        <v>6.6666666666666666E-2</v>
      </c>
      <c r="X159" s="237">
        <f>GENERAL!L179</f>
        <v>0.1</v>
      </c>
      <c r="Y159" s="237">
        <f>GENERAL!M179</f>
        <v>0.2</v>
      </c>
      <c r="Z159" s="237">
        <f>GENERAL!N179</f>
        <v>0.1</v>
      </c>
      <c r="AA159" s="237">
        <f>GENERAL!O179</f>
        <v>0.13333333333333333</v>
      </c>
      <c r="AB159" s="237">
        <f>GENERAL!P179</f>
        <v>0.43333333333333335</v>
      </c>
      <c r="AC159" s="237">
        <f>GENERAL!Q179</f>
        <v>0.43333333333333335</v>
      </c>
    </row>
    <row r="160" spans="1:32">
      <c r="A160" s="244">
        <v>16</v>
      </c>
      <c r="B160" s="262" t="str">
        <v>antonia.veliz@colegiomacaya.cl</v>
      </c>
      <c r="C160" s="265">
        <v>6.6666666666666666E-2</v>
      </c>
      <c r="D160" s="245">
        <v>0.1</v>
      </c>
      <c r="E160" s="245">
        <v>6.6666666666666666E-2</v>
      </c>
      <c r="F160" s="245">
        <v>6.6666666666666666E-2</v>
      </c>
      <c r="G160" s="245">
        <v>0.1</v>
      </c>
      <c r="H160" s="269">
        <v>0.1</v>
      </c>
      <c r="I160" s="265">
        <v>0.13333333333333333</v>
      </c>
      <c r="J160" s="245">
        <v>0.2</v>
      </c>
      <c r="K160" s="245">
        <v>0.16666666666666666</v>
      </c>
      <c r="L160" s="246"/>
      <c r="Q160" s="235">
        <f>GENERAL!E180</f>
        <v>28</v>
      </c>
      <c r="R160" s="258" t="str">
        <f>GENERAL!F180</f>
        <v>katherine.villca@colegiomacaya.cl</v>
      </c>
      <c r="S160" s="237">
        <f>GENERAL!G180</f>
        <v>3.3333333333333333E-2</v>
      </c>
      <c r="T160" s="237">
        <f>GENERAL!H180</f>
        <v>0</v>
      </c>
      <c r="U160" s="237">
        <f>GENERAL!I180</f>
        <v>0</v>
      </c>
      <c r="V160" s="237">
        <f>GENERAL!J180</f>
        <v>3.3333333333333333E-2</v>
      </c>
      <c r="W160" s="237">
        <f>GENERAL!K180</f>
        <v>0</v>
      </c>
      <c r="X160" s="237">
        <f>GENERAL!L180</f>
        <v>0</v>
      </c>
      <c r="Y160" s="237">
        <f>GENERAL!M180</f>
        <v>3.3333333333333333E-2</v>
      </c>
      <c r="Z160" s="237">
        <f>GENERAL!N180</f>
        <v>0</v>
      </c>
      <c r="AA160" s="237">
        <f>GENERAL!O180</f>
        <v>3.3333333333333333E-2</v>
      </c>
      <c r="AB160" s="237">
        <f>GENERAL!P180</f>
        <v>6.6666666666666666E-2</v>
      </c>
      <c r="AC160" s="237">
        <f>GENERAL!Q180</f>
        <v>6.6666666666666666E-2</v>
      </c>
    </row>
    <row r="161" spans="1:29">
      <c r="A161" s="244">
        <v>17</v>
      </c>
      <c r="B161" s="262" t="str">
        <v>bastian.leon@colegiomacaya.cl</v>
      </c>
      <c r="C161" s="265">
        <v>0.1</v>
      </c>
      <c r="D161" s="245">
        <v>0</v>
      </c>
      <c r="E161" s="245">
        <v>0.13333333333333333</v>
      </c>
      <c r="F161" s="245">
        <v>6.6666666666666666E-2</v>
      </c>
      <c r="G161" s="245">
        <v>3.3333333333333333E-2</v>
      </c>
      <c r="H161" s="269">
        <v>0.1</v>
      </c>
      <c r="I161" s="265">
        <v>0.16666666666666666</v>
      </c>
      <c r="J161" s="245">
        <v>0.13333333333333333</v>
      </c>
      <c r="K161" s="245">
        <v>0.13333333333333333</v>
      </c>
      <c r="L161" s="246"/>
      <c r="Q161" s="235">
        <f>GENERAL!E181</f>
        <v>29</v>
      </c>
      <c r="R161" s="258" t="str">
        <f>GENERAL!F181</f>
        <v>sofia.leon@colegiomacaya.cl</v>
      </c>
      <c r="S161" s="237">
        <f>GENERAL!G181</f>
        <v>0.1</v>
      </c>
      <c r="T161" s="237">
        <f>GENERAL!H181</f>
        <v>6.6666666666666666E-2</v>
      </c>
      <c r="U161" s="237">
        <f>GENERAL!I181</f>
        <v>0.13333333333333333</v>
      </c>
      <c r="V161" s="237">
        <f>GENERAL!J181</f>
        <v>0.1</v>
      </c>
      <c r="W161" s="237">
        <f>GENERAL!K181</f>
        <v>0.1</v>
      </c>
      <c r="X161" s="237">
        <f>GENERAL!L181</f>
        <v>3.3333333333333333E-2</v>
      </c>
      <c r="Y161" s="237">
        <f>GENERAL!M181</f>
        <v>0.13333333333333333</v>
      </c>
      <c r="Z161" s="237">
        <f>GENERAL!N181</f>
        <v>0.26666666666666666</v>
      </c>
      <c r="AA161" s="237">
        <f>GENERAL!O181</f>
        <v>0.13333333333333333</v>
      </c>
      <c r="AB161" s="237">
        <f>GENERAL!P181</f>
        <v>0.53333333333333333</v>
      </c>
      <c r="AC161" s="237">
        <f>GENERAL!Q181</f>
        <v>0.53333333333333333</v>
      </c>
    </row>
    <row r="162" spans="1:29">
      <c r="A162" s="244">
        <v>18</v>
      </c>
      <c r="B162" s="262" t="str">
        <v>kishleyne.leon@colegiomacaya.cl</v>
      </c>
      <c r="C162" s="265">
        <v>0.13333333333333333</v>
      </c>
      <c r="D162" s="245">
        <v>3.3333333333333333E-2</v>
      </c>
      <c r="E162" s="245">
        <v>0.13333333333333333</v>
      </c>
      <c r="F162" s="245">
        <v>6.6666666666666666E-2</v>
      </c>
      <c r="G162" s="245">
        <v>3.3333333333333333E-2</v>
      </c>
      <c r="H162" s="269">
        <v>0.1</v>
      </c>
      <c r="I162" s="265">
        <v>0.13333333333333333</v>
      </c>
      <c r="J162" s="245">
        <v>0.23333333333333334</v>
      </c>
      <c r="K162" s="245">
        <v>0.13333333333333333</v>
      </c>
      <c r="L162" s="246"/>
      <c r="Q162" s="235">
        <f>GENERAL!E182</f>
        <v>30</v>
      </c>
      <c r="R162" s="258" t="str">
        <f>GENERAL!F182</f>
        <v>aaron.cocha@colegiomacaya.cl</v>
      </c>
      <c r="S162" s="237">
        <f>GENERAL!G182</f>
        <v>0.1</v>
      </c>
      <c r="T162" s="237">
        <f>GENERAL!H182</f>
        <v>0</v>
      </c>
      <c r="U162" s="237">
        <f>GENERAL!I182</f>
        <v>0</v>
      </c>
      <c r="V162" s="237">
        <f>GENERAL!J182</f>
        <v>6.6666666666666666E-2</v>
      </c>
      <c r="W162" s="237">
        <f>GENERAL!K182</f>
        <v>3.3333333333333333E-2</v>
      </c>
      <c r="X162" s="237">
        <f>GENERAL!L182</f>
        <v>0</v>
      </c>
      <c r="Y162" s="237">
        <f>GENERAL!M182</f>
        <v>3.3333333333333333E-2</v>
      </c>
      <c r="Z162" s="237">
        <f>GENERAL!N182</f>
        <v>6.6666666666666666E-2</v>
      </c>
      <c r="AA162" s="237">
        <f>GENERAL!O182</f>
        <v>0.1</v>
      </c>
      <c r="AB162" s="237">
        <f>GENERAL!P182</f>
        <v>0.2</v>
      </c>
      <c r="AC162" s="237">
        <f>GENERAL!Q182</f>
        <v>0.2</v>
      </c>
    </row>
    <row r="163" spans="1:29">
      <c r="A163" s="244">
        <v>22</v>
      </c>
      <c r="B163" s="262" t="str">
        <v>valentina.choque@colegiomacaya.cl</v>
      </c>
      <c r="C163" s="265">
        <v>6.6666666666666666E-2</v>
      </c>
      <c r="D163" s="245">
        <v>0.1</v>
      </c>
      <c r="E163" s="245">
        <v>6.6666666666666666E-2</v>
      </c>
      <c r="F163" s="245">
        <v>3.3333333333333333E-2</v>
      </c>
      <c r="G163" s="245">
        <v>0.13333333333333333</v>
      </c>
      <c r="H163" s="269">
        <v>6.6666666666666666E-2</v>
      </c>
      <c r="I163" s="265">
        <v>0.1</v>
      </c>
      <c r="J163" s="245">
        <v>0.16666666666666666</v>
      </c>
      <c r="K163" s="245">
        <v>0.2</v>
      </c>
      <c r="L163" s="246"/>
      <c r="Q163" s="235">
        <f>GENERAL!E183</f>
        <v>31</v>
      </c>
      <c r="R163" s="258" t="str">
        <f>GENERAL!F183</f>
        <v>kitzia.parada@colegiomacaya.cl</v>
      </c>
      <c r="S163" s="237">
        <f>GENERAL!G183</f>
        <v>0.1</v>
      </c>
      <c r="T163" s="237">
        <f>GENERAL!H183</f>
        <v>0</v>
      </c>
      <c r="U163" s="237">
        <f>GENERAL!I183</f>
        <v>3.3333333333333333E-2</v>
      </c>
      <c r="V163" s="237">
        <f>GENERAL!J183</f>
        <v>3.3333333333333333E-2</v>
      </c>
      <c r="W163" s="237">
        <f>GENERAL!K183</f>
        <v>0</v>
      </c>
      <c r="X163" s="237">
        <f>GENERAL!L183</f>
        <v>6.6666666666666666E-2</v>
      </c>
      <c r="Y163" s="237">
        <f>GENERAL!M183</f>
        <v>6.6666666666666666E-2</v>
      </c>
      <c r="Z163" s="237">
        <f>GENERAL!N183</f>
        <v>6.6666666666666666E-2</v>
      </c>
      <c r="AA163" s="237">
        <f>GENERAL!O183</f>
        <v>0.1</v>
      </c>
      <c r="AB163" s="237">
        <f>GENERAL!P183</f>
        <v>0.23333333333333334</v>
      </c>
      <c r="AC163" s="237">
        <f>GENERAL!Q183</f>
        <v>0.23333333333333334</v>
      </c>
    </row>
    <row r="164" spans="1:29">
      <c r="A164" s="244">
        <v>25</v>
      </c>
      <c r="B164" s="262" t="str">
        <v>sara.bedoya@colegiomacaya.cl</v>
      </c>
      <c r="C164" s="265">
        <v>6.6666666666666666E-2</v>
      </c>
      <c r="D164" s="245">
        <v>0.1</v>
      </c>
      <c r="E164" s="245">
        <v>6.6666666666666666E-2</v>
      </c>
      <c r="F164" s="245">
        <v>3.3333333333333333E-2</v>
      </c>
      <c r="G164" s="245">
        <v>0.13333333333333333</v>
      </c>
      <c r="H164" s="269">
        <v>6.6666666666666666E-2</v>
      </c>
      <c r="I164" s="265">
        <v>0.1</v>
      </c>
      <c r="J164" s="245">
        <v>0.16666666666666666</v>
      </c>
      <c r="K164" s="245">
        <v>0.2</v>
      </c>
      <c r="L164" s="246"/>
      <c r="Q164" s="235">
        <f>GENERAL!E184</f>
        <v>32</v>
      </c>
      <c r="R164" s="258" t="str">
        <f>GENERAL!F184</f>
        <v>nicolas.diaz@colegiomacaya.cl</v>
      </c>
      <c r="S164" s="237">
        <f>GENERAL!G184</f>
        <v>0.1</v>
      </c>
      <c r="T164" s="237">
        <f>GENERAL!H184</f>
        <v>6.6666666666666666E-2</v>
      </c>
      <c r="U164" s="237">
        <f>GENERAL!I184</f>
        <v>0.1</v>
      </c>
      <c r="V164" s="237">
        <f>GENERAL!J184</f>
        <v>6.6666666666666666E-2</v>
      </c>
      <c r="W164" s="237">
        <f>GENERAL!K184</f>
        <v>0.1</v>
      </c>
      <c r="X164" s="237">
        <f>GENERAL!L184</f>
        <v>0.1</v>
      </c>
      <c r="Y164" s="237">
        <f>GENERAL!M184</f>
        <v>0.13333333333333333</v>
      </c>
      <c r="Z164" s="237">
        <f>GENERAL!N184</f>
        <v>0.2</v>
      </c>
      <c r="AA164" s="237">
        <f>GENERAL!O184</f>
        <v>0.2</v>
      </c>
      <c r="AB164" s="237">
        <f>GENERAL!P184</f>
        <v>0.53333333333333333</v>
      </c>
      <c r="AC164" s="237">
        <f>GENERAL!Q184</f>
        <v>0.53333333333333344</v>
      </c>
    </row>
    <row r="165" spans="1:29">
      <c r="A165" s="244">
        <v>27</v>
      </c>
      <c r="B165" s="262" t="str">
        <v>jhon.valencia@colegiomacaya.cl</v>
      </c>
      <c r="C165" s="265">
        <v>6.6666666666666666E-2</v>
      </c>
      <c r="D165" s="245">
        <v>6.6666666666666666E-2</v>
      </c>
      <c r="E165" s="245">
        <v>3.3333333333333333E-2</v>
      </c>
      <c r="F165" s="245">
        <v>0.1</v>
      </c>
      <c r="G165" s="245">
        <v>6.6666666666666666E-2</v>
      </c>
      <c r="H165" s="269">
        <v>0.1</v>
      </c>
      <c r="I165" s="265">
        <v>0.2</v>
      </c>
      <c r="J165" s="245">
        <v>0.1</v>
      </c>
      <c r="K165" s="245">
        <v>0.13333333333333333</v>
      </c>
      <c r="L165" s="246"/>
      <c r="Q165" s="235">
        <f>GENERAL!E185</f>
        <v>33</v>
      </c>
      <c r="R165" s="258">
        <f>GENERAL!F185</f>
        <v>0</v>
      </c>
      <c r="S165" s="237">
        <f>GENERAL!G185</f>
        <v>0</v>
      </c>
      <c r="T165" s="237">
        <f>GENERAL!H185</f>
        <v>0</v>
      </c>
      <c r="U165" s="237">
        <f>GENERAL!I185</f>
        <v>0</v>
      </c>
      <c r="V165" s="237">
        <f>GENERAL!J185</f>
        <v>0</v>
      </c>
      <c r="W165" s="237">
        <f>GENERAL!K185</f>
        <v>0</v>
      </c>
      <c r="X165" s="237">
        <f>GENERAL!L185</f>
        <v>0</v>
      </c>
      <c r="Y165" s="237">
        <f>GENERAL!M185</f>
        <v>0</v>
      </c>
      <c r="Z165" s="237">
        <f>GENERAL!N185</f>
        <v>0</v>
      </c>
      <c r="AA165" s="237">
        <f>GENERAL!O185</f>
        <v>0</v>
      </c>
      <c r="AB165" s="237">
        <f>GENERAL!P185</f>
        <v>0</v>
      </c>
      <c r="AC165" s="237">
        <f>GENERAL!Q185</f>
        <v>0</v>
      </c>
    </row>
    <row r="166" spans="1:29">
      <c r="A166" s="244">
        <v>29</v>
      </c>
      <c r="B166" s="262" t="str">
        <v>sofia.leon@colegiomacaya.cl</v>
      </c>
      <c r="C166" s="265">
        <v>0.1</v>
      </c>
      <c r="D166" s="245">
        <v>6.6666666666666666E-2</v>
      </c>
      <c r="E166" s="245">
        <v>0.13333333333333333</v>
      </c>
      <c r="F166" s="245">
        <v>0.1</v>
      </c>
      <c r="G166" s="245">
        <v>0.1</v>
      </c>
      <c r="H166" s="269">
        <v>3.3333333333333333E-2</v>
      </c>
      <c r="I166" s="265">
        <v>0.13333333333333333</v>
      </c>
      <c r="J166" s="245">
        <v>0.26666666666666666</v>
      </c>
      <c r="K166" s="245">
        <v>0.13333333333333333</v>
      </c>
      <c r="L166" s="246"/>
      <c r="Q166" s="235">
        <f>GENERAL!E186</f>
        <v>34</v>
      </c>
      <c r="R166" s="258">
        <f>GENERAL!F186</f>
        <v>0</v>
      </c>
      <c r="S166" s="237">
        <f>GENERAL!G186</f>
        <v>0</v>
      </c>
      <c r="T166" s="237">
        <f>GENERAL!H186</f>
        <v>0</v>
      </c>
      <c r="U166" s="237">
        <f>GENERAL!I186</f>
        <v>0</v>
      </c>
      <c r="V166" s="237">
        <f>GENERAL!J186</f>
        <v>0</v>
      </c>
      <c r="W166" s="237">
        <f>GENERAL!K186</f>
        <v>0</v>
      </c>
      <c r="X166" s="237">
        <f>GENERAL!L186</f>
        <v>0</v>
      </c>
      <c r="Y166" s="237">
        <f>GENERAL!M186</f>
        <v>0</v>
      </c>
      <c r="Z166" s="237">
        <f>GENERAL!N186</f>
        <v>0</v>
      </c>
      <c r="AA166" s="237">
        <f>GENERAL!O186</f>
        <v>0</v>
      </c>
      <c r="AB166" s="237">
        <f>GENERAL!P186</f>
        <v>0</v>
      </c>
      <c r="AC166" s="237">
        <f>GENERAL!Q186</f>
        <v>0</v>
      </c>
    </row>
    <row r="167" spans="1:29">
      <c r="A167" s="244">
        <v>32</v>
      </c>
      <c r="B167" s="262" t="str">
        <v>nicolas.diaz@colegiomacaya.cl</v>
      </c>
      <c r="C167" s="265">
        <v>0.1</v>
      </c>
      <c r="D167" s="245">
        <v>6.6666666666666666E-2</v>
      </c>
      <c r="E167" s="245">
        <v>0.1</v>
      </c>
      <c r="F167" s="245">
        <v>6.6666666666666666E-2</v>
      </c>
      <c r="G167" s="245">
        <v>0.1</v>
      </c>
      <c r="H167" s="269">
        <v>0.1</v>
      </c>
      <c r="I167" s="265">
        <v>0.13333333333333333</v>
      </c>
      <c r="J167" s="245">
        <v>0.2</v>
      </c>
      <c r="K167" s="245">
        <v>0.2</v>
      </c>
      <c r="L167" s="246"/>
      <c r="Q167" s="235">
        <f>GENERAL!E187</f>
        <v>35</v>
      </c>
      <c r="R167" s="258">
        <f>GENERAL!F187</f>
        <v>0</v>
      </c>
      <c r="S167" s="237">
        <f>GENERAL!G187</f>
        <v>0</v>
      </c>
      <c r="T167" s="237">
        <f>GENERAL!H187</f>
        <v>0</v>
      </c>
      <c r="U167" s="237">
        <f>GENERAL!I187</f>
        <v>0</v>
      </c>
      <c r="V167" s="237">
        <f>GENERAL!J187</f>
        <v>0</v>
      </c>
      <c r="W167" s="237">
        <f>GENERAL!K187</f>
        <v>0</v>
      </c>
      <c r="X167" s="237">
        <f>GENERAL!L187</f>
        <v>0</v>
      </c>
      <c r="Y167" s="237">
        <f>GENERAL!M187</f>
        <v>0</v>
      </c>
      <c r="Z167" s="237">
        <f>GENERAL!N187</f>
        <v>0</v>
      </c>
      <c r="AA167" s="237">
        <f>GENERAL!O187</f>
        <v>0</v>
      </c>
      <c r="AB167" s="237">
        <f>GENERAL!P187</f>
        <v>0</v>
      </c>
      <c r="AC167" s="237">
        <f>GENERAL!Q187</f>
        <v>0</v>
      </c>
    </row>
    <row r="168" spans="1:29">
      <c r="A168" s="244"/>
      <c r="B168" s="262"/>
      <c r="C168" s="265"/>
      <c r="D168" s="245"/>
      <c r="E168" s="245"/>
      <c r="F168" s="245"/>
      <c r="G168" s="245"/>
      <c r="H168" s="269"/>
      <c r="I168" s="265"/>
      <c r="J168" s="245"/>
      <c r="K168" s="245"/>
      <c r="L168" s="246"/>
      <c r="Q168" s="235">
        <f>GENERAL!E188</f>
        <v>36</v>
      </c>
      <c r="R168" s="258">
        <f>GENERAL!F188</f>
        <v>0</v>
      </c>
      <c r="S168" s="237">
        <f>GENERAL!G188</f>
        <v>0</v>
      </c>
      <c r="T168" s="237">
        <f>GENERAL!H188</f>
        <v>0</v>
      </c>
      <c r="U168" s="237">
        <f>GENERAL!I188</f>
        <v>0</v>
      </c>
      <c r="V168" s="237">
        <f>GENERAL!J188</f>
        <v>0</v>
      </c>
      <c r="W168" s="237">
        <f>GENERAL!K188</f>
        <v>0</v>
      </c>
      <c r="X168" s="237">
        <f>GENERAL!L188</f>
        <v>0</v>
      </c>
      <c r="Y168" s="237">
        <f>GENERAL!M188</f>
        <v>0</v>
      </c>
      <c r="Z168" s="237">
        <f>GENERAL!N188</f>
        <v>0</v>
      </c>
      <c r="AA168" s="237">
        <f>GENERAL!O188</f>
        <v>0</v>
      </c>
      <c r="AB168" s="237">
        <f>GENERAL!P188</f>
        <v>0</v>
      </c>
      <c r="AC168" s="237">
        <f>GENERAL!Q188</f>
        <v>0</v>
      </c>
    </row>
    <row r="169" spans="1:29">
      <c r="A169" s="244"/>
      <c r="B169" s="262"/>
      <c r="C169" s="265"/>
      <c r="D169" s="245"/>
      <c r="E169" s="245"/>
      <c r="F169" s="245"/>
      <c r="G169" s="245"/>
      <c r="H169" s="269"/>
      <c r="I169" s="265"/>
      <c r="J169" s="245"/>
      <c r="K169" s="245"/>
      <c r="L169" s="246"/>
      <c r="Q169" s="235">
        <f>GENERAL!E189</f>
        <v>37</v>
      </c>
      <c r="R169" s="258">
        <f>GENERAL!F189</f>
        <v>0</v>
      </c>
      <c r="S169" s="237">
        <f>GENERAL!G189</f>
        <v>0</v>
      </c>
      <c r="T169" s="237">
        <f>GENERAL!H189</f>
        <v>0</v>
      </c>
      <c r="U169" s="237">
        <f>GENERAL!I189</f>
        <v>0</v>
      </c>
      <c r="V169" s="237">
        <f>GENERAL!J189</f>
        <v>0</v>
      </c>
      <c r="W169" s="237">
        <f>GENERAL!K189</f>
        <v>0</v>
      </c>
      <c r="X169" s="237">
        <f>GENERAL!L189</f>
        <v>0</v>
      </c>
      <c r="Y169" s="237">
        <f>GENERAL!M189</f>
        <v>0</v>
      </c>
      <c r="Z169" s="237">
        <f>GENERAL!N189</f>
        <v>0</v>
      </c>
      <c r="AA169" s="237">
        <f>GENERAL!O189</f>
        <v>0</v>
      </c>
      <c r="AB169" s="237">
        <f>GENERAL!P189</f>
        <v>0</v>
      </c>
      <c r="AC169" s="237">
        <f>GENERAL!Q189</f>
        <v>0</v>
      </c>
    </row>
    <row r="170" spans="1:29">
      <c r="A170" s="244"/>
      <c r="B170" s="262"/>
      <c r="C170" s="265"/>
      <c r="D170" s="245"/>
      <c r="E170" s="245"/>
      <c r="F170" s="245"/>
      <c r="G170" s="245"/>
      <c r="H170" s="269"/>
      <c r="I170" s="265"/>
      <c r="J170" s="245"/>
      <c r="K170" s="245"/>
      <c r="L170" s="246"/>
      <c r="Q170" s="235">
        <f>GENERAL!E190</f>
        <v>38</v>
      </c>
      <c r="R170" s="258">
        <f>GENERAL!F190</f>
        <v>0</v>
      </c>
      <c r="S170" s="237">
        <f>GENERAL!G190</f>
        <v>0</v>
      </c>
      <c r="T170" s="237">
        <f>GENERAL!H190</f>
        <v>0</v>
      </c>
      <c r="U170" s="237">
        <f>GENERAL!I190</f>
        <v>0</v>
      </c>
      <c r="V170" s="237">
        <f>GENERAL!J190</f>
        <v>0</v>
      </c>
      <c r="W170" s="237">
        <f>GENERAL!K190</f>
        <v>0</v>
      </c>
      <c r="X170" s="237">
        <f>GENERAL!L190</f>
        <v>0</v>
      </c>
      <c r="Y170" s="237">
        <f>GENERAL!M190</f>
        <v>0</v>
      </c>
      <c r="Z170" s="237">
        <f>GENERAL!N190</f>
        <v>0</v>
      </c>
      <c r="AA170" s="237">
        <f>GENERAL!O190</f>
        <v>0</v>
      </c>
      <c r="AB170" s="237">
        <f>GENERAL!P190</f>
        <v>0</v>
      </c>
      <c r="AC170" s="237">
        <f>GENERAL!Q190</f>
        <v>0</v>
      </c>
    </row>
    <row r="171" spans="1:29">
      <c r="A171" s="244"/>
      <c r="B171" s="262"/>
      <c r="C171" s="265"/>
      <c r="D171" s="245"/>
      <c r="E171" s="245"/>
      <c r="F171" s="245"/>
      <c r="G171" s="245"/>
      <c r="H171" s="269"/>
      <c r="I171" s="265"/>
      <c r="J171" s="245"/>
      <c r="K171" s="245"/>
      <c r="L171" s="246"/>
      <c r="Q171" s="235">
        <f>GENERAL!E191</f>
        <v>39</v>
      </c>
      <c r="R171" s="258">
        <f>GENERAL!F191</f>
        <v>0</v>
      </c>
      <c r="S171" s="237">
        <f>GENERAL!G191</f>
        <v>0</v>
      </c>
      <c r="T171" s="237">
        <f>GENERAL!H191</f>
        <v>0</v>
      </c>
      <c r="U171" s="237">
        <f>GENERAL!I191</f>
        <v>0</v>
      </c>
      <c r="V171" s="237">
        <f>GENERAL!J191</f>
        <v>0</v>
      </c>
      <c r="W171" s="237">
        <f>GENERAL!K191</f>
        <v>0</v>
      </c>
      <c r="X171" s="237">
        <f>GENERAL!L191</f>
        <v>0</v>
      </c>
      <c r="Y171" s="237">
        <f>GENERAL!M191</f>
        <v>0</v>
      </c>
      <c r="Z171" s="237">
        <f>GENERAL!N191</f>
        <v>0</v>
      </c>
      <c r="AA171" s="237">
        <f>GENERAL!O191</f>
        <v>0</v>
      </c>
      <c r="AB171" s="237">
        <f>GENERAL!P191</f>
        <v>0</v>
      </c>
      <c r="AC171" s="237">
        <f>GENERAL!Q191</f>
        <v>0</v>
      </c>
    </row>
    <row r="172" spans="1:29">
      <c r="A172" s="244"/>
      <c r="B172" s="262"/>
      <c r="C172" s="265"/>
      <c r="D172" s="245"/>
      <c r="E172" s="245"/>
      <c r="F172" s="245"/>
      <c r="G172" s="245"/>
      <c r="H172" s="269"/>
      <c r="I172" s="265"/>
      <c r="J172" s="245"/>
      <c r="K172" s="245"/>
      <c r="L172" s="246"/>
      <c r="Q172" s="235">
        <f>GENERAL!E192</f>
        <v>40</v>
      </c>
      <c r="R172" s="258">
        <f>GENERAL!F192</f>
        <v>0</v>
      </c>
      <c r="S172" s="237">
        <f>GENERAL!G192</f>
        <v>0</v>
      </c>
      <c r="T172" s="237">
        <f>GENERAL!H192</f>
        <v>0</v>
      </c>
      <c r="U172" s="237">
        <f>GENERAL!I192</f>
        <v>0</v>
      </c>
      <c r="V172" s="237">
        <f>GENERAL!J192</f>
        <v>0</v>
      </c>
      <c r="W172" s="237">
        <f>GENERAL!K192</f>
        <v>0</v>
      </c>
      <c r="X172" s="237">
        <f>GENERAL!L192</f>
        <v>0</v>
      </c>
      <c r="Y172" s="237">
        <f>GENERAL!M192</f>
        <v>0</v>
      </c>
      <c r="Z172" s="237">
        <f>GENERAL!N192</f>
        <v>0</v>
      </c>
      <c r="AA172" s="237">
        <f>GENERAL!O192</f>
        <v>0</v>
      </c>
      <c r="AB172" s="237">
        <f>GENERAL!P192</f>
        <v>0</v>
      </c>
      <c r="AC172" s="237">
        <f>GENERAL!Q192</f>
        <v>0</v>
      </c>
    </row>
    <row r="173" spans="1:29">
      <c r="A173" s="244"/>
      <c r="B173" s="262"/>
      <c r="C173" s="265"/>
      <c r="D173" s="245"/>
      <c r="E173" s="245"/>
      <c r="F173" s="245"/>
      <c r="G173" s="245"/>
      <c r="H173" s="269"/>
      <c r="I173" s="265"/>
      <c r="J173" s="245"/>
      <c r="K173" s="245"/>
      <c r="L173" s="246"/>
      <c r="Q173" s="235">
        <f>GENERAL!E193</f>
        <v>41</v>
      </c>
      <c r="R173" s="258">
        <f>GENERAL!F193</f>
        <v>0</v>
      </c>
      <c r="S173" s="237">
        <f>GENERAL!G193</f>
        <v>0</v>
      </c>
      <c r="T173" s="237">
        <f>GENERAL!H193</f>
        <v>0</v>
      </c>
      <c r="U173" s="237">
        <f>GENERAL!I193</f>
        <v>0</v>
      </c>
      <c r="V173" s="237">
        <f>GENERAL!J193</f>
        <v>0</v>
      </c>
      <c r="W173" s="237">
        <f>GENERAL!K193</f>
        <v>0</v>
      </c>
      <c r="X173" s="237">
        <f>GENERAL!L193</f>
        <v>0</v>
      </c>
      <c r="Y173" s="237">
        <f>GENERAL!M193</f>
        <v>0</v>
      </c>
      <c r="Z173" s="237">
        <f>GENERAL!N193</f>
        <v>0</v>
      </c>
      <c r="AA173" s="237">
        <f>GENERAL!O193</f>
        <v>0</v>
      </c>
      <c r="AB173" s="237">
        <f>GENERAL!P193</f>
        <v>0</v>
      </c>
      <c r="AC173" s="237">
        <f>GENERAL!Q193</f>
        <v>0</v>
      </c>
    </row>
    <row r="174" spans="1:29">
      <c r="A174" s="244"/>
      <c r="B174" s="247"/>
      <c r="C174" s="265"/>
      <c r="D174" s="245"/>
      <c r="E174" s="245"/>
      <c r="F174" s="245"/>
      <c r="G174" s="245"/>
      <c r="H174" s="269"/>
      <c r="I174" s="265"/>
      <c r="J174" s="245"/>
      <c r="K174" s="245"/>
      <c r="L174" s="246"/>
      <c r="Q174" s="235">
        <f>GENERAL!E194</f>
        <v>42</v>
      </c>
      <c r="R174" s="258">
        <f>GENERAL!F194</f>
        <v>0</v>
      </c>
      <c r="S174" s="237">
        <f>GENERAL!G194</f>
        <v>0</v>
      </c>
      <c r="T174" s="237">
        <f>GENERAL!H194</f>
        <v>0</v>
      </c>
      <c r="U174" s="237">
        <f>GENERAL!I194</f>
        <v>0</v>
      </c>
      <c r="V174" s="237">
        <f>GENERAL!J194</f>
        <v>0</v>
      </c>
      <c r="W174" s="237">
        <f>GENERAL!K194</f>
        <v>0</v>
      </c>
      <c r="X174" s="237">
        <f>GENERAL!L194</f>
        <v>0</v>
      </c>
      <c r="Y174" s="237">
        <f>GENERAL!M194</f>
        <v>0</v>
      </c>
      <c r="Z174" s="237">
        <f>GENERAL!N194</f>
        <v>0</v>
      </c>
      <c r="AA174" s="237">
        <f>GENERAL!O194</f>
        <v>0</v>
      </c>
      <c r="AB174" s="237">
        <f>GENERAL!P194</f>
        <v>0</v>
      </c>
      <c r="AC174" s="237">
        <f>GENERAL!Q194</f>
        <v>0</v>
      </c>
    </row>
    <row r="175" spans="1:29">
      <c r="A175" s="244"/>
      <c r="B175" s="247"/>
      <c r="C175" s="265"/>
      <c r="D175" s="245"/>
      <c r="E175" s="245"/>
      <c r="F175" s="245"/>
      <c r="G175" s="245"/>
      <c r="H175" s="269"/>
      <c r="I175" s="265"/>
      <c r="J175" s="245"/>
      <c r="K175" s="245"/>
      <c r="L175" s="246"/>
      <c r="Q175" s="235">
        <f>GENERAL!E195</f>
        <v>43</v>
      </c>
      <c r="R175" s="258">
        <f>GENERAL!F195</f>
        <v>0</v>
      </c>
      <c r="S175" s="237">
        <f>GENERAL!G195</f>
        <v>0</v>
      </c>
      <c r="T175" s="237">
        <f>GENERAL!H195</f>
        <v>0</v>
      </c>
      <c r="U175" s="237">
        <f>GENERAL!I195</f>
        <v>0</v>
      </c>
      <c r="V175" s="237">
        <f>GENERAL!J195</f>
        <v>0</v>
      </c>
      <c r="W175" s="237">
        <f>GENERAL!K195</f>
        <v>0</v>
      </c>
      <c r="X175" s="237">
        <f>GENERAL!L195</f>
        <v>0</v>
      </c>
      <c r="Y175" s="237">
        <f>GENERAL!M195</f>
        <v>0</v>
      </c>
      <c r="Z175" s="237">
        <f>GENERAL!N195</f>
        <v>0</v>
      </c>
      <c r="AA175" s="237">
        <f>GENERAL!O195</f>
        <v>0</v>
      </c>
      <c r="AB175" s="237">
        <f>GENERAL!P195</f>
        <v>0</v>
      </c>
      <c r="AC175" s="237">
        <f>GENERAL!Q195</f>
        <v>0</v>
      </c>
    </row>
    <row r="176" spans="1:29">
      <c r="A176" s="244"/>
      <c r="B176" s="247"/>
      <c r="C176" s="265"/>
      <c r="D176" s="245"/>
      <c r="E176" s="245"/>
      <c r="F176" s="245"/>
      <c r="G176" s="245"/>
      <c r="H176" s="269"/>
      <c r="I176" s="265"/>
      <c r="J176" s="245"/>
      <c r="K176" s="245"/>
      <c r="L176" s="248"/>
      <c r="Q176" s="235">
        <f>GENERAL!E196</f>
        <v>44</v>
      </c>
      <c r="R176" s="258">
        <f>GENERAL!F196</f>
        <v>0</v>
      </c>
      <c r="S176" s="237">
        <f>GENERAL!G196</f>
        <v>0</v>
      </c>
      <c r="T176" s="237">
        <f>GENERAL!H196</f>
        <v>0</v>
      </c>
      <c r="U176" s="237">
        <f>GENERAL!I196</f>
        <v>0</v>
      </c>
      <c r="V176" s="237">
        <f>GENERAL!J196</f>
        <v>0</v>
      </c>
      <c r="W176" s="237">
        <f>GENERAL!K196</f>
        <v>0</v>
      </c>
      <c r="X176" s="237">
        <f>GENERAL!L196</f>
        <v>0</v>
      </c>
      <c r="Y176" s="237">
        <f>GENERAL!M196</f>
        <v>0</v>
      </c>
      <c r="Z176" s="237">
        <f>GENERAL!N196</f>
        <v>0</v>
      </c>
      <c r="AA176" s="237">
        <f>GENERAL!O196</f>
        <v>0</v>
      </c>
      <c r="AB176" s="237">
        <f>GENERAL!P196</f>
        <v>0</v>
      </c>
      <c r="AC176" s="237">
        <f>GENERAL!Q196</f>
        <v>0</v>
      </c>
    </row>
    <row r="177" spans="1:29">
      <c r="A177" s="244"/>
      <c r="B177" s="247"/>
      <c r="C177" s="265"/>
      <c r="D177" s="245"/>
      <c r="E177" s="245"/>
      <c r="F177" s="245"/>
      <c r="G177" s="245"/>
      <c r="H177" s="269"/>
      <c r="I177" s="265"/>
      <c r="J177" s="245"/>
      <c r="K177" s="245"/>
      <c r="L177" s="248"/>
      <c r="Q177" s="235">
        <f>GENERAL!E197</f>
        <v>45</v>
      </c>
      <c r="R177" s="258">
        <f>GENERAL!F197</f>
        <v>0</v>
      </c>
      <c r="S177" s="237">
        <f>GENERAL!G197</f>
        <v>0</v>
      </c>
      <c r="T177" s="237">
        <f>GENERAL!H197</f>
        <v>0</v>
      </c>
      <c r="U177" s="237">
        <f>GENERAL!I197</f>
        <v>0</v>
      </c>
      <c r="V177" s="237">
        <f>GENERAL!J197</f>
        <v>0</v>
      </c>
      <c r="W177" s="237">
        <f>GENERAL!K197</f>
        <v>0</v>
      </c>
      <c r="X177" s="237">
        <f>GENERAL!L197</f>
        <v>0</v>
      </c>
      <c r="Y177" s="237">
        <f>GENERAL!M197</f>
        <v>0</v>
      </c>
      <c r="Z177" s="237">
        <f>GENERAL!N197</f>
        <v>0</v>
      </c>
      <c r="AA177" s="237">
        <f>GENERAL!O197</f>
        <v>0</v>
      </c>
      <c r="AB177" s="237">
        <f>GENERAL!P197</f>
        <v>0</v>
      </c>
      <c r="AC177" s="237">
        <f>GENERAL!Q197</f>
        <v>0</v>
      </c>
    </row>
    <row r="178" spans="1:29">
      <c r="A178" s="244"/>
      <c r="B178" s="247"/>
      <c r="C178" s="265"/>
      <c r="D178" s="245"/>
      <c r="E178" s="245"/>
      <c r="F178" s="245"/>
      <c r="G178" s="245"/>
      <c r="H178" s="269"/>
      <c r="I178" s="265"/>
      <c r="J178" s="245"/>
      <c r="K178" s="245"/>
      <c r="L178" s="248"/>
      <c r="Q178" s="235">
        <f>GENERAL!E198</f>
        <v>46</v>
      </c>
      <c r="R178" s="258">
        <f>GENERAL!F198</f>
        <v>0</v>
      </c>
      <c r="S178" s="237">
        <f>GENERAL!G198</f>
        <v>0</v>
      </c>
      <c r="T178" s="237">
        <f>GENERAL!H198</f>
        <v>0</v>
      </c>
      <c r="U178" s="237">
        <f>GENERAL!I198</f>
        <v>0</v>
      </c>
      <c r="V178" s="237">
        <f>GENERAL!J198</f>
        <v>0</v>
      </c>
      <c r="W178" s="237">
        <f>GENERAL!K198</f>
        <v>0</v>
      </c>
      <c r="X178" s="237">
        <f>GENERAL!L198</f>
        <v>0</v>
      </c>
      <c r="Y178" s="237">
        <f>GENERAL!M198</f>
        <v>0</v>
      </c>
      <c r="Z178" s="237">
        <f>GENERAL!N198</f>
        <v>0</v>
      </c>
      <c r="AA178" s="237">
        <f>GENERAL!O198</f>
        <v>0</v>
      </c>
      <c r="AB178" s="237">
        <f>GENERAL!P198</f>
        <v>0</v>
      </c>
      <c r="AC178" s="237">
        <f>GENERAL!Q198</f>
        <v>0</v>
      </c>
    </row>
    <row r="179" spans="1:29">
      <c r="A179" s="244"/>
      <c r="B179" s="247"/>
      <c r="C179" s="265"/>
      <c r="D179" s="245"/>
      <c r="E179" s="245"/>
      <c r="F179" s="245"/>
      <c r="G179" s="245"/>
      <c r="H179" s="269"/>
      <c r="I179" s="265"/>
      <c r="J179" s="245"/>
      <c r="K179" s="245"/>
      <c r="L179" s="248"/>
      <c r="Q179" s="235">
        <f>GENERAL!E199</f>
        <v>47</v>
      </c>
      <c r="R179" s="258">
        <f>GENERAL!F199</f>
        <v>0</v>
      </c>
      <c r="S179" s="237">
        <f>GENERAL!G199</f>
        <v>0</v>
      </c>
      <c r="T179" s="237">
        <f>GENERAL!H199</f>
        <v>0</v>
      </c>
      <c r="U179" s="237">
        <f>GENERAL!I199</f>
        <v>0</v>
      </c>
      <c r="V179" s="237">
        <f>GENERAL!J199</f>
        <v>0</v>
      </c>
      <c r="W179" s="237">
        <f>GENERAL!K199</f>
        <v>0</v>
      </c>
      <c r="X179" s="237">
        <f>GENERAL!L199</f>
        <v>0</v>
      </c>
      <c r="Y179" s="237">
        <f>GENERAL!M199</f>
        <v>0</v>
      </c>
      <c r="Z179" s="237">
        <f>GENERAL!N199</f>
        <v>0</v>
      </c>
      <c r="AA179" s="237">
        <f>GENERAL!O199</f>
        <v>0</v>
      </c>
      <c r="AB179" s="237">
        <f>GENERAL!P199</f>
        <v>0</v>
      </c>
      <c r="AC179" s="237">
        <f>GENERAL!Q199</f>
        <v>0</v>
      </c>
    </row>
    <row r="180" spans="1:29">
      <c r="A180" s="244"/>
      <c r="B180" s="249"/>
      <c r="C180" s="263"/>
      <c r="D180" s="264"/>
      <c r="E180" s="264"/>
      <c r="F180" s="264"/>
      <c r="G180" s="264"/>
      <c r="H180" s="268"/>
      <c r="I180" s="263"/>
      <c r="J180" s="264"/>
      <c r="K180" s="264"/>
      <c r="L180" s="248"/>
      <c r="Q180" s="250"/>
      <c r="R180" s="259"/>
      <c r="S180" s="251"/>
      <c r="T180" s="251"/>
      <c r="U180" s="251"/>
      <c r="V180" s="251"/>
      <c r="W180" s="251"/>
      <c r="X180" s="251"/>
      <c r="Y180" s="251"/>
      <c r="Z180" s="251"/>
      <c r="AA180" s="251"/>
      <c r="AB180" s="251"/>
      <c r="AC180" s="252"/>
    </row>
    <row r="181" spans="1:29">
      <c r="A181" s="244"/>
      <c r="B181" s="249"/>
      <c r="C181" s="263"/>
      <c r="D181" s="264"/>
      <c r="E181" s="264"/>
      <c r="F181" s="264"/>
      <c r="G181" s="264"/>
      <c r="H181" s="268"/>
      <c r="I181" s="263"/>
      <c r="J181" s="264"/>
      <c r="K181" s="264"/>
      <c r="L181" s="248"/>
      <c r="Q181" s="250"/>
      <c r="R181" s="259"/>
      <c r="S181" s="251"/>
      <c r="T181" s="251"/>
      <c r="U181" s="251"/>
      <c r="V181" s="251"/>
      <c r="W181" s="251"/>
      <c r="X181" s="251"/>
      <c r="Y181" s="251"/>
      <c r="Z181" s="251"/>
      <c r="AA181" s="251"/>
      <c r="AB181" s="251"/>
      <c r="AC181" s="252"/>
    </row>
    <row r="182" spans="1:29">
      <c r="A182" s="244"/>
      <c r="B182" s="249"/>
      <c r="C182" s="263"/>
      <c r="D182" s="264"/>
      <c r="E182" s="264"/>
      <c r="F182" s="264"/>
      <c r="G182" s="264"/>
      <c r="H182" s="268"/>
      <c r="I182" s="263"/>
      <c r="J182" s="264"/>
      <c r="K182" s="264"/>
      <c r="L182" s="248"/>
    </row>
    <row r="183" spans="1:29">
      <c r="C183" s="266"/>
      <c r="D183" s="17"/>
      <c r="E183" s="17"/>
      <c r="F183" s="17"/>
      <c r="G183" s="156"/>
      <c r="H183" s="128"/>
      <c r="I183" s="266"/>
      <c r="J183" s="267"/>
      <c r="K183" s="17"/>
    </row>
    <row r="184" spans="1:29">
      <c r="C184" s="266"/>
      <c r="D184" s="17"/>
      <c r="E184" s="17"/>
      <c r="F184" s="17"/>
      <c r="G184" s="156"/>
      <c r="H184" s="128"/>
      <c r="I184" s="266"/>
      <c r="J184" s="267"/>
      <c r="K184" s="17"/>
    </row>
    <row r="185" spans="1:29">
      <c r="C185" s="266"/>
      <c r="D185" s="17"/>
      <c r="E185" s="17"/>
      <c r="F185" s="17"/>
      <c r="G185" s="156"/>
      <c r="H185" s="128"/>
      <c r="I185" s="266"/>
      <c r="J185" s="267"/>
      <c r="K185" s="17"/>
    </row>
    <row r="186" spans="1:29">
      <c r="C186" s="266"/>
      <c r="D186" s="17"/>
      <c r="E186" s="17"/>
      <c r="F186" s="17"/>
      <c r="G186" s="156"/>
      <c r="H186" s="128"/>
      <c r="I186" s="266"/>
      <c r="J186" s="267"/>
      <c r="K186" s="17"/>
    </row>
    <row r="187" spans="1:29">
      <c r="C187" s="266"/>
      <c r="D187" s="17"/>
      <c r="E187" s="17"/>
      <c r="F187" s="17"/>
      <c r="G187" s="156"/>
      <c r="H187" s="128"/>
      <c r="I187" s="266"/>
      <c r="J187" s="267"/>
      <c r="K187" s="17"/>
    </row>
  </sheetData>
  <mergeCells count="13">
    <mergeCell ref="C84:J84"/>
    <mergeCell ref="B3:J3"/>
    <mergeCell ref="B16:J16"/>
    <mergeCell ref="B90:K90"/>
    <mergeCell ref="A132:B133"/>
    <mergeCell ref="C132:C133"/>
    <mergeCell ref="J151:K151"/>
    <mergeCell ref="A153:C155"/>
    <mergeCell ref="D153:E153"/>
    <mergeCell ref="F153:I154"/>
    <mergeCell ref="J153:J154"/>
    <mergeCell ref="K153:K154"/>
    <mergeCell ref="D154:E154"/>
  </mergeCells>
  <phoneticPr fontId="9" type="noConversion"/>
  <conditionalFormatting sqref="G18:G64">
    <cfRule type="cellIs" dxfId="13" priority="13" operator="between">
      <formula>0.0208333333333333</formula>
      <formula>0.0416666666666667</formula>
    </cfRule>
    <cfRule type="cellIs" dxfId="12" priority="14" operator="lessThan">
      <formula>0.0208333333333333</formula>
    </cfRule>
  </conditionalFormatting>
  <conditionalFormatting sqref="E92:E121">
    <cfRule type="dataBar" priority="2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{72EF7D65-F782-A349-8DB4-618A40E0B009}</x14:id>
        </ext>
      </extLst>
    </cfRule>
  </conditionalFormatting>
  <conditionalFormatting sqref="F92:I121">
    <cfRule type="dataBar" priority="26">
      <dataBar>
        <cfvo type="min"/>
        <cfvo type="num" val="1"/>
        <color rgb="FFFFB628"/>
      </dataBar>
      <extLst>
        <ext xmlns:x14="http://schemas.microsoft.com/office/spreadsheetml/2009/9/main" uri="{B025F937-C7B1-47D3-B67F-A62EFF666E3E}">
          <x14:id>{F3876FC6-0DE0-4443-B3C3-1803AFBC3F03}</x14:id>
        </ext>
      </extLst>
    </cfRule>
  </conditionalFormatting>
  <conditionalFormatting sqref="K18:K64">
    <cfRule type="cellIs" dxfId="11" priority="10" operator="equal">
      <formula>"Avanzado"</formula>
    </cfRule>
    <cfRule type="cellIs" dxfId="10" priority="11" operator="equal">
      <formula>"Intermedio"</formula>
    </cfRule>
    <cfRule type="cellIs" dxfId="9" priority="12" operator="equal">
      <formula>"Inicial"</formula>
    </cfRule>
  </conditionalFormatting>
  <conditionalFormatting sqref="C158:C179">
    <cfRule type="cellIs" dxfId="8" priority="9" operator="greaterThan">
      <formula>0.09</formula>
    </cfRule>
  </conditionalFormatting>
  <conditionalFormatting sqref="D158:D179">
    <cfRule type="cellIs" dxfId="7" priority="5" operator="greaterThan">
      <formula>0.09</formula>
    </cfRule>
    <cfRule type="cellIs" dxfId="6" priority="6" operator="greaterThan">
      <formula>0.1</formula>
    </cfRule>
    <cfRule type="cellIs" dxfId="5" priority="7" operator="greaterThan">
      <formula>0.1</formula>
    </cfRule>
    <cfRule type="cellIs" dxfId="4" priority="8" operator="greaterThan">
      <formula>10</formula>
    </cfRule>
  </conditionalFormatting>
  <conditionalFormatting sqref="E158:E179">
    <cfRule type="cellIs" dxfId="3" priority="4" operator="greaterThan">
      <formula>0.09</formula>
    </cfRule>
  </conditionalFormatting>
  <conditionalFormatting sqref="F158:F179">
    <cfRule type="cellIs" dxfId="2" priority="3" operator="greaterThan">
      <formula>0.09</formula>
    </cfRule>
  </conditionalFormatting>
  <conditionalFormatting sqref="G158:K179">
    <cfRule type="cellIs" dxfId="1" priority="2" operator="greaterThan">
      <formula>0.09</formula>
    </cfRule>
  </conditionalFormatting>
  <conditionalFormatting sqref="C157:K157">
    <cfRule type="cellIs" dxfId="0" priority="1" operator="greaterThan">
      <formula>0.09</formula>
    </cfRule>
  </conditionalFormatting>
  <printOptions horizontalCentered="1" verticalCentered="1"/>
  <pageMargins left="0" right="0" top="0" bottom="0" header="0.31496062992125984" footer="0.31496062992125984"/>
  <pageSetup scale="45" orientation="landscape" r:id="rId1"/>
  <rowBreaks count="2" manualBreakCount="2">
    <brk id="56" max="11" man="1"/>
    <brk id="121" max="11" man="1"/>
  </rowBreaks>
  <colBreaks count="1" manualBreakCount="1">
    <brk id="12" max="1048575" man="1"/>
  </col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EF7D65-F782-A349-8DB4-618A40E0B009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E92:E121</xm:sqref>
        </x14:conditionalFormatting>
        <x14:conditionalFormatting xmlns:xm="http://schemas.microsoft.com/office/excel/2006/main">
          <x14:cfRule type="dataBar" id="{F3876FC6-0DE0-4443-B3C3-1803AFBC3F03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F92:I121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4274-4A41-457E-8231-724A35A27455}">
  <dimension ref="A1:M48"/>
  <sheetViews>
    <sheetView workbookViewId="0">
      <selection activeCell="A2" sqref="A2"/>
    </sheetView>
  </sheetViews>
  <sheetFormatPr baseColWidth="10" defaultRowHeight="15.75"/>
  <cols>
    <col min="1" max="1" width="8.125" customWidth="1"/>
    <col min="2" max="2" width="33.625" bestFit="1" customWidth="1"/>
    <col min="3" max="13" width="14.25" customWidth="1"/>
  </cols>
  <sheetData>
    <row r="1" spans="1:13" s="285" customFormat="1" ht="49.5" customHeight="1">
      <c r="A1" s="284" t="s">
        <v>2869</v>
      </c>
      <c r="B1" s="284" t="s">
        <v>13</v>
      </c>
      <c r="C1" s="284" t="s">
        <v>62</v>
      </c>
      <c r="D1" s="284" t="s">
        <v>61</v>
      </c>
      <c r="E1" s="284" t="s">
        <v>65</v>
      </c>
      <c r="F1" s="284" t="s">
        <v>63</v>
      </c>
      <c r="G1" s="284" t="s">
        <v>66</v>
      </c>
      <c r="H1" s="284" t="s">
        <v>67</v>
      </c>
      <c r="I1" s="284" t="s">
        <v>14</v>
      </c>
      <c r="J1" s="284" t="s">
        <v>15</v>
      </c>
      <c r="K1" s="284" t="s">
        <v>16</v>
      </c>
      <c r="L1" s="284" t="s">
        <v>2870</v>
      </c>
      <c r="M1" s="284" t="s">
        <v>2871</v>
      </c>
    </row>
    <row r="2" spans="1:13">
      <c r="A2" s="126" cm="1">
        <f t="array" ref="A2:M48">_xlfn._xlws.FILTER('DATOS '!Q133:AC179,'DATOS '!Q133:Q179)</f>
        <v>1</v>
      </c>
      <c r="B2" s="126" t="str">
        <v>cristopher.colan@colegiomacaya.cl</v>
      </c>
      <c r="C2" s="286">
        <v>0.1</v>
      </c>
      <c r="D2" s="286">
        <v>6.6666666666666666E-2</v>
      </c>
      <c r="E2" s="286">
        <v>0.13333333333333333</v>
      </c>
      <c r="F2" s="286">
        <v>0.1</v>
      </c>
      <c r="G2" s="286">
        <v>3.3333333333333333E-2</v>
      </c>
      <c r="H2" s="286">
        <v>6.6666666666666666E-2</v>
      </c>
      <c r="I2" s="286">
        <v>0.16666666666666666</v>
      </c>
      <c r="J2" s="286">
        <v>0.2</v>
      </c>
      <c r="K2" s="286">
        <v>0.13333333333333333</v>
      </c>
      <c r="L2" s="286">
        <v>0.5</v>
      </c>
      <c r="M2" s="286">
        <v>0.5</v>
      </c>
    </row>
    <row r="3" spans="1:13">
      <c r="A3" s="126">
        <v>2</v>
      </c>
      <c r="B3" s="126" t="str">
        <v>jonathan.zamora@colegiomacaya.cl</v>
      </c>
      <c r="C3" s="286">
        <v>0.1</v>
      </c>
      <c r="D3" s="286">
        <v>6.6666666666666666E-2</v>
      </c>
      <c r="E3" s="286">
        <v>3.3333333333333333E-2</v>
      </c>
      <c r="F3" s="286">
        <v>6.6666666666666666E-2</v>
      </c>
      <c r="G3" s="286">
        <v>6.6666666666666666E-2</v>
      </c>
      <c r="H3" s="286">
        <v>6.6666666666666666E-2</v>
      </c>
      <c r="I3" s="286">
        <v>0.1</v>
      </c>
      <c r="J3" s="286">
        <v>0.2</v>
      </c>
      <c r="K3" s="286">
        <v>0.1</v>
      </c>
      <c r="L3" s="286">
        <v>0.39999999999999997</v>
      </c>
      <c r="M3" s="286">
        <v>0.4</v>
      </c>
    </row>
    <row r="4" spans="1:13">
      <c r="A4" s="126">
        <v>3</v>
      </c>
      <c r="B4" s="126" t="str">
        <v>benjamin.aguilera@colegiomacaya.cl</v>
      </c>
      <c r="C4" s="286">
        <v>6.6666666666666666E-2</v>
      </c>
      <c r="D4" s="286">
        <v>0.1</v>
      </c>
      <c r="E4" s="286">
        <v>6.6666666666666666E-2</v>
      </c>
      <c r="F4" s="286">
        <v>6.6666666666666666E-2</v>
      </c>
      <c r="G4" s="286">
        <v>3.3333333333333333E-2</v>
      </c>
      <c r="H4" s="286">
        <v>3.3333333333333333E-2</v>
      </c>
      <c r="I4" s="286">
        <v>3.3333333333333333E-2</v>
      </c>
      <c r="J4" s="286">
        <v>0.16666666666666666</v>
      </c>
      <c r="K4" s="286">
        <v>0.16666666666666666</v>
      </c>
      <c r="L4" s="286">
        <v>0.36666666666666664</v>
      </c>
      <c r="M4" s="286">
        <v>0.36666666666666664</v>
      </c>
    </row>
    <row r="5" spans="1:13">
      <c r="A5" s="126">
        <v>4</v>
      </c>
      <c r="B5" s="126" t="str">
        <v>sofia.soto@colegiomacaya.cl</v>
      </c>
      <c r="C5" s="286">
        <v>6.6666666666666666E-2</v>
      </c>
      <c r="D5" s="286">
        <v>6.6666666666666666E-2</v>
      </c>
      <c r="E5" s="286">
        <v>0.16666666666666666</v>
      </c>
      <c r="F5" s="286">
        <v>0</v>
      </c>
      <c r="G5" s="286">
        <v>0.1</v>
      </c>
      <c r="H5" s="286">
        <v>6.6666666666666666E-2</v>
      </c>
      <c r="I5" s="286">
        <v>0.13333333333333333</v>
      </c>
      <c r="J5" s="286">
        <v>0.2</v>
      </c>
      <c r="K5" s="286">
        <v>0.13333333333333333</v>
      </c>
      <c r="L5" s="286">
        <v>0.46666666666666667</v>
      </c>
      <c r="M5" s="286">
        <v>0.46666666666666667</v>
      </c>
    </row>
    <row r="6" spans="1:13">
      <c r="A6" s="126">
        <v>5</v>
      </c>
      <c r="B6" s="126" t="str">
        <v>luciana.diaz@colegiomacaya.cl</v>
      </c>
      <c r="C6" s="286">
        <v>6.6666666666666666E-2</v>
      </c>
      <c r="D6" s="286">
        <v>3.3333333333333333E-2</v>
      </c>
      <c r="E6" s="286">
        <v>0</v>
      </c>
      <c r="F6" s="286">
        <v>3.3333333333333333E-2</v>
      </c>
      <c r="G6" s="286">
        <v>0.1</v>
      </c>
      <c r="H6" s="286">
        <v>0</v>
      </c>
      <c r="I6" s="286">
        <v>6.6666666666666666E-2</v>
      </c>
      <c r="J6" s="286">
        <v>6.6666666666666666E-2</v>
      </c>
      <c r="K6" s="286">
        <v>0.1</v>
      </c>
      <c r="L6" s="286">
        <v>0.23333333333333334</v>
      </c>
      <c r="M6" s="286">
        <v>0.23333333333333334</v>
      </c>
    </row>
    <row r="7" spans="1:13">
      <c r="A7" s="126">
        <v>6</v>
      </c>
      <c r="B7" s="126" t="str">
        <v>javiera.espinoza@colegiomacaya.cl</v>
      </c>
      <c r="C7" s="286">
        <v>3.3333333333333333E-2</v>
      </c>
      <c r="D7" s="286">
        <v>6.6666666666666666E-2</v>
      </c>
      <c r="E7" s="286">
        <v>0</v>
      </c>
      <c r="F7" s="286">
        <v>6.6666666666666666E-2</v>
      </c>
      <c r="G7" s="286">
        <v>0</v>
      </c>
      <c r="H7" s="286">
        <v>3.3333333333333333E-2</v>
      </c>
      <c r="I7" s="286">
        <v>3.3333333333333333E-2</v>
      </c>
      <c r="J7" s="286">
        <v>3.3333333333333333E-2</v>
      </c>
      <c r="K7" s="286">
        <v>0.13333333333333333</v>
      </c>
      <c r="L7" s="286">
        <v>0.2</v>
      </c>
      <c r="M7" s="286">
        <v>0.2</v>
      </c>
    </row>
    <row r="8" spans="1:13">
      <c r="A8" s="126">
        <v>7</v>
      </c>
      <c r="B8" s="126" t="str">
        <v>german.cerda@colegiomacaya.cl</v>
      </c>
      <c r="C8" s="286">
        <v>0</v>
      </c>
      <c r="D8" s="286">
        <v>0</v>
      </c>
      <c r="E8" s="286">
        <v>0</v>
      </c>
      <c r="F8" s="286">
        <v>3.3333333333333333E-2</v>
      </c>
      <c r="G8" s="286">
        <v>3.3333333333333333E-2</v>
      </c>
      <c r="H8" s="286">
        <v>0</v>
      </c>
      <c r="I8" s="286">
        <v>3.3333333333333333E-2</v>
      </c>
      <c r="J8" s="286">
        <v>3.3333333333333333E-2</v>
      </c>
      <c r="K8" s="286">
        <v>0</v>
      </c>
      <c r="L8" s="286">
        <v>6.6666666666666666E-2</v>
      </c>
      <c r="M8" s="286">
        <v>6.6666666666666666E-2</v>
      </c>
    </row>
    <row r="9" spans="1:13">
      <c r="A9" s="126">
        <v>8</v>
      </c>
      <c r="B9" s="126" t="str">
        <v>maira.osses@colegiomacaya.cl</v>
      </c>
      <c r="C9" s="286">
        <v>3.3333333333333333E-2</v>
      </c>
      <c r="D9" s="286">
        <v>0</v>
      </c>
      <c r="E9" s="286">
        <v>0</v>
      </c>
      <c r="F9" s="286">
        <v>3.3333333333333333E-2</v>
      </c>
      <c r="G9" s="286">
        <v>3.3333333333333333E-2</v>
      </c>
      <c r="H9" s="286">
        <v>3.3333333333333333E-2</v>
      </c>
      <c r="I9" s="286">
        <v>6.6666666666666666E-2</v>
      </c>
      <c r="J9" s="286">
        <v>0</v>
      </c>
      <c r="K9" s="286">
        <v>6.6666666666666666E-2</v>
      </c>
      <c r="L9" s="286">
        <v>0.13333333333333333</v>
      </c>
      <c r="M9" s="286">
        <v>0.13333333333333333</v>
      </c>
    </row>
    <row r="10" spans="1:13">
      <c r="A10" s="126">
        <v>9</v>
      </c>
      <c r="B10" s="126" t="str">
        <v>claudio.carreno@colegiomacaya.cl</v>
      </c>
      <c r="C10" s="286">
        <v>0.1</v>
      </c>
      <c r="D10" s="286">
        <v>0</v>
      </c>
      <c r="E10" s="286">
        <v>0</v>
      </c>
      <c r="F10" s="286">
        <v>6.6666666666666666E-2</v>
      </c>
      <c r="G10" s="286">
        <v>0</v>
      </c>
      <c r="H10" s="286">
        <v>0</v>
      </c>
      <c r="I10" s="286">
        <v>3.3333333333333333E-2</v>
      </c>
      <c r="J10" s="286">
        <v>3.3333333333333333E-2</v>
      </c>
      <c r="K10" s="286">
        <v>0.1</v>
      </c>
      <c r="L10" s="286">
        <v>0.16666666666666669</v>
      </c>
      <c r="M10" s="286">
        <v>0.16666666666666669</v>
      </c>
    </row>
    <row r="11" spans="1:13">
      <c r="A11" s="126">
        <v>10</v>
      </c>
      <c r="B11" s="126" t="str">
        <v>constanza.cerda@colegiomacaya.cl</v>
      </c>
      <c r="C11" s="286">
        <v>3.3333333333333333E-2</v>
      </c>
      <c r="D11" s="286">
        <v>0</v>
      </c>
      <c r="E11" s="286">
        <v>0</v>
      </c>
      <c r="F11" s="286">
        <v>3.3333333333333333E-2</v>
      </c>
      <c r="G11" s="286">
        <v>0</v>
      </c>
      <c r="H11" s="286">
        <v>3.3333333333333333E-2</v>
      </c>
      <c r="I11" s="286">
        <v>3.3333333333333333E-2</v>
      </c>
      <c r="J11" s="286">
        <v>0</v>
      </c>
      <c r="K11" s="286">
        <v>6.6666666666666666E-2</v>
      </c>
      <c r="L11" s="286">
        <v>0.1</v>
      </c>
      <c r="M11" s="286">
        <v>0.1</v>
      </c>
    </row>
    <row r="12" spans="1:13">
      <c r="A12" s="126">
        <v>11</v>
      </c>
      <c r="B12" s="126" t="str">
        <v>nadia.lizama@colegiomacaya.cl</v>
      </c>
      <c r="C12" s="286">
        <v>0</v>
      </c>
      <c r="D12" s="286">
        <v>0</v>
      </c>
      <c r="E12" s="286">
        <v>6.6666666666666666E-2</v>
      </c>
      <c r="F12" s="286">
        <v>6.6666666666666666E-2</v>
      </c>
      <c r="G12" s="286">
        <v>3.3333333333333333E-2</v>
      </c>
      <c r="H12" s="286">
        <v>0</v>
      </c>
      <c r="I12" s="286">
        <v>6.6666666666666666E-2</v>
      </c>
      <c r="J12" s="286">
        <v>6.6666666666666666E-2</v>
      </c>
      <c r="K12" s="286">
        <v>3.3333333333333333E-2</v>
      </c>
      <c r="L12" s="286">
        <v>0.16666666666666666</v>
      </c>
      <c r="M12" s="286">
        <v>0.16666666666666666</v>
      </c>
    </row>
    <row r="13" spans="1:13">
      <c r="A13" s="126">
        <v>12</v>
      </c>
      <c r="B13" s="126" t="str">
        <v>johanns.perez@colegiomacaya.cl</v>
      </c>
      <c r="C13" s="286">
        <v>6.6666666666666666E-2</v>
      </c>
      <c r="D13" s="286">
        <v>0</v>
      </c>
      <c r="E13" s="286">
        <v>0.1</v>
      </c>
      <c r="F13" s="286">
        <v>6.6666666666666666E-2</v>
      </c>
      <c r="G13" s="286">
        <v>6.6666666666666666E-2</v>
      </c>
      <c r="H13" s="286">
        <v>3.3333333333333333E-2</v>
      </c>
      <c r="I13" s="286">
        <v>0.13333333333333333</v>
      </c>
      <c r="J13" s="286">
        <v>0.13333333333333333</v>
      </c>
      <c r="K13" s="286">
        <v>6.6666666666666666E-2</v>
      </c>
      <c r="L13" s="286">
        <v>0.33333333333333331</v>
      </c>
      <c r="M13" s="286">
        <v>0.33333333333333331</v>
      </c>
    </row>
    <row r="14" spans="1:13">
      <c r="A14" s="126">
        <v>13</v>
      </c>
      <c r="B14" s="126" t="str">
        <v>xiomara.bazalar@colegiomacaya.cl</v>
      </c>
      <c r="C14" s="286">
        <v>6.6666666666666666E-2</v>
      </c>
      <c r="D14" s="286">
        <v>6.6666666666666666E-2</v>
      </c>
      <c r="E14" s="286">
        <v>3.3333333333333333E-2</v>
      </c>
      <c r="F14" s="286">
        <v>6.6666666666666666E-2</v>
      </c>
      <c r="G14" s="286">
        <v>0.1</v>
      </c>
      <c r="H14" s="286">
        <v>6.6666666666666666E-2</v>
      </c>
      <c r="I14" s="286">
        <v>3.3333333333333333E-2</v>
      </c>
      <c r="J14" s="286">
        <v>0.1</v>
      </c>
      <c r="K14" s="286">
        <v>0.26666666666666666</v>
      </c>
      <c r="L14" s="286">
        <v>0.4</v>
      </c>
      <c r="M14" s="286">
        <v>0.4</v>
      </c>
    </row>
    <row r="15" spans="1:13">
      <c r="A15" s="126">
        <v>14</v>
      </c>
      <c r="B15" s="126" t="str">
        <v>martin.araya@colegiomacaya.cl</v>
      </c>
      <c r="C15" s="286">
        <v>6.6666666666666666E-2</v>
      </c>
      <c r="D15" s="286">
        <v>3.3333333333333333E-2</v>
      </c>
      <c r="E15" s="286">
        <v>3.3333333333333333E-2</v>
      </c>
      <c r="F15" s="286">
        <v>6.6666666666666666E-2</v>
      </c>
      <c r="G15" s="286">
        <v>0</v>
      </c>
      <c r="H15" s="286">
        <v>0.1</v>
      </c>
      <c r="I15" s="286">
        <v>0.1</v>
      </c>
      <c r="J15" s="286">
        <v>0.13333333333333333</v>
      </c>
      <c r="K15" s="286">
        <v>6.6666666666666666E-2</v>
      </c>
      <c r="L15" s="286">
        <v>0.30000000000000004</v>
      </c>
      <c r="M15" s="286">
        <v>0.3</v>
      </c>
    </row>
    <row r="16" spans="1:13">
      <c r="A16" s="126">
        <v>15</v>
      </c>
      <c r="B16" s="126" t="str">
        <v>jhocefa.thompson@colegiomacaya.cl</v>
      </c>
      <c r="C16" s="286">
        <v>0.1</v>
      </c>
      <c r="D16" s="286">
        <v>3.3333333333333333E-2</v>
      </c>
      <c r="E16" s="286">
        <v>0.13333333333333333</v>
      </c>
      <c r="F16" s="286">
        <v>3.3333333333333333E-2</v>
      </c>
      <c r="G16" s="286">
        <v>0.13333333333333333</v>
      </c>
      <c r="H16" s="286">
        <v>0.1</v>
      </c>
      <c r="I16" s="286">
        <v>0.13333333333333333</v>
      </c>
      <c r="J16" s="286">
        <v>0.16666666666666666</v>
      </c>
      <c r="K16" s="286">
        <v>0.23333333333333334</v>
      </c>
      <c r="L16" s="286">
        <v>0.53333333333333333</v>
      </c>
      <c r="M16" s="286">
        <v>0.53333333333333333</v>
      </c>
    </row>
    <row r="17" spans="1:13">
      <c r="A17" s="126">
        <v>16</v>
      </c>
      <c r="B17" s="126" t="str">
        <v>antonia.veliz@colegiomacaya.cl</v>
      </c>
      <c r="C17" s="286">
        <v>6.6666666666666666E-2</v>
      </c>
      <c r="D17" s="286">
        <v>0.1</v>
      </c>
      <c r="E17" s="286">
        <v>6.6666666666666666E-2</v>
      </c>
      <c r="F17" s="286">
        <v>6.6666666666666666E-2</v>
      </c>
      <c r="G17" s="286">
        <v>0.1</v>
      </c>
      <c r="H17" s="286">
        <v>0.1</v>
      </c>
      <c r="I17" s="286">
        <v>0.13333333333333333</v>
      </c>
      <c r="J17" s="286">
        <v>0.2</v>
      </c>
      <c r="K17" s="286">
        <v>0.16666666666666666</v>
      </c>
      <c r="L17" s="286">
        <v>0.5</v>
      </c>
      <c r="M17" s="286">
        <v>0.5</v>
      </c>
    </row>
    <row r="18" spans="1:13">
      <c r="A18" s="126">
        <v>17</v>
      </c>
      <c r="B18" s="126" t="str">
        <v>bastian.leon@colegiomacaya.cl</v>
      </c>
      <c r="C18" s="286">
        <v>0.1</v>
      </c>
      <c r="D18" s="286">
        <v>0</v>
      </c>
      <c r="E18" s="286">
        <v>0.13333333333333333</v>
      </c>
      <c r="F18" s="286">
        <v>6.6666666666666666E-2</v>
      </c>
      <c r="G18" s="286">
        <v>3.3333333333333333E-2</v>
      </c>
      <c r="H18" s="286">
        <v>0.1</v>
      </c>
      <c r="I18" s="286">
        <v>0.16666666666666666</v>
      </c>
      <c r="J18" s="286">
        <v>0.13333333333333333</v>
      </c>
      <c r="K18" s="286">
        <v>0.13333333333333333</v>
      </c>
      <c r="L18" s="286">
        <v>0.43333333333333335</v>
      </c>
      <c r="M18" s="286">
        <v>0.43333333333333335</v>
      </c>
    </row>
    <row r="19" spans="1:13">
      <c r="A19" s="126">
        <v>18</v>
      </c>
      <c r="B19" s="126" t="str">
        <v>kishleyne.leon@colegiomacaya.cl</v>
      </c>
      <c r="C19" s="286">
        <v>0.13333333333333333</v>
      </c>
      <c r="D19" s="286">
        <v>3.3333333333333333E-2</v>
      </c>
      <c r="E19" s="286">
        <v>0.13333333333333333</v>
      </c>
      <c r="F19" s="286">
        <v>6.6666666666666666E-2</v>
      </c>
      <c r="G19" s="286">
        <v>3.3333333333333333E-2</v>
      </c>
      <c r="H19" s="286">
        <v>0.1</v>
      </c>
      <c r="I19" s="286">
        <v>0.13333333333333333</v>
      </c>
      <c r="J19" s="286">
        <v>0.23333333333333334</v>
      </c>
      <c r="K19" s="286">
        <v>0.13333333333333333</v>
      </c>
      <c r="L19" s="286">
        <v>0.5</v>
      </c>
      <c r="M19" s="286">
        <v>0.5</v>
      </c>
    </row>
    <row r="20" spans="1:13">
      <c r="A20" s="126">
        <v>19</v>
      </c>
      <c r="B20" s="126" t="str">
        <v>david.figueroa@colegiomacaya.cl</v>
      </c>
      <c r="C20" s="286">
        <v>0.1</v>
      </c>
      <c r="D20" s="286">
        <v>0.1</v>
      </c>
      <c r="E20" s="286">
        <v>3.3333333333333333E-2</v>
      </c>
      <c r="F20" s="286">
        <v>6.6666666666666666E-2</v>
      </c>
      <c r="G20" s="286">
        <v>6.6666666666666666E-2</v>
      </c>
      <c r="H20" s="286">
        <v>3.3333333333333333E-2</v>
      </c>
      <c r="I20" s="286">
        <v>3.3333333333333333E-2</v>
      </c>
      <c r="J20" s="286">
        <v>0.2</v>
      </c>
      <c r="K20" s="286">
        <v>0.16666666666666666</v>
      </c>
      <c r="L20" s="286">
        <v>0.39999999999999997</v>
      </c>
      <c r="M20" s="286">
        <v>0.4</v>
      </c>
    </row>
    <row r="21" spans="1:13">
      <c r="A21" s="126">
        <v>20</v>
      </c>
      <c r="B21" s="126" t="str">
        <v>angela.garcia@colegiomacaya.cl</v>
      </c>
      <c r="C21" s="286">
        <v>3.3333333333333333E-2</v>
      </c>
      <c r="D21" s="286">
        <v>0</v>
      </c>
      <c r="E21" s="286">
        <v>3.3333333333333333E-2</v>
      </c>
      <c r="F21" s="286">
        <v>6.6666666666666666E-2</v>
      </c>
      <c r="G21" s="286">
        <v>6.6666666666666666E-2</v>
      </c>
      <c r="H21" s="286">
        <v>0</v>
      </c>
      <c r="I21" s="286">
        <v>6.6666666666666666E-2</v>
      </c>
      <c r="J21" s="286">
        <v>0</v>
      </c>
      <c r="K21" s="286">
        <v>0.13333333333333333</v>
      </c>
      <c r="L21" s="286">
        <v>0.2</v>
      </c>
      <c r="M21" s="286">
        <v>0.2</v>
      </c>
    </row>
    <row r="22" spans="1:13">
      <c r="A22" s="126">
        <v>21</v>
      </c>
      <c r="B22" s="126" t="str">
        <v>martina.albornoz@colegiomacaya.cl</v>
      </c>
      <c r="C22" s="286">
        <v>3.3333333333333333E-2</v>
      </c>
      <c r="D22" s="286">
        <v>0</v>
      </c>
      <c r="E22" s="286">
        <v>6.6666666666666666E-2</v>
      </c>
      <c r="F22" s="286">
        <v>3.3333333333333333E-2</v>
      </c>
      <c r="G22" s="286">
        <v>0</v>
      </c>
      <c r="H22" s="286">
        <v>0</v>
      </c>
      <c r="I22" s="286">
        <v>3.3333333333333333E-2</v>
      </c>
      <c r="J22" s="286">
        <v>3.3333333333333333E-2</v>
      </c>
      <c r="K22" s="286">
        <v>6.6666666666666666E-2</v>
      </c>
      <c r="L22" s="286">
        <v>0.13333333333333333</v>
      </c>
      <c r="M22" s="286">
        <v>0.13333333333333333</v>
      </c>
    </row>
    <row r="23" spans="1:13">
      <c r="A23" s="126">
        <v>22</v>
      </c>
      <c r="B23" s="126" t="str">
        <v>valentina.choque@colegiomacaya.cl</v>
      </c>
      <c r="C23" s="286">
        <v>6.6666666666666666E-2</v>
      </c>
      <c r="D23" s="286">
        <v>0.1</v>
      </c>
      <c r="E23" s="286">
        <v>6.6666666666666666E-2</v>
      </c>
      <c r="F23" s="286">
        <v>3.3333333333333333E-2</v>
      </c>
      <c r="G23" s="286">
        <v>0.13333333333333333</v>
      </c>
      <c r="H23" s="286">
        <v>6.6666666666666666E-2</v>
      </c>
      <c r="I23" s="286">
        <v>0.1</v>
      </c>
      <c r="J23" s="286">
        <v>0.16666666666666666</v>
      </c>
      <c r="K23" s="286">
        <v>0.2</v>
      </c>
      <c r="L23" s="286">
        <v>0.46666666666666667</v>
      </c>
      <c r="M23" s="286">
        <v>0.46666666666666667</v>
      </c>
    </row>
    <row r="24" spans="1:13">
      <c r="A24" s="126">
        <v>23</v>
      </c>
      <c r="B24" s="126" t="str">
        <v>emilia.valencia@colegiomacaya.cl</v>
      </c>
      <c r="C24" s="286">
        <v>6.6666666666666666E-2</v>
      </c>
      <c r="D24" s="286">
        <v>0</v>
      </c>
      <c r="E24" s="286">
        <v>3.3333333333333333E-2</v>
      </c>
      <c r="F24" s="286">
        <v>0.1</v>
      </c>
      <c r="G24" s="286">
        <v>0.1</v>
      </c>
      <c r="H24" s="286">
        <v>6.6666666666666666E-2</v>
      </c>
      <c r="I24" s="286">
        <v>0.23333333333333334</v>
      </c>
      <c r="J24" s="286">
        <v>6.6666666666666666E-2</v>
      </c>
      <c r="K24" s="286">
        <v>6.6666666666666666E-2</v>
      </c>
      <c r="L24" s="286">
        <v>0.3666666666666667</v>
      </c>
      <c r="M24" s="286">
        <v>0.36666666666666664</v>
      </c>
    </row>
    <row r="25" spans="1:13">
      <c r="A25" s="126">
        <v>24</v>
      </c>
      <c r="B25" s="126" t="str">
        <v>karolayne.marambio@colegiomacaya.cl</v>
      </c>
      <c r="C25" s="286">
        <v>0</v>
      </c>
      <c r="D25" s="286">
        <v>0.1</v>
      </c>
      <c r="E25" s="286">
        <v>6.6666666666666666E-2</v>
      </c>
      <c r="F25" s="286">
        <v>6.6666666666666666E-2</v>
      </c>
      <c r="G25" s="286">
        <v>6.6666666666666666E-2</v>
      </c>
      <c r="H25" s="286">
        <v>0</v>
      </c>
      <c r="I25" s="286">
        <v>0</v>
      </c>
      <c r="J25" s="286">
        <v>0.2</v>
      </c>
      <c r="K25" s="286">
        <v>0.1</v>
      </c>
      <c r="L25" s="286">
        <v>0.3</v>
      </c>
      <c r="M25" s="286">
        <v>0.30000000000000004</v>
      </c>
    </row>
    <row r="26" spans="1:13">
      <c r="A26" s="126">
        <v>25</v>
      </c>
      <c r="B26" s="126" t="str">
        <v>sara.bedoya@colegiomacaya.cl</v>
      </c>
      <c r="C26" s="286">
        <v>6.6666666666666666E-2</v>
      </c>
      <c r="D26" s="286">
        <v>0.1</v>
      </c>
      <c r="E26" s="286">
        <v>6.6666666666666666E-2</v>
      </c>
      <c r="F26" s="286">
        <v>3.3333333333333333E-2</v>
      </c>
      <c r="G26" s="286">
        <v>0.13333333333333333</v>
      </c>
      <c r="H26" s="286">
        <v>6.6666666666666666E-2</v>
      </c>
      <c r="I26" s="286">
        <v>0.1</v>
      </c>
      <c r="J26" s="286">
        <v>0.16666666666666666</v>
      </c>
      <c r="K26" s="286">
        <v>0.2</v>
      </c>
      <c r="L26" s="286">
        <v>0.46666666666666667</v>
      </c>
      <c r="M26" s="286">
        <v>0.46666666666666667</v>
      </c>
    </row>
    <row r="27" spans="1:13">
      <c r="A27" s="126">
        <v>26</v>
      </c>
      <c r="B27" s="126" t="str">
        <v>antonia.acosta@colegiomacaya.cl</v>
      </c>
      <c r="C27" s="286">
        <v>6.6666666666666666E-2</v>
      </c>
      <c r="D27" s="286">
        <v>3.3333333333333333E-2</v>
      </c>
      <c r="E27" s="286">
        <v>0</v>
      </c>
      <c r="F27" s="286">
        <v>6.6666666666666666E-2</v>
      </c>
      <c r="G27" s="286">
        <v>0</v>
      </c>
      <c r="H27" s="286">
        <v>3.3333333333333333E-2</v>
      </c>
      <c r="I27" s="286">
        <v>6.6666666666666666E-2</v>
      </c>
      <c r="J27" s="286">
        <v>3.3333333333333333E-2</v>
      </c>
      <c r="K27" s="286">
        <v>0.1</v>
      </c>
      <c r="L27" s="286">
        <v>0.2</v>
      </c>
      <c r="M27" s="286">
        <v>0.2</v>
      </c>
    </row>
    <row r="28" spans="1:13">
      <c r="A28" s="126">
        <v>27</v>
      </c>
      <c r="B28" s="126" t="str">
        <v>jhon.valencia@colegiomacaya.cl</v>
      </c>
      <c r="C28" s="286">
        <v>6.6666666666666666E-2</v>
      </c>
      <c r="D28" s="286">
        <v>6.6666666666666666E-2</v>
      </c>
      <c r="E28" s="286">
        <v>3.3333333333333333E-2</v>
      </c>
      <c r="F28" s="286">
        <v>0.1</v>
      </c>
      <c r="G28" s="286">
        <v>6.6666666666666666E-2</v>
      </c>
      <c r="H28" s="286">
        <v>0.1</v>
      </c>
      <c r="I28" s="286">
        <v>0.2</v>
      </c>
      <c r="J28" s="286">
        <v>0.1</v>
      </c>
      <c r="K28" s="286">
        <v>0.13333333333333333</v>
      </c>
      <c r="L28" s="286">
        <v>0.43333333333333335</v>
      </c>
      <c r="M28" s="286">
        <v>0.43333333333333335</v>
      </c>
    </row>
    <row r="29" spans="1:13">
      <c r="A29" s="126">
        <v>28</v>
      </c>
      <c r="B29" s="126" t="str">
        <v>katherine.villca@colegiomacaya.cl</v>
      </c>
      <c r="C29" s="286">
        <v>3.3333333333333333E-2</v>
      </c>
      <c r="D29" s="286">
        <v>0</v>
      </c>
      <c r="E29" s="286">
        <v>0</v>
      </c>
      <c r="F29" s="286">
        <v>3.3333333333333333E-2</v>
      </c>
      <c r="G29" s="286">
        <v>0</v>
      </c>
      <c r="H29" s="286">
        <v>0</v>
      </c>
      <c r="I29" s="286">
        <v>3.3333333333333333E-2</v>
      </c>
      <c r="J29" s="286">
        <v>0</v>
      </c>
      <c r="K29" s="286">
        <v>3.3333333333333333E-2</v>
      </c>
      <c r="L29" s="286">
        <v>6.6666666666666666E-2</v>
      </c>
      <c r="M29" s="286">
        <v>6.6666666666666666E-2</v>
      </c>
    </row>
    <row r="30" spans="1:13">
      <c r="A30" s="126">
        <v>29</v>
      </c>
      <c r="B30" s="126" t="str">
        <v>sofia.leon@colegiomacaya.cl</v>
      </c>
      <c r="C30" s="286">
        <v>0.1</v>
      </c>
      <c r="D30" s="286">
        <v>6.6666666666666666E-2</v>
      </c>
      <c r="E30" s="286">
        <v>0.13333333333333333</v>
      </c>
      <c r="F30" s="286">
        <v>0.1</v>
      </c>
      <c r="G30" s="286">
        <v>0.1</v>
      </c>
      <c r="H30" s="286">
        <v>3.3333333333333333E-2</v>
      </c>
      <c r="I30" s="286">
        <v>0.13333333333333333</v>
      </c>
      <c r="J30" s="286">
        <v>0.26666666666666666</v>
      </c>
      <c r="K30" s="286">
        <v>0.13333333333333333</v>
      </c>
      <c r="L30" s="286">
        <v>0.53333333333333333</v>
      </c>
      <c r="M30" s="286">
        <v>0.53333333333333333</v>
      </c>
    </row>
    <row r="31" spans="1:13">
      <c r="A31" s="126">
        <v>30</v>
      </c>
      <c r="B31" s="126" t="str">
        <v>aaron.cocha@colegiomacaya.cl</v>
      </c>
      <c r="C31" s="286">
        <v>0.1</v>
      </c>
      <c r="D31" s="286">
        <v>0</v>
      </c>
      <c r="E31" s="286">
        <v>0</v>
      </c>
      <c r="F31" s="286">
        <v>6.6666666666666666E-2</v>
      </c>
      <c r="G31" s="286">
        <v>3.3333333333333333E-2</v>
      </c>
      <c r="H31" s="286">
        <v>0</v>
      </c>
      <c r="I31" s="286">
        <v>3.3333333333333333E-2</v>
      </c>
      <c r="J31" s="286">
        <v>6.6666666666666666E-2</v>
      </c>
      <c r="K31" s="286">
        <v>0.1</v>
      </c>
      <c r="L31" s="286">
        <v>0.2</v>
      </c>
      <c r="M31" s="286">
        <v>0.2</v>
      </c>
    </row>
    <row r="32" spans="1:13">
      <c r="A32" s="126">
        <v>31</v>
      </c>
      <c r="B32" s="126" t="str">
        <v>kitzia.parada@colegiomacaya.cl</v>
      </c>
      <c r="C32" s="286">
        <v>0.1</v>
      </c>
      <c r="D32" s="286">
        <v>0</v>
      </c>
      <c r="E32" s="286">
        <v>3.3333333333333333E-2</v>
      </c>
      <c r="F32" s="286">
        <v>3.3333333333333333E-2</v>
      </c>
      <c r="G32" s="286">
        <v>0</v>
      </c>
      <c r="H32" s="286">
        <v>6.6666666666666666E-2</v>
      </c>
      <c r="I32" s="286">
        <v>6.6666666666666666E-2</v>
      </c>
      <c r="J32" s="286">
        <v>6.6666666666666666E-2</v>
      </c>
      <c r="K32" s="286">
        <v>0.1</v>
      </c>
      <c r="L32" s="286">
        <v>0.23333333333333334</v>
      </c>
      <c r="M32" s="286">
        <v>0.23333333333333334</v>
      </c>
    </row>
    <row r="33" spans="1:13">
      <c r="A33" s="126">
        <v>32</v>
      </c>
      <c r="B33" s="126" t="str">
        <v>nicolas.diaz@colegiomacaya.cl</v>
      </c>
      <c r="C33" s="286">
        <v>0.1</v>
      </c>
      <c r="D33" s="286">
        <v>6.6666666666666666E-2</v>
      </c>
      <c r="E33" s="286">
        <v>0.1</v>
      </c>
      <c r="F33" s="286">
        <v>6.6666666666666666E-2</v>
      </c>
      <c r="G33" s="286">
        <v>0.1</v>
      </c>
      <c r="H33" s="286">
        <v>0.1</v>
      </c>
      <c r="I33" s="286">
        <v>0.13333333333333333</v>
      </c>
      <c r="J33" s="286">
        <v>0.2</v>
      </c>
      <c r="K33" s="286">
        <v>0.2</v>
      </c>
      <c r="L33" s="286">
        <v>0.53333333333333333</v>
      </c>
      <c r="M33" s="286">
        <v>0.53333333333333344</v>
      </c>
    </row>
    <row r="34" spans="1:13">
      <c r="A34" s="126">
        <v>33</v>
      </c>
      <c r="B34" s="126">
        <v>0</v>
      </c>
      <c r="C34" s="286">
        <v>0</v>
      </c>
      <c r="D34" s="286">
        <v>0</v>
      </c>
      <c r="E34" s="286">
        <v>0</v>
      </c>
      <c r="F34" s="286">
        <v>0</v>
      </c>
      <c r="G34" s="286">
        <v>0</v>
      </c>
      <c r="H34" s="286">
        <v>0</v>
      </c>
      <c r="I34" s="286">
        <v>0</v>
      </c>
      <c r="J34" s="286">
        <v>0</v>
      </c>
      <c r="K34" s="286">
        <v>0</v>
      </c>
      <c r="L34" s="286">
        <v>0</v>
      </c>
      <c r="M34" s="286">
        <v>0</v>
      </c>
    </row>
    <row r="35" spans="1:13">
      <c r="A35" s="126">
        <v>34</v>
      </c>
      <c r="B35" s="126">
        <v>0</v>
      </c>
      <c r="C35" s="286">
        <v>0</v>
      </c>
      <c r="D35" s="286">
        <v>0</v>
      </c>
      <c r="E35" s="286">
        <v>0</v>
      </c>
      <c r="F35" s="286">
        <v>0</v>
      </c>
      <c r="G35" s="286">
        <v>0</v>
      </c>
      <c r="H35" s="286">
        <v>0</v>
      </c>
      <c r="I35" s="286">
        <v>0</v>
      </c>
      <c r="J35" s="286">
        <v>0</v>
      </c>
      <c r="K35" s="286">
        <v>0</v>
      </c>
      <c r="L35" s="286">
        <v>0</v>
      </c>
      <c r="M35" s="286">
        <v>0</v>
      </c>
    </row>
    <row r="36" spans="1:13">
      <c r="A36" s="126">
        <v>35</v>
      </c>
      <c r="B36" s="126">
        <v>0</v>
      </c>
      <c r="C36" s="286">
        <v>0</v>
      </c>
      <c r="D36" s="286">
        <v>0</v>
      </c>
      <c r="E36" s="286">
        <v>0</v>
      </c>
      <c r="F36" s="286">
        <v>0</v>
      </c>
      <c r="G36" s="286">
        <v>0</v>
      </c>
      <c r="H36" s="286">
        <v>0</v>
      </c>
      <c r="I36" s="286">
        <v>0</v>
      </c>
      <c r="J36" s="286">
        <v>0</v>
      </c>
      <c r="K36" s="286">
        <v>0</v>
      </c>
      <c r="L36" s="286">
        <v>0</v>
      </c>
      <c r="M36" s="286">
        <v>0</v>
      </c>
    </row>
    <row r="37" spans="1:13">
      <c r="A37" s="126">
        <v>36</v>
      </c>
      <c r="B37" s="126">
        <v>0</v>
      </c>
      <c r="C37" s="286">
        <v>0</v>
      </c>
      <c r="D37" s="286">
        <v>0</v>
      </c>
      <c r="E37" s="286">
        <v>0</v>
      </c>
      <c r="F37" s="286">
        <v>0</v>
      </c>
      <c r="G37" s="286">
        <v>0</v>
      </c>
      <c r="H37" s="286">
        <v>0</v>
      </c>
      <c r="I37" s="286">
        <v>0</v>
      </c>
      <c r="J37" s="286">
        <v>0</v>
      </c>
      <c r="K37" s="286">
        <v>0</v>
      </c>
      <c r="L37" s="286">
        <v>0</v>
      </c>
      <c r="M37" s="286">
        <v>0</v>
      </c>
    </row>
    <row r="38" spans="1:13">
      <c r="A38" s="126">
        <v>37</v>
      </c>
      <c r="B38" s="126">
        <v>0</v>
      </c>
      <c r="C38" s="286">
        <v>0</v>
      </c>
      <c r="D38" s="286">
        <v>0</v>
      </c>
      <c r="E38" s="286">
        <v>0</v>
      </c>
      <c r="F38" s="286">
        <v>0</v>
      </c>
      <c r="G38" s="286">
        <v>0</v>
      </c>
      <c r="H38" s="286">
        <v>0</v>
      </c>
      <c r="I38" s="286">
        <v>0</v>
      </c>
      <c r="J38" s="286">
        <v>0</v>
      </c>
      <c r="K38" s="286">
        <v>0</v>
      </c>
      <c r="L38" s="286">
        <v>0</v>
      </c>
      <c r="M38" s="286">
        <v>0</v>
      </c>
    </row>
    <row r="39" spans="1:13">
      <c r="A39" s="126">
        <v>38</v>
      </c>
      <c r="B39" s="126">
        <v>0</v>
      </c>
      <c r="C39" s="286">
        <v>0</v>
      </c>
      <c r="D39" s="286">
        <v>0</v>
      </c>
      <c r="E39" s="286">
        <v>0</v>
      </c>
      <c r="F39" s="286">
        <v>0</v>
      </c>
      <c r="G39" s="286">
        <v>0</v>
      </c>
      <c r="H39" s="286">
        <v>0</v>
      </c>
      <c r="I39" s="286">
        <v>0</v>
      </c>
      <c r="J39" s="286">
        <v>0</v>
      </c>
      <c r="K39" s="286">
        <v>0</v>
      </c>
      <c r="L39" s="286">
        <v>0</v>
      </c>
      <c r="M39" s="286">
        <v>0</v>
      </c>
    </row>
    <row r="40" spans="1:13">
      <c r="A40" s="126">
        <v>39</v>
      </c>
      <c r="B40" s="126">
        <v>0</v>
      </c>
      <c r="C40" s="286">
        <v>0</v>
      </c>
      <c r="D40" s="286">
        <v>0</v>
      </c>
      <c r="E40" s="286">
        <v>0</v>
      </c>
      <c r="F40" s="286">
        <v>0</v>
      </c>
      <c r="G40" s="286">
        <v>0</v>
      </c>
      <c r="H40" s="286">
        <v>0</v>
      </c>
      <c r="I40" s="286">
        <v>0</v>
      </c>
      <c r="J40" s="286">
        <v>0</v>
      </c>
      <c r="K40" s="286">
        <v>0</v>
      </c>
      <c r="L40" s="286">
        <v>0</v>
      </c>
      <c r="M40" s="286">
        <v>0</v>
      </c>
    </row>
    <row r="41" spans="1:13">
      <c r="A41" s="126">
        <v>40</v>
      </c>
      <c r="B41" s="126">
        <v>0</v>
      </c>
      <c r="C41" s="286">
        <v>0</v>
      </c>
      <c r="D41" s="286">
        <v>0</v>
      </c>
      <c r="E41" s="286">
        <v>0</v>
      </c>
      <c r="F41" s="286">
        <v>0</v>
      </c>
      <c r="G41" s="286">
        <v>0</v>
      </c>
      <c r="H41" s="286">
        <v>0</v>
      </c>
      <c r="I41" s="286">
        <v>0</v>
      </c>
      <c r="J41" s="286">
        <v>0</v>
      </c>
      <c r="K41" s="286">
        <v>0</v>
      </c>
      <c r="L41" s="286">
        <v>0</v>
      </c>
      <c r="M41" s="286">
        <v>0</v>
      </c>
    </row>
    <row r="42" spans="1:13">
      <c r="A42" s="126">
        <v>41</v>
      </c>
      <c r="B42" s="126">
        <v>0</v>
      </c>
      <c r="C42" s="286">
        <v>0</v>
      </c>
      <c r="D42" s="286">
        <v>0</v>
      </c>
      <c r="E42" s="286">
        <v>0</v>
      </c>
      <c r="F42" s="286">
        <v>0</v>
      </c>
      <c r="G42" s="286">
        <v>0</v>
      </c>
      <c r="H42" s="286">
        <v>0</v>
      </c>
      <c r="I42" s="286">
        <v>0</v>
      </c>
      <c r="J42" s="286">
        <v>0</v>
      </c>
      <c r="K42" s="286">
        <v>0</v>
      </c>
      <c r="L42" s="286">
        <v>0</v>
      </c>
      <c r="M42" s="286">
        <v>0</v>
      </c>
    </row>
    <row r="43" spans="1:13">
      <c r="A43" s="126">
        <v>42</v>
      </c>
      <c r="B43" s="126">
        <v>0</v>
      </c>
      <c r="C43" s="286">
        <v>0</v>
      </c>
      <c r="D43" s="286">
        <v>0</v>
      </c>
      <c r="E43" s="286">
        <v>0</v>
      </c>
      <c r="F43" s="286">
        <v>0</v>
      </c>
      <c r="G43" s="286">
        <v>0</v>
      </c>
      <c r="H43" s="286">
        <v>0</v>
      </c>
      <c r="I43" s="286">
        <v>0</v>
      </c>
      <c r="J43" s="286">
        <v>0</v>
      </c>
      <c r="K43" s="286">
        <v>0</v>
      </c>
      <c r="L43" s="286">
        <v>0</v>
      </c>
      <c r="M43" s="286">
        <v>0</v>
      </c>
    </row>
    <row r="44" spans="1:13">
      <c r="A44" s="126">
        <v>43</v>
      </c>
      <c r="B44" s="126">
        <v>0</v>
      </c>
      <c r="C44" s="286">
        <v>0</v>
      </c>
      <c r="D44" s="286">
        <v>0</v>
      </c>
      <c r="E44" s="286">
        <v>0</v>
      </c>
      <c r="F44" s="286">
        <v>0</v>
      </c>
      <c r="G44" s="286">
        <v>0</v>
      </c>
      <c r="H44" s="286">
        <v>0</v>
      </c>
      <c r="I44" s="286">
        <v>0</v>
      </c>
      <c r="J44" s="286">
        <v>0</v>
      </c>
      <c r="K44" s="286">
        <v>0</v>
      </c>
      <c r="L44" s="286">
        <v>0</v>
      </c>
      <c r="M44" s="286">
        <v>0</v>
      </c>
    </row>
    <row r="45" spans="1:13">
      <c r="A45" s="126">
        <v>44</v>
      </c>
      <c r="B45" s="126">
        <v>0</v>
      </c>
      <c r="C45" s="286">
        <v>0</v>
      </c>
      <c r="D45" s="286">
        <v>0</v>
      </c>
      <c r="E45" s="286">
        <v>0</v>
      </c>
      <c r="F45" s="286">
        <v>0</v>
      </c>
      <c r="G45" s="286">
        <v>0</v>
      </c>
      <c r="H45" s="286">
        <v>0</v>
      </c>
      <c r="I45" s="286">
        <v>0</v>
      </c>
      <c r="J45" s="286">
        <v>0</v>
      </c>
      <c r="K45" s="286">
        <v>0</v>
      </c>
      <c r="L45" s="286">
        <v>0</v>
      </c>
      <c r="M45" s="286">
        <v>0</v>
      </c>
    </row>
    <row r="46" spans="1:13">
      <c r="A46" s="126">
        <v>45</v>
      </c>
      <c r="B46" s="126">
        <v>0</v>
      </c>
      <c r="C46" s="286">
        <v>0</v>
      </c>
      <c r="D46" s="286">
        <v>0</v>
      </c>
      <c r="E46" s="286">
        <v>0</v>
      </c>
      <c r="F46" s="286">
        <v>0</v>
      </c>
      <c r="G46" s="286">
        <v>0</v>
      </c>
      <c r="H46" s="286">
        <v>0</v>
      </c>
      <c r="I46" s="286">
        <v>0</v>
      </c>
      <c r="J46" s="286">
        <v>0</v>
      </c>
      <c r="K46" s="286">
        <v>0</v>
      </c>
      <c r="L46" s="286">
        <v>0</v>
      </c>
      <c r="M46" s="286">
        <v>0</v>
      </c>
    </row>
    <row r="47" spans="1:13">
      <c r="A47" s="126">
        <v>46</v>
      </c>
      <c r="B47" s="126">
        <v>0</v>
      </c>
      <c r="C47" s="286">
        <v>0</v>
      </c>
      <c r="D47" s="286">
        <v>0</v>
      </c>
      <c r="E47" s="286">
        <v>0</v>
      </c>
      <c r="F47" s="286">
        <v>0</v>
      </c>
      <c r="G47" s="286">
        <v>0</v>
      </c>
      <c r="H47" s="286">
        <v>0</v>
      </c>
      <c r="I47" s="286">
        <v>0</v>
      </c>
      <c r="J47" s="286">
        <v>0</v>
      </c>
      <c r="K47" s="286">
        <v>0</v>
      </c>
      <c r="L47" s="286">
        <v>0</v>
      </c>
      <c r="M47" s="286">
        <v>0</v>
      </c>
    </row>
    <row r="48" spans="1:13">
      <c r="A48" s="126">
        <v>47</v>
      </c>
      <c r="B48" s="126">
        <v>0</v>
      </c>
      <c r="C48" s="286">
        <v>0</v>
      </c>
      <c r="D48" s="286">
        <v>0</v>
      </c>
      <c r="E48" s="286">
        <v>0</v>
      </c>
      <c r="F48" s="286">
        <v>0</v>
      </c>
      <c r="G48" s="286">
        <v>0</v>
      </c>
      <c r="H48" s="286">
        <v>0</v>
      </c>
      <c r="I48" s="286">
        <v>0</v>
      </c>
      <c r="J48" s="286">
        <v>0</v>
      </c>
      <c r="K48" s="286">
        <v>0</v>
      </c>
      <c r="L48" s="286">
        <v>0</v>
      </c>
      <c r="M48" s="28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450B-AC26-4975-8B18-BDED74EAE2CA}">
  <dimension ref="A1:H5"/>
  <sheetViews>
    <sheetView tabSelected="1" workbookViewId="0">
      <selection activeCell="C16" sqref="C16"/>
    </sheetView>
  </sheetViews>
  <sheetFormatPr baseColWidth="10" defaultRowHeight="15.75"/>
  <cols>
    <col min="1" max="1" width="41.125" bestFit="1" customWidth="1"/>
    <col min="2" max="7" width="19.875" customWidth="1"/>
  </cols>
  <sheetData>
    <row r="1" spans="1:8" ht="33.75" customHeight="1">
      <c r="A1" s="271" t="s">
        <v>7</v>
      </c>
      <c r="B1" s="100" t="str">
        <f>IFERROR('DATOS '!C4,"")</f>
        <v>Literario narrativo: Leyenda</v>
      </c>
      <c r="C1" s="100" t="str">
        <f>IFERROR('DATOS '!D4,"")</f>
        <v>Literario lírico: Poema</v>
      </c>
      <c r="D1" s="100" t="str">
        <f>IFERROR('DATOS '!E4,"")</f>
        <v>No literario: Entrevista</v>
      </c>
      <c r="E1" s="100" t="str">
        <f>IFERROR('DATOS '!F4,"")</f>
        <v>No literario: Afiche</v>
      </c>
      <c r="F1" s="100" t="str">
        <f>IFERROR('DATOS '!G4,"")</f>
        <v>No literario: informativo</v>
      </c>
      <c r="G1" s="100" t="str">
        <f>IFERROR('DATOS '!H4,"")</f>
        <v>Literario narrativo: Cuento</v>
      </c>
      <c r="H1" s="100" t="str">
        <f>IFERROR('DATOS '!I4,"")</f>
        <v>MI CURSO</v>
      </c>
    </row>
    <row r="2" spans="1:8" ht="21">
      <c r="A2" s="71" t="str">
        <f>'DATOS '!B5</f>
        <v>Localizar información</v>
      </c>
      <c r="B2" s="287">
        <f>IFERROR('DATOS '!C5,0)</f>
        <v>0.63398437500000004</v>
      </c>
      <c r="C2" s="287">
        <f>IFERROR('DATOS '!D5,0)</f>
        <v>0.681640625</v>
      </c>
      <c r="D2" s="287">
        <f>IFERROR('DATOS '!E5,0)</f>
        <v>0.69596354166666674</v>
      </c>
      <c r="E2" s="287">
        <f>IFERROR('DATOS '!F5,0)</f>
        <v>0.615234375</v>
      </c>
      <c r="F2" s="287">
        <f>IFERROR('DATOS '!G5,0)</f>
        <v>0.69596354166666674</v>
      </c>
      <c r="G2" s="287">
        <f>IFERROR('DATOS '!H5,0)</f>
        <v>0.693359375</v>
      </c>
      <c r="H2" s="287">
        <f>IFERROR('DATOS '!I5,0)</f>
        <v>0.66935763888888899</v>
      </c>
    </row>
    <row r="3" spans="1:8" ht="21">
      <c r="A3" s="71" t="str">
        <f>'DATOS '!B6</f>
        <v>Relacionar e interpretar información</v>
      </c>
      <c r="B3" s="287">
        <f>IFERROR('DATOS '!C6,0)</f>
        <v>0.67723214285714284</v>
      </c>
      <c r="C3" s="287">
        <f>IFERROR('DATOS '!D6,0)</f>
        <v>0.72488839285714279</v>
      </c>
      <c r="D3" s="287">
        <f>IFERROR('DATOS '!E6,0)</f>
        <v>0.73921130952380953</v>
      </c>
      <c r="E3" s="287">
        <f>IFERROR('DATOS '!F6,0)</f>
        <v>0.65848214285714279</v>
      </c>
      <c r="F3" s="287">
        <f>IFERROR('DATOS '!G6,0)</f>
        <v>0.73921130952380953</v>
      </c>
      <c r="G3" s="287">
        <f>IFERROR('DATOS '!H6,0)</f>
        <v>0.73660714285714279</v>
      </c>
      <c r="H3" s="287">
        <f>IFERROR('DATOS '!I6,0)</f>
        <v>0.71260540674603179</v>
      </c>
    </row>
    <row r="4" spans="1:8" ht="21">
      <c r="A4" s="71" t="str">
        <f>'DATOS '!B7</f>
        <v>Reflexionar sobre el texto</v>
      </c>
      <c r="B4" s="287">
        <f>IFERROR('DATOS '!C7,0)</f>
        <v>0.57539062500000004</v>
      </c>
      <c r="C4" s="287">
        <f>IFERROR('DATOS '!D7,0)</f>
        <v>0.623046875</v>
      </c>
      <c r="D4" s="287">
        <f>IFERROR('DATOS '!E7,0)</f>
        <v>0.63736979166666674</v>
      </c>
      <c r="E4" s="287">
        <f>IFERROR('DATOS '!F7,0)</f>
        <v>0.556640625</v>
      </c>
      <c r="F4" s="287">
        <f>IFERROR('DATOS '!G7,0)</f>
        <v>0.63736979166666674</v>
      </c>
      <c r="G4" s="287">
        <f>IFERROR('DATOS '!H7,0)</f>
        <v>0.634765625</v>
      </c>
      <c r="H4" s="287">
        <f>IFERROR('DATOS '!I7,0)</f>
        <v>0.61076388888888899</v>
      </c>
    </row>
    <row r="5" spans="1:8" ht="21">
      <c r="A5" s="71" t="str">
        <f>'DATOS '!B8</f>
        <v>MI CURSO</v>
      </c>
      <c r="B5" s="287">
        <f>IFERROR('DATOS '!C8,0)</f>
        <v>0.62886904761904761</v>
      </c>
      <c r="C5" s="287">
        <f>IFERROR('DATOS '!D8,0)</f>
        <v>0.67652529761904756</v>
      </c>
      <c r="D5" s="287">
        <f>IFERROR('DATOS '!E8,0)</f>
        <v>0.69084821428571441</v>
      </c>
      <c r="E5" s="287">
        <f>IFERROR('DATOS '!F8,0)</f>
        <v>0.61011904761904756</v>
      </c>
      <c r="F5" s="287">
        <f>IFERROR('DATOS '!G8,0)</f>
        <v>0.69084821428571441</v>
      </c>
      <c r="G5" s="287">
        <f>IFERROR('DATOS '!H8,0)</f>
        <v>0.68824404761904756</v>
      </c>
      <c r="H5" s="287">
        <f>IFERROR('DATOS '!I8,0)</f>
        <v>0.66424231150793656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644C-A77D-4528-9B44-19EC2982CA9C}">
  <dimension ref="A1:L34"/>
  <sheetViews>
    <sheetView workbookViewId="0">
      <selection activeCell="K1" sqref="K1"/>
    </sheetView>
  </sheetViews>
  <sheetFormatPr baseColWidth="10" defaultRowHeight="21"/>
  <cols>
    <col min="1" max="1" width="11.375" style="278" bestFit="1" customWidth="1"/>
    <col min="2" max="2" width="36.75" style="278" bestFit="1" customWidth="1"/>
    <col min="3" max="3" width="9.375" style="279" bestFit="1" customWidth="1"/>
    <col min="4" max="4" width="9.375" style="279" customWidth="1"/>
    <col min="5" max="5" width="17.5" style="279" bestFit="1" customWidth="1"/>
    <col min="6" max="6" width="19" style="281" customWidth="1"/>
    <col min="7" max="7" width="16.875" style="283" customWidth="1"/>
    <col min="8" max="8" width="12.5" style="279" customWidth="1"/>
    <col min="9" max="9" width="44.625" style="278" bestFit="1" customWidth="1"/>
    <col min="10" max="10" width="14.75" style="278" customWidth="1"/>
    <col min="11" max="11" width="16.625" style="278" customWidth="1"/>
    <col min="12" max="12" width="8.375" style="279" customWidth="1"/>
  </cols>
  <sheetData>
    <row r="1" spans="1:12" ht="18.75">
      <c r="A1" s="274" t="s">
        <v>22</v>
      </c>
      <c r="B1" s="275" t="s">
        <v>21</v>
      </c>
      <c r="C1" s="274" t="s">
        <v>24</v>
      </c>
      <c r="D1" s="274" t="s">
        <v>25</v>
      </c>
      <c r="E1" s="274" t="s">
        <v>4407</v>
      </c>
      <c r="F1" s="276" t="s">
        <v>45</v>
      </c>
      <c r="G1" s="274" t="s">
        <v>47</v>
      </c>
      <c r="H1" s="274" t="s">
        <v>48</v>
      </c>
      <c r="I1" s="274" t="s">
        <v>189</v>
      </c>
      <c r="J1" s="277" t="s">
        <v>2806</v>
      </c>
      <c r="K1" s="274" t="s">
        <v>4408</v>
      </c>
      <c r="L1" s="274" t="s">
        <v>4406</v>
      </c>
    </row>
    <row r="2" spans="1:12">
      <c r="A2" s="64" cm="1">
        <f t="array" ref="A2:L33">_xlfn._xlws.FILTER('DATOS '!A18:L56,'DATOS '!A18:A56&gt;0)</f>
        <v>1</v>
      </c>
      <c r="B2" s="68" t="str">
        <v>Cristopher colan</v>
      </c>
      <c r="C2" s="64">
        <v>15</v>
      </c>
      <c r="D2" s="64">
        <v>3.5</v>
      </c>
      <c r="E2" s="67">
        <v>0.5</v>
      </c>
      <c r="F2" s="273">
        <v>44491.409918981481</v>
      </c>
      <c r="G2" s="282">
        <v>5.5555555555555552E-2</v>
      </c>
      <c r="H2" s="64">
        <v>12</v>
      </c>
      <c r="I2" s="68" t="str">
        <v>cristopher.colan@colegiomacaya.cl</v>
      </c>
      <c r="J2" s="68" t="str">
        <v>Masculino</v>
      </c>
      <c r="K2" s="68" t="str">
        <v>Inicial</v>
      </c>
      <c r="L2" s="64" t="str">
        <v>NL</v>
      </c>
    </row>
    <row r="3" spans="1:12">
      <c r="A3" s="64">
        <v>2</v>
      </c>
      <c r="B3" s="68" t="str">
        <v>Jonathan zamora 7'B</v>
      </c>
      <c r="C3" s="64">
        <v>18</v>
      </c>
      <c r="D3" s="64">
        <v>4.2</v>
      </c>
      <c r="E3" s="67">
        <v>0.6</v>
      </c>
      <c r="F3" s="273">
        <v>44491.419374999998</v>
      </c>
      <c r="G3" s="282">
        <v>6.5277777777777782E-2</v>
      </c>
      <c r="H3" s="64">
        <v>12</v>
      </c>
      <c r="I3" s="68" t="str">
        <v>jonathan.zamora@colegiomacaya.cl</v>
      </c>
      <c r="J3" s="68" t="str">
        <v>Masculino</v>
      </c>
      <c r="K3" s="68" t="str">
        <v>Intermedio</v>
      </c>
      <c r="L3" s="64" t="str">
        <v>ML</v>
      </c>
    </row>
    <row r="4" spans="1:12">
      <c r="A4" s="64">
        <v>3</v>
      </c>
      <c r="B4" s="68" t="str">
        <v>Benjamin aguilera</v>
      </c>
      <c r="C4" s="64">
        <v>19</v>
      </c>
      <c r="D4" s="64">
        <v>4.5</v>
      </c>
      <c r="E4" s="67">
        <v>0.6333333333333333</v>
      </c>
      <c r="F4" s="273">
        <v>44491.420381944445</v>
      </c>
      <c r="G4" s="282">
        <v>6.5972222222222224E-2</v>
      </c>
      <c r="H4" s="64">
        <v>13</v>
      </c>
      <c r="I4" s="68" t="str">
        <v>benjamin.aguilera@colegiomacaya.cl</v>
      </c>
      <c r="J4" s="68" t="str">
        <v>Masculino</v>
      </c>
      <c r="K4" s="68" t="str">
        <v>Intermedio</v>
      </c>
      <c r="L4" s="64" t="str">
        <v>ML</v>
      </c>
    </row>
    <row r="5" spans="1:12">
      <c r="A5" s="64">
        <v>4</v>
      </c>
      <c r="B5" s="68" t="str">
        <v>Sofía soto 7°b</v>
      </c>
      <c r="C5" s="64">
        <v>16</v>
      </c>
      <c r="D5" s="64">
        <v>3.8000000000000003</v>
      </c>
      <c r="E5" s="67">
        <v>0.53333333333333333</v>
      </c>
      <c r="F5" s="273">
        <v>44491.427465277775</v>
      </c>
      <c r="G5" s="282">
        <v>7.3611111111111113E-2</v>
      </c>
      <c r="H5" s="64">
        <v>13</v>
      </c>
      <c r="I5" s="68" t="str">
        <v>sofia.soto@colegiomacaya.cl</v>
      </c>
      <c r="J5" s="68" t="str">
        <v>Femenino</v>
      </c>
      <c r="K5" s="68" t="str">
        <v>Inicial</v>
      </c>
      <c r="L5" s="64" t="str">
        <v>NL</v>
      </c>
    </row>
    <row r="6" spans="1:12">
      <c r="A6" s="64">
        <v>5</v>
      </c>
      <c r="B6" s="68" t="str">
        <v>Luciana Diaz</v>
      </c>
      <c r="C6" s="64">
        <v>23</v>
      </c>
      <c r="D6" s="64">
        <v>5.3999999999999995</v>
      </c>
      <c r="E6" s="67">
        <v>0.76666666666666672</v>
      </c>
      <c r="F6" s="273">
        <v>44491.427777777775</v>
      </c>
      <c r="G6" s="282">
        <v>7.3611111111111113E-2</v>
      </c>
      <c r="H6" s="64">
        <v>12</v>
      </c>
      <c r="I6" s="68" t="str">
        <v>luciana.diaz@colegiomacaya.cl</v>
      </c>
      <c r="J6" s="68" t="str">
        <v>Femenino</v>
      </c>
      <c r="K6" s="68" t="str">
        <v>Intermedio</v>
      </c>
      <c r="L6" s="64" t="str">
        <v>ML</v>
      </c>
    </row>
    <row r="7" spans="1:12">
      <c r="A7" s="64">
        <v>6</v>
      </c>
      <c r="B7" s="68" t="str">
        <v>Javiera Espinoza</v>
      </c>
      <c r="C7" s="64">
        <v>24</v>
      </c>
      <c r="D7" s="64">
        <v>5.6</v>
      </c>
      <c r="E7" s="67">
        <v>0.8</v>
      </c>
      <c r="F7" s="273">
        <v>44491.428749999999</v>
      </c>
      <c r="G7" s="282">
        <v>7.4305555555555555E-2</v>
      </c>
      <c r="H7" s="64">
        <v>13</v>
      </c>
      <c r="I7" s="68" t="str">
        <v>javiera.espinoza@colegiomacaya.cl</v>
      </c>
      <c r="J7" s="68" t="str">
        <v>Femenino</v>
      </c>
      <c r="K7" s="68" t="str">
        <v>Intermedio</v>
      </c>
      <c r="L7" s="64" t="str">
        <v>L</v>
      </c>
    </row>
    <row r="8" spans="1:12">
      <c r="A8" s="64">
        <v>7</v>
      </c>
      <c r="B8" s="68" t="str">
        <v>Germán Cerda Cárdenas 7° B</v>
      </c>
      <c r="C8" s="64">
        <v>28</v>
      </c>
      <c r="D8" s="64">
        <v>6.6</v>
      </c>
      <c r="E8" s="67">
        <v>0.93333333333333335</v>
      </c>
      <c r="F8" s="273">
        <v>44491.433553240742</v>
      </c>
      <c r="G8" s="282">
        <v>7.9166666666666663E-2</v>
      </c>
      <c r="H8" s="64">
        <v>12</v>
      </c>
      <c r="I8" s="68" t="str">
        <v>german.cerda@colegiomacaya.cl</v>
      </c>
      <c r="J8" s="68" t="str">
        <v>Masculino</v>
      </c>
      <c r="K8" s="68" t="str">
        <v>Avanzado</v>
      </c>
      <c r="L8" s="64" t="str">
        <v>L</v>
      </c>
    </row>
    <row r="9" spans="1:12">
      <c r="A9" s="64">
        <v>8</v>
      </c>
      <c r="B9" s="68" t="str">
        <v>Maira Osses</v>
      </c>
      <c r="C9" s="64">
        <v>26</v>
      </c>
      <c r="D9" s="64">
        <v>6.1</v>
      </c>
      <c r="E9" s="67">
        <v>0.8666666666666667</v>
      </c>
      <c r="F9" s="273">
        <v>44491.435543981483</v>
      </c>
      <c r="G9" s="282">
        <v>8.1250000000000003E-2</v>
      </c>
      <c r="H9" s="64">
        <v>13</v>
      </c>
      <c r="I9" s="68" t="str">
        <v>maira.osses@colegiomacaya.cl</v>
      </c>
      <c r="J9" s="68" t="str">
        <v>Femenino</v>
      </c>
      <c r="K9" s="68" t="str">
        <v>Avanzado</v>
      </c>
      <c r="L9" s="64" t="str">
        <v>L</v>
      </c>
    </row>
    <row r="10" spans="1:12">
      <c r="A10" s="64">
        <v>9</v>
      </c>
      <c r="B10" s="68" t="str">
        <v>claudio carreño 7-b</v>
      </c>
      <c r="C10" s="64">
        <v>25</v>
      </c>
      <c r="D10" s="64">
        <v>5.8999999999999995</v>
      </c>
      <c r="E10" s="67">
        <v>0.83333333333333337</v>
      </c>
      <c r="F10" s="273">
        <v>44491.437037037038</v>
      </c>
      <c r="G10" s="282">
        <v>8.2638888888888887E-2</v>
      </c>
      <c r="H10" s="64">
        <v>13</v>
      </c>
      <c r="I10" s="68" t="str">
        <v>claudio.carreno@colegiomacaya.cl</v>
      </c>
      <c r="J10" s="68" t="str">
        <v>Masculino</v>
      </c>
      <c r="K10" s="68" t="str">
        <v>Avanzado</v>
      </c>
      <c r="L10" s="64" t="str">
        <v>L</v>
      </c>
    </row>
    <row r="11" spans="1:12">
      <c r="A11" s="64">
        <v>10</v>
      </c>
      <c r="B11" s="68" t="str">
        <v>Constanza Cerda 7B</v>
      </c>
      <c r="C11" s="64">
        <v>27</v>
      </c>
      <c r="D11" s="64">
        <v>6.3</v>
      </c>
      <c r="E11" s="67">
        <v>0.9</v>
      </c>
      <c r="F11" s="273">
        <v>44491.437280092592</v>
      </c>
      <c r="G11" s="282">
        <v>8.3333333333333329E-2</v>
      </c>
      <c r="H11" s="64">
        <v>8</v>
      </c>
      <c r="I11" s="68" t="str">
        <v>constanza.cerda@colegiomacaya.cl</v>
      </c>
      <c r="J11" s="68" t="str">
        <v>Femenino</v>
      </c>
      <c r="K11" s="68" t="str">
        <v>Avanzado</v>
      </c>
      <c r="L11" s="64" t="str">
        <v>L</v>
      </c>
    </row>
    <row r="12" spans="1:12">
      <c r="A12" s="64">
        <v>11</v>
      </c>
      <c r="B12" s="68" t="str">
        <v>nadia lizama 7-b</v>
      </c>
      <c r="C12" s="64">
        <v>25</v>
      </c>
      <c r="D12" s="64">
        <v>5.8999999999999995</v>
      </c>
      <c r="E12" s="67">
        <v>0.83333333333333337</v>
      </c>
      <c r="F12" s="273">
        <v>44491.439143518517</v>
      </c>
      <c r="G12" s="282">
        <v>8.4722222222222213E-2</v>
      </c>
      <c r="H12" s="64">
        <v>12</v>
      </c>
      <c r="I12" s="68" t="str">
        <v>nadia.lizama@colegiomacaya.cl</v>
      </c>
      <c r="J12" s="68" t="str">
        <v>Femenino</v>
      </c>
      <c r="K12" s="68" t="str">
        <v>Avanzado</v>
      </c>
      <c r="L12" s="64" t="str">
        <v>L</v>
      </c>
    </row>
    <row r="13" spans="1:12">
      <c r="A13" s="64">
        <v>12</v>
      </c>
      <c r="B13" s="68" t="str">
        <v>Johanns</v>
      </c>
      <c r="C13" s="64">
        <v>20</v>
      </c>
      <c r="D13" s="64">
        <v>4.6999999999999993</v>
      </c>
      <c r="E13" s="67">
        <v>0.66666666666666663</v>
      </c>
      <c r="F13" s="273">
        <v>44491.440254629626</v>
      </c>
      <c r="G13" s="282">
        <v>8.6111111111111124E-2</v>
      </c>
      <c r="H13" s="64">
        <v>13</v>
      </c>
      <c r="I13" s="68" t="str">
        <v>johanns.perez@colegiomacaya.cl</v>
      </c>
      <c r="J13" s="68" t="str">
        <v>Masculino</v>
      </c>
      <c r="K13" s="68" t="str">
        <v>Intermedio</v>
      </c>
      <c r="L13" s="64" t="str">
        <v>ML</v>
      </c>
    </row>
    <row r="14" spans="1:12">
      <c r="A14" s="64">
        <v>13</v>
      </c>
      <c r="B14" s="68" t="str">
        <v>Xiomara bazalar</v>
      </c>
      <c r="C14" s="64">
        <v>18</v>
      </c>
      <c r="D14" s="64">
        <v>4.2</v>
      </c>
      <c r="E14" s="67">
        <v>0.6</v>
      </c>
      <c r="F14" s="273">
        <v>44491.440937500003</v>
      </c>
      <c r="G14" s="282">
        <v>8.6805555555555566E-2</v>
      </c>
      <c r="H14" s="64">
        <v>12</v>
      </c>
      <c r="I14" s="68" t="str">
        <v>xiomara.bazalar@colegiomacaya.cl</v>
      </c>
      <c r="J14" s="68" t="str">
        <v>Femenino</v>
      </c>
      <c r="K14" s="68" t="str">
        <v>Intermedio</v>
      </c>
      <c r="L14" s="64" t="str">
        <v>ML</v>
      </c>
    </row>
    <row r="15" spans="1:12">
      <c r="A15" s="64">
        <v>14</v>
      </c>
      <c r="B15" s="68" t="str">
        <v>martin</v>
      </c>
      <c r="C15" s="64">
        <v>21</v>
      </c>
      <c r="D15" s="64">
        <v>4.9000000000000004</v>
      </c>
      <c r="E15" s="67">
        <v>0.7</v>
      </c>
      <c r="F15" s="273">
        <v>44491.444699074076</v>
      </c>
      <c r="G15" s="282">
        <v>9.0277777777777776E-2</v>
      </c>
      <c r="H15" s="64">
        <v>13</v>
      </c>
      <c r="I15" s="68" t="str">
        <v>martin.araya@colegiomacaya.cl</v>
      </c>
      <c r="J15" s="68" t="str">
        <v>Masculino</v>
      </c>
      <c r="K15" s="68" t="str">
        <v>Intermedio</v>
      </c>
      <c r="L15" s="64" t="str">
        <v>ML</v>
      </c>
    </row>
    <row r="16" spans="1:12">
      <c r="A16" s="64">
        <v>15</v>
      </c>
      <c r="B16" s="68" t="str">
        <v>Jhocefa Thompson</v>
      </c>
      <c r="C16" s="64">
        <v>14</v>
      </c>
      <c r="D16" s="64">
        <v>3.3000000000000003</v>
      </c>
      <c r="E16" s="67">
        <v>0.46666666666666667</v>
      </c>
      <c r="F16" s="273">
        <v>44491.445740740739</v>
      </c>
      <c r="G16" s="282">
        <v>9.1666666666666674E-2</v>
      </c>
      <c r="H16" s="64">
        <v>13</v>
      </c>
      <c r="I16" s="68" t="str">
        <v>jhocefa.thompson@colegiomacaya.cl</v>
      </c>
      <c r="J16" s="68" t="str">
        <v>Femenino</v>
      </c>
      <c r="K16" s="68" t="str">
        <v>Inicial</v>
      </c>
      <c r="L16" s="64" t="str">
        <v>NL</v>
      </c>
    </row>
    <row r="17" spans="1:12">
      <c r="A17" s="64">
        <v>16</v>
      </c>
      <c r="B17" s="68" t="str">
        <v>Antonia Veliz 7-B</v>
      </c>
      <c r="C17" s="64">
        <v>15</v>
      </c>
      <c r="D17" s="64">
        <v>3.5</v>
      </c>
      <c r="E17" s="67">
        <v>0.5</v>
      </c>
      <c r="F17" s="273">
        <v>44491.446898148148</v>
      </c>
      <c r="G17" s="282">
        <v>9.3055555555555558E-2</v>
      </c>
      <c r="H17" s="64">
        <v>13</v>
      </c>
      <c r="I17" s="68" t="str">
        <v>antonia.veliz@colegiomacaya.cl</v>
      </c>
      <c r="J17" s="68" t="str">
        <v>Femenino</v>
      </c>
      <c r="K17" s="68" t="str">
        <v>Inicial</v>
      </c>
      <c r="L17" s="64" t="str">
        <v>NL</v>
      </c>
    </row>
    <row r="18" spans="1:12">
      <c r="A18" s="64">
        <v>17</v>
      </c>
      <c r="B18" s="68" t="str">
        <v>Bastián león</v>
      </c>
      <c r="C18" s="64">
        <v>17</v>
      </c>
      <c r="D18" s="64">
        <v>4</v>
      </c>
      <c r="E18" s="67">
        <v>0.56666666666666665</v>
      </c>
      <c r="F18" s="273">
        <v>44491.44734953704</v>
      </c>
      <c r="G18" s="282">
        <v>9.3055555555555558E-2</v>
      </c>
      <c r="H18" s="64">
        <v>12</v>
      </c>
      <c r="I18" s="68" t="str">
        <v>bastian.leon@colegiomacaya.cl</v>
      </c>
      <c r="J18" s="68" t="str">
        <v>Masculino</v>
      </c>
      <c r="K18" s="68" t="str">
        <v>Inicial</v>
      </c>
      <c r="L18" s="64" t="str">
        <v>ML</v>
      </c>
    </row>
    <row r="19" spans="1:12">
      <c r="A19" s="64">
        <v>18</v>
      </c>
      <c r="B19" s="68" t="str">
        <v>kishleyne. león7B</v>
      </c>
      <c r="C19" s="64">
        <v>15</v>
      </c>
      <c r="D19" s="64">
        <v>3.5</v>
      </c>
      <c r="E19" s="67">
        <v>0.5</v>
      </c>
      <c r="F19" s="273">
        <v>44491.447384259256</v>
      </c>
      <c r="G19" s="282">
        <v>9.3055555555555558E-2</v>
      </c>
      <c r="H19" s="64" t="str">
        <v>mas 15</v>
      </c>
      <c r="I19" s="68" t="str">
        <v>kishleyne.leon@colegiomacaya.cl</v>
      </c>
      <c r="J19" s="68" t="str">
        <v>Femenino</v>
      </c>
      <c r="K19" s="68" t="str">
        <v>Inicial</v>
      </c>
      <c r="L19" s="64" t="str">
        <v>NL</v>
      </c>
    </row>
    <row r="20" spans="1:12">
      <c r="A20" s="64">
        <v>19</v>
      </c>
      <c r="B20" s="68" t="str">
        <v>david figueroa 7°B</v>
      </c>
      <c r="C20" s="64">
        <v>18</v>
      </c>
      <c r="D20" s="64">
        <v>4.2</v>
      </c>
      <c r="E20" s="67">
        <v>0.6</v>
      </c>
      <c r="F20" s="273">
        <v>44491.448993055557</v>
      </c>
      <c r="G20" s="282">
        <v>9.5138888888888884E-2</v>
      </c>
      <c r="H20" s="64">
        <v>13</v>
      </c>
      <c r="I20" s="68" t="str">
        <v>david.figueroa@colegiomacaya.cl</v>
      </c>
      <c r="J20" s="68" t="str">
        <v>Masculino</v>
      </c>
      <c r="K20" s="68" t="str">
        <v>Intermedio</v>
      </c>
      <c r="L20" s="64" t="str">
        <v>ML</v>
      </c>
    </row>
    <row r="21" spans="1:12">
      <c r="A21" s="64">
        <v>20</v>
      </c>
      <c r="B21" s="68" t="str">
        <v>Angela garcia 7°b</v>
      </c>
      <c r="C21" s="64">
        <v>24</v>
      </c>
      <c r="D21" s="64">
        <v>5.6</v>
      </c>
      <c r="E21" s="67">
        <v>0.8</v>
      </c>
      <c r="F21" s="273">
        <v>44491.452175925922</v>
      </c>
      <c r="G21" s="282">
        <v>9.7916666666666666E-2</v>
      </c>
      <c r="H21" s="64">
        <v>13</v>
      </c>
      <c r="I21" s="68" t="str">
        <v>angela.garcia@colegiomacaya.cl</v>
      </c>
      <c r="J21" s="68" t="str">
        <v>Femenino</v>
      </c>
      <c r="K21" s="68" t="str">
        <v>Intermedio</v>
      </c>
      <c r="L21" s="64" t="str">
        <v>L</v>
      </c>
    </row>
    <row r="22" spans="1:12">
      <c r="A22" s="64">
        <v>21</v>
      </c>
      <c r="B22" s="68" t="str">
        <v>Martina albornoz 7-B</v>
      </c>
      <c r="C22" s="64">
        <v>26</v>
      </c>
      <c r="D22" s="64">
        <v>6.1</v>
      </c>
      <c r="E22" s="67">
        <v>0.8666666666666667</v>
      </c>
      <c r="F22" s="273">
        <v>44491.452916666669</v>
      </c>
      <c r="G22" s="282">
        <v>9.8611111111111108E-2</v>
      </c>
      <c r="H22" s="64">
        <v>13</v>
      </c>
      <c r="I22" s="68" t="str">
        <v>martina.albornoz@colegiomacaya.cl</v>
      </c>
      <c r="J22" s="68" t="str">
        <v>Femenino</v>
      </c>
      <c r="K22" s="68" t="str">
        <v>Avanzado</v>
      </c>
      <c r="L22" s="64" t="str">
        <v>L</v>
      </c>
    </row>
    <row r="23" spans="1:12">
      <c r="A23" s="64">
        <v>22</v>
      </c>
      <c r="B23" s="68" t="str">
        <v>Valentina choque</v>
      </c>
      <c r="C23" s="64">
        <v>16</v>
      </c>
      <c r="D23" s="64">
        <v>3.8000000000000003</v>
      </c>
      <c r="E23" s="67">
        <v>0.53333333333333333</v>
      </c>
      <c r="F23" s="273">
        <v>44491.45412037037</v>
      </c>
      <c r="G23" s="282">
        <v>9.9999999999999992E-2</v>
      </c>
      <c r="H23" s="64">
        <v>12</v>
      </c>
      <c r="I23" s="68" t="str">
        <v>valentina.choque@colegiomacaya.cl</v>
      </c>
      <c r="J23" s="68" t="str">
        <v>Femenino</v>
      </c>
      <c r="K23" s="68" t="str">
        <v>Inicial</v>
      </c>
      <c r="L23" s="64" t="str">
        <v>NL</v>
      </c>
    </row>
    <row r="24" spans="1:12">
      <c r="A24" s="64">
        <v>23</v>
      </c>
      <c r="B24" s="68" t="str">
        <v>emilia</v>
      </c>
      <c r="C24" s="64">
        <v>19</v>
      </c>
      <c r="D24" s="64">
        <v>4.5</v>
      </c>
      <c r="E24" s="67">
        <v>0.6333333333333333</v>
      </c>
      <c r="F24" s="273">
        <v>44491.45412037037</v>
      </c>
      <c r="G24" s="282">
        <v>9.9999999999999992E-2</v>
      </c>
      <c r="H24" s="64">
        <v>12</v>
      </c>
      <c r="I24" s="68" t="str">
        <v>emilia.valencia@colegiomacaya.cl</v>
      </c>
      <c r="J24" s="68" t="str">
        <v>Femenino</v>
      </c>
      <c r="K24" s="68" t="str">
        <v>Intermedio</v>
      </c>
      <c r="L24" s="64" t="str">
        <v>ML</v>
      </c>
    </row>
    <row r="25" spans="1:12">
      <c r="A25" s="64">
        <v>24</v>
      </c>
      <c r="B25" s="68" t="str">
        <v>Karolayne Marambio</v>
      </c>
      <c r="C25" s="64">
        <v>21</v>
      </c>
      <c r="D25" s="64">
        <v>4.9000000000000004</v>
      </c>
      <c r="E25" s="67">
        <v>0.7</v>
      </c>
      <c r="F25" s="273">
        <v>44491.45416666667</v>
      </c>
      <c r="G25" s="282">
        <v>9.9999999999999992E-2</v>
      </c>
      <c r="H25" s="64">
        <v>13</v>
      </c>
      <c r="I25" s="68" t="str">
        <v>karolayne.marambio@colegiomacaya.cl</v>
      </c>
      <c r="J25" s="68" t="str">
        <v>Femenino</v>
      </c>
      <c r="K25" s="68" t="str">
        <v>Intermedio</v>
      </c>
      <c r="L25" s="64" t="str">
        <v>ML</v>
      </c>
    </row>
    <row r="26" spans="1:12">
      <c r="A26" s="64">
        <v>25</v>
      </c>
      <c r="B26" s="68" t="str">
        <v>Sara Bedoya</v>
      </c>
      <c r="C26" s="64">
        <v>16</v>
      </c>
      <c r="D26" s="64">
        <v>3.8000000000000003</v>
      </c>
      <c r="E26" s="67">
        <v>0.53333333333333333</v>
      </c>
      <c r="F26" s="273">
        <v>44491.454456018517</v>
      </c>
      <c r="G26" s="282">
        <v>9.9999999999999992E-2</v>
      </c>
      <c r="H26" s="64">
        <v>13</v>
      </c>
      <c r="I26" s="68" t="str">
        <v>sara.bedoya@colegiomacaya.cl</v>
      </c>
      <c r="J26" s="68" t="str">
        <v>Femenino</v>
      </c>
      <c r="K26" s="68" t="str">
        <v>Inicial</v>
      </c>
      <c r="L26" s="64" t="str">
        <v>NL</v>
      </c>
    </row>
    <row r="27" spans="1:12">
      <c r="A27" s="64">
        <v>26</v>
      </c>
      <c r="B27" s="68" t="str">
        <v>Antonia Acosta</v>
      </c>
      <c r="C27" s="64">
        <v>24</v>
      </c>
      <c r="D27" s="64">
        <v>5.6</v>
      </c>
      <c r="E27" s="67">
        <v>0.8</v>
      </c>
      <c r="F27" s="273">
        <v>44491.45652777778</v>
      </c>
      <c r="G27" s="282">
        <v>0.10208333333333335</v>
      </c>
      <c r="H27" s="64">
        <v>12</v>
      </c>
      <c r="I27" s="68" t="str">
        <v>antonia.acosta@colegiomacaya.cl</v>
      </c>
      <c r="J27" s="68" t="str">
        <v>Femenino</v>
      </c>
      <c r="K27" s="68" t="str">
        <v>Intermedio</v>
      </c>
      <c r="L27" s="64" t="str">
        <v>L</v>
      </c>
    </row>
    <row r="28" spans="1:12">
      <c r="A28" s="64">
        <v>27</v>
      </c>
      <c r="B28" s="68" t="str">
        <v>Jhon Esteban Valencia dajome7B</v>
      </c>
      <c r="C28" s="64">
        <v>17</v>
      </c>
      <c r="D28" s="64">
        <v>4</v>
      </c>
      <c r="E28" s="67">
        <v>0.56666666666666665</v>
      </c>
      <c r="F28" s="273">
        <v>44491.458483796298</v>
      </c>
      <c r="G28" s="282">
        <v>0.10416666666666667</v>
      </c>
      <c r="H28" s="64">
        <v>13</v>
      </c>
      <c r="I28" s="68" t="str">
        <v>jhon.valencia@colegiomacaya.cl</v>
      </c>
      <c r="J28" s="68" t="str">
        <v>Masculino</v>
      </c>
      <c r="K28" s="68" t="str">
        <v>Inicial</v>
      </c>
      <c r="L28" s="64" t="str">
        <v>ML</v>
      </c>
    </row>
    <row r="29" spans="1:12">
      <c r="A29" s="64">
        <v>28</v>
      </c>
      <c r="B29" s="68" t="str">
        <v>Katherine Villca</v>
      </c>
      <c r="C29" s="64">
        <v>28</v>
      </c>
      <c r="D29" s="64">
        <v>6.6</v>
      </c>
      <c r="E29" s="67">
        <v>0.93333333333333335</v>
      </c>
      <c r="F29" s="273">
        <v>44491.458831018521</v>
      </c>
      <c r="G29" s="282">
        <v>0.10486111111111111</v>
      </c>
      <c r="H29" s="64">
        <v>12</v>
      </c>
      <c r="I29" s="68" t="str">
        <v>katherine.villca@colegiomacaya.cl</v>
      </c>
      <c r="J29" s="68" t="str">
        <v>Femenino</v>
      </c>
      <c r="K29" s="68" t="str">
        <v>Avanzado</v>
      </c>
      <c r="L29" s="64" t="str">
        <v>L</v>
      </c>
    </row>
    <row r="30" spans="1:12">
      <c r="A30" s="64">
        <v>29</v>
      </c>
      <c r="B30" s="68" t="str">
        <v>Sofia León 7-B</v>
      </c>
      <c r="C30" s="64">
        <v>14</v>
      </c>
      <c r="D30" s="64">
        <v>3.3000000000000003</v>
      </c>
      <c r="E30" s="67">
        <v>0.46666666666666667</v>
      </c>
      <c r="F30" s="273">
        <v>44491.459432870368</v>
      </c>
      <c r="G30" s="282">
        <v>0.10555555555555556</v>
      </c>
      <c r="H30" s="64">
        <v>13</v>
      </c>
      <c r="I30" s="68" t="str">
        <v>sofia.leon@colegiomacaya.cl</v>
      </c>
      <c r="J30" s="68" t="str">
        <v>Femenino</v>
      </c>
      <c r="K30" s="68" t="str">
        <v>Inicial</v>
      </c>
      <c r="L30" s="64" t="str">
        <v>NL</v>
      </c>
    </row>
    <row r="31" spans="1:12">
      <c r="A31" s="64">
        <v>30</v>
      </c>
      <c r="B31" s="68" t="str">
        <v>aaron cocha 7-b</v>
      </c>
      <c r="C31" s="64">
        <v>24</v>
      </c>
      <c r="D31" s="64">
        <v>5.6</v>
      </c>
      <c r="E31" s="67">
        <v>0.8</v>
      </c>
      <c r="F31" s="273">
        <v>44491.474826388891</v>
      </c>
      <c r="G31" s="282">
        <v>0.12083333333333333</v>
      </c>
      <c r="H31" s="64">
        <v>13</v>
      </c>
      <c r="I31" s="68" t="str">
        <v>aaron.cocha@colegiomacaya.cl</v>
      </c>
      <c r="J31" s="68" t="str">
        <v>Masculino</v>
      </c>
      <c r="K31" s="68" t="str">
        <v>Intermedio</v>
      </c>
      <c r="L31" s="64" t="str">
        <v>L</v>
      </c>
    </row>
    <row r="32" spans="1:12">
      <c r="A32" s="64">
        <v>31</v>
      </c>
      <c r="B32" s="68" t="str">
        <v>Kitzia parada</v>
      </c>
      <c r="C32" s="64">
        <v>23</v>
      </c>
      <c r="D32" s="64">
        <v>5.3999999999999995</v>
      </c>
      <c r="E32" s="67">
        <v>0.76666666666666672</v>
      </c>
      <c r="F32" s="273">
        <v>44491.475289351853</v>
      </c>
      <c r="G32" s="282">
        <v>0.12083333333333333</v>
      </c>
      <c r="H32" s="64">
        <v>12</v>
      </c>
      <c r="I32" s="68" t="str">
        <v>kitzia.parada@colegiomacaya.cl</v>
      </c>
      <c r="J32" s="68" t="str">
        <v>Femenino</v>
      </c>
      <c r="K32" s="68" t="str">
        <v>Intermedio</v>
      </c>
      <c r="L32" s="64" t="str">
        <v>ML</v>
      </c>
    </row>
    <row r="33" spans="1:12">
      <c r="A33" s="64">
        <v>32</v>
      </c>
      <c r="B33" s="68" t="str">
        <v>nicolas diaz</v>
      </c>
      <c r="C33" s="64">
        <v>14</v>
      </c>
      <c r="D33" s="64">
        <v>3.3000000000000003</v>
      </c>
      <c r="E33" s="67">
        <v>0.46666666666666667</v>
      </c>
      <c r="F33" s="273">
        <v>44491.48715277778</v>
      </c>
      <c r="G33" s="282">
        <v>0.13263888888888889</v>
      </c>
      <c r="H33" s="64">
        <v>13</v>
      </c>
      <c r="I33" s="68" t="str">
        <v>nicolas.diaz@colegiomacaya.cl</v>
      </c>
      <c r="J33" s="68" t="str">
        <v>Masculino</v>
      </c>
      <c r="K33" s="68" t="str">
        <v>Inicial</v>
      </c>
      <c r="L33" s="64" t="str">
        <v>NL</v>
      </c>
    </row>
    <row r="34" spans="1:12">
      <c r="E34" s="280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3241-9D72-4CF9-A5B5-07551AC128B9}">
  <dimension ref="A1:J31"/>
  <sheetViews>
    <sheetView workbookViewId="0">
      <selection activeCell="G30" sqref="G30"/>
    </sheetView>
  </sheetViews>
  <sheetFormatPr baseColWidth="10" defaultRowHeight="15.75"/>
  <cols>
    <col min="1" max="1" width="16.625" customWidth="1"/>
    <col min="2" max="2" width="23.375" bestFit="1" customWidth="1"/>
    <col min="3" max="3" width="30.625" bestFit="1" customWidth="1"/>
    <col min="4" max="10" width="16.625" customWidth="1"/>
  </cols>
  <sheetData>
    <row r="1" spans="1:10">
      <c r="A1" s="63" t="s">
        <v>2869</v>
      </c>
      <c r="B1" s="62" t="s">
        <v>17</v>
      </c>
      <c r="C1" s="62" t="s">
        <v>18</v>
      </c>
      <c r="D1" s="63" t="s">
        <v>19</v>
      </c>
      <c r="E1" s="63" t="s">
        <v>20</v>
      </c>
      <c r="F1" s="63" t="s">
        <v>0</v>
      </c>
      <c r="G1" s="63" t="s">
        <v>1</v>
      </c>
      <c r="H1" s="63" t="s">
        <v>2</v>
      </c>
      <c r="I1" s="63" t="s">
        <v>3</v>
      </c>
      <c r="J1" s="63" t="s">
        <v>5</v>
      </c>
    </row>
    <row r="2" spans="1:10">
      <c r="A2" s="8" cm="1">
        <f t="array" ref="A2:J31">_xlfn._xlws.FILTER('DATOS '!A92:J126,'DATOS '!A92:A126)</f>
        <v>1</v>
      </c>
      <c r="B2" s="46" t="str">
        <v>Literario narrativo: Leyenda</v>
      </c>
      <c r="C2" s="46" t="str">
        <v>Localizar información</v>
      </c>
      <c r="D2" s="47" t="str">
        <v>D</v>
      </c>
      <c r="E2" s="47">
        <v>0.4375</v>
      </c>
      <c r="F2" s="47">
        <v>0.34375</v>
      </c>
      <c r="G2" s="47">
        <v>0</v>
      </c>
      <c r="H2" s="47">
        <v>0.21875</v>
      </c>
      <c r="I2" s="47">
        <v>0.4375</v>
      </c>
      <c r="J2" s="61">
        <v>1</v>
      </c>
    </row>
    <row r="3" spans="1:10">
      <c r="A3" s="8">
        <v>2</v>
      </c>
      <c r="B3" s="46" t="str">
        <v>Literario narrativo: Leyenda</v>
      </c>
      <c r="C3" s="46" t="str">
        <v>Relacionar e interpretar información</v>
      </c>
      <c r="D3" s="47" t="str">
        <v>D</v>
      </c>
      <c r="E3" s="47">
        <v>0.78125</v>
      </c>
      <c r="F3" s="47">
        <v>0</v>
      </c>
      <c r="G3" s="47">
        <v>0</v>
      </c>
      <c r="H3" s="47">
        <v>0.21875</v>
      </c>
      <c r="I3" s="47">
        <v>0.78125</v>
      </c>
      <c r="J3" s="61">
        <v>2</v>
      </c>
    </row>
    <row r="4" spans="1:10">
      <c r="A4" s="8">
        <v>3</v>
      </c>
      <c r="B4" s="46" t="str">
        <v>Literario narrativo: Leyenda</v>
      </c>
      <c r="C4" s="46" t="str">
        <v>Relacionar e interpretar información</v>
      </c>
      <c r="D4" s="47" t="str">
        <v>D</v>
      </c>
      <c r="E4" s="47">
        <v>0.90625</v>
      </c>
      <c r="F4" s="47">
        <v>6.25E-2</v>
      </c>
      <c r="G4" s="47">
        <v>3.125E-2</v>
      </c>
      <c r="H4" s="47">
        <v>0</v>
      </c>
      <c r="I4" s="47">
        <v>0.90625</v>
      </c>
      <c r="J4" s="61">
        <v>3</v>
      </c>
    </row>
    <row r="5" spans="1:10">
      <c r="A5" s="8">
        <v>4</v>
      </c>
      <c r="B5" s="46" t="str">
        <v>Literario narrativo: Leyenda</v>
      </c>
      <c r="C5" s="46" t="str">
        <v>Relacionar e interpretar información</v>
      </c>
      <c r="D5" s="47" t="str">
        <v>A</v>
      </c>
      <c r="E5" s="47">
        <v>0.5625</v>
      </c>
      <c r="F5" s="47">
        <v>0.5625</v>
      </c>
      <c r="G5" s="47">
        <v>0.15625</v>
      </c>
      <c r="H5" s="47">
        <v>0.28125</v>
      </c>
      <c r="I5" s="47">
        <v>0</v>
      </c>
      <c r="J5" s="61">
        <v>4</v>
      </c>
    </row>
    <row r="6" spans="1:10">
      <c r="A6" s="8">
        <v>5</v>
      </c>
      <c r="B6" s="46" t="str">
        <v>Literario narrativo: Leyenda</v>
      </c>
      <c r="C6" s="46" t="str">
        <v>Reflexionar sobre el texto</v>
      </c>
      <c r="D6" s="47" t="str">
        <v>C</v>
      </c>
      <c r="E6" s="47">
        <v>0.3125</v>
      </c>
      <c r="F6" s="47">
        <v>0.34375</v>
      </c>
      <c r="G6" s="47">
        <v>0.3125</v>
      </c>
      <c r="H6" s="47">
        <v>0.3125</v>
      </c>
      <c r="I6" s="47">
        <v>3.125E-2</v>
      </c>
      <c r="J6" s="61">
        <v>5</v>
      </c>
    </row>
    <row r="7" spans="1:10">
      <c r="A7" s="8">
        <v>6</v>
      </c>
      <c r="B7" s="46" t="str">
        <v>Literario lírico: Poema</v>
      </c>
      <c r="C7" s="46" t="str">
        <v>Relacionar e interpretar información</v>
      </c>
      <c r="D7" s="47" t="str">
        <v>B</v>
      </c>
      <c r="E7" s="47">
        <v>0.84375</v>
      </c>
      <c r="F7" s="47">
        <v>6.25E-2</v>
      </c>
      <c r="G7" s="47">
        <v>0.84375</v>
      </c>
      <c r="H7" s="47">
        <v>3.125E-2</v>
      </c>
      <c r="I7" s="47">
        <v>6.25E-2</v>
      </c>
      <c r="J7" s="61">
        <v>6</v>
      </c>
    </row>
    <row r="8" spans="1:10">
      <c r="A8" s="8">
        <v>7</v>
      </c>
      <c r="B8" s="46" t="str">
        <v>Literario lírico: Poema</v>
      </c>
      <c r="C8" s="46" t="str">
        <v>Relacionar e interpretar información</v>
      </c>
      <c r="D8" s="47" t="str">
        <v>A</v>
      </c>
      <c r="E8" s="47">
        <v>0.53125</v>
      </c>
      <c r="F8" s="47">
        <v>0.53125</v>
      </c>
      <c r="G8" s="47">
        <v>0.125</v>
      </c>
      <c r="H8" s="47">
        <v>0.28125</v>
      </c>
      <c r="I8" s="47">
        <v>6.25E-2</v>
      </c>
      <c r="J8" s="61">
        <v>7</v>
      </c>
    </row>
    <row r="9" spans="1:10">
      <c r="A9" s="8">
        <v>8</v>
      </c>
      <c r="B9" s="46" t="str">
        <v>Literario lírico: Poema</v>
      </c>
      <c r="C9" s="46" t="str">
        <v>Relacionar e interpretar información</v>
      </c>
      <c r="D9" s="47" t="str">
        <v>D</v>
      </c>
      <c r="E9" s="47">
        <v>0.875</v>
      </c>
      <c r="F9" s="47">
        <v>0.125</v>
      </c>
      <c r="G9" s="47">
        <v>0</v>
      </c>
      <c r="H9" s="47">
        <v>0</v>
      </c>
      <c r="I9" s="47">
        <v>0.875</v>
      </c>
      <c r="J9" s="61">
        <v>8</v>
      </c>
    </row>
    <row r="10" spans="1:10">
      <c r="A10" s="8">
        <v>9</v>
      </c>
      <c r="B10" s="46" t="str">
        <v>Literario lírico: Poema</v>
      </c>
      <c r="C10" s="46" t="str">
        <v>Reflexionar sobre el texto</v>
      </c>
      <c r="D10" s="47" t="str">
        <v>C</v>
      </c>
      <c r="E10" s="47">
        <v>0.53125</v>
      </c>
      <c r="F10" s="47">
        <v>9.375E-2</v>
      </c>
      <c r="G10" s="47">
        <v>0.15625</v>
      </c>
      <c r="H10" s="47">
        <v>0.53125</v>
      </c>
      <c r="I10" s="47">
        <v>0.21875</v>
      </c>
      <c r="J10" s="61">
        <v>9</v>
      </c>
    </row>
    <row r="11" spans="1:10">
      <c r="A11" s="8">
        <v>10</v>
      </c>
      <c r="B11" s="46" t="str">
        <v>No literario: Entrevista</v>
      </c>
      <c r="C11" s="46" t="str">
        <v>Localizar información</v>
      </c>
      <c r="D11" s="47" t="str">
        <v>C</v>
      </c>
      <c r="E11" s="47">
        <v>0.6875</v>
      </c>
      <c r="F11" s="47">
        <v>0.25</v>
      </c>
      <c r="G11" s="47">
        <v>0</v>
      </c>
      <c r="H11" s="47">
        <v>0.6875</v>
      </c>
      <c r="I11" s="47">
        <v>6.25E-2</v>
      </c>
      <c r="J11" s="61">
        <v>10</v>
      </c>
    </row>
    <row r="12" spans="1:10">
      <c r="A12" s="8">
        <v>11</v>
      </c>
      <c r="B12" s="46" t="str">
        <v>No literario: Entrevista</v>
      </c>
      <c r="C12" s="46" t="str">
        <v>Relacionar e interpretar información</v>
      </c>
      <c r="D12" s="47" t="str">
        <v>C</v>
      </c>
      <c r="E12" s="47">
        <v>0.90625</v>
      </c>
      <c r="F12" s="47">
        <v>3.125E-2</v>
      </c>
      <c r="G12" s="47">
        <v>6.25E-2</v>
      </c>
      <c r="H12" s="47">
        <v>0.90625</v>
      </c>
      <c r="I12" s="47">
        <v>0</v>
      </c>
      <c r="J12" s="61">
        <v>11</v>
      </c>
    </row>
    <row r="13" spans="1:10">
      <c r="A13" s="8">
        <v>12</v>
      </c>
      <c r="B13" s="46" t="str">
        <v>No literario: Entrevista</v>
      </c>
      <c r="C13" s="46" t="str">
        <v>Relacionar e interpretar información</v>
      </c>
      <c r="D13" s="47" t="str">
        <v>A</v>
      </c>
      <c r="E13" s="47">
        <v>0.8125</v>
      </c>
      <c r="F13" s="47">
        <v>0.8125</v>
      </c>
      <c r="G13" s="47">
        <v>3.125E-2</v>
      </c>
      <c r="H13" s="47">
        <v>9.375E-2</v>
      </c>
      <c r="I13" s="47">
        <v>6.25E-2</v>
      </c>
      <c r="J13" s="61">
        <v>12</v>
      </c>
    </row>
    <row r="14" spans="1:10">
      <c r="A14" s="8">
        <v>13</v>
      </c>
      <c r="B14" s="46" t="str">
        <v>No literario: Entrevista</v>
      </c>
      <c r="C14" s="46" t="str">
        <v>Relacionar e interpretar información</v>
      </c>
      <c r="D14" s="47" t="str">
        <v>C</v>
      </c>
      <c r="E14" s="47">
        <v>0.71875</v>
      </c>
      <c r="F14" s="47">
        <v>6.25E-2</v>
      </c>
      <c r="G14" s="47">
        <v>0.125</v>
      </c>
      <c r="H14" s="47">
        <v>0.71875</v>
      </c>
      <c r="I14" s="47">
        <v>9.375E-2</v>
      </c>
      <c r="J14" s="61">
        <v>13</v>
      </c>
    </row>
    <row r="15" spans="1:10">
      <c r="A15" s="8">
        <v>14</v>
      </c>
      <c r="B15" s="46" t="str">
        <v>No literario: Entrevista</v>
      </c>
      <c r="C15" s="46" t="str">
        <v>Relacionar e interpretar información</v>
      </c>
      <c r="D15" s="47" t="str">
        <v>C</v>
      </c>
      <c r="E15" s="47">
        <v>0.625</v>
      </c>
      <c r="F15" s="47">
        <v>0.28125</v>
      </c>
      <c r="G15" s="47">
        <v>3.125E-2</v>
      </c>
      <c r="H15" s="47">
        <v>0.625</v>
      </c>
      <c r="I15" s="47">
        <v>6.25E-2</v>
      </c>
      <c r="J15" s="61">
        <v>14</v>
      </c>
    </row>
    <row r="16" spans="1:10">
      <c r="A16" s="8">
        <v>15</v>
      </c>
      <c r="B16" s="46" t="str">
        <v>No literario: Entrevista</v>
      </c>
      <c r="C16" s="46" t="str">
        <v>Reflexionar sobre el texto</v>
      </c>
      <c r="D16" s="47" t="str">
        <v>A</v>
      </c>
      <c r="E16" s="47">
        <v>0.59375</v>
      </c>
      <c r="F16" s="47">
        <v>0.59375</v>
      </c>
      <c r="G16" s="47">
        <v>0.125</v>
      </c>
      <c r="H16" s="47">
        <v>0.125</v>
      </c>
      <c r="I16" s="47">
        <v>0.15625</v>
      </c>
      <c r="J16" s="61">
        <v>15</v>
      </c>
    </row>
    <row r="17" spans="1:10">
      <c r="A17" s="8">
        <v>16</v>
      </c>
      <c r="B17" s="46" t="str">
        <v>No literario: Afiche</v>
      </c>
      <c r="C17" s="46" t="str">
        <v>Localizar información</v>
      </c>
      <c r="D17" s="47" t="str">
        <v>A</v>
      </c>
      <c r="E17" s="47">
        <v>0.84375</v>
      </c>
      <c r="F17" s="47">
        <v>0.84375</v>
      </c>
      <c r="G17" s="47">
        <v>6.25E-2</v>
      </c>
      <c r="H17" s="47">
        <v>6.25E-2</v>
      </c>
      <c r="I17" s="47">
        <v>3.125E-2</v>
      </c>
      <c r="J17" s="61">
        <v>16</v>
      </c>
    </row>
    <row r="18" spans="1:10">
      <c r="A18" s="8">
        <v>17</v>
      </c>
      <c r="B18" s="46" t="str">
        <v>No literario: Afiche</v>
      </c>
      <c r="C18" s="46" t="str">
        <v>Relacionar e interpretar información</v>
      </c>
      <c r="D18" s="47" t="str">
        <v>B</v>
      </c>
      <c r="E18" s="47">
        <v>0.71875</v>
      </c>
      <c r="F18" s="47">
        <v>0.1875</v>
      </c>
      <c r="G18" s="47">
        <v>0.71875</v>
      </c>
      <c r="H18" s="47">
        <v>6.25E-2</v>
      </c>
      <c r="I18" s="47">
        <v>3.125E-2</v>
      </c>
      <c r="J18" s="61">
        <v>17</v>
      </c>
    </row>
    <row r="19" spans="1:10">
      <c r="A19" s="8">
        <v>18</v>
      </c>
      <c r="B19" s="46" t="str">
        <v>No literario: Afiche</v>
      </c>
      <c r="C19" s="46" t="str">
        <v>Reflexionar sobre el texto</v>
      </c>
      <c r="D19" s="47" t="str">
        <v>A</v>
      </c>
      <c r="E19" s="47">
        <v>0.375</v>
      </c>
      <c r="F19" s="47">
        <v>0.375</v>
      </c>
      <c r="G19" s="47">
        <v>6.25E-2</v>
      </c>
      <c r="H19" s="47">
        <v>0.46875</v>
      </c>
      <c r="I19" s="47">
        <v>9.375E-2</v>
      </c>
      <c r="J19" s="61">
        <v>18</v>
      </c>
    </row>
    <row r="20" spans="1:10">
      <c r="A20" s="8">
        <v>19</v>
      </c>
      <c r="B20" s="46" t="str">
        <v>No literario: Afiche</v>
      </c>
      <c r="C20" s="46" t="str">
        <v>Reflexionar sobre el texto</v>
      </c>
      <c r="D20" s="47" t="str">
        <v>D</v>
      </c>
      <c r="E20" s="47">
        <v>0.3125</v>
      </c>
      <c r="F20" s="47">
        <v>0.1875</v>
      </c>
      <c r="G20" s="47">
        <v>0.3125</v>
      </c>
      <c r="H20" s="47">
        <v>0.1875</v>
      </c>
      <c r="I20" s="47">
        <v>0.3125</v>
      </c>
      <c r="J20" s="61">
        <v>19</v>
      </c>
    </row>
    <row r="21" spans="1:10">
      <c r="A21" s="8">
        <v>20</v>
      </c>
      <c r="B21" s="46" t="str">
        <v>No literario: informativo</v>
      </c>
      <c r="C21" s="46" t="str">
        <v>Localizar información</v>
      </c>
      <c r="D21" s="47" t="str">
        <v>A</v>
      </c>
      <c r="E21" s="47">
        <v>0.71875</v>
      </c>
      <c r="F21" s="47">
        <v>0.71875</v>
      </c>
      <c r="G21" s="47">
        <v>0.25</v>
      </c>
      <c r="H21" s="47">
        <v>3.125E-2</v>
      </c>
      <c r="I21" s="47">
        <v>0</v>
      </c>
      <c r="J21" s="61">
        <v>20</v>
      </c>
    </row>
    <row r="22" spans="1:10">
      <c r="A22" s="8">
        <v>21</v>
      </c>
      <c r="B22" s="46" t="str">
        <v>No literario: informativo</v>
      </c>
      <c r="C22" s="46" t="str">
        <v>Relacionar e interpretar información</v>
      </c>
      <c r="D22" s="47" t="str">
        <v>D</v>
      </c>
      <c r="E22" s="47">
        <v>0.84375</v>
      </c>
      <c r="F22" s="47">
        <v>0</v>
      </c>
      <c r="G22" s="47">
        <v>3.125E-2</v>
      </c>
      <c r="H22" s="47">
        <v>0.125</v>
      </c>
      <c r="I22" s="47">
        <v>0.84375</v>
      </c>
      <c r="J22" s="61">
        <v>21</v>
      </c>
    </row>
    <row r="23" spans="1:10">
      <c r="A23" s="8">
        <v>22</v>
      </c>
      <c r="B23" s="46" t="str">
        <v>No literario: informativo</v>
      </c>
      <c r="C23" s="46" t="str">
        <v>Relacionar e interpretar información</v>
      </c>
      <c r="D23" s="47" t="str">
        <v>D</v>
      </c>
      <c r="E23" s="47">
        <v>0.625</v>
      </c>
      <c r="F23" s="47">
        <v>9.375E-2</v>
      </c>
      <c r="G23" s="47">
        <v>6.25E-2</v>
      </c>
      <c r="H23" s="47">
        <v>0.21875</v>
      </c>
      <c r="I23" s="47">
        <v>0.625</v>
      </c>
      <c r="J23" s="61">
        <v>22</v>
      </c>
    </row>
    <row r="24" spans="1:10">
      <c r="A24" s="8">
        <v>23</v>
      </c>
      <c r="B24" s="46" t="str">
        <v>No literario: informativo</v>
      </c>
      <c r="C24" s="46" t="str">
        <v>Reflexionar sobre el texto</v>
      </c>
      <c r="D24" s="47" t="str">
        <v>B</v>
      </c>
      <c r="E24" s="47">
        <v>0.90625</v>
      </c>
      <c r="F24" s="47">
        <v>0</v>
      </c>
      <c r="G24" s="47">
        <v>0.90625</v>
      </c>
      <c r="H24" s="47">
        <v>0</v>
      </c>
      <c r="I24" s="47">
        <v>9.375E-2</v>
      </c>
      <c r="J24" s="61">
        <v>23</v>
      </c>
    </row>
    <row r="25" spans="1:10">
      <c r="A25" s="8">
        <v>24</v>
      </c>
      <c r="B25" s="46" t="str">
        <v>No literario: informativo</v>
      </c>
      <c r="C25" s="46" t="str">
        <v>Localizar información</v>
      </c>
      <c r="D25" s="47" t="str">
        <v>B</v>
      </c>
      <c r="E25" s="47">
        <v>0.5</v>
      </c>
      <c r="F25" s="47">
        <v>0.3125</v>
      </c>
      <c r="G25" s="47">
        <v>0.5</v>
      </c>
      <c r="H25" s="47">
        <v>0.15625</v>
      </c>
      <c r="I25" s="47">
        <v>3.125E-2</v>
      </c>
      <c r="J25" s="61">
        <v>24</v>
      </c>
    </row>
    <row r="26" spans="1:10">
      <c r="A26" s="8">
        <v>25</v>
      </c>
      <c r="B26" s="46" t="str">
        <v>No literario: informativo</v>
      </c>
      <c r="C26" s="46" t="str">
        <v>Reflexionar sobre el texto</v>
      </c>
      <c r="D26" s="47" t="str">
        <v>B</v>
      </c>
      <c r="E26" s="47">
        <v>0.75</v>
      </c>
      <c r="F26" s="47">
        <v>9.375E-2</v>
      </c>
      <c r="G26" s="47">
        <v>0.75</v>
      </c>
      <c r="H26" s="47">
        <v>0.125</v>
      </c>
      <c r="I26" s="47">
        <v>3.125E-2</v>
      </c>
      <c r="J26" s="61">
        <v>25</v>
      </c>
    </row>
    <row r="27" spans="1:10">
      <c r="A27" s="8">
        <v>26</v>
      </c>
      <c r="B27" s="46" t="str">
        <v>Literario narrativo: Cuento</v>
      </c>
      <c r="C27" s="46" t="str">
        <v>Localizar información</v>
      </c>
      <c r="D27" s="47" t="str">
        <v>C</v>
      </c>
      <c r="E27" s="47">
        <v>0.75</v>
      </c>
      <c r="F27" s="47">
        <v>6.25E-2</v>
      </c>
      <c r="G27" s="47">
        <v>0.1875</v>
      </c>
      <c r="H27" s="47">
        <v>0.75</v>
      </c>
      <c r="I27" s="47">
        <v>0</v>
      </c>
      <c r="J27" s="61">
        <v>26</v>
      </c>
    </row>
    <row r="28" spans="1:10">
      <c r="A28" s="8">
        <v>27</v>
      </c>
      <c r="B28" s="46" t="str">
        <v>Literario narrativo: Cuento</v>
      </c>
      <c r="C28" s="46" t="str">
        <v>Localizar información</v>
      </c>
      <c r="D28" s="47" t="str">
        <v>B</v>
      </c>
      <c r="E28" s="47">
        <v>0.6875</v>
      </c>
      <c r="F28" s="47">
        <v>0</v>
      </c>
      <c r="G28" s="47">
        <v>0.6875</v>
      </c>
      <c r="H28" s="47">
        <v>3.125E-2</v>
      </c>
      <c r="I28" s="47">
        <v>0.28125</v>
      </c>
      <c r="J28" s="61">
        <v>27</v>
      </c>
    </row>
    <row r="29" spans="1:10">
      <c r="A29" s="8">
        <v>28</v>
      </c>
      <c r="B29" s="46" t="str">
        <v>Literario narrativo: Cuento</v>
      </c>
      <c r="C29" s="46" t="str">
        <v>Localizar información</v>
      </c>
      <c r="D29" s="47" t="str">
        <v>D</v>
      </c>
      <c r="E29" s="47">
        <v>0.71875</v>
      </c>
      <c r="F29" s="47">
        <v>9.375E-2</v>
      </c>
      <c r="G29" s="47">
        <v>3.125E-2</v>
      </c>
      <c r="H29" s="47">
        <v>0.15625</v>
      </c>
      <c r="I29" s="47">
        <v>0.71875</v>
      </c>
      <c r="J29" s="61">
        <v>28</v>
      </c>
    </row>
    <row r="30" spans="1:10">
      <c r="A30" s="8">
        <v>29</v>
      </c>
      <c r="B30" s="46" t="str">
        <v>Literario narrativo: Cuento</v>
      </c>
      <c r="C30" s="46" t="str">
        <v>Relacionar e interpretar información</v>
      </c>
      <c r="D30" s="47" t="str">
        <v>C</v>
      </c>
      <c r="E30" s="47">
        <v>0.8125</v>
      </c>
      <c r="F30" s="47">
        <v>0.1875</v>
      </c>
      <c r="G30" s="47">
        <v>0</v>
      </c>
      <c r="H30" s="47">
        <v>0.8125</v>
      </c>
      <c r="I30" s="47">
        <v>0</v>
      </c>
      <c r="J30" s="61">
        <v>29</v>
      </c>
    </row>
    <row r="31" spans="1:10">
      <c r="A31" s="8">
        <v>30</v>
      </c>
      <c r="B31" s="46" t="str">
        <v>Literario narrativo: Cuento</v>
      </c>
      <c r="C31" s="46" t="str">
        <v>Reflexionar sobre el texto</v>
      </c>
      <c r="D31" s="47" t="str">
        <v>A</v>
      </c>
      <c r="E31" s="47">
        <v>0.625</v>
      </c>
      <c r="F31" s="47">
        <v>0.625</v>
      </c>
      <c r="G31" s="47">
        <v>3.125E-2</v>
      </c>
      <c r="H31" s="47">
        <v>3.125E-2</v>
      </c>
      <c r="I31" s="47">
        <v>0.3125</v>
      </c>
      <c r="J31" s="61">
        <v>30</v>
      </c>
    </row>
  </sheetData>
  <conditionalFormatting sqref="E2:E31">
    <cfRule type="dataBar" priority="1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{3371E892-3192-4B49-B4BE-1695899E4E6D}</x14:id>
        </ext>
      </extLst>
    </cfRule>
  </conditionalFormatting>
  <conditionalFormatting sqref="F2:I31">
    <cfRule type="dataBar" priority="2">
      <dataBar>
        <cfvo type="min"/>
        <cfvo type="num" val="1"/>
        <color rgb="FFFFB628"/>
      </dataBar>
      <extLst>
        <ext xmlns:x14="http://schemas.microsoft.com/office/spreadsheetml/2009/9/main" uri="{B025F937-C7B1-47D3-B67F-A62EFF666E3E}">
          <x14:id>{B2271C80-381C-4863-8097-B5DF7C74F01A}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71E892-3192-4B49-B4BE-1695899E4E6D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E2:E31</xm:sqref>
        </x14:conditionalFormatting>
        <x14:conditionalFormatting xmlns:xm="http://schemas.microsoft.com/office/excel/2006/main">
          <x14:cfRule type="dataBar" id="{B2271C80-381C-4863-8097-B5DF7C74F01A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FFB628"/>
              <x14:negativeFillColor rgb="FFFF0000"/>
              <x14:negativeBorderColor rgb="FFFF0000"/>
              <x14:axisColor rgb="FF000000"/>
            </x14:dataBar>
          </x14:cfRule>
          <xm:sqref>F2:I31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</vt:i4>
      </vt:variant>
    </vt:vector>
  </HeadingPairs>
  <TitlesOfParts>
    <vt:vector size="13" baseType="lpstr">
      <vt:lpstr>Hoja1</vt:lpstr>
      <vt:lpstr>RESPUESTAS</vt:lpstr>
      <vt:lpstr>PREG-CONT-HAB-KEY</vt:lpstr>
      <vt:lpstr>REP-Correctas</vt:lpstr>
      <vt:lpstr>GENERAL</vt:lpstr>
      <vt:lpstr>PUNTOS-RESP-CORRECTA</vt:lpstr>
      <vt:lpstr>TABLA-RESPUESTAS-ALUMNOS</vt:lpstr>
      <vt:lpstr>DATOS </vt:lpstr>
      <vt:lpstr>DSErroresAlumnos</vt:lpstr>
      <vt:lpstr>DSContHabilidadPreguntas</vt:lpstr>
      <vt:lpstr>DSResultados</vt:lpstr>
      <vt:lpstr>DSPorcentajePregunta</vt:lpstr>
      <vt:lpstr>'DATOS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Diego</cp:lastModifiedBy>
  <cp:lastPrinted>2021-10-27T15:52:18Z</cp:lastPrinted>
  <dcterms:created xsi:type="dcterms:W3CDTF">2021-09-22T12:57:10Z</dcterms:created>
  <dcterms:modified xsi:type="dcterms:W3CDTF">2022-03-01T02:19:13Z</dcterms:modified>
</cp:coreProperties>
</file>