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Excel\"/>
    </mc:Choice>
  </mc:AlternateContent>
  <xr:revisionPtr revIDLastSave="0" documentId="13_ncr:1_{9322807A-F58A-4ED0-9904-C6A71A9F0F4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nfigurações" sheetId="1" r:id="rId1"/>
    <sheet name="Lançamentos" sheetId="5" r:id="rId2"/>
    <sheet name="Relatórios" sheetId="6" r:id="rId3"/>
  </sheets>
  <definedNames>
    <definedName name="lst_categoria">tbl_configurações[Categoria]</definedName>
    <definedName name="lst_movimento">tbl_configurações[Movimento]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6" l="1"/>
  <c r="F28" i="6"/>
  <c r="G28" i="6"/>
  <c r="H28" i="6"/>
  <c r="I28" i="6"/>
  <c r="J28" i="6"/>
  <c r="K28" i="6"/>
  <c r="L28" i="6"/>
  <c r="M28" i="6"/>
  <c r="N28" i="6"/>
  <c r="O28" i="6"/>
  <c r="E28" i="6"/>
  <c r="D28" i="6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D6" i="6"/>
  <c r="D15" i="6" s="1"/>
  <c r="F6" i="5"/>
  <c r="E6" i="5"/>
  <c r="H6" i="5" s="1"/>
  <c r="H7" i="5" s="1"/>
  <c r="H8" i="5" s="1"/>
  <c r="H9" i="5" s="1"/>
  <c r="H10" i="5" s="1"/>
  <c r="D8" i="6" l="1"/>
  <c r="D14" i="6"/>
  <c r="D23" i="6"/>
  <c r="D22" i="6"/>
  <c r="D21" i="6"/>
  <c r="D20" i="6"/>
  <c r="D19" i="6"/>
  <c r="D18" i="6"/>
  <c r="D17" i="6"/>
  <c r="D16" i="6"/>
  <c r="H11" i="5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 s="1"/>
  <c r="H1017" i="5" s="1"/>
  <c r="H1018" i="5" s="1"/>
  <c r="H1019" i="5" s="1"/>
  <c r="H1020" i="5" s="1"/>
  <c r="H1021" i="5" s="1"/>
  <c r="H1022" i="5" s="1"/>
  <c r="H1023" i="5" s="1"/>
  <c r="H1024" i="5" s="1"/>
  <c r="H1025" i="5" s="1"/>
  <c r="H1026" i="5" s="1"/>
  <c r="H1027" i="5" s="1"/>
  <c r="H1028" i="5" s="1"/>
  <c r="H1029" i="5" s="1"/>
  <c r="H1030" i="5" s="1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 s="1"/>
  <c r="H1049" i="5" s="1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 s="1"/>
  <c r="H1075" i="5" s="1"/>
  <c r="D9" i="6"/>
  <c r="E6" i="6"/>
  <c r="D11" i="6"/>
  <c r="D10" i="6"/>
  <c r="E9" i="6" l="1"/>
  <c r="E10" i="6"/>
  <c r="E8" i="6"/>
  <c r="E11" i="6"/>
  <c r="D31" i="6"/>
  <c r="D30" i="6"/>
  <c r="D27" i="6"/>
  <c r="D26" i="6" s="1"/>
  <c r="E15" i="6"/>
  <c r="E16" i="6"/>
  <c r="E17" i="6"/>
  <c r="E18" i="6"/>
  <c r="E19" i="6"/>
  <c r="E20" i="6"/>
  <c r="E21" i="6"/>
  <c r="E22" i="6"/>
  <c r="E23" i="6"/>
  <c r="E14" i="6"/>
  <c r="D13" i="6"/>
  <c r="D7" i="6"/>
  <c r="F6" i="6"/>
  <c r="D29" i="6" l="1"/>
  <c r="E31" i="6"/>
  <c r="E27" i="6"/>
  <c r="E26" i="6" s="1"/>
  <c r="E30" i="6"/>
  <c r="F8" i="6"/>
  <c r="F16" i="6"/>
  <c r="F21" i="6"/>
  <c r="F15" i="6"/>
  <c r="F18" i="6"/>
  <c r="F19" i="6"/>
  <c r="F20" i="6"/>
  <c r="F22" i="6"/>
  <c r="F23" i="6"/>
  <c r="F14" i="6"/>
  <c r="F10" i="6"/>
  <c r="F17" i="6"/>
  <c r="F9" i="6"/>
  <c r="F11" i="6"/>
  <c r="E13" i="6"/>
  <c r="E7" i="6"/>
  <c r="G6" i="6"/>
  <c r="E29" i="6" l="1"/>
  <c r="F31" i="6"/>
  <c r="F27" i="6"/>
  <c r="F26" i="6" s="1"/>
  <c r="F30" i="6"/>
  <c r="G9" i="6"/>
  <c r="G11" i="6"/>
  <c r="G14" i="6"/>
  <c r="G15" i="6"/>
  <c r="G16" i="6"/>
  <c r="G17" i="6"/>
  <c r="G18" i="6"/>
  <c r="G19" i="6"/>
  <c r="G20" i="6"/>
  <c r="G21" i="6"/>
  <c r="G22" i="6"/>
  <c r="G23" i="6"/>
  <c r="G10" i="6"/>
  <c r="G8" i="6"/>
  <c r="F13" i="6"/>
  <c r="F7" i="6"/>
  <c r="H6" i="6"/>
  <c r="F29" i="6" l="1"/>
  <c r="G30" i="6"/>
  <c r="G27" i="6"/>
  <c r="G26" i="6" s="1"/>
  <c r="G31" i="6"/>
  <c r="H9" i="6"/>
  <c r="H14" i="6"/>
  <c r="H11" i="6"/>
  <c r="H15" i="6"/>
  <c r="H16" i="6"/>
  <c r="H17" i="6"/>
  <c r="H18" i="6"/>
  <c r="H19" i="6"/>
  <c r="H20" i="6"/>
  <c r="H21" i="6"/>
  <c r="H22" i="6"/>
  <c r="H23" i="6"/>
  <c r="H8" i="6"/>
  <c r="H10" i="6"/>
  <c r="G13" i="6"/>
  <c r="G7" i="6"/>
  <c r="I6" i="6"/>
  <c r="G29" i="6" l="1"/>
  <c r="H27" i="6"/>
  <c r="H26" i="6" s="1"/>
  <c r="H31" i="6"/>
  <c r="H30" i="6"/>
  <c r="I14" i="6"/>
  <c r="I9" i="6"/>
  <c r="I10" i="6"/>
  <c r="I8" i="6"/>
  <c r="I11" i="6"/>
  <c r="I15" i="6"/>
  <c r="I16" i="6"/>
  <c r="I17" i="6"/>
  <c r="I18" i="6"/>
  <c r="I19" i="6"/>
  <c r="I20" i="6"/>
  <c r="I21" i="6"/>
  <c r="I22" i="6"/>
  <c r="I23" i="6"/>
  <c r="H7" i="6"/>
  <c r="J6" i="6"/>
  <c r="H29" i="6" l="1"/>
  <c r="I27" i="6"/>
  <c r="I26" i="6" s="1"/>
  <c r="I30" i="6"/>
  <c r="I31" i="6"/>
  <c r="J15" i="6"/>
  <c r="J16" i="6"/>
  <c r="J17" i="6"/>
  <c r="J18" i="6"/>
  <c r="J19" i="6"/>
  <c r="J20" i="6"/>
  <c r="J21" i="6"/>
  <c r="J22" i="6"/>
  <c r="J23" i="6"/>
  <c r="J9" i="6"/>
  <c r="J10" i="6"/>
  <c r="J11" i="6"/>
  <c r="J14" i="6"/>
  <c r="J8" i="6"/>
  <c r="I13" i="6"/>
  <c r="I7" i="6"/>
  <c r="K6" i="6"/>
  <c r="I29" i="6" l="1"/>
  <c r="J27" i="6"/>
  <c r="J26" i="6" s="1"/>
  <c r="J30" i="6"/>
  <c r="J31" i="6"/>
  <c r="K9" i="6"/>
  <c r="K16" i="6"/>
  <c r="K11" i="6"/>
  <c r="K15" i="6"/>
  <c r="K17" i="6"/>
  <c r="K18" i="6"/>
  <c r="K19" i="6"/>
  <c r="K20" i="6"/>
  <c r="K21" i="6"/>
  <c r="K22" i="6"/>
  <c r="K23" i="6"/>
  <c r="K10" i="6"/>
  <c r="K8" i="6"/>
  <c r="K14" i="6"/>
  <c r="J13" i="6"/>
  <c r="J7" i="6"/>
  <c r="L6" i="6"/>
  <c r="J29" i="6" l="1"/>
  <c r="K30" i="6"/>
  <c r="K31" i="6"/>
  <c r="K27" i="6"/>
  <c r="K26" i="6" s="1"/>
  <c r="L11" i="6"/>
  <c r="L8" i="6"/>
  <c r="L22" i="6"/>
  <c r="L16" i="6"/>
  <c r="L18" i="6"/>
  <c r="L19" i="6"/>
  <c r="L20" i="6"/>
  <c r="L14" i="6"/>
  <c r="L9" i="6"/>
  <c r="L15" i="6"/>
  <c r="L21" i="6"/>
  <c r="L23" i="6"/>
  <c r="L10" i="6"/>
  <c r="L17" i="6"/>
  <c r="K13" i="6"/>
  <c r="K7" i="6"/>
  <c r="M6" i="6"/>
  <c r="K29" i="6" l="1"/>
  <c r="L31" i="6"/>
  <c r="L30" i="6"/>
  <c r="L27" i="6"/>
  <c r="L26" i="6" s="1"/>
  <c r="M14" i="6"/>
  <c r="M15" i="6"/>
  <c r="M16" i="6"/>
  <c r="M17" i="6"/>
  <c r="M18" i="6"/>
  <c r="M19" i="6"/>
  <c r="M20" i="6"/>
  <c r="M21" i="6"/>
  <c r="M22" i="6"/>
  <c r="M23" i="6"/>
  <c r="M10" i="6"/>
  <c r="M11" i="6"/>
  <c r="M9" i="6"/>
  <c r="M8" i="6"/>
  <c r="L13" i="6"/>
  <c r="L7" i="6"/>
  <c r="N6" i="6"/>
  <c r="M27" i="6" l="1"/>
  <c r="M26" i="6" s="1"/>
  <c r="L29" i="6"/>
  <c r="M31" i="6"/>
  <c r="M30" i="6"/>
  <c r="N11" i="6"/>
  <c r="N8" i="6"/>
  <c r="N14" i="6"/>
  <c r="N15" i="6"/>
  <c r="N16" i="6"/>
  <c r="N17" i="6"/>
  <c r="N18" i="6"/>
  <c r="N19" i="6"/>
  <c r="N20" i="6"/>
  <c r="N21" i="6"/>
  <c r="N22" i="6"/>
  <c r="N23" i="6"/>
  <c r="N9" i="6"/>
  <c r="N10" i="6"/>
  <c r="M13" i="6"/>
  <c r="M7" i="6"/>
  <c r="O6" i="6"/>
  <c r="M29" i="6" l="1"/>
  <c r="N31" i="6"/>
  <c r="N30" i="6"/>
  <c r="N27" i="6"/>
  <c r="N26" i="6" s="1"/>
  <c r="O14" i="6"/>
  <c r="O9" i="6"/>
  <c r="P9" i="6" s="1"/>
  <c r="O10" i="6"/>
  <c r="P10" i="6" s="1"/>
  <c r="O11" i="6"/>
  <c r="P11" i="6" s="1"/>
  <c r="O8" i="6"/>
  <c r="O15" i="6"/>
  <c r="O16" i="6"/>
  <c r="O17" i="6"/>
  <c r="O18" i="6"/>
  <c r="O19" i="6"/>
  <c r="O20" i="6"/>
  <c r="O21" i="6"/>
  <c r="O22" i="6"/>
  <c r="O23" i="6"/>
  <c r="N13" i="6"/>
  <c r="N7" i="6"/>
  <c r="N29" i="6" l="1"/>
  <c r="O30" i="6"/>
  <c r="O31" i="6"/>
  <c r="O27" i="6"/>
  <c r="O26" i="6" s="1"/>
  <c r="O7" i="6"/>
  <c r="P8" i="6"/>
  <c r="O29" i="6" l="1"/>
  <c r="P7" i="6"/>
  <c r="P27" i="6"/>
  <c r="P26" i="6" s="1"/>
  <c r="P15" i="6"/>
  <c r="P18" i="6" l="1"/>
  <c r="P16" i="6"/>
  <c r="P21" i="6"/>
  <c r="P23" i="6"/>
  <c r="P17" i="6"/>
  <c r="P19" i="6"/>
  <c r="P20" i="6"/>
  <c r="H13" i="6"/>
  <c r="P14" i="6"/>
  <c r="P22" i="6"/>
  <c r="O13" i="6"/>
  <c r="P30" i="6" l="1"/>
  <c r="P31" i="6"/>
  <c r="P13" i="6"/>
  <c r="P29" i="6" l="1"/>
</calcChain>
</file>

<file path=xl/sharedStrings.xml><?xml version="1.0" encoding="utf-8"?>
<sst xmlns="http://schemas.openxmlformats.org/spreadsheetml/2006/main" count="2231" uniqueCount="63">
  <si>
    <t>Categoria</t>
  </si>
  <si>
    <t>Movimento</t>
  </si>
  <si>
    <t>Tipo</t>
  </si>
  <si>
    <t>Salário</t>
  </si>
  <si>
    <t>Entrada</t>
  </si>
  <si>
    <t>Fixo</t>
  </si>
  <si>
    <t>Descrição</t>
  </si>
  <si>
    <t>Data</t>
  </si>
  <si>
    <t>Realizado</t>
  </si>
  <si>
    <t>Saldo</t>
  </si>
  <si>
    <t>Saldo Inicial</t>
  </si>
  <si>
    <t>Recebimento do salário mensal</t>
  </si>
  <si>
    <t>Matrícula de curso online</t>
  </si>
  <si>
    <t>Recebimento de comissão de parceiro comercial</t>
  </si>
  <si>
    <t>Recebimento do aluguel do mês</t>
  </si>
  <si>
    <t>Casa Alugada</t>
  </si>
  <si>
    <t>Comissões</t>
  </si>
  <si>
    <t>Alimentação</t>
  </si>
  <si>
    <t>Saída</t>
  </si>
  <si>
    <t>Educação</t>
  </si>
  <si>
    <t>Investimento</t>
  </si>
  <si>
    <t>Moradia</t>
  </si>
  <si>
    <t>Telefone</t>
  </si>
  <si>
    <t>Veículo</t>
  </si>
  <si>
    <t>Vestuário</t>
  </si>
  <si>
    <t>Variável</t>
  </si>
  <si>
    <t>Presente</t>
  </si>
  <si>
    <t>Diversão</t>
  </si>
  <si>
    <t>Saúde</t>
  </si>
  <si>
    <t>Conserto de uma peça de roupa</t>
  </si>
  <si>
    <t>Consulta médica</t>
  </si>
  <si>
    <t>Conta de energia elétrica</t>
  </si>
  <si>
    <t>Jantar em um restaurante sofisticado</t>
  </si>
  <si>
    <t>Compra de ações em uma empresa</t>
  </si>
  <si>
    <t>Bônus por desempenho</t>
  </si>
  <si>
    <t>Viagem de férias</t>
  </si>
  <si>
    <t>Compra de créditos para recarga de celular</t>
  </si>
  <si>
    <t>Pagamento do seguro do carro</t>
  </si>
  <si>
    <t>Acessórios de moda</t>
  </si>
  <si>
    <t>Jantar em um restaurante</t>
  </si>
  <si>
    <t>Ingresso para o cinema</t>
  </si>
  <si>
    <t>Lanche rápido durante o trabalho</t>
  </si>
  <si>
    <t>Contribuição para uma conta de aposentadoria</t>
  </si>
  <si>
    <t>Abastecimento de combustível</t>
  </si>
  <si>
    <t>Compra de roupas novas</t>
  </si>
  <si>
    <t>Compra de medicamentos</t>
  </si>
  <si>
    <t>Pagamento da conta telefônica mensal</t>
  </si>
  <si>
    <t>Troca de pneus</t>
  </si>
  <si>
    <t>Pagamento do aluguel ou prestação da casa</t>
  </si>
  <si>
    <t>Compra de um presente de aniversário</t>
  </si>
  <si>
    <t>Assinatura de academia</t>
  </si>
  <si>
    <t>Compra de livros didáticos</t>
  </si>
  <si>
    <t>Lembrancinhas para um evento especial</t>
  </si>
  <si>
    <t>Recebimento de comissão de vendas</t>
  </si>
  <si>
    <t>Taxa de inscrição para um seminário</t>
  </si>
  <si>
    <t>Manutenção do ar condicionado</t>
  </si>
  <si>
    <t>Contratação de um novo plano de telefonia</t>
  </si>
  <si>
    <t>Doação para uma causa beneficente</t>
  </si>
  <si>
    <t>Compra de mantimentos para a semana</t>
  </si>
  <si>
    <t>Pagamento de taxas de corretagem</t>
  </si>
  <si>
    <t>Ano</t>
  </si>
  <si>
    <t>Total</t>
  </si>
  <si>
    <t>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</si>
</sst>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70" formatCode="m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b/>
      <sz val="12"/>
      <color theme="0"/>
      <name val="Century Gothic"/>
      <family val="2"/>
    </font>
    <font>
      <b/>
      <sz val="12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1B2F8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 style="thin">
        <color theme="2" tint="-9.9917600024414813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8" fontId="1" fillId="0" borderId="0" xfId="0" applyNumberFormat="1" applyFont="1" applyFill="1" applyBorder="1" applyAlignment="1">
      <alignment horizontal="right" vertical="center"/>
    </xf>
    <xf numFmtId="0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3" fontId="2" fillId="2" borderId="0" xfId="0" applyNumberFormat="1" applyFont="1" applyFill="1"/>
    <xf numFmtId="0" fontId="1" fillId="0" borderId="3" xfId="0" applyFont="1" applyBorder="1"/>
    <xf numFmtId="3" fontId="1" fillId="0" borderId="3" xfId="0" applyNumberFormat="1" applyFont="1" applyBorder="1"/>
    <xf numFmtId="3" fontId="3" fillId="0" borderId="3" xfId="0" applyNumberFormat="1" applyFont="1" applyBorder="1"/>
    <xf numFmtId="0" fontId="1" fillId="0" borderId="4" xfId="0" applyFont="1" applyBorder="1"/>
    <xf numFmtId="3" fontId="1" fillId="0" borderId="4" xfId="0" applyNumberFormat="1" applyFont="1" applyBorder="1"/>
    <xf numFmtId="3" fontId="3" fillId="0" borderId="4" xfId="0" applyNumberFormat="1" applyFont="1" applyBorder="1"/>
    <xf numFmtId="0" fontId="1" fillId="0" borderId="5" xfId="0" applyFont="1" applyBorder="1"/>
    <xf numFmtId="3" fontId="1" fillId="0" borderId="5" xfId="0" applyNumberFormat="1" applyFont="1" applyBorder="1"/>
    <xf numFmtId="3" fontId="3" fillId="0" borderId="5" xfId="0" applyNumberFormat="1" applyFont="1" applyBorder="1"/>
    <xf numFmtId="0" fontId="1" fillId="0" borderId="6" xfId="0" applyFont="1" applyBorder="1"/>
    <xf numFmtId="3" fontId="1" fillId="0" borderId="6" xfId="0" applyNumberFormat="1" applyFont="1" applyBorder="1"/>
    <xf numFmtId="3" fontId="3" fillId="0" borderId="6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3" fontId="3" fillId="0" borderId="1" xfId="0" applyNumberFormat="1" applyFont="1" applyBorder="1"/>
    <xf numFmtId="0" fontId="1" fillId="0" borderId="1" xfId="0" applyFont="1" applyBorder="1" applyAlignment="1">
      <alignment horizontal="left" indent="1"/>
    </xf>
    <xf numFmtId="0" fontId="1" fillId="3" borderId="1" xfId="0" applyFont="1" applyFill="1" applyBorder="1"/>
    <xf numFmtId="3" fontId="3" fillId="3" borderId="1" xfId="0" applyNumberFormat="1" applyFont="1" applyFill="1" applyBorder="1"/>
    <xf numFmtId="0" fontId="1" fillId="3" borderId="3" xfId="0" applyFont="1" applyFill="1" applyBorder="1"/>
    <xf numFmtId="3" fontId="3" fillId="3" borderId="3" xfId="0" applyNumberFormat="1" applyFont="1" applyFill="1" applyBorder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14996795556505021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/>
        <i val="0"/>
        <color rgb="FF1B2F83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rgb="FF1B2F83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 style="thin">
          <color theme="2" tint="-9.9948118533890809E-2"/>
        </horizontal>
      </border>
    </dxf>
  </dxfs>
  <tableStyles count="1" defaultTableStyle="Azul_Escuro" defaultPivotStyle="PivotStyleLight16">
    <tableStyle name="Azul_Escuro" pivot="0" count="3" xr9:uid="{8E8D454C-0C45-476F-98FF-E8EFBAA02FC1}">
      <tableStyleElement type="wholeTable" dxfId="23"/>
      <tableStyleElement type="headerRow" dxfId="22"/>
      <tableStyleElement type="totalRow" dxfId="21"/>
    </tableStyle>
  </tableStyles>
  <colors>
    <mruColors>
      <color rgb="FFFFE7E7"/>
      <color rgb="FFFFD9D9"/>
      <color rgb="FFFFBDBD"/>
      <color rgb="FFFF9797"/>
      <color rgb="FFA2B0EC"/>
      <color rgb="FF1B2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hyperlink" Target="#Lan&#231;amentos!A3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Relat&#243;rios!A3"/><Relationship Id="rId5" Type="http://schemas.microsoft.com/office/2007/relationships/hdphoto" Target="../media/hdphoto2.wdp"/><Relationship Id="rId10" Type="http://schemas.openxmlformats.org/officeDocument/2006/relationships/image" Target="../media/image4.png"/><Relationship Id="rId4" Type="http://schemas.openxmlformats.org/officeDocument/2006/relationships/image" Target="../media/image2.png"/><Relationship Id="rId9" Type="http://schemas.openxmlformats.org/officeDocument/2006/relationships/hyperlink" Target="#Configura&#231;&#245;es!A3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onfigura&#231;&#245;es!A3"/><Relationship Id="rId3" Type="http://schemas.openxmlformats.org/officeDocument/2006/relationships/hyperlink" Target="#Lan&#231;amentos!A3"/><Relationship Id="rId7" Type="http://schemas.microsoft.com/office/2007/relationships/hdphoto" Target="../media/hdphoto3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Relat&#243;rios!A3"/><Relationship Id="rId10" Type="http://schemas.microsoft.com/office/2007/relationships/hdphoto" Target="../media/hdphoto4.wdp"/><Relationship Id="rId4" Type="http://schemas.openxmlformats.org/officeDocument/2006/relationships/image" Target="../media/image5.png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Configura&#231;&#245;es!A3"/><Relationship Id="rId3" Type="http://schemas.openxmlformats.org/officeDocument/2006/relationships/hyperlink" Target="#Lan&#231;amentos!A3"/><Relationship Id="rId7" Type="http://schemas.openxmlformats.org/officeDocument/2006/relationships/image" Target="../media/image7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Relat&#243;rios!A3"/><Relationship Id="rId5" Type="http://schemas.microsoft.com/office/2007/relationships/hdphoto" Target="../media/hdphoto2.wdp"/><Relationship Id="rId10" Type="http://schemas.microsoft.com/office/2007/relationships/hdphoto" Target="../media/hdphoto4.wdp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278550</xdr:colOff>
      <xdr:row>0</xdr:row>
      <xdr:rowOff>144037</xdr:rowOff>
    </xdr:from>
    <xdr:to>
      <xdr:col>2</xdr:col>
      <xdr:colOff>295274</xdr:colOff>
      <xdr:row>1</xdr:row>
      <xdr:rowOff>211987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AAC0B3A-E018-46FD-9F11-5425ECD17C46}"/>
            </a:ext>
          </a:extLst>
        </xdr:cNvPr>
        <xdr:cNvGrpSpPr/>
      </xdr:nvGrpSpPr>
      <xdr:grpSpPr>
        <a:xfrm>
          <a:off x="278550" y="144037"/>
          <a:ext cx="2121749" cy="468000"/>
          <a:chOff x="278550" y="154725"/>
          <a:chExt cx="2121749" cy="468000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508876AB-F404-4AB1-A0D2-6A0D9E6291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100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550" y="154725"/>
            <a:ext cx="468000" cy="468000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62B5774A-0D9E-429B-9D29-9BA94D3244EA}"/>
              </a:ext>
            </a:extLst>
          </xdr:cNvPr>
          <xdr:cNvSpPr txBox="1"/>
        </xdr:nvSpPr>
        <xdr:spPr>
          <a:xfrm>
            <a:off x="762000" y="250613"/>
            <a:ext cx="1638299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  <a:latin typeface="Century Gothic" panose="020B0502020202020204" pitchFamily="34" charset="0"/>
              </a:rPr>
              <a:t>Meu Sistema</a:t>
            </a:r>
          </a:p>
        </xdr:txBody>
      </xdr:sp>
    </xdr:grpSp>
    <xdr:clientData/>
  </xdr:twoCellAnchor>
  <xdr:twoCellAnchor editAs="absolute">
    <xdr:from>
      <xdr:col>3</xdr:col>
      <xdr:colOff>661555</xdr:colOff>
      <xdr:row>0</xdr:row>
      <xdr:rowOff>0</xdr:rowOff>
    </xdr:from>
    <xdr:to>
      <xdr:col>4</xdr:col>
      <xdr:colOff>385329</xdr:colOff>
      <xdr:row>2</xdr:row>
      <xdr:rowOff>1731</xdr:rowOff>
    </xdr:to>
    <xdr:grpSp>
      <xdr:nvGrpSpPr>
        <xdr:cNvPr id="22" name="Agrupar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016F5C-12E4-4F26-A3E9-6CF06E4E2DF9}"/>
            </a:ext>
          </a:extLst>
        </xdr:cNvPr>
        <xdr:cNvGrpSpPr/>
      </xdr:nvGrpSpPr>
      <xdr:grpSpPr>
        <a:xfrm>
          <a:off x="4262005" y="0"/>
          <a:ext cx="1219199" cy="801831"/>
          <a:chOff x="4262005" y="0"/>
          <a:chExt cx="1219199" cy="801831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B6ABC406-9A9F-4F9B-B8C4-A02BF23CDAB8}"/>
              </a:ext>
            </a:extLst>
          </xdr:cNvPr>
          <xdr:cNvSpPr txBox="1"/>
        </xdr:nvSpPr>
        <xdr:spPr>
          <a:xfrm>
            <a:off x="4262005" y="0"/>
            <a:ext cx="1219199" cy="801831"/>
          </a:xfrm>
          <a:prstGeom prst="rect">
            <a:avLst/>
          </a:prstGeom>
          <a:gradFill flip="none" rotWithShape="1">
            <a:gsLst>
              <a:gs pos="0">
                <a:srgbClr val="1B2F83"/>
              </a:gs>
              <a:gs pos="100000">
                <a:schemeClr val="tx1">
                  <a:lumMod val="75000"/>
                  <a:lumOff val="25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/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A2B62942-1F1D-4F7F-9994-B02F376299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rightnessContrast brigh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83604" y="112105"/>
            <a:ext cx="576000" cy="577621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393123</xdr:colOff>
      <xdr:row>0</xdr:row>
      <xdr:rowOff>0</xdr:rowOff>
    </xdr:from>
    <xdr:to>
      <xdr:col>6</xdr:col>
      <xdr:colOff>393122</xdr:colOff>
      <xdr:row>2</xdr:row>
      <xdr:rowOff>1731</xdr:rowOff>
    </xdr:to>
    <xdr:grpSp>
      <xdr:nvGrpSpPr>
        <xdr:cNvPr id="23" name="Agrupar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EAC0943-45B0-4FD3-9C6F-B3296D241ABE}"/>
            </a:ext>
          </a:extLst>
        </xdr:cNvPr>
        <xdr:cNvGrpSpPr/>
      </xdr:nvGrpSpPr>
      <xdr:grpSpPr>
        <a:xfrm>
          <a:off x="5488998" y="0"/>
          <a:ext cx="1219199" cy="801831"/>
          <a:chOff x="5488998" y="0"/>
          <a:chExt cx="1219199" cy="801831"/>
        </a:xfrm>
      </xdr:grpSpPr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7F77CD76-4E0F-41C7-8088-15C8F53AF6E4}"/>
              </a:ext>
            </a:extLst>
          </xdr:cNvPr>
          <xdr:cNvSpPr txBox="1"/>
        </xdr:nvSpPr>
        <xdr:spPr>
          <a:xfrm>
            <a:off x="5488998" y="0"/>
            <a:ext cx="1219199" cy="801831"/>
          </a:xfrm>
          <a:prstGeom prst="rect">
            <a:avLst/>
          </a:prstGeom>
          <a:gradFill flip="none" rotWithShape="1">
            <a:gsLst>
              <a:gs pos="0">
                <a:srgbClr val="1B2F83"/>
              </a:gs>
              <a:gs pos="100000">
                <a:schemeClr val="tx1">
                  <a:lumMod val="75000"/>
                  <a:lumOff val="25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84234C37-F7A5-4ACB-AE2E-F7451B8B4C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rightnessContrast brigh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10597" y="112515"/>
            <a:ext cx="576000" cy="576801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933450</xdr:colOff>
      <xdr:row>0</xdr:row>
      <xdr:rowOff>0</xdr:rowOff>
    </xdr:from>
    <xdr:to>
      <xdr:col>3</xdr:col>
      <xdr:colOff>657225</xdr:colOff>
      <xdr:row>1</xdr:row>
      <xdr:rowOff>400049</xdr:rowOff>
    </xdr:to>
    <xdr:grpSp>
      <xdr:nvGrpSpPr>
        <xdr:cNvPr id="21" name="Agrupar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A6413E2-9081-4C22-9F4B-D1983771ECCB}"/>
            </a:ext>
          </a:extLst>
        </xdr:cNvPr>
        <xdr:cNvGrpSpPr/>
      </xdr:nvGrpSpPr>
      <xdr:grpSpPr>
        <a:xfrm>
          <a:off x="3038475" y="0"/>
          <a:ext cx="1219200" cy="800099"/>
          <a:chOff x="3038475" y="0"/>
          <a:chExt cx="1219200" cy="800099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2D0A17F8-BD31-43E7-9CA7-5CE5F3F893C8}"/>
              </a:ext>
            </a:extLst>
          </xdr:cNvPr>
          <xdr:cNvSpPr txBox="1"/>
        </xdr:nvSpPr>
        <xdr:spPr>
          <a:xfrm>
            <a:off x="3038475" y="0"/>
            <a:ext cx="1219200" cy="800099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bg2">
                  <a:lumMod val="9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/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9C4880AE-8275-4A3F-8BDF-197363784C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60075" y="111649"/>
            <a:ext cx="576000" cy="576801"/>
          </a:xfrm>
          <a:prstGeom prst="rect">
            <a:avLst/>
          </a:prstGeom>
        </xdr:spPr>
      </xdr:pic>
    </xdr:grpSp>
    <xdr:clientData/>
  </xdr:twoCellAnchor>
  <xdr:twoCellAnchor editAs="absolute">
    <xdr:from>
      <xdr:col>7</xdr:col>
      <xdr:colOff>400050</xdr:colOff>
      <xdr:row>0</xdr:row>
      <xdr:rowOff>164405</xdr:rowOff>
    </xdr:from>
    <xdr:to>
      <xdr:col>15</xdr:col>
      <xdr:colOff>361951</xdr:colOff>
      <xdr:row>1</xdr:row>
      <xdr:rowOff>191619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C806116-0550-4531-8640-6FF31D2B53F4}"/>
            </a:ext>
          </a:extLst>
        </xdr:cNvPr>
        <xdr:cNvSpPr txBox="1"/>
      </xdr:nvSpPr>
      <xdr:spPr>
        <a:xfrm>
          <a:off x="7324725" y="164405"/>
          <a:ext cx="4838701" cy="4272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baseline="0">
              <a:solidFill>
                <a:schemeClr val="bg1"/>
              </a:solidFill>
              <a:latin typeface="Century Gothic" panose="020B0502020202020204" pitchFamily="34" charset="0"/>
            </a:rPr>
            <a:t>Controle Financeiro - Configurações</a:t>
          </a:r>
          <a:endParaRPr lang="pt-BR" sz="1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278550</xdr:colOff>
      <xdr:row>0</xdr:row>
      <xdr:rowOff>144037</xdr:rowOff>
    </xdr:from>
    <xdr:to>
      <xdr:col>2</xdr:col>
      <xdr:colOff>838199</xdr:colOff>
      <xdr:row>1</xdr:row>
      <xdr:rowOff>211987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130886C-9E32-49D1-8598-11BB47601F37}"/>
            </a:ext>
          </a:extLst>
        </xdr:cNvPr>
        <xdr:cNvGrpSpPr/>
      </xdr:nvGrpSpPr>
      <xdr:grpSpPr>
        <a:xfrm>
          <a:off x="278550" y="144037"/>
          <a:ext cx="2121749" cy="468000"/>
          <a:chOff x="278550" y="154725"/>
          <a:chExt cx="2121749" cy="468000"/>
        </a:xfrm>
      </xdr:grpSpPr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1350CBF1-73B0-4CFF-93EA-1F4288AA7E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100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550" y="154725"/>
            <a:ext cx="468000" cy="468000"/>
          </a:xfrm>
          <a:prstGeom prst="rect">
            <a:avLst/>
          </a:prstGeom>
        </xdr:spPr>
      </xdr:pic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00893583-BB46-49F3-8098-A52C3BBEAD7F}"/>
              </a:ext>
            </a:extLst>
          </xdr:cNvPr>
          <xdr:cNvSpPr txBox="1"/>
        </xdr:nvSpPr>
        <xdr:spPr>
          <a:xfrm>
            <a:off x="762000" y="250613"/>
            <a:ext cx="1638299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  <a:latin typeface="Century Gothic" panose="020B0502020202020204" pitchFamily="34" charset="0"/>
              </a:rPr>
              <a:t>Meu Sistema</a:t>
            </a:r>
          </a:p>
        </xdr:txBody>
      </xdr:sp>
    </xdr:grpSp>
    <xdr:clientData/>
  </xdr:twoCellAnchor>
  <xdr:twoCellAnchor editAs="absolute">
    <xdr:from>
      <xdr:col>2</xdr:col>
      <xdr:colOff>2699905</xdr:colOff>
      <xdr:row>0</xdr:row>
      <xdr:rowOff>0</xdr:rowOff>
    </xdr:from>
    <xdr:to>
      <xdr:col>3</xdr:col>
      <xdr:colOff>280554</xdr:colOff>
      <xdr:row>2</xdr:row>
      <xdr:rowOff>1731</xdr:rowOff>
    </xdr:to>
    <xdr:grpSp>
      <xdr:nvGrpSpPr>
        <xdr:cNvPr id="32" name="Agrupar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9BA4A5-4C94-4228-AC61-67F5E5A39613}"/>
            </a:ext>
          </a:extLst>
        </xdr:cNvPr>
        <xdr:cNvGrpSpPr/>
      </xdr:nvGrpSpPr>
      <xdr:grpSpPr>
        <a:xfrm>
          <a:off x="4262005" y="0"/>
          <a:ext cx="1219199" cy="801831"/>
          <a:chOff x="4262005" y="0"/>
          <a:chExt cx="1219199" cy="801831"/>
        </a:xfrm>
      </xdr:grpSpPr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28F0A63D-C649-441A-8DCA-211003ACC9C0}"/>
              </a:ext>
            </a:extLst>
          </xdr:cNvPr>
          <xdr:cNvSpPr txBox="1"/>
        </xdr:nvSpPr>
        <xdr:spPr>
          <a:xfrm>
            <a:off x="4262005" y="0"/>
            <a:ext cx="1219199" cy="80183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bg2">
                  <a:lumMod val="9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/>
          </a:p>
        </xdr:txBody>
      </xdr: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A0E5A05C-1937-44C4-B4E9-201B51CE1D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83604" y="112105"/>
            <a:ext cx="576000" cy="57762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288348</xdr:colOff>
      <xdr:row>0</xdr:row>
      <xdr:rowOff>0</xdr:rowOff>
    </xdr:from>
    <xdr:to>
      <xdr:col>3</xdr:col>
      <xdr:colOff>1507547</xdr:colOff>
      <xdr:row>2</xdr:row>
      <xdr:rowOff>1731</xdr:rowOff>
    </xdr:to>
    <xdr:grpSp>
      <xdr:nvGrpSpPr>
        <xdr:cNvPr id="35" name="Agrupar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74F674-E46C-4EEE-A74C-2F16BFF3DF38}"/>
            </a:ext>
          </a:extLst>
        </xdr:cNvPr>
        <xdr:cNvGrpSpPr/>
      </xdr:nvGrpSpPr>
      <xdr:grpSpPr>
        <a:xfrm>
          <a:off x="5488998" y="0"/>
          <a:ext cx="1219199" cy="801831"/>
          <a:chOff x="5488998" y="0"/>
          <a:chExt cx="1219199" cy="801831"/>
        </a:xfrm>
      </xdr:grpSpPr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7F79B2BF-1A4A-48FC-8489-F47AD277B717}"/>
              </a:ext>
            </a:extLst>
          </xdr:cNvPr>
          <xdr:cNvSpPr txBox="1"/>
        </xdr:nvSpPr>
        <xdr:spPr>
          <a:xfrm>
            <a:off x="5488998" y="0"/>
            <a:ext cx="1219199" cy="801831"/>
          </a:xfrm>
          <a:prstGeom prst="rect">
            <a:avLst/>
          </a:prstGeom>
          <a:gradFill flip="none" rotWithShape="1">
            <a:gsLst>
              <a:gs pos="0">
                <a:srgbClr val="1B2F83"/>
              </a:gs>
              <a:gs pos="100000">
                <a:schemeClr val="tx1">
                  <a:lumMod val="75000"/>
                  <a:lumOff val="25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/>
          </a:p>
        </xdr:txBody>
      </xdr:sp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CD6A939C-0FFD-49B9-BE9C-DABCC071F4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10597" y="112515"/>
            <a:ext cx="576000" cy="576801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1476375</xdr:colOff>
      <xdr:row>0</xdr:row>
      <xdr:rowOff>0</xdr:rowOff>
    </xdr:from>
    <xdr:to>
      <xdr:col>2</xdr:col>
      <xdr:colOff>2695575</xdr:colOff>
      <xdr:row>1</xdr:row>
      <xdr:rowOff>400049</xdr:rowOff>
    </xdr:to>
    <xdr:grpSp>
      <xdr:nvGrpSpPr>
        <xdr:cNvPr id="38" name="Agrupar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8442F20-10CB-4A2B-A0E4-93AAB92762FD}"/>
            </a:ext>
          </a:extLst>
        </xdr:cNvPr>
        <xdr:cNvGrpSpPr/>
      </xdr:nvGrpSpPr>
      <xdr:grpSpPr>
        <a:xfrm>
          <a:off x="3038475" y="0"/>
          <a:ext cx="1219200" cy="800099"/>
          <a:chOff x="3038475" y="0"/>
          <a:chExt cx="1219200" cy="800099"/>
        </a:xfrm>
      </xdr:grpSpPr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9002A367-A66A-4FC0-BF89-7937224A753A}"/>
              </a:ext>
            </a:extLst>
          </xdr:cNvPr>
          <xdr:cNvSpPr txBox="1"/>
        </xdr:nvSpPr>
        <xdr:spPr>
          <a:xfrm>
            <a:off x="3038475" y="0"/>
            <a:ext cx="1219200" cy="800099"/>
          </a:xfrm>
          <a:prstGeom prst="rect">
            <a:avLst/>
          </a:prstGeom>
          <a:gradFill flip="none" rotWithShape="1">
            <a:gsLst>
              <a:gs pos="0">
                <a:srgbClr val="1B2F83"/>
              </a:gs>
              <a:gs pos="100000">
                <a:schemeClr val="tx1">
                  <a:lumMod val="75000"/>
                  <a:lumOff val="25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/>
          </a:p>
        </xdr:txBody>
      </xdr:sp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38F03B8D-327C-403D-92E1-FB0995B36E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60075" y="111649"/>
            <a:ext cx="576000" cy="576801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352425</xdr:colOff>
      <xdr:row>0</xdr:row>
      <xdr:rowOff>164405</xdr:rowOff>
    </xdr:from>
    <xdr:to>
      <xdr:col>8</xdr:col>
      <xdr:colOff>266701</xdr:colOff>
      <xdr:row>1</xdr:row>
      <xdr:rowOff>191619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CF8665E3-8603-438B-B0FE-A3B50E02C520}"/>
            </a:ext>
          </a:extLst>
        </xdr:cNvPr>
        <xdr:cNvSpPr txBox="1"/>
      </xdr:nvSpPr>
      <xdr:spPr>
        <a:xfrm>
          <a:off x="7324725" y="164405"/>
          <a:ext cx="4838701" cy="4272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baseline="0">
              <a:solidFill>
                <a:schemeClr val="bg1"/>
              </a:solidFill>
              <a:latin typeface="Century Gothic" panose="020B0502020202020204" pitchFamily="34" charset="0"/>
            </a:rPr>
            <a:t>Controle Financeiro - Lançamentos</a:t>
          </a:r>
          <a:endParaRPr lang="pt-BR" sz="1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278550</xdr:colOff>
      <xdr:row>0</xdr:row>
      <xdr:rowOff>144037</xdr:rowOff>
    </xdr:from>
    <xdr:to>
      <xdr:col>2</xdr:col>
      <xdr:colOff>714374</xdr:colOff>
      <xdr:row>1</xdr:row>
      <xdr:rowOff>211987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599CD5B-8688-4BD2-B456-E64D812F417E}"/>
            </a:ext>
          </a:extLst>
        </xdr:cNvPr>
        <xdr:cNvGrpSpPr/>
      </xdr:nvGrpSpPr>
      <xdr:grpSpPr>
        <a:xfrm>
          <a:off x="278550" y="144037"/>
          <a:ext cx="2121749" cy="468000"/>
          <a:chOff x="278550" y="154725"/>
          <a:chExt cx="2121749" cy="468000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C397C8F0-5FE0-479F-9E95-62886BBCEC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100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550" y="154725"/>
            <a:ext cx="468000" cy="468000"/>
          </a:xfrm>
          <a:prstGeom prst="rect">
            <a:avLst/>
          </a:prstGeom>
        </xdr:spPr>
      </xdr:pic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3A0C5E5A-E784-4A34-B0D7-738063698066}"/>
              </a:ext>
            </a:extLst>
          </xdr:cNvPr>
          <xdr:cNvSpPr txBox="1"/>
        </xdr:nvSpPr>
        <xdr:spPr>
          <a:xfrm>
            <a:off x="762000" y="250613"/>
            <a:ext cx="1638299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  <a:latin typeface="Century Gothic" panose="020B0502020202020204" pitchFamily="34" charset="0"/>
              </a:rPr>
              <a:t>Meu Sistema</a:t>
            </a:r>
          </a:p>
        </xdr:txBody>
      </xdr:sp>
    </xdr:grpSp>
    <xdr:clientData/>
  </xdr:twoCellAnchor>
  <xdr:twoCellAnchor editAs="absolute">
    <xdr:from>
      <xdr:col>4</xdr:col>
      <xdr:colOff>537730</xdr:colOff>
      <xdr:row>0</xdr:row>
      <xdr:rowOff>0</xdr:rowOff>
    </xdr:from>
    <xdr:to>
      <xdr:col>6</xdr:col>
      <xdr:colOff>99579</xdr:colOff>
      <xdr:row>2</xdr:row>
      <xdr:rowOff>1731</xdr:rowOff>
    </xdr:to>
    <xdr:grpSp>
      <xdr:nvGrpSpPr>
        <xdr:cNvPr id="18" name="Agrupar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1C7E23-706A-48ED-818C-442BF97306B3}"/>
            </a:ext>
          </a:extLst>
        </xdr:cNvPr>
        <xdr:cNvGrpSpPr/>
      </xdr:nvGrpSpPr>
      <xdr:grpSpPr>
        <a:xfrm>
          <a:off x="4262005" y="0"/>
          <a:ext cx="1219199" cy="801831"/>
          <a:chOff x="4262005" y="0"/>
          <a:chExt cx="1219199" cy="801831"/>
        </a:xfrm>
      </xdr:grpSpPr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011F5A1E-82E5-4B35-8D45-B3A651906767}"/>
              </a:ext>
            </a:extLst>
          </xdr:cNvPr>
          <xdr:cNvSpPr txBox="1"/>
        </xdr:nvSpPr>
        <xdr:spPr>
          <a:xfrm>
            <a:off x="4262005" y="0"/>
            <a:ext cx="1219199" cy="801831"/>
          </a:xfrm>
          <a:prstGeom prst="rect">
            <a:avLst/>
          </a:prstGeom>
          <a:gradFill flip="none" rotWithShape="1">
            <a:gsLst>
              <a:gs pos="0">
                <a:srgbClr val="1B2F83"/>
              </a:gs>
              <a:gs pos="100000">
                <a:schemeClr val="tx1">
                  <a:lumMod val="75000"/>
                  <a:lumOff val="25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/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F03C5632-1CE5-49CE-9621-5CA5CCE23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rightnessContrast brigh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83604" y="112105"/>
            <a:ext cx="576000" cy="577621"/>
          </a:xfrm>
          <a:prstGeom prst="rect">
            <a:avLst/>
          </a:prstGeom>
        </xdr:spPr>
      </xdr:pic>
    </xdr:grpSp>
    <xdr:clientData/>
  </xdr:twoCellAnchor>
  <xdr:twoCellAnchor editAs="absolute">
    <xdr:from>
      <xdr:col>6</xdr:col>
      <xdr:colOff>107373</xdr:colOff>
      <xdr:row>0</xdr:row>
      <xdr:rowOff>0</xdr:rowOff>
    </xdr:from>
    <xdr:to>
      <xdr:col>7</xdr:col>
      <xdr:colOff>497897</xdr:colOff>
      <xdr:row>2</xdr:row>
      <xdr:rowOff>1731</xdr:rowOff>
    </xdr:to>
    <xdr:grpSp>
      <xdr:nvGrpSpPr>
        <xdr:cNvPr id="21" name="Agrupar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EB610FD-1E45-4ED3-9849-6B4F4C6097FF}"/>
            </a:ext>
          </a:extLst>
        </xdr:cNvPr>
        <xdr:cNvGrpSpPr/>
      </xdr:nvGrpSpPr>
      <xdr:grpSpPr>
        <a:xfrm>
          <a:off x="5488998" y="0"/>
          <a:ext cx="1219199" cy="801831"/>
          <a:chOff x="5488998" y="0"/>
          <a:chExt cx="1219199" cy="801831"/>
        </a:xfrm>
      </xdr:grpSpPr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8D41D101-8839-469B-8983-527214817B85}"/>
              </a:ext>
            </a:extLst>
          </xdr:cNvPr>
          <xdr:cNvSpPr txBox="1"/>
        </xdr:nvSpPr>
        <xdr:spPr>
          <a:xfrm>
            <a:off x="5488998" y="0"/>
            <a:ext cx="1219199" cy="80183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bg2">
                  <a:lumMod val="9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/>
          </a:p>
        </xdr:txBody>
      </xdr:sp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5F125FED-DBB6-4DE2-8650-B2C22AF411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10597" y="112515"/>
            <a:ext cx="576000" cy="5768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142875</xdr:colOff>
      <xdr:row>0</xdr:row>
      <xdr:rowOff>0</xdr:rowOff>
    </xdr:from>
    <xdr:to>
      <xdr:col>4</xdr:col>
      <xdr:colOff>533400</xdr:colOff>
      <xdr:row>1</xdr:row>
      <xdr:rowOff>400049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111CED-6096-4E79-BAB0-BED84207EE47}"/>
            </a:ext>
          </a:extLst>
        </xdr:cNvPr>
        <xdr:cNvGrpSpPr/>
      </xdr:nvGrpSpPr>
      <xdr:grpSpPr>
        <a:xfrm>
          <a:off x="3038475" y="0"/>
          <a:ext cx="1219200" cy="800099"/>
          <a:chOff x="3038475" y="0"/>
          <a:chExt cx="1219200" cy="800099"/>
        </a:xfrm>
      </xdr:grpSpPr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0E27BB05-9036-41EE-8697-AD8EBC920E60}"/>
              </a:ext>
            </a:extLst>
          </xdr:cNvPr>
          <xdr:cNvSpPr txBox="1"/>
        </xdr:nvSpPr>
        <xdr:spPr>
          <a:xfrm>
            <a:off x="3038475" y="0"/>
            <a:ext cx="1219200" cy="800099"/>
          </a:xfrm>
          <a:prstGeom prst="rect">
            <a:avLst/>
          </a:prstGeom>
          <a:gradFill flip="none" rotWithShape="1">
            <a:gsLst>
              <a:gs pos="0">
                <a:srgbClr val="1B2F83"/>
              </a:gs>
              <a:gs pos="100000">
                <a:schemeClr val="tx1">
                  <a:lumMod val="75000"/>
                  <a:lumOff val="25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pt-BR" sz="1100"/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9E67AF71-695F-4469-B3D7-148FA62B2B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60075" y="111649"/>
            <a:ext cx="576000" cy="576801"/>
          </a:xfrm>
          <a:prstGeom prst="rect">
            <a:avLst/>
          </a:prstGeom>
        </xdr:spPr>
      </xdr:pic>
    </xdr:grpSp>
    <xdr:clientData/>
  </xdr:twoCellAnchor>
  <xdr:twoCellAnchor editAs="absolute">
    <xdr:from>
      <xdr:col>8</xdr:col>
      <xdr:colOff>276225</xdr:colOff>
      <xdr:row>0</xdr:row>
      <xdr:rowOff>164405</xdr:rowOff>
    </xdr:from>
    <xdr:to>
      <xdr:col>14</xdr:col>
      <xdr:colOff>152401</xdr:colOff>
      <xdr:row>1</xdr:row>
      <xdr:rowOff>191619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CF6F3250-1C92-4808-B95D-E5E020AF7E85}"/>
            </a:ext>
          </a:extLst>
        </xdr:cNvPr>
        <xdr:cNvSpPr txBox="1"/>
      </xdr:nvSpPr>
      <xdr:spPr>
        <a:xfrm>
          <a:off x="7315200" y="164405"/>
          <a:ext cx="4848226" cy="4272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baseline="0">
              <a:solidFill>
                <a:schemeClr val="bg1"/>
              </a:solidFill>
              <a:latin typeface="Century Gothic" panose="020B0502020202020204" pitchFamily="34" charset="0"/>
            </a:rPr>
            <a:t>Controle Financeiro - Relatórios</a:t>
          </a:r>
          <a:endParaRPr lang="pt-BR" sz="1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10AEC-99F0-4CBF-AABC-737850876A0A}" name="tbl_configurações" displayName="tbl_configurações" ref="B5:D19" totalsRowShown="0" headerRowDxfId="16" dataDxfId="17">
  <autoFilter ref="B5:D19" xr:uid="{7FC10AEC-99F0-4CBF-AABC-737850876A0A}"/>
  <tableColumns count="3">
    <tableColumn id="1" xr3:uid="{FCD6BAF4-B949-4D9F-A519-7F5CD1481466}" name="Categoria" dataDxfId="20"/>
    <tableColumn id="2" xr3:uid="{6EEEDE2D-AE3F-42A7-850C-86D732B9C0A2}" name="Movimento" dataDxfId="19"/>
    <tableColumn id="3" xr3:uid="{22E6CC5D-15E8-4457-BDD4-98D590659F85}" name="Tipo" dataDxfId="18"/>
  </tableColumns>
  <tableStyleInfo name="Azul_Escur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306F2F-1FB6-4C01-9F27-1E7977073535}" name="tbl_lançamentos" displayName="tbl_lançamentos" ref="B5:H1075" totalsRowShown="0" headerRowDxfId="15">
  <autoFilter ref="B5:H1075" xr:uid="{CF306F2F-1FB6-4C01-9F27-1E7977073535}"/>
  <sortState xmlns:xlrd2="http://schemas.microsoft.com/office/spreadsheetml/2017/richdata2" ref="B6:H1075">
    <sortCondition ref="B6:B1075"/>
  </sortState>
  <tableColumns count="7">
    <tableColumn id="1" xr3:uid="{4AAB0865-4A82-4996-ABEF-B7BBD8FB8628}" name="Data" dataDxfId="14"/>
    <tableColumn id="2" xr3:uid="{D7DFEB86-0EBB-47BB-9E59-18F32A5F1A5B}" name="Descrição" dataDxfId="13"/>
    <tableColumn id="3" xr3:uid="{24E5D690-F99C-478D-95DB-C472C5A888BD}" name="Categoria" dataDxfId="12"/>
    <tableColumn id="4" xr3:uid="{A1C06FE1-C547-4752-88CF-F6B223DFD90C}" name="Movimento" dataDxfId="11">
      <calculatedColumnFormula>IFERROR(VLOOKUP(tbl_lançamentos[[#This Row],[Categoria]],tbl_configurações[],2,0),"")</calculatedColumnFormula>
    </tableColumn>
    <tableColumn id="5" xr3:uid="{560F3B38-5698-48E0-B13A-A174DE7855C0}" name="Tipo" dataDxfId="10">
      <calculatedColumnFormula>IFERROR(VLOOKUP(tbl_lançamentos[[#This Row],[Categoria]],tbl_configurações[],3,0),"")</calculatedColumnFormula>
    </tableColumn>
    <tableColumn id="6" xr3:uid="{E95F1DF1-42F7-4FBD-9D5C-D98913A725C6}" name="Realizado" dataDxfId="9"/>
    <tableColumn id="7" xr3:uid="{9BAED981-EB13-47FE-A50F-BC70F6A7E9B6}" name="Saldo" dataDxfId="8">
      <calculatedColumnFormula>IF(ISNUMBER(H5),H5,0)+IF(tbl_lançamentos[[#This Row],[Movimento]]="Entrada",tbl_lançamentos[[#This Row],[Realizado]],-tbl_lançamentos[[#This Row],[Realizado]])</calculatedColumnFormula>
    </tableColumn>
  </tableColumns>
  <tableStyleInfo name="Azul_Escuro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showGridLines="0" showRowColHeaders="0" zoomScaleNormal="100" workbookViewId="0">
      <selection activeCell="A3" sqref="A3"/>
    </sheetView>
  </sheetViews>
  <sheetFormatPr defaultRowHeight="16.5" x14ac:dyDescent="0.3"/>
  <cols>
    <col min="1" max="1" width="9.140625" style="2"/>
    <col min="2" max="4" width="22.42578125" style="2" customWidth="1"/>
    <col min="5" max="16384" width="9.140625" style="2"/>
  </cols>
  <sheetData>
    <row r="1" spans="1:31" ht="3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5" spans="1:31" ht="18" customHeight="1" x14ac:dyDescent="0.3">
      <c r="B5" s="2" t="s">
        <v>0</v>
      </c>
      <c r="C5" s="2" t="s">
        <v>1</v>
      </c>
      <c r="D5" s="2" t="s">
        <v>2</v>
      </c>
    </row>
    <row r="6" spans="1:31" ht="18" customHeight="1" x14ac:dyDescent="0.3">
      <c r="B6" s="2" t="s">
        <v>15</v>
      </c>
      <c r="C6" s="2" t="s">
        <v>4</v>
      </c>
      <c r="D6" s="2" t="s">
        <v>5</v>
      </c>
    </row>
    <row r="7" spans="1:31" ht="18" customHeight="1" x14ac:dyDescent="0.3">
      <c r="B7" s="2" t="s">
        <v>16</v>
      </c>
      <c r="C7" s="2" t="s">
        <v>4</v>
      </c>
      <c r="D7" s="2" t="s">
        <v>5</v>
      </c>
    </row>
    <row r="8" spans="1:31" ht="18" customHeight="1" x14ac:dyDescent="0.3">
      <c r="B8" s="2" t="s">
        <v>3</v>
      </c>
      <c r="C8" s="2" t="s">
        <v>4</v>
      </c>
      <c r="D8" s="2" t="s">
        <v>5</v>
      </c>
    </row>
    <row r="9" spans="1:31" ht="18" customHeight="1" x14ac:dyDescent="0.3">
      <c r="B9" s="2" t="s">
        <v>10</v>
      </c>
      <c r="C9" s="2" t="s">
        <v>4</v>
      </c>
      <c r="D9" s="2" t="s">
        <v>5</v>
      </c>
    </row>
    <row r="10" spans="1:31" ht="18" customHeight="1" x14ac:dyDescent="0.3">
      <c r="B10" s="2" t="s">
        <v>17</v>
      </c>
      <c r="C10" s="2" t="s">
        <v>18</v>
      </c>
      <c r="D10" s="2" t="s">
        <v>5</v>
      </c>
    </row>
    <row r="11" spans="1:31" ht="18" customHeight="1" x14ac:dyDescent="0.3">
      <c r="B11" s="2" t="s">
        <v>27</v>
      </c>
      <c r="C11" s="2" t="s">
        <v>18</v>
      </c>
      <c r="D11" s="2" t="s">
        <v>25</v>
      </c>
    </row>
    <row r="12" spans="1:31" ht="18" customHeight="1" x14ac:dyDescent="0.3">
      <c r="B12" s="2" t="s">
        <v>19</v>
      </c>
      <c r="C12" s="2" t="s">
        <v>18</v>
      </c>
      <c r="D12" s="2" t="s">
        <v>5</v>
      </c>
    </row>
    <row r="13" spans="1:31" ht="18" customHeight="1" x14ac:dyDescent="0.3">
      <c r="B13" s="2" t="s">
        <v>20</v>
      </c>
      <c r="C13" s="2" t="s">
        <v>18</v>
      </c>
      <c r="D13" s="2" t="s">
        <v>5</v>
      </c>
    </row>
    <row r="14" spans="1:31" ht="18" customHeight="1" x14ac:dyDescent="0.3">
      <c r="B14" s="2" t="s">
        <v>21</v>
      </c>
      <c r="C14" s="2" t="s">
        <v>18</v>
      </c>
      <c r="D14" s="2" t="s">
        <v>5</v>
      </c>
    </row>
    <row r="15" spans="1:31" ht="18" customHeight="1" x14ac:dyDescent="0.3">
      <c r="B15" s="2" t="s">
        <v>26</v>
      </c>
      <c r="C15" s="2" t="s">
        <v>18</v>
      </c>
      <c r="D15" s="2" t="s">
        <v>25</v>
      </c>
    </row>
    <row r="16" spans="1:31" ht="18" customHeight="1" x14ac:dyDescent="0.3">
      <c r="B16" s="2" t="s">
        <v>28</v>
      </c>
      <c r="C16" s="2" t="s">
        <v>18</v>
      </c>
      <c r="D16" s="2" t="s">
        <v>25</v>
      </c>
    </row>
    <row r="17" spans="2:4" ht="18" customHeight="1" x14ac:dyDescent="0.3">
      <c r="B17" s="2" t="s">
        <v>22</v>
      </c>
      <c r="C17" s="2" t="s">
        <v>18</v>
      </c>
      <c r="D17" s="2" t="s">
        <v>5</v>
      </c>
    </row>
    <row r="18" spans="2:4" ht="18" customHeight="1" x14ac:dyDescent="0.3">
      <c r="B18" s="2" t="s">
        <v>23</v>
      </c>
      <c r="C18" s="2" t="s">
        <v>18</v>
      </c>
      <c r="D18" s="2" t="s">
        <v>5</v>
      </c>
    </row>
    <row r="19" spans="2:4" ht="18" customHeight="1" x14ac:dyDescent="0.3">
      <c r="B19" s="2" t="s">
        <v>24</v>
      </c>
      <c r="C19" s="2" t="s">
        <v>18</v>
      </c>
      <c r="D19" s="2" t="s">
        <v>25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F68C-D5E9-4551-8408-4D57E238E103}">
  <dimension ref="A1:AI1075"/>
  <sheetViews>
    <sheetView showGridLines="0" showRowColHeaders="0" zoomScaleNormal="100" workbookViewId="0">
      <pane ySplit="5" topLeftCell="A625" activePane="bottomLeft" state="frozen"/>
      <selection pane="bottomLeft" activeCell="A3" sqref="A3"/>
    </sheetView>
  </sheetViews>
  <sheetFormatPr defaultRowHeight="16.5" x14ac:dyDescent="0.3"/>
  <cols>
    <col min="1" max="1" width="9.140625" style="2"/>
    <col min="2" max="2" width="14.28515625" style="2" customWidth="1"/>
    <col min="3" max="3" width="54.5703125" style="2" bestFit="1" customWidth="1"/>
    <col min="4" max="4" width="26.5703125" style="2" customWidth="1"/>
    <col min="5" max="6" width="18.5703125" style="2" customWidth="1"/>
    <col min="7" max="7" width="19" style="2" customWidth="1"/>
    <col min="8" max="8" width="17.7109375" style="2" customWidth="1"/>
    <col min="9" max="9" width="9.140625" style="2"/>
    <col min="10" max="11" width="12.140625" style="2" bestFit="1" customWidth="1"/>
    <col min="12" max="12" width="10.5703125" style="2" bestFit="1" customWidth="1"/>
    <col min="13" max="16384" width="9.140625" style="2"/>
  </cols>
  <sheetData>
    <row r="1" spans="1:35" ht="3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5" spans="1:35" ht="18" customHeight="1" x14ac:dyDescent="0.3">
      <c r="B5" s="4" t="s">
        <v>7</v>
      </c>
      <c r="C5" s="4" t="s">
        <v>6</v>
      </c>
      <c r="D5" s="4" t="s">
        <v>0</v>
      </c>
      <c r="E5" s="4" t="s">
        <v>1</v>
      </c>
      <c r="F5" s="4" t="s">
        <v>2</v>
      </c>
      <c r="G5" s="4" t="s">
        <v>8</v>
      </c>
      <c r="H5" s="4" t="s">
        <v>9</v>
      </c>
    </row>
    <row r="6" spans="1:35" ht="18" customHeight="1" x14ac:dyDescent="0.3">
      <c r="B6" s="5">
        <v>44562</v>
      </c>
      <c r="C6" s="6" t="s">
        <v>10</v>
      </c>
      <c r="D6" s="4" t="s">
        <v>10</v>
      </c>
      <c r="E6" s="4" t="str">
        <f>IFERROR(VLOOKUP(tbl_lançamentos[[#This Row],[Categoria]],tbl_configurações[],2,0),"")</f>
        <v>Entrada</v>
      </c>
      <c r="F6" s="4" t="str">
        <f>IFERROR(VLOOKUP(tbl_lançamentos[[#This Row],[Categoria]],tbl_configurações[],3,0),"")</f>
        <v>Fixo</v>
      </c>
      <c r="G6" s="7">
        <v>50000</v>
      </c>
      <c r="H6" s="7">
        <f>IF(ISNUMBER(H5),H5,0)+IF(tbl_lançamentos[[#This Row],[Movimento]]="Entrada",tbl_lançamentos[[#This Row],[Realizado]],-tbl_lançamentos[[#This Row],[Realizado]])</f>
        <v>50000</v>
      </c>
      <c r="J6" s="8"/>
      <c r="K6" s="3"/>
    </row>
    <row r="7" spans="1:35" ht="18" customHeight="1" x14ac:dyDescent="0.3">
      <c r="B7" s="5">
        <v>44564</v>
      </c>
      <c r="C7" s="6" t="s">
        <v>11</v>
      </c>
      <c r="D7" s="4" t="s">
        <v>3</v>
      </c>
      <c r="E7" s="4" t="str">
        <f>IFERROR(VLOOKUP(tbl_lançamentos[[#This Row],[Categoria]],tbl_configurações[],2,0),"")</f>
        <v>Entrada</v>
      </c>
      <c r="F7" s="4" t="str">
        <f>IFERROR(VLOOKUP(tbl_lançamentos[[#This Row],[Categoria]],tbl_configurações[],3,0),"")</f>
        <v>Fixo</v>
      </c>
      <c r="G7" s="7">
        <v>15000</v>
      </c>
      <c r="H7" s="7">
        <f>IF(ISNUMBER(H6),H6,0)+IF(tbl_lançamentos[[#This Row],[Movimento]]="Entrada",tbl_lançamentos[[#This Row],[Realizado]],-tbl_lançamentos[[#This Row],[Realizado]])</f>
        <v>65000</v>
      </c>
      <c r="J7" s="8"/>
      <c r="K7" s="3"/>
    </row>
    <row r="8" spans="1:35" ht="18" customHeight="1" x14ac:dyDescent="0.3">
      <c r="B8" s="5">
        <v>44565</v>
      </c>
      <c r="C8" s="6" t="s">
        <v>40</v>
      </c>
      <c r="D8" s="4" t="s">
        <v>27</v>
      </c>
      <c r="E8" s="4" t="str">
        <f>IFERROR(VLOOKUP(tbl_lançamentos[[#This Row],[Categoria]],tbl_configurações[],2,0),"")</f>
        <v>Saída</v>
      </c>
      <c r="F8" s="4" t="str">
        <f>IFERROR(VLOOKUP(tbl_lançamentos[[#This Row],[Categoria]],tbl_configurações[],3,0),"")</f>
        <v>Variável</v>
      </c>
      <c r="G8" s="7">
        <v>2632</v>
      </c>
      <c r="H8" s="7">
        <f>IF(ISNUMBER(H7),H7,0)+IF(tbl_lançamentos[[#This Row],[Movimento]]="Entrada",tbl_lançamentos[[#This Row],[Realizado]],-tbl_lançamentos[[#This Row],[Realizado]])</f>
        <v>62368</v>
      </c>
      <c r="J8" s="8"/>
    </row>
    <row r="9" spans="1:35" ht="18" customHeight="1" x14ac:dyDescent="0.3">
      <c r="B9" s="5">
        <v>44565</v>
      </c>
      <c r="C9" s="6" t="s">
        <v>41</v>
      </c>
      <c r="D9" s="4" t="s">
        <v>17</v>
      </c>
      <c r="E9" s="4" t="str">
        <f>IFERROR(VLOOKUP(tbl_lançamentos[[#This Row],[Categoria]],tbl_configurações[],2,0),"")</f>
        <v>Saída</v>
      </c>
      <c r="F9" s="4" t="str">
        <f>IFERROR(VLOOKUP(tbl_lançamentos[[#This Row],[Categoria]],tbl_configurações[],3,0),"")</f>
        <v>Fixo</v>
      </c>
      <c r="G9" s="7">
        <v>3449</v>
      </c>
      <c r="H9" s="7">
        <f>IF(ISNUMBER(H8),H8,0)+IF(tbl_lançamentos[[#This Row],[Movimento]]="Entrada",tbl_lançamentos[[#This Row],[Realizado]],-tbl_lançamentos[[#This Row],[Realizado]])</f>
        <v>58919</v>
      </c>
      <c r="J9" s="8"/>
    </row>
    <row r="10" spans="1:35" ht="18" customHeight="1" x14ac:dyDescent="0.3">
      <c r="B10" s="5">
        <v>44566</v>
      </c>
      <c r="C10" s="6" t="s">
        <v>37</v>
      </c>
      <c r="D10" s="4" t="s">
        <v>23</v>
      </c>
      <c r="E10" s="4" t="str">
        <f>IFERROR(VLOOKUP(tbl_lançamentos[[#This Row],[Categoria]],tbl_configurações[],2,0),"")</f>
        <v>Saída</v>
      </c>
      <c r="F10" s="4" t="str">
        <f>IFERROR(VLOOKUP(tbl_lançamentos[[#This Row],[Categoria]],tbl_configurações[],3,0),"")</f>
        <v>Fixo</v>
      </c>
      <c r="G10" s="7">
        <v>1109</v>
      </c>
      <c r="H10" s="7">
        <f>IF(ISNUMBER(H9),H9,0)+IF(tbl_lançamentos[[#This Row],[Movimento]]="Entrada",tbl_lançamentos[[#This Row],[Realizado]],-tbl_lançamentos[[#This Row],[Realizado]])</f>
        <v>57810</v>
      </c>
      <c r="J10" s="8"/>
    </row>
    <row r="11" spans="1:35" ht="18" customHeight="1" x14ac:dyDescent="0.3">
      <c r="B11" s="5">
        <v>44569</v>
      </c>
      <c r="C11" s="6" t="s">
        <v>29</v>
      </c>
      <c r="D11" s="4" t="s">
        <v>24</v>
      </c>
      <c r="E11" s="4" t="str">
        <f>IFERROR(VLOOKUP(tbl_lançamentos[[#This Row],[Categoria]],tbl_configurações[],2,0),"")</f>
        <v>Saída</v>
      </c>
      <c r="F11" s="4" t="str">
        <f>IFERROR(VLOOKUP(tbl_lançamentos[[#This Row],[Categoria]],tbl_configurações[],3,0),"")</f>
        <v>Variável</v>
      </c>
      <c r="G11" s="7">
        <v>3341</v>
      </c>
      <c r="H11" s="7">
        <f>IF(ISNUMBER(H10),H10,0)+IF(tbl_lançamentos[[#This Row],[Movimento]]="Entrada",tbl_lançamentos[[#This Row],[Realizado]],-tbl_lançamentos[[#This Row],[Realizado]])</f>
        <v>54469</v>
      </c>
      <c r="J11" s="8"/>
    </row>
    <row r="12" spans="1:35" ht="18" customHeight="1" x14ac:dyDescent="0.3">
      <c r="B12" s="5">
        <v>44570</v>
      </c>
      <c r="C12" s="6" t="s">
        <v>44</v>
      </c>
      <c r="D12" s="4" t="s">
        <v>24</v>
      </c>
      <c r="E12" s="4" t="str">
        <f>IFERROR(VLOOKUP(tbl_lançamentos[[#This Row],[Categoria]],tbl_configurações[],2,0),"")</f>
        <v>Saída</v>
      </c>
      <c r="F12" s="4" t="str">
        <f>IFERROR(VLOOKUP(tbl_lançamentos[[#This Row],[Categoria]],tbl_configurações[],3,0),"")</f>
        <v>Variável</v>
      </c>
      <c r="G12" s="7">
        <v>3899</v>
      </c>
      <c r="H12" s="7">
        <f>IF(ISNUMBER(H11),H11,0)+IF(tbl_lançamentos[[#This Row],[Movimento]]="Entrada",tbl_lançamentos[[#This Row],[Realizado]],-tbl_lançamentos[[#This Row],[Realizado]])</f>
        <v>50570</v>
      </c>
      <c r="J12" s="8"/>
    </row>
    <row r="13" spans="1:35" ht="18" customHeight="1" x14ac:dyDescent="0.3">
      <c r="B13" s="5">
        <v>44571</v>
      </c>
      <c r="C13" s="6" t="s">
        <v>12</v>
      </c>
      <c r="D13" s="4" t="s">
        <v>19</v>
      </c>
      <c r="E13" s="4" t="str">
        <f>IFERROR(VLOOKUP(tbl_lançamentos[[#This Row],[Categoria]],tbl_configurações[],2,0),"")</f>
        <v>Saída</v>
      </c>
      <c r="F13" s="4" t="str">
        <f>IFERROR(VLOOKUP(tbl_lançamentos[[#This Row],[Categoria]],tbl_configurações[],3,0),"")</f>
        <v>Fixo</v>
      </c>
      <c r="G13" s="7">
        <v>2747</v>
      </c>
      <c r="H13" s="7">
        <f>IF(ISNUMBER(H12),H12,0)+IF(tbl_lançamentos[[#This Row],[Movimento]]="Entrada",tbl_lançamentos[[#This Row],[Realizado]],-tbl_lançamentos[[#This Row],[Realizado]])</f>
        <v>47823</v>
      </c>
      <c r="J13" s="8"/>
    </row>
    <row r="14" spans="1:35" ht="18" customHeight="1" x14ac:dyDescent="0.3">
      <c r="B14" s="5">
        <v>44572</v>
      </c>
      <c r="C14" s="6" t="s">
        <v>58</v>
      </c>
      <c r="D14" s="4" t="s">
        <v>17</v>
      </c>
      <c r="E14" s="4" t="str">
        <f>IFERROR(VLOOKUP(tbl_lançamentos[[#This Row],[Categoria]],tbl_configurações[],2,0),"")</f>
        <v>Saída</v>
      </c>
      <c r="F14" s="4" t="str">
        <f>IFERROR(VLOOKUP(tbl_lançamentos[[#This Row],[Categoria]],tbl_configurações[],3,0),"")</f>
        <v>Fixo</v>
      </c>
      <c r="G14" s="7">
        <v>2393</v>
      </c>
      <c r="H14" s="7">
        <f>IF(ISNUMBER(H13),H13,0)+IF(tbl_lançamentos[[#This Row],[Movimento]]="Entrada",tbl_lançamentos[[#This Row],[Realizado]],-tbl_lançamentos[[#This Row],[Realizado]])</f>
        <v>45430</v>
      </c>
      <c r="J14" s="8"/>
    </row>
    <row r="15" spans="1:35" ht="18" customHeight="1" x14ac:dyDescent="0.3">
      <c r="B15" s="5">
        <v>44574</v>
      </c>
      <c r="C15" s="6" t="s">
        <v>44</v>
      </c>
      <c r="D15" s="4" t="s">
        <v>24</v>
      </c>
      <c r="E15" s="4" t="str">
        <f>IFERROR(VLOOKUP(tbl_lançamentos[[#This Row],[Categoria]],tbl_configurações[],2,0),"")</f>
        <v>Saída</v>
      </c>
      <c r="F15" s="4" t="str">
        <f>IFERROR(VLOOKUP(tbl_lançamentos[[#This Row],[Categoria]],tbl_configurações[],3,0),"")</f>
        <v>Variável</v>
      </c>
      <c r="G15" s="7">
        <v>2757</v>
      </c>
      <c r="H15" s="7">
        <f>IF(ISNUMBER(H14),H14,0)+IF(tbl_lançamentos[[#This Row],[Movimento]]="Entrada",tbl_lançamentos[[#This Row],[Realizado]],-tbl_lançamentos[[#This Row],[Realizado]])</f>
        <v>42673</v>
      </c>
      <c r="J15" s="8"/>
    </row>
    <row r="16" spans="1:35" ht="18" customHeight="1" x14ac:dyDescent="0.3">
      <c r="B16" s="5">
        <v>44575</v>
      </c>
      <c r="C16" s="6" t="s">
        <v>35</v>
      </c>
      <c r="D16" s="4" t="s">
        <v>27</v>
      </c>
      <c r="E16" s="4" t="str">
        <f>IFERROR(VLOOKUP(tbl_lançamentos[[#This Row],[Categoria]],tbl_configurações[],2,0),"")</f>
        <v>Saída</v>
      </c>
      <c r="F16" s="4" t="str">
        <f>IFERROR(VLOOKUP(tbl_lançamentos[[#This Row],[Categoria]],tbl_configurações[],3,0),"")</f>
        <v>Variável</v>
      </c>
      <c r="G16" s="7">
        <v>2974</v>
      </c>
      <c r="H16" s="7">
        <f>IF(ISNUMBER(H15),H15,0)+IF(tbl_lançamentos[[#This Row],[Movimento]]="Entrada",tbl_lançamentos[[#This Row],[Realizado]],-tbl_lançamentos[[#This Row],[Realizado]])</f>
        <v>39699</v>
      </c>
      <c r="J16" s="8"/>
    </row>
    <row r="17" spans="2:10" ht="18" customHeight="1" x14ac:dyDescent="0.3">
      <c r="B17" s="5">
        <v>44575</v>
      </c>
      <c r="C17" s="6" t="s">
        <v>40</v>
      </c>
      <c r="D17" s="4" t="s">
        <v>27</v>
      </c>
      <c r="E17" s="4" t="str">
        <f>IFERROR(VLOOKUP(tbl_lançamentos[[#This Row],[Categoria]],tbl_configurações[],2,0),"")</f>
        <v>Saída</v>
      </c>
      <c r="F17" s="4" t="str">
        <f>IFERROR(VLOOKUP(tbl_lançamentos[[#This Row],[Categoria]],tbl_configurações[],3,0),"")</f>
        <v>Variável</v>
      </c>
      <c r="G17" s="7">
        <v>2390</v>
      </c>
      <c r="H17" s="7">
        <f>IF(ISNUMBER(H16),H16,0)+IF(tbl_lançamentos[[#This Row],[Movimento]]="Entrada",tbl_lançamentos[[#This Row],[Realizado]],-tbl_lançamentos[[#This Row],[Realizado]])</f>
        <v>37309</v>
      </c>
      <c r="J17" s="8"/>
    </row>
    <row r="18" spans="2:10" ht="18" customHeight="1" x14ac:dyDescent="0.3">
      <c r="B18" s="5">
        <v>44576</v>
      </c>
      <c r="C18" s="6" t="s">
        <v>44</v>
      </c>
      <c r="D18" s="4" t="s">
        <v>24</v>
      </c>
      <c r="E18" s="4" t="str">
        <f>IFERROR(VLOOKUP(tbl_lançamentos[[#This Row],[Categoria]],tbl_configurações[],2,0),"")</f>
        <v>Saída</v>
      </c>
      <c r="F18" s="4" t="str">
        <f>IFERROR(VLOOKUP(tbl_lançamentos[[#This Row],[Categoria]],tbl_configurações[],3,0),"")</f>
        <v>Variável</v>
      </c>
      <c r="G18" s="7">
        <v>319</v>
      </c>
      <c r="H18" s="7">
        <f>IF(ISNUMBER(H17),H17,0)+IF(tbl_lançamentos[[#This Row],[Movimento]]="Entrada",tbl_lançamentos[[#This Row],[Realizado]],-tbl_lançamentos[[#This Row],[Realizado]])</f>
        <v>36990</v>
      </c>
      <c r="J18" s="8"/>
    </row>
    <row r="19" spans="2:10" ht="18" customHeight="1" x14ac:dyDescent="0.3">
      <c r="B19" s="5">
        <v>44576</v>
      </c>
      <c r="C19" s="6" t="s">
        <v>55</v>
      </c>
      <c r="D19" s="4" t="s">
        <v>21</v>
      </c>
      <c r="E19" s="4" t="str">
        <f>IFERROR(VLOOKUP(tbl_lançamentos[[#This Row],[Categoria]],tbl_configurações[],2,0),"")</f>
        <v>Saída</v>
      </c>
      <c r="F19" s="4" t="str">
        <f>IFERROR(VLOOKUP(tbl_lançamentos[[#This Row],[Categoria]],tbl_configurações[],3,0),"")</f>
        <v>Fixo</v>
      </c>
      <c r="G19" s="7">
        <v>3820</v>
      </c>
      <c r="H19" s="7">
        <f>IF(ISNUMBER(H18),H18,0)+IF(tbl_lançamentos[[#This Row],[Movimento]]="Entrada",tbl_lançamentos[[#This Row],[Realizado]],-tbl_lançamentos[[#This Row],[Realizado]])</f>
        <v>33170</v>
      </c>
      <c r="J19" s="8"/>
    </row>
    <row r="20" spans="2:10" ht="18" customHeight="1" x14ac:dyDescent="0.3">
      <c r="B20" s="5">
        <v>44577</v>
      </c>
      <c r="C20" s="6" t="s">
        <v>39</v>
      </c>
      <c r="D20" s="4" t="s">
        <v>17</v>
      </c>
      <c r="E20" s="4" t="str">
        <f>IFERROR(VLOOKUP(tbl_lançamentos[[#This Row],[Categoria]],tbl_configurações[],2,0),"")</f>
        <v>Saída</v>
      </c>
      <c r="F20" s="4" t="str">
        <f>IFERROR(VLOOKUP(tbl_lançamentos[[#This Row],[Categoria]],tbl_configurações[],3,0),"")</f>
        <v>Fixo</v>
      </c>
      <c r="G20" s="7">
        <v>1649</v>
      </c>
      <c r="H20" s="7">
        <f>IF(ISNUMBER(H19),H19,0)+IF(tbl_lançamentos[[#This Row],[Movimento]]="Entrada",tbl_lançamentos[[#This Row],[Realizado]],-tbl_lançamentos[[#This Row],[Realizado]])</f>
        <v>31521</v>
      </c>
      <c r="J20" s="8"/>
    </row>
    <row r="21" spans="2:10" ht="18" customHeight="1" x14ac:dyDescent="0.3">
      <c r="B21" s="5">
        <v>44578</v>
      </c>
      <c r="C21" s="6" t="s">
        <v>58</v>
      </c>
      <c r="D21" s="4" t="s">
        <v>17</v>
      </c>
      <c r="E21" s="4" t="str">
        <f>IFERROR(VLOOKUP(tbl_lançamentos[[#This Row],[Categoria]],tbl_configurações[],2,0),"")</f>
        <v>Saída</v>
      </c>
      <c r="F21" s="4" t="str">
        <f>IFERROR(VLOOKUP(tbl_lançamentos[[#This Row],[Categoria]],tbl_configurações[],3,0),"")</f>
        <v>Fixo</v>
      </c>
      <c r="G21" s="7">
        <v>1443</v>
      </c>
      <c r="H21" s="7">
        <f>IF(ISNUMBER(H20),H20,0)+IF(tbl_lançamentos[[#This Row],[Movimento]]="Entrada",tbl_lançamentos[[#This Row],[Realizado]],-tbl_lançamentos[[#This Row],[Realizado]])</f>
        <v>30078</v>
      </c>
      <c r="J21" s="8"/>
    </row>
    <row r="22" spans="2:10" ht="18" customHeight="1" x14ac:dyDescent="0.3">
      <c r="B22" s="5">
        <v>44578</v>
      </c>
      <c r="C22" s="6" t="s">
        <v>54</v>
      </c>
      <c r="D22" s="4" t="s">
        <v>19</v>
      </c>
      <c r="E22" s="4" t="str">
        <f>IFERROR(VLOOKUP(tbl_lançamentos[[#This Row],[Categoria]],tbl_configurações[],2,0),"")</f>
        <v>Saída</v>
      </c>
      <c r="F22" s="4" t="str">
        <f>IFERROR(VLOOKUP(tbl_lançamentos[[#This Row],[Categoria]],tbl_configurações[],3,0),"")</f>
        <v>Fixo</v>
      </c>
      <c r="G22" s="7">
        <v>171</v>
      </c>
      <c r="H22" s="7">
        <f>IF(ISNUMBER(H21),H21,0)+IF(tbl_lançamentos[[#This Row],[Movimento]]="Entrada",tbl_lançamentos[[#This Row],[Realizado]],-tbl_lançamentos[[#This Row],[Realizado]])</f>
        <v>29907</v>
      </c>
      <c r="J22" s="8"/>
    </row>
    <row r="23" spans="2:10" ht="18" customHeight="1" x14ac:dyDescent="0.3">
      <c r="B23" s="5">
        <v>44578</v>
      </c>
      <c r="C23" s="6" t="s">
        <v>14</v>
      </c>
      <c r="D23" s="4" t="s">
        <v>15</v>
      </c>
      <c r="E23" s="4" t="str">
        <f>IFERROR(VLOOKUP(tbl_lançamentos[[#This Row],[Categoria]],tbl_configurações[],2,0),"")</f>
        <v>Entrada</v>
      </c>
      <c r="F23" s="4" t="str">
        <f>IFERROR(VLOOKUP(tbl_lançamentos[[#This Row],[Categoria]],tbl_configurações[],3,0),"")</f>
        <v>Fixo</v>
      </c>
      <c r="G23" s="7">
        <v>376</v>
      </c>
      <c r="H23" s="7">
        <f>IF(ISNUMBER(H22),H22,0)+IF(tbl_lançamentos[[#This Row],[Movimento]]="Entrada",tbl_lançamentos[[#This Row],[Realizado]],-tbl_lançamentos[[#This Row],[Realizado]])</f>
        <v>30283</v>
      </c>
      <c r="J23" s="8"/>
    </row>
    <row r="24" spans="2:10" ht="18" customHeight="1" x14ac:dyDescent="0.3">
      <c r="B24" s="5">
        <v>44579</v>
      </c>
      <c r="C24" s="6" t="s">
        <v>13</v>
      </c>
      <c r="D24" s="4" t="s">
        <v>16</v>
      </c>
      <c r="E24" s="4" t="str">
        <f>IFERROR(VLOOKUP(tbl_lançamentos[[#This Row],[Categoria]],tbl_configurações[],2,0),"")</f>
        <v>Entrada</v>
      </c>
      <c r="F24" s="4" t="str">
        <f>IFERROR(VLOOKUP(tbl_lançamentos[[#This Row],[Categoria]],tbl_configurações[],3,0),"")</f>
        <v>Fixo</v>
      </c>
      <c r="G24" s="7">
        <v>3303</v>
      </c>
      <c r="H24" s="7">
        <f>IF(ISNUMBER(H23),H23,0)+IF(tbl_lançamentos[[#This Row],[Movimento]]="Entrada",tbl_lançamentos[[#This Row],[Realizado]],-tbl_lançamentos[[#This Row],[Realizado]])</f>
        <v>33586</v>
      </c>
      <c r="J24" s="8"/>
    </row>
    <row r="25" spans="2:10" ht="18" customHeight="1" x14ac:dyDescent="0.3">
      <c r="B25" s="5">
        <v>44581</v>
      </c>
      <c r="C25" s="6" t="s">
        <v>32</v>
      </c>
      <c r="D25" s="4" t="s">
        <v>27</v>
      </c>
      <c r="E25" s="4" t="str">
        <f>IFERROR(VLOOKUP(tbl_lançamentos[[#This Row],[Categoria]],tbl_configurações[],2,0),"")</f>
        <v>Saída</v>
      </c>
      <c r="F25" s="4" t="str">
        <f>IFERROR(VLOOKUP(tbl_lançamentos[[#This Row],[Categoria]],tbl_configurações[],3,0),"")</f>
        <v>Variável</v>
      </c>
      <c r="G25" s="7">
        <v>2238</v>
      </c>
      <c r="H25" s="7">
        <f>IF(ISNUMBER(H24),H24,0)+IF(tbl_lançamentos[[#This Row],[Movimento]]="Entrada",tbl_lançamentos[[#This Row],[Realizado]],-tbl_lançamentos[[#This Row],[Realizado]])</f>
        <v>31348</v>
      </c>
      <c r="J25" s="8"/>
    </row>
    <row r="26" spans="2:10" ht="18" customHeight="1" x14ac:dyDescent="0.3">
      <c r="B26" s="5">
        <v>44581</v>
      </c>
      <c r="C26" s="6" t="s">
        <v>43</v>
      </c>
      <c r="D26" s="4" t="s">
        <v>23</v>
      </c>
      <c r="E26" s="4" t="str">
        <f>IFERROR(VLOOKUP(tbl_lançamentos[[#This Row],[Categoria]],tbl_configurações[],2,0),"")</f>
        <v>Saída</v>
      </c>
      <c r="F26" s="4" t="str">
        <f>IFERROR(VLOOKUP(tbl_lançamentos[[#This Row],[Categoria]],tbl_configurações[],3,0),"")</f>
        <v>Fixo</v>
      </c>
      <c r="G26" s="7">
        <v>1308</v>
      </c>
      <c r="H26" s="7">
        <f>IF(ISNUMBER(H25),H25,0)+IF(tbl_lançamentos[[#This Row],[Movimento]]="Entrada",tbl_lançamentos[[#This Row],[Realizado]],-tbl_lançamentos[[#This Row],[Realizado]])</f>
        <v>30040</v>
      </c>
      <c r="J26" s="8"/>
    </row>
    <row r="27" spans="2:10" ht="18" customHeight="1" x14ac:dyDescent="0.3">
      <c r="B27" s="5">
        <v>44581</v>
      </c>
      <c r="C27" s="6" t="s">
        <v>29</v>
      </c>
      <c r="D27" s="4" t="s">
        <v>24</v>
      </c>
      <c r="E27" s="4" t="str">
        <f>IFERROR(VLOOKUP(tbl_lançamentos[[#This Row],[Categoria]],tbl_configurações[],2,0),"")</f>
        <v>Saída</v>
      </c>
      <c r="F27" s="4" t="str">
        <f>IFERROR(VLOOKUP(tbl_lançamentos[[#This Row],[Categoria]],tbl_configurações[],3,0),"")</f>
        <v>Variável</v>
      </c>
      <c r="G27" s="7">
        <v>1188</v>
      </c>
      <c r="H27" s="7">
        <f>IF(ISNUMBER(H26),H26,0)+IF(tbl_lançamentos[[#This Row],[Movimento]]="Entrada",tbl_lançamentos[[#This Row],[Realizado]],-tbl_lançamentos[[#This Row],[Realizado]])</f>
        <v>28852</v>
      </c>
      <c r="J27" s="8"/>
    </row>
    <row r="28" spans="2:10" ht="18" customHeight="1" x14ac:dyDescent="0.3">
      <c r="B28" s="5">
        <v>44583</v>
      </c>
      <c r="C28" s="6" t="s">
        <v>43</v>
      </c>
      <c r="D28" s="4" t="s">
        <v>23</v>
      </c>
      <c r="E28" s="4" t="str">
        <f>IFERROR(VLOOKUP(tbl_lançamentos[[#This Row],[Categoria]],tbl_configurações[],2,0),"")</f>
        <v>Saída</v>
      </c>
      <c r="F28" s="4" t="str">
        <f>IFERROR(VLOOKUP(tbl_lançamentos[[#This Row],[Categoria]],tbl_configurações[],3,0),"")</f>
        <v>Fixo</v>
      </c>
      <c r="G28" s="7">
        <v>3627</v>
      </c>
      <c r="H28" s="7">
        <f>IF(ISNUMBER(H27),H27,0)+IF(tbl_lançamentos[[#This Row],[Movimento]]="Entrada",tbl_lançamentos[[#This Row],[Realizado]],-tbl_lançamentos[[#This Row],[Realizado]])</f>
        <v>25225</v>
      </c>
      <c r="J28" s="8"/>
    </row>
    <row r="29" spans="2:10" ht="18" customHeight="1" x14ac:dyDescent="0.3">
      <c r="B29" s="5">
        <v>44587</v>
      </c>
      <c r="C29" s="6" t="s">
        <v>35</v>
      </c>
      <c r="D29" s="4" t="s">
        <v>27</v>
      </c>
      <c r="E29" s="4" t="str">
        <f>IFERROR(VLOOKUP(tbl_lançamentos[[#This Row],[Categoria]],tbl_configurações[],2,0),"")</f>
        <v>Saída</v>
      </c>
      <c r="F29" s="4" t="str">
        <f>IFERROR(VLOOKUP(tbl_lançamentos[[#This Row],[Categoria]],tbl_configurações[],3,0),"")</f>
        <v>Variável</v>
      </c>
      <c r="G29" s="7">
        <v>1469</v>
      </c>
      <c r="H29" s="7">
        <f>IF(ISNUMBER(H28),H28,0)+IF(tbl_lançamentos[[#This Row],[Movimento]]="Entrada",tbl_lançamentos[[#This Row],[Realizado]],-tbl_lançamentos[[#This Row],[Realizado]])</f>
        <v>23756</v>
      </c>
      <c r="J29" s="8"/>
    </row>
    <row r="30" spans="2:10" ht="18" customHeight="1" x14ac:dyDescent="0.3">
      <c r="B30" s="5">
        <v>44588</v>
      </c>
      <c r="C30" s="6" t="s">
        <v>31</v>
      </c>
      <c r="D30" s="4" t="s">
        <v>21</v>
      </c>
      <c r="E30" s="4" t="str">
        <f>IFERROR(VLOOKUP(tbl_lançamentos[[#This Row],[Categoria]],tbl_configurações[],2,0),"")</f>
        <v>Saída</v>
      </c>
      <c r="F30" s="4" t="str">
        <f>IFERROR(VLOOKUP(tbl_lançamentos[[#This Row],[Categoria]],tbl_configurações[],3,0),"")</f>
        <v>Fixo</v>
      </c>
      <c r="G30" s="7">
        <v>846</v>
      </c>
      <c r="H30" s="7">
        <f>IF(ISNUMBER(H29),H29,0)+IF(tbl_lançamentos[[#This Row],[Movimento]]="Entrada",tbl_lançamentos[[#This Row],[Realizado]],-tbl_lançamentos[[#This Row],[Realizado]])</f>
        <v>22910</v>
      </c>
      <c r="J30" s="8"/>
    </row>
    <row r="31" spans="2:10" ht="18" customHeight="1" x14ac:dyDescent="0.3">
      <c r="B31" s="5">
        <v>44589</v>
      </c>
      <c r="C31" s="6" t="s">
        <v>36</v>
      </c>
      <c r="D31" s="4" t="s">
        <v>22</v>
      </c>
      <c r="E31" s="4" t="str">
        <f>IFERROR(VLOOKUP(tbl_lançamentos[[#This Row],[Categoria]],tbl_configurações[],2,0),"")</f>
        <v>Saída</v>
      </c>
      <c r="F31" s="4" t="str">
        <f>IFERROR(VLOOKUP(tbl_lançamentos[[#This Row],[Categoria]],tbl_configurações[],3,0),"")</f>
        <v>Fixo</v>
      </c>
      <c r="G31" s="7">
        <v>1256</v>
      </c>
      <c r="H31" s="7">
        <f>IF(ISNUMBER(H30),H30,0)+IF(tbl_lançamentos[[#This Row],[Movimento]]="Entrada",tbl_lançamentos[[#This Row],[Realizado]],-tbl_lançamentos[[#This Row],[Realizado]])</f>
        <v>21654</v>
      </c>
      <c r="J31" s="8"/>
    </row>
    <row r="32" spans="2:10" ht="18" customHeight="1" x14ac:dyDescent="0.3">
      <c r="B32" s="5">
        <v>44596</v>
      </c>
      <c r="C32" s="6" t="s">
        <v>38</v>
      </c>
      <c r="D32" s="4" t="s">
        <v>24</v>
      </c>
      <c r="E32" s="4" t="str">
        <f>IFERROR(VLOOKUP(tbl_lançamentos[[#This Row],[Categoria]],tbl_configurações[],2,0),"")</f>
        <v>Saída</v>
      </c>
      <c r="F32" s="4" t="str">
        <f>IFERROR(VLOOKUP(tbl_lançamentos[[#This Row],[Categoria]],tbl_configurações[],3,0),"")</f>
        <v>Variável</v>
      </c>
      <c r="G32" s="7">
        <v>1692</v>
      </c>
      <c r="H32" s="7">
        <f>IF(ISNUMBER(H31),H31,0)+IF(tbl_lançamentos[[#This Row],[Movimento]]="Entrada",tbl_lançamentos[[#This Row],[Realizado]],-tbl_lançamentos[[#This Row],[Realizado]])</f>
        <v>19962</v>
      </c>
      <c r="J32" s="8"/>
    </row>
    <row r="33" spans="2:10" ht="18" customHeight="1" x14ac:dyDescent="0.3">
      <c r="B33" s="5">
        <v>44597</v>
      </c>
      <c r="C33" s="6" t="s">
        <v>41</v>
      </c>
      <c r="D33" s="4" t="s">
        <v>17</v>
      </c>
      <c r="E33" s="4" t="str">
        <f>IFERROR(VLOOKUP(tbl_lançamentos[[#This Row],[Categoria]],tbl_configurações[],2,0),"")</f>
        <v>Saída</v>
      </c>
      <c r="F33" s="4" t="str">
        <f>IFERROR(VLOOKUP(tbl_lançamentos[[#This Row],[Categoria]],tbl_configurações[],3,0),"")</f>
        <v>Fixo</v>
      </c>
      <c r="G33" s="7">
        <v>2851</v>
      </c>
      <c r="H33" s="7">
        <f>IF(ISNUMBER(H32),H32,0)+IF(tbl_lançamentos[[#This Row],[Movimento]]="Entrada",tbl_lançamentos[[#This Row],[Realizado]],-tbl_lançamentos[[#This Row],[Realizado]])</f>
        <v>17111</v>
      </c>
      <c r="J33" s="8"/>
    </row>
    <row r="34" spans="2:10" ht="18" customHeight="1" x14ac:dyDescent="0.3">
      <c r="B34" s="5">
        <v>44598</v>
      </c>
      <c r="C34" s="6" t="s">
        <v>48</v>
      </c>
      <c r="D34" s="4" t="s">
        <v>21</v>
      </c>
      <c r="E34" s="4" t="str">
        <f>IFERROR(VLOOKUP(tbl_lançamentos[[#This Row],[Categoria]],tbl_configurações[],2,0),"")</f>
        <v>Saída</v>
      </c>
      <c r="F34" s="4" t="str">
        <f>IFERROR(VLOOKUP(tbl_lançamentos[[#This Row],[Categoria]],tbl_configurações[],3,0),"")</f>
        <v>Fixo</v>
      </c>
      <c r="G34" s="7">
        <v>3577</v>
      </c>
      <c r="H34" s="7">
        <f>IF(ISNUMBER(H33),H33,0)+IF(tbl_lançamentos[[#This Row],[Movimento]]="Entrada",tbl_lançamentos[[#This Row],[Realizado]],-tbl_lançamentos[[#This Row],[Realizado]])</f>
        <v>13534</v>
      </c>
      <c r="J34" s="8"/>
    </row>
    <row r="35" spans="2:10" ht="18" customHeight="1" x14ac:dyDescent="0.3">
      <c r="B35" s="5">
        <v>44599</v>
      </c>
      <c r="C35" s="6" t="s">
        <v>34</v>
      </c>
      <c r="D35" s="4" t="s">
        <v>16</v>
      </c>
      <c r="E35" s="4" t="str">
        <f>IFERROR(VLOOKUP(tbl_lançamentos[[#This Row],[Categoria]],tbl_configurações[],2,0),"")</f>
        <v>Entrada</v>
      </c>
      <c r="F35" s="4" t="str">
        <f>IFERROR(VLOOKUP(tbl_lançamentos[[#This Row],[Categoria]],tbl_configurações[],3,0),"")</f>
        <v>Fixo</v>
      </c>
      <c r="G35" s="7">
        <v>3457</v>
      </c>
      <c r="H35" s="7">
        <f>IF(ISNUMBER(H34),H34,0)+IF(tbl_lançamentos[[#This Row],[Movimento]]="Entrada",tbl_lançamentos[[#This Row],[Realizado]],-tbl_lançamentos[[#This Row],[Realizado]])</f>
        <v>16991</v>
      </c>
      <c r="J35" s="8"/>
    </row>
    <row r="36" spans="2:10" ht="18" customHeight="1" x14ac:dyDescent="0.3">
      <c r="B36" s="5">
        <v>44599</v>
      </c>
      <c r="C36" s="6" t="s">
        <v>38</v>
      </c>
      <c r="D36" s="4" t="s">
        <v>24</v>
      </c>
      <c r="E36" s="4" t="str">
        <f>IFERROR(VLOOKUP(tbl_lançamentos[[#This Row],[Categoria]],tbl_configurações[],2,0),"")</f>
        <v>Saída</v>
      </c>
      <c r="F36" s="4" t="str">
        <f>IFERROR(VLOOKUP(tbl_lançamentos[[#This Row],[Categoria]],tbl_configurações[],3,0),"")</f>
        <v>Variável</v>
      </c>
      <c r="G36" s="7">
        <v>1344</v>
      </c>
      <c r="H36" s="7">
        <f>IF(ISNUMBER(H35),H35,0)+IF(tbl_lançamentos[[#This Row],[Movimento]]="Entrada",tbl_lançamentos[[#This Row],[Realizado]],-tbl_lançamentos[[#This Row],[Realizado]])</f>
        <v>15647</v>
      </c>
      <c r="J36" s="8"/>
    </row>
    <row r="37" spans="2:10" ht="18" customHeight="1" x14ac:dyDescent="0.3">
      <c r="B37" s="5">
        <v>44600</v>
      </c>
      <c r="C37" s="6" t="s">
        <v>39</v>
      </c>
      <c r="D37" s="4" t="s">
        <v>17</v>
      </c>
      <c r="E37" s="4" t="str">
        <f>IFERROR(VLOOKUP(tbl_lançamentos[[#This Row],[Categoria]],tbl_configurações[],2,0),"")</f>
        <v>Saída</v>
      </c>
      <c r="F37" s="4" t="str">
        <f>IFERROR(VLOOKUP(tbl_lançamentos[[#This Row],[Categoria]],tbl_configurações[],3,0),"")</f>
        <v>Fixo</v>
      </c>
      <c r="G37" s="7">
        <v>476</v>
      </c>
      <c r="H37" s="7">
        <f>IF(ISNUMBER(H36),H36,0)+IF(tbl_lançamentos[[#This Row],[Movimento]]="Entrada",tbl_lançamentos[[#This Row],[Realizado]],-tbl_lançamentos[[#This Row],[Realizado]])</f>
        <v>15171</v>
      </c>
      <c r="J37" s="8"/>
    </row>
    <row r="38" spans="2:10" ht="18" customHeight="1" x14ac:dyDescent="0.3">
      <c r="B38" s="5">
        <v>44600</v>
      </c>
      <c r="C38" s="6" t="s">
        <v>44</v>
      </c>
      <c r="D38" s="4" t="s">
        <v>24</v>
      </c>
      <c r="E38" s="4" t="str">
        <f>IFERROR(VLOOKUP(tbl_lançamentos[[#This Row],[Categoria]],tbl_configurações[],2,0),"")</f>
        <v>Saída</v>
      </c>
      <c r="F38" s="4" t="str">
        <f>IFERROR(VLOOKUP(tbl_lançamentos[[#This Row],[Categoria]],tbl_configurações[],3,0),"")</f>
        <v>Variável</v>
      </c>
      <c r="G38" s="7">
        <v>323</v>
      </c>
      <c r="H38" s="7">
        <f>IF(ISNUMBER(H37),H37,0)+IF(tbl_lançamentos[[#This Row],[Movimento]]="Entrada",tbl_lançamentos[[#This Row],[Realizado]],-tbl_lançamentos[[#This Row],[Realizado]])</f>
        <v>14848</v>
      </c>
      <c r="J38" s="8"/>
    </row>
    <row r="39" spans="2:10" ht="18" customHeight="1" x14ac:dyDescent="0.3">
      <c r="B39" s="5">
        <v>44603</v>
      </c>
      <c r="C39" s="6" t="s">
        <v>40</v>
      </c>
      <c r="D39" s="4" t="s">
        <v>27</v>
      </c>
      <c r="E39" s="4" t="str">
        <f>IFERROR(VLOOKUP(tbl_lançamentos[[#This Row],[Categoria]],tbl_configurações[],2,0),"")</f>
        <v>Saída</v>
      </c>
      <c r="F39" s="4" t="str">
        <f>IFERROR(VLOOKUP(tbl_lançamentos[[#This Row],[Categoria]],tbl_configurações[],3,0),"")</f>
        <v>Variável</v>
      </c>
      <c r="G39" s="7">
        <v>2491</v>
      </c>
      <c r="H39" s="7">
        <f>IF(ISNUMBER(H38),H38,0)+IF(tbl_lançamentos[[#This Row],[Movimento]]="Entrada",tbl_lançamentos[[#This Row],[Realizado]],-tbl_lançamentos[[#This Row],[Realizado]])</f>
        <v>12357</v>
      </c>
      <c r="J39" s="8"/>
    </row>
    <row r="40" spans="2:10" ht="18" customHeight="1" x14ac:dyDescent="0.3">
      <c r="B40" s="5">
        <v>44606</v>
      </c>
      <c r="C40" s="6" t="s">
        <v>56</v>
      </c>
      <c r="D40" s="4" t="s">
        <v>22</v>
      </c>
      <c r="E40" s="4" t="str">
        <f>IFERROR(VLOOKUP(tbl_lançamentos[[#This Row],[Categoria]],tbl_configurações[],2,0),"")</f>
        <v>Saída</v>
      </c>
      <c r="F40" s="4" t="str">
        <f>IFERROR(VLOOKUP(tbl_lançamentos[[#This Row],[Categoria]],tbl_configurações[],3,0),"")</f>
        <v>Fixo</v>
      </c>
      <c r="G40" s="7">
        <v>3510</v>
      </c>
      <c r="H40" s="7">
        <f>IF(ISNUMBER(H39),H39,0)+IF(tbl_lançamentos[[#This Row],[Movimento]]="Entrada",tbl_lançamentos[[#This Row],[Realizado]],-tbl_lançamentos[[#This Row],[Realizado]])</f>
        <v>8847</v>
      </c>
      <c r="J40" s="8"/>
    </row>
    <row r="41" spans="2:10" ht="18" customHeight="1" x14ac:dyDescent="0.3">
      <c r="B41" s="5">
        <v>44607</v>
      </c>
      <c r="C41" s="6" t="s">
        <v>55</v>
      </c>
      <c r="D41" s="4" t="s">
        <v>21</v>
      </c>
      <c r="E41" s="4" t="str">
        <f>IFERROR(VLOOKUP(tbl_lançamentos[[#This Row],[Categoria]],tbl_configurações[],2,0),"")</f>
        <v>Saída</v>
      </c>
      <c r="F41" s="4" t="str">
        <f>IFERROR(VLOOKUP(tbl_lançamentos[[#This Row],[Categoria]],tbl_configurações[],3,0),"")</f>
        <v>Fixo</v>
      </c>
      <c r="G41" s="7">
        <v>2121</v>
      </c>
      <c r="H41" s="7">
        <f>IF(ISNUMBER(H40),H40,0)+IF(tbl_lançamentos[[#This Row],[Movimento]]="Entrada",tbl_lançamentos[[#This Row],[Realizado]],-tbl_lançamentos[[#This Row],[Realizado]])</f>
        <v>6726</v>
      </c>
      <c r="J41" s="8"/>
    </row>
    <row r="42" spans="2:10" x14ac:dyDescent="0.3">
      <c r="B42" s="5">
        <v>44608</v>
      </c>
      <c r="C42" s="6" t="s">
        <v>46</v>
      </c>
      <c r="D42" s="4" t="s">
        <v>22</v>
      </c>
      <c r="E42" s="4" t="str">
        <f>IFERROR(VLOOKUP(tbl_lançamentos[[#This Row],[Categoria]],tbl_configurações[],2,0),"")</f>
        <v>Saída</v>
      </c>
      <c r="F42" s="4" t="str">
        <f>IFERROR(VLOOKUP(tbl_lançamentos[[#This Row],[Categoria]],tbl_configurações[],3,0),"")</f>
        <v>Fixo</v>
      </c>
      <c r="G42" s="7">
        <v>960</v>
      </c>
      <c r="H42" s="7">
        <f>IF(ISNUMBER(H41),H41,0)+IF(tbl_lançamentos[[#This Row],[Movimento]]="Entrada",tbl_lançamentos[[#This Row],[Realizado]],-tbl_lançamentos[[#This Row],[Realizado]])</f>
        <v>5766</v>
      </c>
      <c r="J42" s="8"/>
    </row>
    <row r="43" spans="2:10" x14ac:dyDescent="0.3">
      <c r="B43" s="5">
        <v>44608</v>
      </c>
      <c r="C43" s="6" t="s">
        <v>11</v>
      </c>
      <c r="D43" s="4" t="s">
        <v>3</v>
      </c>
      <c r="E43" s="4" t="str">
        <f>IFERROR(VLOOKUP(tbl_lançamentos[[#This Row],[Categoria]],tbl_configurações[],2,0),"")</f>
        <v>Entrada</v>
      </c>
      <c r="F43" s="4" t="str">
        <f>IFERROR(VLOOKUP(tbl_lançamentos[[#This Row],[Categoria]],tbl_configurações[],3,0),"")</f>
        <v>Fixo</v>
      </c>
      <c r="G43" s="7">
        <v>60000</v>
      </c>
      <c r="H43" s="7">
        <f>IF(ISNUMBER(H42),H42,0)+IF(tbl_lançamentos[[#This Row],[Movimento]]="Entrada",tbl_lançamentos[[#This Row],[Realizado]],-tbl_lançamentos[[#This Row],[Realizado]])</f>
        <v>65766</v>
      </c>
      <c r="J43" s="8"/>
    </row>
    <row r="44" spans="2:10" x14ac:dyDescent="0.3">
      <c r="B44" s="5">
        <v>44608</v>
      </c>
      <c r="C44" s="6" t="s">
        <v>52</v>
      </c>
      <c r="D44" s="4" t="s">
        <v>26</v>
      </c>
      <c r="E44" s="4" t="str">
        <f>IFERROR(VLOOKUP(tbl_lançamentos[[#This Row],[Categoria]],tbl_configurações[],2,0),"")</f>
        <v>Saída</v>
      </c>
      <c r="F44" s="4" t="str">
        <f>IFERROR(VLOOKUP(tbl_lançamentos[[#This Row],[Categoria]],tbl_configurações[],3,0),"")</f>
        <v>Variável</v>
      </c>
      <c r="G44" s="7">
        <v>2348</v>
      </c>
      <c r="H44" s="7">
        <f>IF(ISNUMBER(H43),H43,0)+IF(tbl_lançamentos[[#This Row],[Movimento]]="Entrada",tbl_lançamentos[[#This Row],[Realizado]],-tbl_lançamentos[[#This Row],[Realizado]])</f>
        <v>63418</v>
      </c>
      <c r="J44" s="8"/>
    </row>
    <row r="45" spans="2:10" x14ac:dyDescent="0.3">
      <c r="B45" s="5">
        <v>44609</v>
      </c>
      <c r="C45" s="6" t="s">
        <v>36</v>
      </c>
      <c r="D45" s="4" t="s">
        <v>22</v>
      </c>
      <c r="E45" s="4" t="str">
        <f>IFERROR(VLOOKUP(tbl_lançamentos[[#This Row],[Categoria]],tbl_configurações[],2,0),"")</f>
        <v>Saída</v>
      </c>
      <c r="F45" s="4" t="str">
        <f>IFERROR(VLOOKUP(tbl_lançamentos[[#This Row],[Categoria]],tbl_configurações[],3,0),"")</f>
        <v>Fixo</v>
      </c>
      <c r="G45" s="7">
        <v>2634</v>
      </c>
      <c r="H45" s="7">
        <f>IF(ISNUMBER(H44),H44,0)+IF(tbl_lançamentos[[#This Row],[Movimento]]="Entrada",tbl_lançamentos[[#This Row],[Realizado]],-tbl_lançamentos[[#This Row],[Realizado]])</f>
        <v>60784</v>
      </c>
      <c r="J45" s="8"/>
    </row>
    <row r="46" spans="2:10" x14ac:dyDescent="0.3">
      <c r="B46" s="5">
        <v>44610</v>
      </c>
      <c r="C46" s="6" t="s">
        <v>47</v>
      </c>
      <c r="D46" s="4" t="s">
        <v>23</v>
      </c>
      <c r="E46" s="4" t="str">
        <f>IFERROR(VLOOKUP(tbl_lançamentos[[#This Row],[Categoria]],tbl_configurações[],2,0),"")</f>
        <v>Saída</v>
      </c>
      <c r="F46" s="4" t="str">
        <f>IFERROR(VLOOKUP(tbl_lançamentos[[#This Row],[Categoria]],tbl_configurações[],3,0),"")</f>
        <v>Fixo</v>
      </c>
      <c r="G46" s="7">
        <v>2320</v>
      </c>
      <c r="H46" s="7">
        <f>IF(ISNUMBER(H45),H45,0)+IF(tbl_lançamentos[[#This Row],[Movimento]]="Entrada",tbl_lançamentos[[#This Row],[Realizado]],-tbl_lançamentos[[#This Row],[Realizado]])</f>
        <v>58464</v>
      </c>
      <c r="J46" s="8"/>
    </row>
    <row r="47" spans="2:10" x14ac:dyDescent="0.3">
      <c r="B47" s="5">
        <v>44612</v>
      </c>
      <c r="C47" s="6" t="s">
        <v>49</v>
      </c>
      <c r="D47" s="4" t="s">
        <v>26</v>
      </c>
      <c r="E47" s="4" t="str">
        <f>IFERROR(VLOOKUP(tbl_lançamentos[[#This Row],[Categoria]],tbl_configurações[],2,0),"")</f>
        <v>Saída</v>
      </c>
      <c r="F47" s="4" t="str">
        <f>IFERROR(VLOOKUP(tbl_lançamentos[[#This Row],[Categoria]],tbl_configurações[],3,0),"")</f>
        <v>Variável</v>
      </c>
      <c r="G47" s="7">
        <v>3528</v>
      </c>
      <c r="H47" s="7">
        <f>IF(ISNUMBER(H46),H46,0)+IF(tbl_lançamentos[[#This Row],[Movimento]]="Entrada",tbl_lançamentos[[#This Row],[Realizado]],-tbl_lançamentos[[#This Row],[Realizado]])</f>
        <v>54936</v>
      </c>
      <c r="J47" s="8"/>
    </row>
    <row r="48" spans="2:10" x14ac:dyDescent="0.3">
      <c r="B48" s="5">
        <v>44612</v>
      </c>
      <c r="C48" s="6" t="s">
        <v>47</v>
      </c>
      <c r="D48" s="4" t="s">
        <v>23</v>
      </c>
      <c r="E48" s="4" t="str">
        <f>IFERROR(VLOOKUP(tbl_lançamentos[[#This Row],[Categoria]],tbl_configurações[],2,0),"")</f>
        <v>Saída</v>
      </c>
      <c r="F48" s="4" t="str">
        <f>IFERROR(VLOOKUP(tbl_lançamentos[[#This Row],[Categoria]],tbl_configurações[],3,0),"")</f>
        <v>Fixo</v>
      </c>
      <c r="G48" s="7">
        <v>2031</v>
      </c>
      <c r="H48" s="7">
        <f>IF(ISNUMBER(H47),H47,0)+IF(tbl_lançamentos[[#This Row],[Movimento]]="Entrada",tbl_lançamentos[[#This Row],[Realizado]],-tbl_lançamentos[[#This Row],[Realizado]])</f>
        <v>52905</v>
      </c>
      <c r="J48" s="8"/>
    </row>
    <row r="49" spans="2:10" x14ac:dyDescent="0.3">
      <c r="B49" s="5">
        <v>44613</v>
      </c>
      <c r="C49" s="6" t="s">
        <v>43</v>
      </c>
      <c r="D49" s="4" t="s">
        <v>23</v>
      </c>
      <c r="E49" s="4" t="str">
        <f>IFERROR(VLOOKUP(tbl_lançamentos[[#This Row],[Categoria]],tbl_configurações[],2,0),"")</f>
        <v>Saída</v>
      </c>
      <c r="F49" s="4" t="str">
        <f>IFERROR(VLOOKUP(tbl_lançamentos[[#This Row],[Categoria]],tbl_configurações[],3,0),"")</f>
        <v>Fixo</v>
      </c>
      <c r="G49" s="7">
        <v>3017</v>
      </c>
      <c r="H49" s="7">
        <f>IF(ISNUMBER(H48),H48,0)+IF(tbl_lançamentos[[#This Row],[Movimento]]="Entrada",tbl_lançamentos[[#This Row],[Realizado]],-tbl_lançamentos[[#This Row],[Realizado]])</f>
        <v>49888</v>
      </c>
      <c r="J49" s="8"/>
    </row>
    <row r="50" spans="2:10" x14ac:dyDescent="0.3">
      <c r="B50" s="5">
        <v>44615</v>
      </c>
      <c r="C50" s="6" t="s">
        <v>35</v>
      </c>
      <c r="D50" s="4" t="s">
        <v>27</v>
      </c>
      <c r="E50" s="4" t="str">
        <f>IFERROR(VLOOKUP(tbl_lançamentos[[#This Row],[Categoria]],tbl_configurações[],2,0),"")</f>
        <v>Saída</v>
      </c>
      <c r="F50" s="4" t="str">
        <f>IFERROR(VLOOKUP(tbl_lançamentos[[#This Row],[Categoria]],tbl_configurações[],3,0),"")</f>
        <v>Variável</v>
      </c>
      <c r="G50" s="7">
        <v>256</v>
      </c>
      <c r="H50" s="7">
        <f>IF(ISNUMBER(H49),H49,0)+IF(tbl_lançamentos[[#This Row],[Movimento]]="Entrada",tbl_lançamentos[[#This Row],[Realizado]],-tbl_lançamentos[[#This Row],[Realizado]])</f>
        <v>49632</v>
      </c>
      <c r="J50" s="8"/>
    </row>
    <row r="51" spans="2:10" x14ac:dyDescent="0.3">
      <c r="B51" s="5">
        <v>44616</v>
      </c>
      <c r="C51" s="6" t="s">
        <v>44</v>
      </c>
      <c r="D51" s="4" t="s">
        <v>24</v>
      </c>
      <c r="E51" s="4" t="str">
        <f>IFERROR(VLOOKUP(tbl_lançamentos[[#This Row],[Categoria]],tbl_configurações[],2,0),"")</f>
        <v>Saída</v>
      </c>
      <c r="F51" s="4" t="str">
        <f>IFERROR(VLOOKUP(tbl_lançamentos[[#This Row],[Categoria]],tbl_configurações[],3,0),"")</f>
        <v>Variável</v>
      </c>
      <c r="G51" s="7">
        <v>1597</v>
      </c>
      <c r="H51" s="7">
        <f>IF(ISNUMBER(H50),H50,0)+IF(tbl_lançamentos[[#This Row],[Movimento]]="Entrada",tbl_lançamentos[[#This Row],[Realizado]],-tbl_lançamentos[[#This Row],[Realizado]])</f>
        <v>48035</v>
      </c>
      <c r="J51" s="8"/>
    </row>
    <row r="52" spans="2:10" x14ac:dyDescent="0.3">
      <c r="B52" s="5">
        <v>44617</v>
      </c>
      <c r="C52" s="6" t="s">
        <v>45</v>
      </c>
      <c r="D52" s="4" t="s">
        <v>28</v>
      </c>
      <c r="E52" s="4" t="str">
        <f>IFERROR(VLOOKUP(tbl_lançamentos[[#This Row],[Categoria]],tbl_configurações[],2,0),"")</f>
        <v>Saída</v>
      </c>
      <c r="F52" s="4" t="str">
        <f>IFERROR(VLOOKUP(tbl_lançamentos[[#This Row],[Categoria]],tbl_configurações[],3,0),"")</f>
        <v>Variável</v>
      </c>
      <c r="G52" s="7">
        <v>2700</v>
      </c>
      <c r="H52" s="7">
        <f>IF(ISNUMBER(H51),H51,0)+IF(tbl_lançamentos[[#This Row],[Movimento]]="Entrada",tbl_lançamentos[[#This Row],[Realizado]],-tbl_lançamentos[[#This Row],[Realizado]])</f>
        <v>45335</v>
      </c>
      <c r="J52" s="8"/>
    </row>
    <row r="53" spans="2:10" x14ac:dyDescent="0.3">
      <c r="B53" s="5">
        <v>44619</v>
      </c>
      <c r="C53" s="6" t="s">
        <v>41</v>
      </c>
      <c r="D53" s="4" t="s">
        <v>17</v>
      </c>
      <c r="E53" s="4" t="str">
        <f>IFERROR(VLOOKUP(tbl_lançamentos[[#This Row],[Categoria]],tbl_configurações[],2,0),"")</f>
        <v>Saída</v>
      </c>
      <c r="F53" s="4" t="str">
        <f>IFERROR(VLOOKUP(tbl_lançamentos[[#This Row],[Categoria]],tbl_configurações[],3,0),"")</f>
        <v>Fixo</v>
      </c>
      <c r="G53" s="7">
        <v>3994</v>
      </c>
      <c r="H53" s="7">
        <f>IF(ISNUMBER(H52),H52,0)+IF(tbl_lançamentos[[#This Row],[Movimento]]="Entrada",tbl_lançamentos[[#This Row],[Realizado]],-tbl_lançamentos[[#This Row],[Realizado]])</f>
        <v>41341</v>
      </c>
      <c r="J53" s="8"/>
    </row>
    <row r="54" spans="2:10" x14ac:dyDescent="0.3">
      <c r="B54" s="5">
        <v>44620</v>
      </c>
      <c r="C54" s="6" t="s">
        <v>41</v>
      </c>
      <c r="D54" s="4" t="s">
        <v>17</v>
      </c>
      <c r="E54" s="4" t="str">
        <f>IFERROR(VLOOKUP(tbl_lançamentos[[#This Row],[Categoria]],tbl_configurações[],2,0),"")</f>
        <v>Saída</v>
      </c>
      <c r="F54" s="4" t="str">
        <f>IFERROR(VLOOKUP(tbl_lançamentos[[#This Row],[Categoria]],tbl_configurações[],3,0),"")</f>
        <v>Fixo</v>
      </c>
      <c r="G54" s="7">
        <v>3876</v>
      </c>
      <c r="H54" s="7">
        <f>IF(ISNUMBER(H53),H53,0)+IF(tbl_lançamentos[[#This Row],[Movimento]]="Entrada",tbl_lançamentos[[#This Row],[Realizado]],-tbl_lançamentos[[#This Row],[Realizado]])</f>
        <v>37465</v>
      </c>
      <c r="J54" s="8"/>
    </row>
    <row r="55" spans="2:10" x14ac:dyDescent="0.3">
      <c r="B55" s="5">
        <v>44621</v>
      </c>
      <c r="C55" s="6" t="s">
        <v>55</v>
      </c>
      <c r="D55" s="4" t="s">
        <v>21</v>
      </c>
      <c r="E55" s="4" t="str">
        <f>IFERROR(VLOOKUP(tbl_lançamentos[[#This Row],[Categoria]],tbl_configurações[],2,0),"")</f>
        <v>Saída</v>
      </c>
      <c r="F55" s="4" t="str">
        <f>IFERROR(VLOOKUP(tbl_lançamentos[[#This Row],[Categoria]],tbl_configurações[],3,0),"")</f>
        <v>Fixo</v>
      </c>
      <c r="G55" s="7">
        <v>3175</v>
      </c>
      <c r="H55" s="7">
        <f>IF(ISNUMBER(H54),H54,0)+IF(tbl_lançamentos[[#This Row],[Movimento]]="Entrada",tbl_lançamentos[[#This Row],[Realizado]],-tbl_lançamentos[[#This Row],[Realizado]])</f>
        <v>34290</v>
      </c>
      <c r="J55" s="8"/>
    </row>
    <row r="56" spans="2:10" x14ac:dyDescent="0.3">
      <c r="B56" s="5">
        <v>44622</v>
      </c>
      <c r="C56" s="6" t="s">
        <v>30</v>
      </c>
      <c r="D56" s="4" t="s">
        <v>28</v>
      </c>
      <c r="E56" s="4" t="str">
        <f>IFERROR(VLOOKUP(tbl_lançamentos[[#This Row],[Categoria]],tbl_configurações[],2,0),"")</f>
        <v>Saída</v>
      </c>
      <c r="F56" s="4" t="str">
        <f>IFERROR(VLOOKUP(tbl_lançamentos[[#This Row],[Categoria]],tbl_configurações[],3,0),"")</f>
        <v>Variável</v>
      </c>
      <c r="G56" s="7">
        <v>950</v>
      </c>
      <c r="H56" s="7">
        <f>IF(ISNUMBER(H55),H55,0)+IF(tbl_lançamentos[[#This Row],[Movimento]]="Entrada",tbl_lançamentos[[#This Row],[Realizado]],-tbl_lançamentos[[#This Row],[Realizado]])</f>
        <v>33340</v>
      </c>
      <c r="J56" s="8"/>
    </row>
    <row r="57" spans="2:10" x14ac:dyDescent="0.3">
      <c r="B57" s="5">
        <v>44623</v>
      </c>
      <c r="C57" s="6" t="s">
        <v>11</v>
      </c>
      <c r="D57" s="4" t="s">
        <v>3</v>
      </c>
      <c r="E57" s="4" t="str">
        <f>IFERROR(VLOOKUP(tbl_lançamentos[[#This Row],[Categoria]],tbl_configurações[],2,0),"")</f>
        <v>Entrada</v>
      </c>
      <c r="F57" s="4" t="str">
        <f>IFERROR(VLOOKUP(tbl_lançamentos[[#This Row],[Categoria]],tbl_configurações[],3,0),"")</f>
        <v>Fixo</v>
      </c>
      <c r="G57" s="7">
        <v>3732</v>
      </c>
      <c r="H57" s="7">
        <f>IF(ISNUMBER(H56),H56,0)+IF(tbl_lançamentos[[#This Row],[Movimento]]="Entrada",tbl_lançamentos[[#This Row],[Realizado]],-tbl_lançamentos[[#This Row],[Realizado]])</f>
        <v>37072</v>
      </c>
      <c r="J57" s="8"/>
    </row>
    <row r="58" spans="2:10" x14ac:dyDescent="0.3">
      <c r="B58" s="5">
        <v>44623</v>
      </c>
      <c r="C58" s="6" t="s">
        <v>33</v>
      </c>
      <c r="D58" s="4" t="s">
        <v>20</v>
      </c>
      <c r="E58" s="4" t="str">
        <f>IFERROR(VLOOKUP(tbl_lançamentos[[#This Row],[Categoria]],tbl_configurações[],2,0),"")</f>
        <v>Saída</v>
      </c>
      <c r="F58" s="4" t="str">
        <f>IFERROR(VLOOKUP(tbl_lançamentos[[#This Row],[Categoria]],tbl_configurações[],3,0),"")</f>
        <v>Fixo</v>
      </c>
      <c r="G58" s="7">
        <v>1143</v>
      </c>
      <c r="H58" s="7">
        <f>IF(ISNUMBER(H57),H57,0)+IF(tbl_lançamentos[[#This Row],[Movimento]]="Entrada",tbl_lançamentos[[#This Row],[Realizado]],-tbl_lançamentos[[#This Row],[Realizado]])</f>
        <v>35929</v>
      </c>
      <c r="J58" s="8"/>
    </row>
    <row r="59" spans="2:10" x14ac:dyDescent="0.3">
      <c r="B59" s="5">
        <v>44624</v>
      </c>
      <c r="C59" s="6" t="s">
        <v>37</v>
      </c>
      <c r="D59" s="4" t="s">
        <v>23</v>
      </c>
      <c r="E59" s="4" t="str">
        <f>IFERROR(VLOOKUP(tbl_lançamentos[[#This Row],[Categoria]],tbl_configurações[],2,0),"")</f>
        <v>Saída</v>
      </c>
      <c r="F59" s="4" t="str">
        <f>IFERROR(VLOOKUP(tbl_lançamentos[[#This Row],[Categoria]],tbl_configurações[],3,0),"")</f>
        <v>Fixo</v>
      </c>
      <c r="G59" s="7">
        <v>681</v>
      </c>
      <c r="H59" s="7">
        <f>IF(ISNUMBER(H58),H58,0)+IF(tbl_lançamentos[[#This Row],[Movimento]]="Entrada",tbl_lançamentos[[#This Row],[Realizado]],-tbl_lançamentos[[#This Row],[Realizado]])</f>
        <v>35248</v>
      </c>
      <c r="J59" s="8"/>
    </row>
    <row r="60" spans="2:10" x14ac:dyDescent="0.3">
      <c r="B60" s="5">
        <v>44626</v>
      </c>
      <c r="C60" s="6" t="s">
        <v>43</v>
      </c>
      <c r="D60" s="4" t="s">
        <v>23</v>
      </c>
      <c r="E60" s="4" t="str">
        <f>IFERROR(VLOOKUP(tbl_lançamentos[[#This Row],[Categoria]],tbl_configurações[],2,0),"")</f>
        <v>Saída</v>
      </c>
      <c r="F60" s="4" t="str">
        <f>IFERROR(VLOOKUP(tbl_lançamentos[[#This Row],[Categoria]],tbl_configurações[],3,0),"")</f>
        <v>Fixo</v>
      </c>
      <c r="G60" s="7">
        <v>1042</v>
      </c>
      <c r="H60" s="7">
        <f>IF(ISNUMBER(H59),H59,0)+IF(tbl_lançamentos[[#This Row],[Movimento]]="Entrada",tbl_lançamentos[[#This Row],[Realizado]],-tbl_lançamentos[[#This Row],[Realizado]])</f>
        <v>34206</v>
      </c>
      <c r="J60" s="8"/>
    </row>
    <row r="61" spans="2:10" x14ac:dyDescent="0.3">
      <c r="B61" s="5">
        <v>44629</v>
      </c>
      <c r="C61" s="6" t="s">
        <v>35</v>
      </c>
      <c r="D61" s="4" t="s">
        <v>27</v>
      </c>
      <c r="E61" s="4" t="str">
        <f>IFERROR(VLOOKUP(tbl_lançamentos[[#This Row],[Categoria]],tbl_configurações[],2,0),"")</f>
        <v>Saída</v>
      </c>
      <c r="F61" s="4" t="str">
        <f>IFERROR(VLOOKUP(tbl_lançamentos[[#This Row],[Categoria]],tbl_configurações[],3,0),"")</f>
        <v>Variável</v>
      </c>
      <c r="G61" s="7">
        <v>1947</v>
      </c>
      <c r="H61" s="7">
        <f>IF(ISNUMBER(H60),H60,0)+IF(tbl_lançamentos[[#This Row],[Movimento]]="Entrada",tbl_lançamentos[[#This Row],[Realizado]],-tbl_lançamentos[[#This Row],[Realizado]])</f>
        <v>32259</v>
      </c>
      <c r="J61" s="8"/>
    </row>
    <row r="62" spans="2:10" x14ac:dyDescent="0.3">
      <c r="B62" s="5">
        <v>44630</v>
      </c>
      <c r="C62" s="6" t="s">
        <v>34</v>
      </c>
      <c r="D62" s="4" t="s">
        <v>16</v>
      </c>
      <c r="E62" s="4" t="str">
        <f>IFERROR(VLOOKUP(tbl_lançamentos[[#This Row],[Categoria]],tbl_configurações[],2,0),"")</f>
        <v>Entrada</v>
      </c>
      <c r="F62" s="4" t="str">
        <f>IFERROR(VLOOKUP(tbl_lançamentos[[#This Row],[Categoria]],tbl_configurações[],3,0),"")</f>
        <v>Fixo</v>
      </c>
      <c r="G62" s="7">
        <v>2751</v>
      </c>
      <c r="H62" s="7">
        <f>IF(ISNUMBER(H61),H61,0)+IF(tbl_lançamentos[[#This Row],[Movimento]]="Entrada",tbl_lançamentos[[#This Row],[Realizado]],-tbl_lançamentos[[#This Row],[Realizado]])</f>
        <v>35010</v>
      </c>
      <c r="J62" s="8"/>
    </row>
    <row r="63" spans="2:10" x14ac:dyDescent="0.3">
      <c r="B63" s="5">
        <v>44631</v>
      </c>
      <c r="C63" s="6" t="s">
        <v>53</v>
      </c>
      <c r="D63" s="4" t="s">
        <v>16</v>
      </c>
      <c r="E63" s="4" t="str">
        <f>IFERROR(VLOOKUP(tbl_lançamentos[[#This Row],[Categoria]],tbl_configurações[],2,0),"")</f>
        <v>Entrada</v>
      </c>
      <c r="F63" s="4" t="str">
        <f>IFERROR(VLOOKUP(tbl_lançamentos[[#This Row],[Categoria]],tbl_configurações[],3,0),"")</f>
        <v>Fixo</v>
      </c>
      <c r="G63" s="7">
        <v>2144</v>
      </c>
      <c r="H63" s="7">
        <f>IF(ISNUMBER(H62),H62,0)+IF(tbl_lançamentos[[#This Row],[Movimento]]="Entrada",tbl_lançamentos[[#This Row],[Realizado]],-tbl_lançamentos[[#This Row],[Realizado]])</f>
        <v>37154</v>
      </c>
      <c r="J63" s="8"/>
    </row>
    <row r="64" spans="2:10" x14ac:dyDescent="0.3">
      <c r="B64" s="5">
        <v>44632</v>
      </c>
      <c r="C64" s="6" t="s">
        <v>36</v>
      </c>
      <c r="D64" s="4" t="s">
        <v>22</v>
      </c>
      <c r="E64" s="4" t="str">
        <f>IFERROR(VLOOKUP(tbl_lançamentos[[#This Row],[Categoria]],tbl_configurações[],2,0),"")</f>
        <v>Saída</v>
      </c>
      <c r="F64" s="4" t="str">
        <f>IFERROR(VLOOKUP(tbl_lançamentos[[#This Row],[Categoria]],tbl_configurações[],3,0),"")</f>
        <v>Fixo</v>
      </c>
      <c r="G64" s="7">
        <v>3797</v>
      </c>
      <c r="H64" s="7">
        <f>IF(ISNUMBER(H63),H63,0)+IF(tbl_lançamentos[[#This Row],[Movimento]]="Entrada",tbl_lançamentos[[#This Row],[Realizado]],-tbl_lançamentos[[#This Row],[Realizado]])</f>
        <v>33357</v>
      </c>
      <c r="J64" s="8"/>
    </row>
    <row r="65" spans="2:10" x14ac:dyDescent="0.3">
      <c r="B65" s="5">
        <v>44633</v>
      </c>
      <c r="C65" s="6" t="s">
        <v>29</v>
      </c>
      <c r="D65" s="4" t="s">
        <v>24</v>
      </c>
      <c r="E65" s="4" t="str">
        <f>IFERROR(VLOOKUP(tbl_lançamentos[[#This Row],[Categoria]],tbl_configurações[],2,0),"")</f>
        <v>Saída</v>
      </c>
      <c r="F65" s="4" t="str">
        <f>IFERROR(VLOOKUP(tbl_lançamentos[[#This Row],[Categoria]],tbl_configurações[],3,0),"")</f>
        <v>Variável</v>
      </c>
      <c r="G65" s="7">
        <v>416</v>
      </c>
      <c r="H65" s="7">
        <f>IF(ISNUMBER(H64),H64,0)+IF(tbl_lançamentos[[#This Row],[Movimento]]="Entrada",tbl_lançamentos[[#This Row],[Realizado]],-tbl_lançamentos[[#This Row],[Realizado]])</f>
        <v>32941</v>
      </c>
      <c r="J65" s="8"/>
    </row>
    <row r="66" spans="2:10" x14ac:dyDescent="0.3">
      <c r="B66" s="5">
        <v>44634</v>
      </c>
      <c r="C66" s="6" t="s">
        <v>14</v>
      </c>
      <c r="D66" s="4" t="s">
        <v>15</v>
      </c>
      <c r="E66" s="4" t="str">
        <f>IFERROR(VLOOKUP(tbl_lançamentos[[#This Row],[Categoria]],tbl_configurações[],2,0),"")</f>
        <v>Entrada</v>
      </c>
      <c r="F66" s="4" t="str">
        <f>IFERROR(VLOOKUP(tbl_lançamentos[[#This Row],[Categoria]],tbl_configurações[],3,0),"")</f>
        <v>Fixo</v>
      </c>
      <c r="G66" s="7">
        <v>3164</v>
      </c>
      <c r="H66" s="7">
        <f>IF(ISNUMBER(H65),H65,0)+IF(tbl_lançamentos[[#This Row],[Movimento]]="Entrada",tbl_lançamentos[[#This Row],[Realizado]],-tbl_lançamentos[[#This Row],[Realizado]])</f>
        <v>36105</v>
      </c>
      <c r="J66" s="8"/>
    </row>
    <row r="67" spans="2:10" x14ac:dyDescent="0.3">
      <c r="B67" s="5">
        <v>44634</v>
      </c>
      <c r="C67" s="6" t="s">
        <v>31</v>
      </c>
      <c r="D67" s="4" t="s">
        <v>21</v>
      </c>
      <c r="E67" s="4" t="str">
        <f>IFERROR(VLOOKUP(tbl_lançamentos[[#This Row],[Categoria]],tbl_configurações[],2,0),"")</f>
        <v>Saída</v>
      </c>
      <c r="F67" s="4" t="str">
        <f>IFERROR(VLOOKUP(tbl_lançamentos[[#This Row],[Categoria]],tbl_configurações[],3,0),"")</f>
        <v>Fixo</v>
      </c>
      <c r="G67" s="7">
        <v>2467</v>
      </c>
      <c r="H67" s="7">
        <f>IF(ISNUMBER(H66),H66,0)+IF(tbl_lançamentos[[#This Row],[Movimento]]="Entrada",tbl_lançamentos[[#This Row],[Realizado]],-tbl_lançamentos[[#This Row],[Realizado]])</f>
        <v>33638</v>
      </c>
      <c r="J67" s="8"/>
    </row>
    <row r="68" spans="2:10" x14ac:dyDescent="0.3">
      <c r="B68" s="5">
        <v>44634</v>
      </c>
      <c r="C68" s="6" t="s">
        <v>52</v>
      </c>
      <c r="D68" s="4" t="s">
        <v>26</v>
      </c>
      <c r="E68" s="4" t="str">
        <f>IFERROR(VLOOKUP(tbl_lançamentos[[#This Row],[Categoria]],tbl_configurações[],2,0),"")</f>
        <v>Saída</v>
      </c>
      <c r="F68" s="4" t="str">
        <f>IFERROR(VLOOKUP(tbl_lançamentos[[#This Row],[Categoria]],tbl_configurações[],3,0),"")</f>
        <v>Variável</v>
      </c>
      <c r="G68" s="7">
        <v>2753</v>
      </c>
      <c r="H68" s="7">
        <f>IF(ISNUMBER(H67),H67,0)+IF(tbl_lançamentos[[#This Row],[Movimento]]="Entrada",tbl_lançamentos[[#This Row],[Realizado]],-tbl_lançamentos[[#This Row],[Realizado]])</f>
        <v>30885</v>
      </c>
      <c r="J68" s="8"/>
    </row>
    <row r="69" spans="2:10" x14ac:dyDescent="0.3">
      <c r="B69" s="5">
        <v>44635</v>
      </c>
      <c r="C69" s="6" t="s">
        <v>29</v>
      </c>
      <c r="D69" s="4" t="s">
        <v>24</v>
      </c>
      <c r="E69" s="4" t="str">
        <f>IFERROR(VLOOKUP(tbl_lançamentos[[#This Row],[Categoria]],tbl_configurações[],2,0),"")</f>
        <v>Saída</v>
      </c>
      <c r="F69" s="4" t="str">
        <f>IFERROR(VLOOKUP(tbl_lançamentos[[#This Row],[Categoria]],tbl_configurações[],3,0),"")</f>
        <v>Variável</v>
      </c>
      <c r="G69" s="7">
        <v>1746</v>
      </c>
      <c r="H69" s="7">
        <f>IF(ISNUMBER(H68),H68,0)+IF(tbl_lançamentos[[#This Row],[Movimento]]="Entrada",tbl_lançamentos[[#This Row],[Realizado]],-tbl_lançamentos[[#This Row],[Realizado]])</f>
        <v>29139</v>
      </c>
      <c r="J69" s="8"/>
    </row>
    <row r="70" spans="2:10" x14ac:dyDescent="0.3">
      <c r="B70" s="5">
        <v>44635</v>
      </c>
      <c r="C70" s="6" t="s">
        <v>29</v>
      </c>
      <c r="D70" s="4" t="s">
        <v>24</v>
      </c>
      <c r="E70" s="4" t="str">
        <f>IFERROR(VLOOKUP(tbl_lançamentos[[#This Row],[Categoria]],tbl_configurações[],2,0),"")</f>
        <v>Saída</v>
      </c>
      <c r="F70" s="4" t="str">
        <f>IFERROR(VLOOKUP(tbl_lançamentos[[#This Row],[Categoria]],tbl_configurações[],3,0),"")</f>
        <v>Variável</v>
      </c>
      <c r="G70" s="7">
        <v>144</v>
      </c>
      <c r="H70" s="7">
        <f>IF(ISNUMBER(H69),H69,0)+IF(tbl_lançamentos[[#This Row],[Movimento]]="Entrada",tbl_lançamentos[[#This Row],[Realizado]],-tbl_lançamentos[[#This Row],[Realizado]])</f>
        <v>28995</v>
      </c>
      <c r="J70" s="8"/>
    </row>
    <row r="71" spans="2:10" x14ac:dyDescent="0.3">
      <c r="B71" s="5">
        <v>44641</v>
      </c>
      <c r="C71" s="6" t="s">
        <v>13</v>
      </c>
      <c r="D71" s="4" t="s">
        <v>16</v>
      </c>
      <c r="E71" s="4" t="str">
        <f>IFERROR(VLOOKUP(tbl_lançamentos[[#This Row],[Categoria]],tbl_configurações[],2,0),"")</f>
        <v>Entrada</v>
      </c>
      <c r="F71" s="4" t="str">
        <f>IFERROR(VLOOKUP(tbl_lançamentos[[#This Row],[Categoria]],tbl_configurações[],3,0),"")</f>
        <v>Fixo</v>
      </c>
      <c r="G71" s="7">
        <v>302</v>
      </c>
      <c r="H71" s="7">
        <f>IF(ISNUMBER(H70),H70,0)+IF(tbl_lançamentos[[#This Row],[Movimento]]="Entrada",tbl_lançamentos[[#This Row],[Realizado]],-tbl_lançamentos[[#This Row],[Realizado]])</f>
        <v>29297</v>
      </c>
      <c r="J71" s="8"/>
    </row>
    <row r="72" spans="2:10" x14ac:dyDescent="0.3">
      <c r="B72" s="5">
        <v>44641</v>
      </c>
      <c r="C72" s="6" t="s">
        <v>56</v>
      </c>
      <c r="D72" s="4" t="s">
        <v>22</v>
      </c>
      <c r="E72" s="4" t="str">
        <f>IFERROR(VLOOKUP(tbl_lançamentos[[#This Row],[Categoria]],tbl_configurações[],2,0),"")</f>
        <v>Saída</v>
      </c>
      <c r="F72" s="4" t="str">
        <f>IFERROR(VLOOKUP(tbl_lançamentos[[#This Row],[Categoria]],tbl_configurações[],3,0),"")</f>
        <v>Fixo</v>
      </c>
      <c r="G72" s="7">
        <v>2984</v>
      </c>
      <c r="H72" s="7">
        <f>IF(ISNUMBER(H71),H71,0)+IF(tbl_lançamentos[[#This Row],[Movimento]]="Entrada",tbl_lançamentos[[#This Row],[Realizado]],-tbl_lançamentos[[#This Row],[Realizado]])</f>
        <v>26313</v>
      </c>
      <c r="J72" s="8"/>
    </row>
    <row r="73" spans="2:10" x14ac:dyDescent="0.3">
      <c r="B73" s="5">
        <v>44642</v>
      </c>
      <c r="C73" s="6" t="s">
        <v>46</v>
      </c>
      <c r="D73" s="4" t="s">
        <v>22</v>
      </c>
      <c r="E73" s="4" t="str">
        <f>IFERROR(VLOOKUP(tbl_lançamentos[[#This Row],[Categoria]],tbl_configurações[],2,0),"")</f>
        <v>Saída</v>
      </c>
      <c r="F73" s="4" t="str">
        <f>IFERROR(VLOOKUP(tbl_lançamentos[[#This Row],[Categoria]],tbl_configurações[],3,0),"")</f>
        <v>Fixo</v>
      </c>
      <c r="G73" s="7">
        <v>1374</v>
      </c>
      <c r="H73" s="7">
        <f>IF(ISNUMBER(H72),H72,0)+IF(tbl_lançamentos[[#This Row],[Movimento]]="Entrada",tbl_lançamentos[[#This Row],[Realizado]],-tbl_lançamentos[[#This Row],[Realizado]])</f>
        <v>24939</v>
      </c>
      <c r="J73" s="8"/>
    </row>
    <row r="74" spans="2:10" x14ac:dyDescent="0.3">
      <c r="B74" s="5">
        <v>44642</v>
      </c>
      <c r="C74" s="6" t="s">
        <v>54</v>
      </c>
      <c r="D74" s="4" t="s">
        <v>19</v>
      </c>
      <c r="E74" s="4" t="str">
        <f>IFERROR(VLOOKUP(tbl_lançamentos[[#This Row],[Categoria]],tbl_configurações[],2,0),"")</f>
        <v>Saída</v>
      </c>
      <c r="F74" s="4" t="str">
        <f>IFERROR(VLOOKUP(tbl_lançamentos[[#This Row],[Categoria]],tbl_configurações[],3,0),"")</f>
        <v>Fixo</v>
      </c>
      <c r="G74" s="7">
        <v>1244</v>
      </c>
      <c r="H74" s="7">
        <f>IF(ISNUMBER(H73),H73,0)+IF(tbl_lançamentos[[#This Row],[Movimento]]="Entrada",tbl_lançamentos[[#This Row],[Realizado]],-tbl_lançamentos[[#This Row],[Realizado]])</f>
        <v>23695</v>
      </c>
      <c r="J74" s="8"/>
    </row>
    <row r="75" spans="2:10" x14ac:dyDescent="0.3">
      <c r="B75" s="5">
        <v>44644</v>
      </c>
      <c r="C75" s="6" t="s">
        <v>31</v>
      </c>
      <c r="D75" s="4" t="s">
        <v>21</v>
      </c>
      <c r="E75" s="4" t="str">
        <f>IFERROR(VLOOKUP(tbl_lançamentos[[#This Row],[Categoria]],tbl_configurações[],2,0),"")</f>
        <v>Saída</v>
      </c>
      <c r="F75" s="4" t="str">
        <f>IFERROR(VLOOKUP(tbl_lançamentos[[#This Row],[Categoria]],tbl_configurações[],3,0),"")</f>
        <v>Fixo</v>
      </c>
      <c r="G75" s="7">
        <v>2144</v>
      </c>
      <c r="H75" s="7">
        <f>IF(ISNUMBER(H74),H74,0)+IF(tbl_lançamentos[[#This Row],[Movimento]]="Entrada",tbl_lançamentos[[#This Row],[Realizado]],-tbl_lançamentos[[#This Row],[Realizado]])</f>
        <v>21551</v>
      </c>
      <c r="J75" s="8"/>
    </row>
    <row r="76" spans="2:10" x14ac:dyDescent="0.3">
      <c r="B76" s="5">
        <v>44644</v>
      </c>
      <c r="C76" s="6" t="s">
        <v>36</v>
      </c>
      <c r="D76" s="4" t="s">
        <v>22</v>
      </c>
      <c r="E76" s="4" t="str">
        <f>IFERROR(VLOOKUP(tbl_lançamentos[[#This Row],[Categoria]],tbl_configurações[],2,0),"")</f>
        <v>Saída</v>
      </c>
      <c r="F76" s="4" t="str">
        <f>IFERROR(VLOOKUP(tbl_lançamentos[[#This Row],[Categoria]],tbl_configurações[],3,0),"")</f>
        <v>Fixo</v>
      </c>
      <c r="G76" s="7">
        <v>771</v>
      </c>
      <c r="H76" s="7">
        <f>IF(ISNUMBER(H75),H75,0)+IF(tbl_lançamentos[[#This Row],[Movimento]]="Entrada",tbl_lançamentos[[#This Row],[Realizado]],-tbl_lançamentos[[#This Row],[Realizado]])</f>
        <v>20780</v>
      </c>
      <c r="J76" s="8"/>
    </row>
    <row r="77" spans="2:10" x14ac:dyDescent="0.3">
      <c r="B77" s="5">
        <v>44645</v>
      </c>
      <c r="C77" s="6" t="s">
        <v>59</v>
      </c>
      <c r="D77" s="4" t="s">
        <v>20</v>
      </c>
      <c r="E77" s="4" t="str">
        <f>IFERROR(VLOOKUP(tbl_lançamentos[[#This Row],[Categoria]],tbl_configurações[],2,0),"")</f>
        <v>Saída</v>
      </c>
      <c r="F77" s="4" t="str">
        <f>IFERROR(VLOOKUP(tbl_lançamentos[[#This Row],[Categoria]],tbl_configurações[],3,0),"")</f>
        <v>Fixo</v>
      </c>
      <c r="G77" s="7">
        <v>2503</v>
      </c>
      <c r="H77" s="7">
        <f>IF(ISNUMBER(H76),H76,0)+IF(tbl_lançamentos[[#This Row],[Movimento]]="Entrada",tbl_lançamentos[[#This Row],[Realizado]],-tbl_lançamentos[[#This Row],[Realizado]])</f>
        <v>18277</v>
      </c>
      <c r="J77" s="8"/>
    </row>
    <row r="78" spans="2:10" x14ac:dyDescent="0.3">
      <c r="B78" s="5">
        <v>44645</v>
      </c>
      <c r="C78" s="6" t="s">
        <v>58</v>
      </c>
      <c r="D78" s="4" t="s">
        <v>17</v>
      </c>
      <c r="E78" s="4" t="str">
        <f>IFERROR(VLOOKUP(tbl_lançamentos[[#This Row],[Categoria]],tbl_configurações[],2,0),"")</f>
        <v>Saída</v>
      </c>
      <c r="F78" s="4" t="str">
        <f>IFERROR(VLOOKUP(tbl_lançamentos[[#This Row],[Categoria]],tbl_configurações[],3,0),"")</f>
        <v>Fixo</v>
      </c>
      <c r="G78" s="7">
        <v>870</v>
      </c>
      <c r="H78" s="7">
        <f>IF(ISNUMBER(H77),H77,0)+IF(tbl_lançamentos[[#This Row],[Movimento]]="Entrada",tbl_lançamentos[[#This Row],[Realizado]],-tbl_lançamentos[[#This Row],[Realizado]])</f>
        <v>17407</v>
      </c>
      <c r="J78" s="8"/>
    </row>
    <row r="79" spans="2:10" x14ac:dyDescent="0.3">
      <c r="B79" s="5">
        <v>44647</v>
      </c>
      <c r="C79" s="6" t="s">
        <v>56</v>
      </c>
      <c r="D79" s="4" t="s">
        <v>22</v>
      </c>
      <c r="E79" s="4" t="str">
        <f>IFERROR(VLOOKUP(tbl_lançamentos[[#This Row],[Categoria]],tbl_configurações[],2,0),"")</f>
        <v>Saída</v>
      </c>
      <c r="F79" s="4" t="str">
        <f>IFERROR(VLOOKUP(tbl_lançamentos[[#This Row],[Categoria]],tbl_configurações[],3,0),"")</f>
        <v>Fixo</v>
      </c>
      <c r="G79" s="7">
        <v>886</v>
      </c>
      <c r="H79" s="7">
        <f>IF(ISNUMBER(H78),H78,0)+IF(tbl_lançamentos[[#This Row],[Movimento]]="Entrada",tbl_lançamentos[[#This Row],[Realizado]],-tbl_lançamentos[[#This Row],[Realizado]])</f>
        <v>16521</v>
      </c>
      <c r="J79" s="8"/>
    </row>
    <row r="80" spans="2:10" x14ac:dyDescent="0.3">
      <c r="B80" s="5">
        <v>44648</v>
      </c>
      <c r="C80" s="6" t="s">
        <v>14</v>
      </c>
      <c r="D80" s="4" t="s">
        <v>15</v>
      </c>
      <c r="E80" s="4" t="str">
        <f>IFERROR(VLOOKUP(tbl_lançamentos[[#This Row],[Categoria]],tbl_configurações[],2,0),"")</f>
        <v>Entrada</v>
      </c>
      <c r="F80" s="4" t="str">
        <f>IFERROR(VLOOKUP(tbl_lançamentos[[#This Row],[Categoria]],tbl_configurações[],3,0),"")</f>
        <v>Fixo</v>
      </c>
      <c r="G80" s="7">
        <v>3032</v>
      </c>
      <c r="H80" s="7">
        <f>IF(ISNUMBER(H79),H79,0)+IF(tbl_lançamentos[[#This Row],[Movimento]]="Entrada",tbl_lançamentos[[#This Row],[Realizado]],-tbl_lançamentos[[#This Row],[Realizado]])</f>
        <v>19553</v>
      </c>
      <c r="J80" s="8"/>
    </row>
    <row r="81" spans="2:10" x14ac:dyDescent="0.3">
      <c r="B81" s="5">
        <v>44649</v>
      </c>
      <c r="C81" s="6" t="s">
        <v>52</v>
      </c>
      <c r="D81" s="4" t="s">
        <v>26</v>
      </c>
      <c r="E81" s="4" t="str">
        <f>IFERROR(VLOOKUP(tbl_lançamentos[[#This Row],[Categoria]],tbl_configurações[],2,0),"")</f>
        <v>Saída</v>
      </c>
      <c r="F81" s="4" t="str">
        <f>IFERROR(VLOOKUP(tbl_lançamentos[[#This Row],[Categoria]],tbl_configurações[],3,0),"")</f>
        <v>Variável</v>
      </c>
      <c r="G81" s="7">
        <v>2368</v>
      </c>
      <c r="H81" s="7">
        <f>IF(ISNUMBER(H80),H80,0)+IF(tbl_lançamentos[[#This Row],[Movimento]]="Entrada",tbl_lançamentos[[#This Row],[Realizado]],-tbl_lançamentos[[#This Row],[Realizado]])</f>
        <v>17185</v>
      </c>
      <c r="J81" s="8"/>
    </row>
    <row r="82" spans="2:10" x14ac:dyDescent="0.3">
      <c r="B82" s="5">
        <v>44649</v>
      </c>
      <c r="C82" s="6" t="s">
        <v>45</v>
      </c>
      <c r="D82" s="4" t="s">
        <v>28</v>
      </c>
      <c r="E82" s="4" t="str">
        <f>IFERROR(VLOOKUP(tbl_lançamentos[[#This Row],[Categoria]],tbl_configurações[],2,0),"")</f>
        <v>Saída</v>
      </c>
      <c r="F82" s="4" t="str">
        <f>IFERROR(VLOOKUP(tbl_lançamentos[[#This Row],[Categoria]],tbl_configurações[],3,0),"")</f>
        <v>Variável</v>
      </c>
      <c r="G82" s="7">
        <v>259</v>
      </c>
      <c r="H82" s="7">
        <f>IF(ISNUMBER(H81),H81,0)+IF(tbl_lançamentos[[#This Row],[Movimento]]="Entrada",tbl_lançamentos[[#This Row],[Realizado]],-tbl_lançamentos[[#This Row],[Realizado]])</f>
        <v>16926</v>
      </c>
      <c r="J82" s="8"/>
    </row>
    <row r="83" spans="2:10" x14ac:dyDescent="0.3">
      <c r="B83" s="5">
        <v>44650</v>
      </c>
      <c r="C83" s="6" t="s">
        <v>30</v>
      </c>
      <c r="D83" s="4" t="s">
        <v>28</v>
      </c>
      <c r="E83" s="4" t="str">
        <f>IFERROR(VLOOKUP(tbl_lançamentos[[#This Row],[Categoria]],tbl_configurações[],2,0),"")</f>
        <v>Saída</v>
      </c>
      <c r="F83" s="4" t="str">
        <f>IFERROR(VLOOKUP(tbl_lançamentos[[#This Row],[Categoria]],tbl_configurações[],3,0),"")</f>
        <v>Variável</v>
      </c>
      <c r="G83" s="7">
        <v>999</v>
      </c>
      <c r="H83" s="7">
        <f>IF(ISNUMBER(H82),H82,0)+IF(tbl_lançamentos[[#This Row],[Movimento]]="Entrada",tbl_lançamentos[[#This Row],[Realizado]],-tbl_lançamentos[[#This Row],[Realizado]])</f>
        <v>15927</v>
      </c>
      <c r="J83" s="8"/>
    </row>
    <row r="84" spans="2:10" x14ac:dyDescent="0.3">
      <c r="B84" s="5">
        <v>44650</v>
      </c>
      <c r="C84" s="6" t="s">
        <v>40</v>
      </c>
      <c r="D84" s="4" t="s">
        <v>27</v>
      </c>
      <c r="E84" s="4" t="str">
        <f>IFERROR(VLOOKUP(tbl_lançamentos[[#This Row],[Categoria]],tbl_configurações[],2,0),"")</f>
        <v>Saída</v>
      </c>
      <c r="F84" s="4" t="str">
        <f>IFERROR(VLOOKUP(tbl_lançamentos[[#This Row],[Categoria]],tbl_configurações[],3,0),"")</f>
        <v>Variável</v>
      </c>
      <c r="G84" s="7">
        <v>607</v>
      </c>
      <c r="H84" s="7">
        <f>IF(ISNUMBER(H83),H83,0)+IF(tbl_lançamentos[[#This Row],[Movimento]]="Entrada",tbl_lançamentos[[#This Row],[Realizado]],-tbl_lançamentos[[#This Row],[Realizado]])</f>
        <v>15320</v>
      </c>
      <c r="J84" s="8"/>
    </row>
    <row r="85" spans="2:10" x14ac:dyDescent="0.3">
      <c r="B85" s="5">
        <v>44651</v>
      </c>
      <c r="C85" s="6" t="s">
        <v>53</v>
      </c>
      <c r="D85" s="4" t="s">
        <v>16</v>
      </c>
      <c r="E85" s="4" t="str">
        <f>IFERROR(VLOOKUP(tbl_lançamentos[[#This Row],[Categoria]],tbl_configurações[],2,0),"")</f>
        <v>Entrada</v>
      </c>
      <c r="F85" s="4" t="str">
        <f>IFERROR(VLOOKUP(tbl_lançamentos[[#This Row],[Categoria]],tbl_configurações[],3,0),"")</f>
        <v>Fixo</v>
      </c>
      <c r="G85" s="7">
        <v>3708</v>
      </c>
      <c r="H85" s="7">
        <f>IF(ISNUMBER(H84),H84,0)+IF(tbl_lançamentos[[#This Row],[Movimento]]="Entrada",tbl_lançamentos[[#This Row],[Realizado]],-tbl_lançamentos[[#This Row],[Realizado]])</f>
        <v>19028</v>
      </c>
      <c r="J85" s="8"/>
    </row>
    <row r="86" spans="2:10" x14ac:dyDescent="0.3">
      <c r="B86" s="5">
        <v>44653</v>
      </c>
      <c r="C86" s="6" t="s">
        <v>12</v>
      </c>
      <c r="D86" s="4" t="s">
        <v>19</v>
      </c>
      <c r="E86" s="4" t="str">
        <f>IFERROR(VLOOKUP(tbl_lançamentos[[#This Row],[Categoria]],tbl_configurações[],2,0),"")</f>
        <v>Saída</v>
      </c>
      <c r="F86" s="4" t="str">
        <f>IFERROR(VLOOKUP(tbl_lançamentos[[#This Row],[Categoria]],tbl_configurações[],3,0),"")</f>
        <v>Fixo</v>
      </c>
      <c r="G86" s="7">
        <v>2246</v>
      </c>
      <c r="H86" s="7">
        <f>IF(ISNUMBER(H85),H85,0)+IF(tbl_lançamentos[[#This Row],[Movimento]]="Entrada",tbl_lançamentos[[#This Row],[Realizado]],-tbl_lançamentos[[#This Row],[Realizado]])</f>
        <v>16782</v>
      </c>
      <c r="J86" s="8"/>
    </row>
    <row r="87" spans="2:10" x14ac:dyDescent="0.3">
      <c r="B87" s="5">
        <v>44655</v>
      </c>
      <c r="C87" s="6" t="s">
        <v>44</v>
      </c>
      <c r="D87" s="4" t="s">
        <v>24</v>
      </c>
      <c r="E87" s="4" t="str">
        <f>IFERROR(VLOOKUP(tbl_lançamentos[[#This Row],[Categoria]],tbl_configurações[],2,0),"")</f>
        <v>Saída</v>
      </c>
      <c r="F87" s="4" t="str">
        <f>IFERROR(VLOOKUP(tbl_lançamentos[[#This Row],[Categoria]],tbl_configurações[],3,0),"")</f>
        <v>Variável</v>
      </c>
      <c r="G87" s="7">
        <v>3443</v>
      </c>
      <c r="H87" s="7">
        <f>IF(ISNUMBER(H86),H86,0)+IF(tbl_lançamentos[[#This Row],[Movimento]]="Entrada",tbl_lançamentos[[#This Row],[Realizado]],-tbl_lançamentos[[#This Row],[Realizado]])</f>
        <v>13339</v>
      </c>
      <c r="J87" s="8"/>
    </row>
    <row r="88" spans="2:10" x14ac:dyDescent="0.3">
      <c r="B88" s="5">
        <v>44656</v>
      </c>
      <c r="C88" s="6" t="s">
        <v>12</v>
      </c>
      <c r="D88" s="4" t="s">
        <v>19</v>
      </c>
      <c r="E88" s="4" t="str">
        <f>IFERROR(VLOOKUP(tbl_lançamentos[[#This Row],[Categoria]],tbl_configurações[],2,0),"")</f>
        <v>Saída</v>
      </c>
      <c r="F88" s="4" t="str">
        <f>IFERROR(VLOOKUP(tbl_lançamentos[[#This Row],[Categoria]],tbl_configurações[],3,0),"")</f>
        <v>Fixo</v>
      </c>
      <c r="G88" s="7">
        <v>3750</v>
      </c>
      <c r="H88" s="7">
        <f>IF(ISNUMBER(H87),H87,0)+IF(tbl_lançamentos[[#This Row],[Movimento]]="Entrada",tbl_lançamentos[[#This Row],[Realizado]],-tbl_lançamentos[[#This Row],[Realizado]])</f>
        <v>9589</v>
      </c>
      <c r="J88" s="8"/>
    </row>
    <row r="89" spans="2:10" x14ac:dyDescent="0.3">
      <c r="B89" s="5">
        <v>44656</v>
      </c>
      <c r="C89" s="6" t="s">
        <v>37</v>
      </c>
      <c r="D89" s="4" t="s">
        <v>23</v>
      </c>
      <c r="E89" s="4" t="str">
        <f>IFERROR(VLOOKUP(tbl_lançamentos[[#This Row],[Categoria]],tbl_configurações[],2,0),"")</f>
        <v>Saída</v>
      </c>
      <c r="F89" s="4" t="str">
        <f>IFERROR(VLOOKUP(tbl_lançamentos[[#This Row],[Categoria]],tbl_configurações[],3,0),"")</f>
        <v>Fixo</v>
      </c>
      <c r="G89" s="7">
        <v>3913</v>
      </c>
      <c r="H89" s="7">
        <f>IF(ISNUMBER(H88),H88,0)+IF(tbl_lançamentos[[#This Row],[Movimento]]="Entrada",tbl_lançamentos[[#This Row],[Realizado]],-tbl_lançamentos[[#This Row],[Realizado]])</f>
        <v>5676</v>
      </c>
      <c r="J89" s="8"/>
    </row>
    <row r="90" spans="2:10" x14ac:dyDescent="0.3">
      <c r="B90" s="5">
        <v>44657</v>
      </c>
      <c r="C90" s="6" t="s">
        <v>49</v>
      </c>
      <c r="D90" s="4" t="s">
        <v>26</v>
      </c>
      <c r="E90" s="4" t="str">
        <f>IFERROR(VLOOKUP(tbl_lançamentos[[#This Row],[Categoria]],tbl_configurações[],2,0),"")</f>
        <v>Saída</v>
      </c>
      <c r="F90" s="4" t="str">
        <f>IFERROR(VLOOKUP(tbl_lançamentos[[#This Row],[Categoria]],tbl_configurações[],3,0),"")</f>
        <v>Variável</v>
      </c>
      <c r="G90" s="7">
        <v>2953</v>
      </c>
      <c r="H90" s="7">
        <f>IF(ISNUMBER(H89),H89,0)+IF(tbl_lançamentos[[#This Row],[Movimento]]="Entrada",tbl_lançamentos[[#This Row],[Realizado]],-tbl_lançamentos[[#This Row],[Realizado]])</f>
        <v>2723</v>
      </c>
      <c r="J90" s="8"/>
    </row>
    <row r="91" spans="2:10" x14ac:dyDescent="0.3">
      <c r="B91" s="5">
        <v>44657</v>
      </c>
      <c r="C91" s="6" t="s">
        <v>11</v>
      </c>
      <c r="D91" s="4" t="s">
        <v>3</v>
      </c>
      <c r="E91" s="4" t="str">
        <f>IFERROR(VLOOKUP(tbl_lançamentos[[#This Row],[Categoria]],tbl_configurações[],2,0),"")</f>
        <v>Entrada</v>
      </c>
      <c r="F91" s="4" t="str">
        <f>IFERROR(VLOOKUP(tbl_lançamentos[[#This Row],[Categoria]],tbl_configurações[],3,0),"")</f>
        <v>Fixo</v>
      </c>
      <c r="G91" s="7">
        <v>444</v>
      </c>
      <c r="H91" s="7">
        <f>IF(ISNUMBER(H90),H90,0)+IF(tbl_lançamentos[[#This Row],[Movimento]]="Entrada",tbl_lançamentos[[#This Row],[Realizado]],-tbl_lançamentos[[#This Row],[Realizado]])</f>
        <v>3167</v>
      </c>
      <c r="J91" s="8"/>
    </row>
    <row r="92" spans="2:10" x14ac:dyDescent="0.3">
      <c r="B92" s="5">
        <v>44659</v>
      </c>
      <c r="C92" s="6" t="s">
        <v>54</v>
      </c>
      <c r="D92" s="4" t="s">
        <v>19</v>
      </c>
      <c r="E92" s="4" t="str">
        <f>IFERROR(VLOOKUP(tbl_lançamentos[[#This Row],[Categoria]],tbl_configurações[],2,0),"")</f>
        <v>Saída</v>
      </c>
      <c r="F92" s="4" t="str">
        <f>IFERROR(VLOOKUP(tbl_lançamentos[[#This Row],[Categoria]],tbl_configurações[],3,0),"")</f>
        <v>Fixo</v>
      </c>
      <c r="G92" s="7">
        <v>3051</v>
      </c>
      <c r="H92" s="7">
        <f>IF(ISNUMBER(H91),H91,0)+IF(tbl_lançamentos[[#This Row],[Movimento]]="Entrada",tbl_lançamentos[[#This Row],[Realizado]],-tbl_lançamentos[[#This Row],[Realizado]])</f>
        <v>116</v>
      </c>
      <c r="J92" s="8"/>
    </row>
    <row r="93" spans="2:10" x14ac:dyDescent="0.3">
      <c r="B93" s="5">
        <v>44662</v>
      </c>
      <c r="C93" s="6" t="s">
        <v>55</v>
      </c>
      <c r="D93" s="4" t="s">
        <v>21</v>
      </c>
      <c r="E93" s="4" t="str">
        <f>IFERROR(VLOOKUP(tbl_lançamentos[[#This Row],[Categoria]],tbl_configurações[],2,0),"")</f>
        <v>Saída</v>
      </c>
      <c r="F93" s="4" t="str">
        <f>IFERROR(VLOOKUP(tbl_lançamentos[[#This Row],[Categoria]],tbl_configurações[],3,0),"")</f>
        <v>Fixo</v>
      </c>
      <c r="G93" s="7">
        <v>1400</v>
      </c>
      <c r="H93" s="7">
        <f>IF(ISNUMBER(H92),H92,0)+IF(tbl_lançamentos[[#This Row],[Movimento]]="Entrada",tbl_lançamentos[[#This Row],[Realizado]],-tbl_lançamentos[[#This Row],[Realizado]])</f>
        <v>-1284</v>
      </c>
      <c r="J93" s="8"/>
    </row>
    <row r="94" spans="2:10" x14ac:dyDescent="0.3">
      <c r="B94" s="5">
        <v>44666</v>
      </c>
      <c r="C94" s="6" t="s">
        <v>33</v>
      </c>
      <c r="D94" s="4" t="s">
        <v>20</v>
      </c>
      <c r="E94" s="4" t="str">
        <f>IFERROR(VLOOKUP(tbl_lançamentos[[#This Row],[Categoria]],tbl_configurações[],2,0),"")</f>
        <v>Saída</v>
      </c>
      <c r="F94" s="4" t="str">
        <f>IFERROR(VLOOKUP(tbl_lançamentos[[#This Row],[Categoria]],tbl_configurações[],3,0),"")</f>
        <v>Fixo</v>
      </c>
      <c r="G94" s="7">
        <v>601</v>
      </c>
      <c r="H94" s="7">
        <f>IF(ISNUMBER(H93),H93,0)+IF(tbl_lançamentos[[#This Row],[Movimento]]="Entrada",tbl_lançamentos[[#This Row],[Realizado]],-tbl_lançamentos[[#This Row],[Realizado]])</f>
        <v>-1885</v>
      </c>
      <c r="J94" s="8"/>
    </row>
    <row r="95" spans="2:10" x14ac:dyDescent="0.3">
      <c r="B95" s="5">
        <v>44666</v>
      </c>
      <c r="C95" s="6" t="s">
        <v>14</v>
      </c>
      <c r="D95" s="4" t="s">
        <v>15</v>
      </c>
      <c r="E95" s="4" t="str">
        <f>IFERROR(VLOOKUP(tbl_lançamentos[[#This Row],[Categoria]],tbl_configurações[],2,0),"")</f>
        <v>Entrada</v>
      </c>
      <c r="F95" s="4" t="str">
        <f>IFERROR(VLOOKUP(tbl_lançamentos[[#This Row],[Categoria]],tbl_configurações[],3,0),"")</f>
        <v>Fixo</v>
      </c>
      <c r="G95" s="7">
        <v>25000</v>
      </c>
      <c r="H95" s="7">
        <f>IF(ISNUMBER(H94),H94,0)+IF(tbl_lançamentos[[#This Row],[Movimento]]="Entrada",tbl_lançamentos[[#This Row],[Realizado]],-tbl_lançamentos[[#This Row],[Realizado]])</f>
        <v>23115</v>
      </c>
      <c r="J95" s="8"/>
    </row>
    <row r="96" spans="2:10" x14ac:dyDescent="0.3">
      <c r="B96" s="5">
        <v>44666</v>
      </c>
      <c r="C96" s="6" t="s">
        <v>50</v>
      </c>
      <c r="D96" s="4" t="s">
        <v>28</v>
      </c>
      <c r="E96" s="4" t="str">
        <f>IFERROR(VLOOKUP(tbl_lançamentos[[#This Row],[Categoria]],tbl_configurações[],2,0),"")</f>
        <v>Saída</v>
      </c>
      <c r="F96" s="4" t="str">
        <f>IFERROR(VLOOKUP(tbl_lançamentos[[#This Row],[Categoria]],tbl_configurações[],3,0),"")</f>
        <v>Variável</v>
      </c>
      <c r="G96" s="7">
        <v>1474</v>
      </c>
      <c r="H96" s="7">
        <f>IF(ISNUMBER(H95),H95,0)+IF(tbl_lançamentos[[#This Row],[Movimento]]="Entrada",tbl_lançamentos[[#This Row],[Realizado]],-tbl_lançamentos[[#This Row],[Realizado]])</f>
        <v>21641</v>
      </c>
      <c r="J96" s="8"/>
    </row>
    <row r="97" spans="2:10" x14ac:dyDescent="0.3">
      <c r="B97" s="5">
        <v>44668</v>
      </c>
      <c r="C97" s="6" t="s">
        <v>47</v>
      </c>
      <c r="D97" s="4" t="s">
        <v>23</v>
      </c>
      <c r="E97" s="4" t="str">
        <f>IFERROR(VLOOKUP(tbl_lançamentos[[#This Row],[Categoria]],tbl_configurações[],2,0),"")</f>
        <v>Saída</v>
      </c>
      <c r="F97" s="4" t="str">
        <f>IFERROR(VLOOKUP(tbl_lançamentos[[#This Row],[Categoria]],tbl_configurações[],3,0),"")</f>
        <v>Fixo</v>
      </c>
      <c r="G97" s="7">
        <v>3968</v>
      </c>
      <c r="H97" s="7">
        <f>IF(ISNUMBER(H96),H96,0)+IF(tbl_lançamentos[[#This Row],[Movimento]]="Entrada",tbl_lançamentos[[#This Row],[Realizado]],-tbl_lançamentos[[#This Row],[Realizado]])</f>
        <v>17673</v>
      </c>
      <c r="J97" s="8"/>
    </row>
    <row r="98" spans="2:10" x14ac:dyDescent="0.3">
      <c r="B98" s="5">
        <v>44669</v>
      </c>
      <c r="C98" s="6" t="s">
        <v>32</v>
      </c>
      <c r="D98" s="4" t="s">
        <v>27</v>
      </c>
      <c r="E98" s="4" t="str">
        <f>IFERROR(VLOOKUP(tbl_lançamentos[[#This Row],[Categoria]],tbl_configurações[],2,0),"")</f>
        <v>Saída</v>
      </c>
      <c r="F98" s="4" t="str">
        <f>IFERROR(VLOOKUP(tbl_lançamentos[[#This Row],[Categoria]],tbl_configurações[],3,0),"")</f>
        <v>Variável</v>
      </c>
      <c r="G98" s="7">
        <v>1432</v>
      </c>
      <c r="H98" s="7">
        <f>IF(ISNUMBER(H97),H97,0)+IF(tbl_lançamentos[[#This Row],[Movimento]]="Entrada",tbl_lançamentos[[#This Row],[Realizado]],-tbl_lançamentos[[#This Row],[Realizado]])</f>
        <v>16241</v>
      </c>
      <c r="J98" s="8"/>
    </row>
    <row r="99" spans="2:10" x14ac:dyDescent="0.3">
      <c r="B99" s="5">
        <v>44670</v>
      </c>
      <c r="C99" s="6" t="s">
        <v>57</v>
      </c>
      <c r="D99" s="4" t="s">
        <v>26</v>
      </c>
      <c r="E99" s="4" t="str">
        <f>IFERROR(VLOOKUP(tbl_lançamentos[[#This Row],[Categoria]],tbl_configurações[],2,0),"")</f>
        <v>Saída</v>
      </c>
      <c r="F99" s="4" t="str">
        <f>IFERROR(VLOOKUP(tbl_lançamentos[[#This Row],[Categoria]],tbl_configurações[],3,0),"")</f>
        <v>Variável</v>
      </c>
      <c r="G99" s="7">
        <v>1354</v>
      </c>
      <c r="H99" s="7">
        <f>IF(ISNUMBER(H98),H98,0)+IF(tbl_lançamentos[[#This Row],[Movimento]]="Entrada",tbl_lançamentos[[#This Row],[Realizado]],-tbl_lançamentos[[#This Row],[Realizado]])</f>
        <v>14887</v>
      </c>
      <c r="J99" s="8"/>
    </row>
    <row r="100" spans="2:10" x14ac:dyDescent="0.3">
      <c r="B100" s="5">
        <v>44673</v>
      </c>
      <c r="C100" s="6" t="s">
        <v>46</v>
      </c>
      <c r="D100" s="4" t="s">
        <v>22</v>
      </c>
      <c r="E100" s="4" t="str">
        <f>IFERROR(VLOOKUP(tbl_lançamentos[[#This Row],[Categoria]],tbl_configurações[],2,0),"")</f>
        <v>Saída</v>
      </c>
      <c r="F100" s="4" t="str">
        <f>IFERROR(VLOOKUP(tbl_lançamentos[[#This Row],[Categoria]],tbl_configurações[],3,0),"")</f>
        <v>Fixo</v>
      </c>
      <c r="G100" s="7">
        <v>2065</v>
      </c>
      <c r="H100" s="7">
        <f>IF(ISNUMBER(H99),H99,0)+IF(tbl_lançamentos[[#This Row],[Movimento]]="Entrada",tbl_lançamentos[[#This Row],[Realizado]],-tbl_lançamentos[[#This Row],[Realizado]])</f>
        <v>12822</v>
      </c>
      <c r="J100" s="8"/>
    </row>
    <row r="101" spans="2:10" x14ac:dyDescent="0.3">
      <c r="B101" s="5">
        <v>44673</v>
      </c>
      <c r="C101" s="6" t="s">
        <v>13</v>
      </c>
      <c r="D101" s="4" t="s">
        <v>16</v>
      </c>
      <c r="E101" s="4" t="str">
        <f>IFERROR(VLOOKUP(tbl_lançamentos[[#This Row],[Categoria]],tbl_configurações[],2,0),"")</f>
        <v>Entrada</v>
      </c>
      <c r="F101" s="4" t="str">
        <f>IFERROR(VLOOKUP(tbl_lançamentos[[#This Row],[Categoria]],tbl_configurações[],3,0),"")</f>
        <v>Fixo</v>
      </c>
      <c r="G101" s="7">
        <v>2291</v>
      </c>
      <c r="H101" s="7">
        <f>IF(ISNUMBER(H100),H100,0)+IF(tbl_lançamentos[[#This Row],[Movimento]]="Entrada",tbl_lançamentos[[#This Row],[Realizado]],-tbl_lançamentos[[#This Row],[Realizado]])</f>
        <v>15113</v>
      </c>
      <c r="J101" s="8"/>
    </row>
    <row r="102" spans="2:10" x14ac:dyDescent="0.3">
      <c r="B102" s="5">
        <v>44673</v>
      </c>
      <c r="C102" s="6" t="s">
        <v>13</v>
      </c>
      <c r="D102" s="4" t="s">
        <v>16</v>
      </c>
      <c r="E102" s="4" t="str">
        <f>IFERROR(VLOOKUP(tbl_lançamentos[[#This Row],[Categoria]],tbl_configurações[],2,0),"")</f>
        <v>Entrada</v>
      </c>
      <c r="F102" s="4" t="str">
        <f>IFERROR(VLOOKUP(tbl_lançamentos[[#This Row],[Categoria]],tbl_configurações[],3,0),"")</f>
        <v>Fixo</v>
      </c>
      <c r="G102" s="7">
        <v>1182</v>
      </c>
      <c r="H102" s="7">
        <f>IF(ISNUMBER(H101),H101,0)+IF(tbl_lançamentos[[#This Row],[Movimento]]="Entrada",tbl_lançamentos[[#This Row],[Realizado]],-tbl_lançamentos[[#This Row],[Realizado]])</f>
        <v>16295</v>
      </c>
      <c r="J102" s="8"/>
    </row>
    <row r="103" spans="2:10" x14ac:dyDescent="0.3">
      <c r="B103" s="5">
        <v>44675</v>
      </c>
      <c r="C103" s="6" t="s">
        <v>52</v>
      </c>
      <c r="D103" s="4" t="s">
        <v>26</v>
      </c>
      <c r="E103" s="4" t="str">
        <f>IFERROR(VLOOKUP(tbl_lançamentos[[#This Row],[Categoria]],tbl_configurações[],2,0),"")</f>
        <v>Saída</v>
      </c>
      <c r="F103" s="4" t="str">
        <f>IFERROR(VLOOKUP(tbl_lançamentos[[#This Row],[Categoria]],tbl_configurações[],3,0),"")</f>
        <v>Variável</v>
      </c>
      <c r="G103" s="7">
        <v>2709</v>
      </c>
      <c r="H103" s="7">
        <f>IF(ISNUMBER(H102),H102,0)+IF(tbl_lançamentos[[#This Row],[Movimento]]="Entrada",tbl_lançamentos[[#This Row],[Realizado]],-tbl_lançamentos[[#This Row],[Realizado]])</f>
        <v>13586</v>
      </c>
      <c r="J103" s="8"/>
    </row>
    <row r="104" spans="2:10" x14ac:dyDescent="0.3">
      <c r="B104" s="5">
        <v>44675</v>
      </c>
      <c r="C104" s="6" t="s">
        <v>51</v>
      </c>
      <c r="D104" s="4" t="s">
        <v>19</v>
      </c>
      <c r="E104" s="4" t="str">
        <f>IFERROR(VLOOKUP(tbl_lançamentos[[#This Row],[Categoria]],tbl_configurações[],2,0),"")</f>
        <v>Saída</v>
      </c>
      <c r="F104" s="4" t="str">
        <f>IFERROR(VLOOKUP(tbl_lançamentos[[#This Row],[Categoria]],tbl_configurações[],3,0),"")</f>
        <v>Fixo</v>
      </c>
      <c r="G104" s="7">
        <v>133</v>
      </c>
      <c r="H104" s="7">
        <f>IF(ISNUMBER(H103),H103,0)+IF(tbl_lançamentos[[#This Row],[Movimento]]="Entrada",tbl_lançamentos[[#This Row],[Realizado]],-tbl_lançamentos[[#This Row],[Realizado]])</f>
        <v>13453</v>
      </c>
      <c r="J104" s="8"/>
    </row>
    <row r="105" spans="2:10" x14ac:dyDescent="0.3">
      <c r="B105" s="5">
        <v>44676</v>
      </c>
      <c r="C105" s="6" t="s">
        <v>48</v>
      </c>
      <c r="D105" s="4" t="s">
        <v>21</v>
      </c>
      <c r="E105" s="4" t="str">
        <f>IFERROR(VLOOKUP(tbl_lançamentos[[#This Row],[Categoria]],tbl_configurações[],2,0),"")</f>
        <v>Saída</v>
      </c>
      <c r="F105" s="4" t="str">
        <f>IFERROR(VLOOKUP(tbl_lançamentos[[#This Row],[Categoria]],tbl_configurações[],3,0),"")</f>
        <v>Fixo</v>
      </c>
      <c r="G105" s="7">
        <v>2382</v>
      </c>
      <c r="H105" s="7">
        <f>IF(ISNUMBER(H104),H104,0)+IF(tbl_lançamentos[[#This Row],[Movimento]]="Entrada",tbl_lançamentos[[#This Row],[Realizado]],-tbl_lançamentos[[#This Row],[Realizado]])</f>
        <v>11071</v>
      </c>
      <c r="J105" s="8"/>
    </row>
    <row r="106" spans="2:10" x14ac:dyDescent="0.3">
      <c r="B106" s="5">
        <v>44679</v>
      </c>
      <c r="C106" s="6" t="s">
        <v>31</v>
      </c>
      <c r="D106" s="4" t="s">
        <v>21</v>
      </c>
      <c r="E106" s="4" t="str">
        <f>IFERROR(VLOOKUP(tbl_lançamentos[[#This Row],[Categoria]],tbl_configurações[],2,0),"")</f>
        <v>Saída</v>
      </c>
      <c r="F106" s="4" t="str">
        <f>IFERROR(VLOOKUP(tbl_lançamentos[[#This Row],[Categoria]],tbl_configurações[],3,0),"")</f>
        <v>Fixo</v>
      </c>
      <c r="G106" s="7">
        <v>623</v>
      </c>
      <c r="H106" s="7">
        <f>IF(ISNUMBER(H105),H105,0)+IF(tbl_lançamentos[[#This Row],[Movimento]]="Entrada",tbl_lançamentos[[#This Row],[Realizado]],-tbl_lançamentos[[#This Row],[Realizado]])</f>
        <v>10448</v>
      </c>
      <c r="J106" s="8"/>
    </row>
    <row r="107" spans="2:10" x14ac:dyDescent="0.3">
      <c r="B107" s="5">
        <v>44681</v>
      </c>
      <c r="C107" s="6" t="s">
        <v>12</v>
      </c>
      <c r="D107" s="4" t="s">
        <v>19</v>
      </c>
      <c r="E107" s="4" t="str">
        <f>IFERROR(VLOOKUP(tbl_lançamentos[[#This Row],[Categoria]],tbl_configurações[],2,0),"")</f>
        <v>Saída</v>
      </c>
      <c r="F107" s="4" t="str">
        <f>IFERROR(VLOOKUP(tbl_lançamentos[[#This Row],[Categoria]],tbl_configurações[],3,0),"")</f>
        <v>Fixo</v>
      </c>
      <c r="G107" s="7">
        <v>3020</v>
      </c>
      <c r="H107" s="7">
        <f>IF(ISNUMBER(H106),H106,0)+IF(tbl_lançamentos[[#This Row],[Movimento]]="Entrada",tbl_lançamentos[[#This Row],[Realizado]],-tbl_lançamentos[[#This Row],[Realizado]])</f>
        <v>7428</v>
      </c>
      <c r="J107" s="8"/>
    </row>
    <row r="108" spans="2:10" x14ac:dyDescent="0.3">
      <c r="B108" s="5">
        <v>44683</v>
      </c>
      <c r="C108" s="6" t="s">
        <v>58</v>
      </c>
      <c r="D108" s="4" t="s">
        <v>17</v>
      </c>
      <c r="E108" s="4" t="str">
        <f>IFERROR(VLOOKUP(tbl_lançamentos[[#This Row],[Categoria]],tbl_configurações[],2,0),"")</f>
        <v>Saída</v>
      </c>
      <c r="F108" s="4" t="str">
        <f>IFERROR(VLOOKUP(tbl_lançamentos[[#This Row],[Categoria]],tbl_configurações[],3,0),"")</f>
        <v>Fixo</v>
      </c>
      <c r="G108" s="7">
        <v>778</v>
      </c>
      <c r="H108" s="7">
        <f>IF(ISNUMBER(H107),H107,0)+IF(tbl_lançamentos[[#This Row],[Movimento]]="Entrada",tbl_lançamentos[[#This Row],[Realizado]],-tbl_lançamentos[[#This Row],[Realizado]])</f>
        <v>6650</v>
      </c>
      <c r="J108" s="8"/>
    </row>
    <row r="109" spans="2:10" x14ac:dyDescent="0.3">
      <c r="B109" s="5">
        <v>44683</v>
      </c>
      <c r="C109" s="6" t="s">
        <v>35</v>
      </c>
      <c r="D109" s="4" t="s">
        <v>27</v>
      </c>
      <c r="E109" s="4" t="str">
        <f>IFERROR(VLOOKUP(tbl_lançamentos[[#This Row],[Categoria]],tbl_configurações[],2,0),"")</f>
        <v>Saída</v>
      </c>
      <c r="F109" s="4" t="str">
        <f>IFERROR(VLOOKUP(tbl_lançamentos[[#This Row],[Categoria]],tbl_configurações[],3,0),"")</f>
        <v>Variável</v>
      </c>
      <c r="G109" s="7">
        <v>589</v>
      </c>
      <c r="H109" s="7">
        <f>IF(ISNUMBER(H108),H108,0)+IF(tbl_lançamentos[[#This Row],[Movimento]]="Entrada",tbl_lançamentos[[#This Row],[Realizado]],-tbl_lançamentos[[#This Row],[Realizado]])</f>
        <v>6061</v>
      </c>
      <c r="J109" s="8"/>
    </row>
    <row r="110" spans="2:10" x14ac:dyDescent="0.3">
      <c r="B110" s="5">
        <v>44684</v>
      </c>
      <c r="C110" s="6" t="s">
        <v>45</v>
      </c>
      <c r="D110" s="4" t="s">
        <v>28</v>
      </c>
      <c r="E110" s="4" t="str">
        <f>IFERROR(VLOOKUP(tbl_lançamentos[[#This Row],[Categoria]],tbl_configurações[],2,0),"")</f>
        <v>Saída</v>
      </c>
      <c r="F110" s="4" t="str">
        <f>IFERROR(VLOOKUP(tbl_lançamentos[[#This Row],[Categoria]],tbl_configurações[],3,0),"")</f>
        <v>Variável</v>
      </c>
      <c r="G110" s="7">
        <v>1676</v>
      </c>
      <c r="H110" s="7">
        <f>IF(ISNUMBER(H109),H109,0)+IF(tbl_lançamentos[[#This Row],[Movimento]]="Entrada",tbl_lançamentos[[#This Row],[Realizado]],-tbl_lançamentos[[#This Row],[Realizado]])</f>
        <v>4385</v>
      </c>
      <c r="J110" s="8"/>
    </row>
    <row r="111" spans="2:10" x14ac:dyDescent="0.3">
      <c r="B111" s="5">
        <v>44684</v>
      </c>
      <c r="C111" s="6" t="s">
        <v>44</v>
      </c>
      <c r="D111" s="4" t="s">
        <v>24</v>
      </c>
      <c r="E111" s="4" t="str">
        <f>IFERROR(VLOOKUP(tbl_lançamentos[[#This Row],[Categoria]],tbl_configurações[],2,0),"")</f>
        <v>Saída</v>
      </c>
      <c r="F111" s="4" t="str">
        <f>IFERROR(VLOOKUP(tbl_lançamentos[[#This Row],[Categoria]],tbl_configurações[],3,0),"")</f>
        <v>Variável</v>
      </c>
      <c r="G111" s="7">
        <v>2316</v>
      </c>
      <c r="H111" s="7">
        <f>IF(ISNUMBER(H110),H110,0)+IF(tbl_lançamentos[[#This Row],[Movimento]]="Entrada",tbl_lançamentos[[#This Row],[Realizado]],-tbl_lançamentos[[#This Row],[Realizado]])</f>
        <v>2069</v>
      </c>
      <c r="J111" s="8"/>
    </row>
    <row r="112" spans="2:10" x14ac:dyDescent="0.3">
      <c r="B112" s="5">
        <v>44685</v>
      </c>
      <c r="C112" s="6" t="s">
        <v>30</v>
      </c>
      <c r="D112" s="4" t="s">
        <v>28</v>
      </c>
      <c r="E112" s="4" t="str">
        <f>IFERROR(VLOOKUP(tbl_lançamentos[[#This Row],[Categoria]],tbl_configurações[],2,0),"")</f>
        <v>Saída</v>
      </c>
      <c r="F112" s="4" t="str">
        <f>IFERROR(VLOOKUP(tbl_lançamentos[[#This Row],[Categoria]],tbl_configurações[],3,0),"")</f>
        <v>Variável</v>
      </c>
      <c r="G112" s="7">
        <v>3130</v>
      </c>
      <c r="H112" s="7">
        <f>IF(ISNUMBER(H111),H111,0)+IF(tbl_lançamentos[[#This Row],[Movimento]]="Entrada",tbl_lançamentos[[#This Row],[Realizado]],-tbl_lançamentos[[#This Row],[Realizado]])</f>
        <v>-1061</v>
      </c>
      <c r="J112" s="8"/>
    </row>
    <row r="113" spans="2:10" x14ac:dyDescent="0.3">
      <c r="B113" s="5">
        <v>44685</v>
      </c>
      <c r="C113" s="6" t="s">
        <v>35</v>
      </c>
      <c r="D113" s="4" t="s">
        <v>27</v>
      </c>
      <c r="E113" s="4" t="str">
        <f>IFERROR(VLOOKUP(tbl_lançamentos[[#This Row],[Categoria]],tbl_configurações[],2,0),"")</f>
        <v>Saída</v>
      </c>
      <c r="F113" s="4" t="str">
        <f>IFERROR(VLOOKUP(tbl_lançamentos[[#This Row],[Categoria]],tbl_configurações[],3,0),"")</f>
        <v>Variável</v>
      </c>
      <c r="G113" s="7">
        <v>421</v>
      </c>
      <c r="H113" s="7">
        <f>IF(ISNUMBER(H112),H112,0)+IF(tbl_lançamentos[[#This Row],[Movimento]]="Entrada",tbl_lançamentos[[#This Row],[Realizado]],-tbl_lançamentos[[#This Row],[Realizado]])</f>
        <v>-1482</v>
      </c>
      <c r="J113" s="8"/>
    </row>
    <row r="114" spans="2:10" x14ac:dyDescent="0.3">
      <c r="B114" s="5">
        <v>44685</v>
      </c>
      <c r="C114" s="6" t="s">
        <v>56</v>
      </c>
      <c r="D114" s="4" t="s">
        <v>22</v>
      </c>
      <c r="E114" s="4" t="str">
        <f>IFERROR(VLOOKUP(tbl_lançamentos[[#This Row],[Categoria]],tbl_configurações[],2,0),"")</f>
        <v>Saída</v>
      </c>
      <c r="F114" s="4" t="str">
        <f>IFERROR(VLOOKUP(tbl_lançamentos[[#This Row],[Categoria]],tbl_configurações[],3,0),"")</f>
        <v>Fixo</v>
      </c>
      <c r="G114" s="7">
        <v>668</v>
      </c>
      <c r="H114" s="7">
        <f>IF(ISNUMBER(H113),H113,0)+IF(tbl_lançamentos[[#This Row],[Movimento]]="Entrada",tbl_lançamentos[[#This Row],[Realizado]],-tbl_lançamentos[[#This Row],[Realizado]])</f>
        <v>-2150</v>
      </c>
      <c r="J114" s="8"/>
    </row>
    <row r="115" spans="2:10" x14ac:dyDescent="0.3">
      <c r="B115" s="5">
        <v>44687</v>
      </c>
      <c r="C115" s="6" t="s">
        <v>14</v>
      </c>
      <c r="D115" s="4" t="s">
        <v>15</v>
      </c>
      <c r="E115" s="4" t="str">
        <f>IFERROR(VLOOKUP(tbl_lançamentos[[#This Row],[Categoria]],tbl_configurações[],2,0),"")</f>
        <v>Entrada</v>
      </c>
      <c r="F115" s="4" t="str">
        <f>IFERROR(VLOOKUP(tbl_lançamentos[[#This Row],[Categoria]],tbl_configurações[],3,0),"")</f>
        <v>Fixo</v>
      </c>
      <c r="G115" s="7">
        <v>3238</v>
      </c>
      <c r="H115" s="7">
        <f>IF(ISNUMBER(H114),H114,0)+IF(tbl_lançamentos[[#This Row],[Movimento]]="Entrada",tbl_lançamentos[[#This Row],[Realizado]],-tbl_lançamentos[[#This Row],[Realizado]])</f>
        <v>1088</v>
      </c>
      <c r="J115" s="8"/>
    </row>
    <row r="116" spans="2:10" x14ac:dyDescent="0.3">
      <c r="B116" s="5">
        <v>44689</v>
      </c>
      <c r="C116" s="6" t="s">
        <v>45</v>
      </c>
      <c r="D116" s="4" t="s">
        <v>28</v>
      </c>
      <c r="E116" s="4" t="str">
        <f>IFERROR(VLOOKUP(tbl_lançamentos[[#This Row],[Categoria]],tbl_configurações[],2,0),"")</f>
        <v>Saída</v>
      </c>
      <c r="F116" s="4" t="str">
        <f>IFERROR(VLOOKUP(tbl_lançamentos[[#This Row],[Categoria]],tbl_configurações[],3,0),"")</f>
        <v>Variável</v>
      </c>
      <c r="G116" s="7">
        <v>3987</v>
      </c>
      <c r="H116" s="7">
        <f>IF(ISNUMBER(H115),H115,0)+IF(tbl_lançamentos[[#This Row],[Movimento]]="Entrada",tbl_lançamentos[[#This Row],[Realizado]],-tbl_lançamentos[[#This Row],[Realizado]])</f>
        <v>-2899</v>
      </c>
      <c r="J116" s="8"/>
    </row>
    <row r="117" spans="2:10" x14ac:dyDescent="0.3">
      <c r="B117" s="5">
        <v>44689</v>
      </c>
      <c r="C117" s="6" t="s">
        <v>39</v>
      </c>
      <c r="D117" s="4" t="s">
        <v>17</v>
      </c>
      <c r="E117" s="4" t="str">
        <f>IFERROR(VLOOKUP(tbl_lançamentos[[#This Row],[Categoria]],tbl_configurações[],2,0),"")</f>
        <v>Saída</v>
      </c>
      <c r="F117" s="4" t="str">
        <f>IFERROR(VLOOKUP(tbl_lançamentos[[#This Row],[Categoria]],tbl_configurações[],3,0),"")</f>
        <v>Fixo</v>
      </c>
      <c r="G117" s="7">
        <v>1155</v>
      </c>
      <c r="H117" s="7">
        <f>IF(ISNUMBER(H116),H116,0)+IF(tbl_lançamentos[[#This Row],[Movimento]]="Entrada",tbl_lançamentos[[#This Row],[Realizado]],-tbl_lançamentos[[#This Row],[Realizado]])</f>
        <v>-4054</v>
      </c>
      <c r="J117" s="8"/>
    </row>
    <row r="118" spans="2:10" x14ac:dyDescent="0.3">
      <c r="B118" s="5">
        <v>44689</v>
      </c>
      <c r="C118" s="6" t="s">
        <v>53</v>
      </c>
      <c r="D118" s="4" t="s">
        <v>16</v>
      </c>
      <c r="E118" s="4" t="str">
        <f>IFERROR(VLOOKUP(tbl_lançamentos[[#This Row],[Categoria]],tbl_configurações[],2,0),"")</f>
        <v>Entrada</v>
      </c>
      <c r="F118" s="4" t="str">
        <f>IFERROR(VLOOKUP(tbl_lançamentos[[#This Row],[Categoria]],tbl_configurações[],3,0),"")</f>
        <v>Fixo</v>
      </c>
      <c r="G118" s="7">
        <v>3660</v>
      </c>
      <c r="H118" s="7">
        <f>IF(ISNUMBER(H117),H117,0)+IF(tbl_lançamentos[[#This Row],[Movimento]]="Entrada",tbl_lançamentos[[#This Row],[Realizado]],-tbl_lançamentos[[#This Row],[Realizado]])</f>
        <v>-394</v>
      </c>
      <c r="J118" s="8"/>
    </row>
    <row r="119" spans="2:10" x14ac:dyDescent="0.3">
      <c r="B119" s="5">
        <v>44691</v>
      </c>
      <c r="C119" s="6" t="s">
        <v>14</v>
      </c>
      <c r="D119" s="4" t="s">
        <v>15</v>
      </c>
      <c r="E119" s="4" t="str">
        <f>IFERROR(VLOOKUP(tbl_lançamentos[[#This Row],[Categoria]],tbl_configurações[],2,0),"")</f>
        <v>Entrada</v>
      </c>
      <c r="F119" s="4" t="str">
        <f>IFERROR(VLOOKUP(tbl_lançamentos[[#This Row],[Categoria]],tbl_configurações[],3,0),"")</f>
        <v>Fixo</v>
      </c>
      <c r="G119" s="7">
        <v>2732</v>
      </c>
      <c r="H119" s="7">
        <f>IF(ISNUMBER(H118),H118,0)+IF(tbl_lançamentos[[#This Row],[Movimento]]="Entrada",tbl_lançamentos[[#This Row],[Realizado]],-tbl_lançamentos[[#This Row],[Realizado]])</f>
        <v>2338</v>
      </c>
      <c r="J119" s="8"/>
    </row>
    <row r="120" spans="2:10" x14ac:dyDescent="0.3">
      <c r="B120" s="5">
        <v>44692</v>
      </c>
      <c r="C120" s="6" t="s">
        <v>33</v>
      </c>
      <c r="D120" s="4" t="s">
        <v>20</v>
      </c>
      <c r="E120" s="4" t="str">
        <f>IFERROR(VLOOKUP(tbl_lançamentos[[#This Row],[Categoria]],tbl_configurações[],2,0),"")</f>
        <v>Saída</v>
      </c>
      <c r="F120" s="4" t="str">
        <f>IFERROR(VLOOKUP(tbl_lançamentos[[#This Row],[Categoria]],tbl_configurações[],3,0),"")</f>
        <v>Fixo</v>
      </c>
      <c r="G120" s="7">
        <v>1018</v>
      </c>
      <c r="H120" s="7">
        <f>IF(ISNUMBER(H119),H119,0)+IF(tbl_lançamentos[[#This Row],[Movimento]]="Entrada",tbl_lançamentos[[#This Row],[Realizado]],-tbl_lançamentos[[#This Row],[Realizado]])</f>
        <v>1320</v>
      </c>
      <c r="J120" s="8"/>
    </row>
    <row r="121" spans="2:10" x14ac:dyDescent="0.3">
      <c r="B121" s="5">
        <v>44693</v>
      </c>
      <c r="C121" s="6" t="s">
        <v>43</v>
      </c>
      <c r="D121" s="4" t="s">
        <v>23</v>
      </c>
      <c r="E121" s="4" t="str">
        <f>IFERROR(VLOOKUP(tbl_lançamentos[[#This Row],[Categoria]],tbl_configurações[],2,0),"")</f>
        <v>Saída</v>
      </c>
      <c r="F121" s="4" t="str">
        <f>IFERROR(VLOOKUP(tbl_lançamentos[[#This Row],[Categoria]],tbl_configurações[],3,0),"")</f>
        <v>Fixo</v>
      </c>
      <c r="G121" s="7">
        <v>3619</v>
      </c>
      <c r="H121" s="7">
        <f>IF(ISNUMBER(H120),H120,0)+IF(tbl_lançamentos[[#This Row],[Movimento]]="Entrada",tbl_lançamentos[[#This Row],[Realizado]],-tbl_lançamentos[[#This Row],[Realizado]])</f>
        <v>-2299</v>
      </c>
      <c r="J121" s="8"/>
    </row>
    <row r="122" spans="2:10" x14ac:dyDescent="0.3">
      <c r="B122" s="5">
        <v>44694</v>
      </c>
      <c r="C122" s="6" t="s">
        <v>36</v>
      </c>
      <c r="D122" s="4" t="s">
        <v>22</v>
      </c>
      <c r="E122" s="4" t="str">
        <f>IFERROR(VLOOKUP(tbl_lançamentos[[#This Row],[Categoria]],tbl_configurações[],2,0),"")</f>
        <v>Saída</v>
      </c>
      <c r="F122" s="4" t="str">
        <f>IFERROR(VLOOKUP(tbl_lançamentos[[#This Row],[Categoria]],tbl_configurações[],3,0),"")</f>
        <v>Fixo</v>
      </c>
      <c r="G122" s="7">
        <v>943</v>
      </c>
      <c r="H122" s="7">
        <f>IF(ISNUMBER(H121),H121,0)+IF(tbl_lançamentos[[#This Row],[Movimento]]="Entrada",tbl_lançamentos[[#This Row],[Realizado]],-tbl_lançamentos[[#This Row],[Realizado]])</f>
        <v>-3242</v>
      </c>
      <c r="J122" s="8"/>
    </row>
    <row r="123" spans="2:10" x14ac:dyDescent="0.3">
      <c r="B123" s="5">
        <v>44694</v>
      </c>
      <c r="C123" s="6" t="s">
        <v>42</v>
      </c>
      <c r="D123" s="4" t="s">
        <v>20</v>
      </c>
      <c r="E123" s="4" t="str">
        <f>IFERROR(VLOOKUP(tbl_lançamentos[[#This Row],[Categoria]],tbl_configurações[],2,0),"")</f>
        <v>Saída</v>
      </c>
      <c r="F123" s="4" t="str">
        <f>IFERROR(VLOOKUP(tbl_lançamentos[[#This Row],[Categoria]],tbl_configurações[],3,0),"")</f>
        <v>Fixo</v>
      </c>
      <c r="G123" s="7">
        <v>2393</v>
      </c>
      <c r="H123" s="7">
        <f>IF(ISNUMBER(H122),H122,0)+IF(tbl_lançamentos[[#This Row],[Movimento]]="Entrada",tbl_lançamentos[[#This Row],[Realizado]],-tbl_lançamentos[[#This Row],[Realizado]])</f>
        <v>-5635</v>
      </c>
      <c r="J123" s="8"/>
    </row>
    <row r="124" spans="2:10" x14ac:dyDescent="0.3">
      <c r="B124" s="5">
        <v>44695</v>
      </c>
      <c r="C124" s="6" t="s">
        <v>38</v>
      </c>
      <c r="D124" s="4" t="s">
        <v>24</v>
      </c>
      <c r="E124" s="4" t="str">
        <f>IFERROR(VLOOKUP(tbl_lançamentos[[#This Row],[Categoria]],tbl_configurações[],2,0),"")</f>
        <v>Saída</v>
      </c>
      <c r="F124" s="4" t="str">
        <f>IFERROR(VLOOKUP(tbl_lançamentos[[#This Row],[Categoria]],tbl_configurações[],3,0),"")</f>
        <v>Variável</v>
      </c>
      <c r="G124" s="7">
        <v>3404</v>
      </c>
      <c r="H124" s="7">
        <f>IF(ISNUMBER(H123),H123,0)+IF(tbl_lançamentos[[#This Row],[Movimento]]="Entrada",tbl_lançamentos[[#This Row],[Realizado]],-tbl_lançamentos[[#This Row],[Realizado]])</f>
        <v>-9039</v>
      </c>
      <c r="J124" s="8"/>
    </row>
    <row r="125" spans="2:10" x14ac:dyDescent="0.3">
      <c r="B125" s="5">
        <v>44696</v>
      </c>
      <c r="C125" s="6" t="s">
        <v>51</v>
      </c>
      <c r="D125" s="4" t="s">
        <v>19</v>
      </c>
      <c r="E125" s="4" t="str">
        <f>IFERROR(VLOOKUP(tbl_lançamentos[[#This Row],[Categoria]],tbl_configurações[],2,0),"")</f>
        <v>Saída</v>
      </c>
      <c r="F125" s="4" t="str">
        <f>IFERROR(VLOOKUP(tbl_lançamentos[[#This Row],[Categoria]],tbl_configurações[],3,0),"")</f>
        <v>Fixo</v>
      </c>
      <c r="G125" s="7">
        <v>3096</v>
      </c>
      <c r="H125" s="7">
        <f>IF(ISNUMBER(H124),H124,0)+IF(tbl_lançamentos[[#This Row],[Movimento]]="Entrada",tbl_lançamentos[[#This Row],[Realizado]],-tbl_lançamentos[[#This Row],[Realizado]])</f>
        <v>-12135</v>
      </c>
      <c r="J125" s="8"/>
    </row>
    <row r="126" spans="2:10" x14ac:dyDescent="0.3">
      <c r="B126" s="5">
        <v>44697</v>
      </c>
      <c r="C126" s="6" t="s">
        <v>48</v>
      </c>
      <c r="D126" s="4" t="s">
        <v>21</v>
      </c>
      <c r="E126" s="4" t="str">
        <f>IFERROR(VLOOKUP(tbl_lançamentos[[#This Row],[Categoria]],tbl_configurações[],2,0),"")</f>
        <v>Saída</v>
      </c>
      <c r="F126" s="4" t="str">
        <f>IFERROR(VLOOKUP(tbl_lançamentos[[#This Row],[Categoria]],tbl_configurações[],3,0),"")</f>
        <v>Fixo</v>
      </c>
      <c r="G126" s="7">
        <v>600</v>
      </c>
      <c r="H126" s="7">
        <f>IF(ISNUMBER(H125),H125,0)+IF(tbl_lançamentos[[#This Row],[Movimento]]="Entrada",tbl_lançamentos[[#This Row],[Realizado]],-tbl_lançamentos[[#This Row],[Realizado]])</f>
        <v>-12735</v>
      </c>
      <c r="J126" s="8"/>
    </row>
    <row r="127" spans="2:10" x14ac:dyDescent="0.3">
      <c r="B127" s="5">
        <v>44700</v>
      </c>
      <c r="C127" s="6" t="s">
        <v>32</v>
      </c>
      <c r="D127" s="4" t="s">
        <v>27</v>
      </c>
      <c r="E127" s="4" t="str">
        <f>IFERROR(VLOOKUP(tbl_lançamentos[[#This Row],[Categoria]],tbl_configurações[],2,0),"")</f>
        <v>Saída</v>
      </c>
      <c r="F127" s="4" t="str">
        <f>IFERROR(VLOOKUP(tbl_lançamentos[[#This Row],[Categoria]],tbl_configurações[],3,0),"")</f>
        <v>Variável</v>
      </c>
      <c r="G127" s="7">
        <v>3603</v>
      </c>
      <c r="H127" s="7">
        <f>IF(ISNUMBER(H126),H126,0)+IF(tbl_lançamentos[[#This Row],[Movimento]]="Entrada",tbl_lançamentos[[#This Row],[Realizado]],-tbl_lançamentos[[#This Row],[Realizado]])</f>
        <v>-16338</v>
      </c>
      <c r="J127" s="8"/>
    </row>
    <row r="128" spans="2:10" x14ac:dyDescent="0.3">
      <c r="B128" s="5">
        <v>44700</v>
      </c>
      <c r="C128" s="6" t="s">
        <v>39</v>
      </c>
      <c r="D128" s="4" t="s">
        <v>17</v>
      </c>
      <c r="E128" s="4" t="str">
        <f>IFERROR(VLOOKUP(tbl_lançamentos[[#This Row],[Categoria]],tbl_configurações[],2,0),"")</f>
        <v>Saída</v>
      </c>
      <c r="F128" s="4" t="str">
        <f>IFERROR(VLOOKUP(tbl_lançamentos[[#This Row],[Categoria]],tbl_configurações[],3,0),"")</f>
        <v>Fixo</v>
      </c>
      <c r="G128" s="7">
        <v>2864</v>
      </c>
      <c r="H128" s="7">
        <f>IF(ISNUMBER(H127),H127,0)+IF(tbl_lançamentos[[#This Row],[Movimento]]="Entrada",tbl_lançamentos[[#This Row],[Realizado]],-tbl_lançamentos[[#This Row],[Realizado]])</f>
        <v>-19202</v>
      </c>
      <c r="J128" s="8"/>
    </row>
    <row r="129" spans="2:10" x14ac:dyDescent="0.3">
      <c r="B129" s="5">
        <v>44700</v>
      </c>
      <c r="C129" s="6" t="s">
        <v>48</v>
      </c>
      <c r="D129" s="4" t="s">
        <v>21</v>
      </c>
      <c r="E129" s="4" t="str">
        <f>IFERROR(VLOOKUP(tbl_lançamentos[[#This Row],[Categoria]],tbl_configurações[],2,0),"")</f>
        <v>Saída</v>
      </c>
      <c r="F129" s="4" t="str">
        <f>IFERROR(VLOOKUP(tbl_lançamentos[[#This Row],[Categoria]],tbl_configurações[],3,0),"")</f>
        <v>Fixo</v>
      </c>
      <c r="G129" s="7">
        <v>2706</v>
      </c>
      <c r="H129" s="7">
        <f>IF(ISNUMBER(H128),H128,0)+IF(tbl_lançamentos[[#This Row],[Movimento]]="Entrada",tbl_lançamentos[[#This Row],[Realizado]],-tbl_lançamentos[[#This Row],[Realizado]])</f>
        <v>-21908</v>
      </c>
      <c r="J129" s="8"/>
    </row>
    <row r="130" spans="2:10" x14ac:dyDescent="0.3">
      <c r="B130" s="5">
        <v>44701</v>
      </c>
      <c r="C130" s="6" t="s">
        <v>43</v>
      </c>
      <c r="D130" s="4" t="s">
        <v>23</v>
      </c>
      <c r="E130" s="4" t="str">
        <f>IFERROR(VLOOKUP(tbl_lançamentos[[#This Row],[Categoria]],tbl_configurações[],2,0),"")</f>
        <v>Saída</v>
      </c>
      <c r="F130" s="4" t="str">
        <f>IFERROR(VLOOKUP(tbl_lançamentos[[#This Row],[Categoria]],tbl_configurações[],3,0),"")</f>
        <v>Fixo</v>
      </c>
      <c r="G130" s="7">
        <v>2727</v>
      </c>
      <c r="H130" s="7">
        <f>IF(ISNUMBER(H129),H129,0)+IF(tbl_lançamentos[[#This Row],[Movimento]]="Entrada",tbl_lançamentos[[#This Row],[Realizado]],-tbl_lançamentos[[#This Row],[Realizado]])</f>
        <v>-24635</v>
      </c>
      <c r="J130" s="8"/>
    </row>
    <row r="131" spans="2:10" x14ac:dyDescent="0.3">
      <c r="B131" s="5">
        <v>44701</v>
      </c>
      <c r="C131" s="6" t="s">
        <v>33</v>
      </c>
      <c r="D131" s="4" t="s">
        <v>20</v>
      </c>
      <c r="E131" s="4" t="str">
        <f>IFERROR(VLOOKUP(tbl_lançamentos[[#This Row],[Categoria]],tbl_configurações[],2,0),"")</f>
        <v>Saída</v>
      </c>
      <c r="F131" s="4" t="str">
        <f>IFERROR(VLOOKUP(tbl_lançamentos[[#This Row],[Categoria]],tbl_configurações[],3,0),"")</f>
        <v>Fixo</v>
      </c>
      <c r="G131" s="7">
        <v>2297</v>
      </c>
      <c r="H131" s="7">
        <f>IF(ISNUMBER(H130),H130,0)+IF(tbl_lançamentos[[#This Row],[Movimento]]="Entrada",tbl_lançamentos[[#This Row],[Realizado]],-tbl_lançamentos[[#This Row],[Realizado]])</f>
        <v>-26932</v>
      </c>
      <c r="J131" s="8"/>
    </row>
    <row r="132" spans="2:10" x14ac:dyDescent="0.3">
      <c r="B132" s="5">
        <v>44702</v>
      </c>
      <c r="C132" s="6" t="s">
        <v>48</v>
      </c>
      <c r="D132" s="4" t="s">
        <v>21</v>
      </c>
      <c r="E132" s="4" t="str">
        <f>IFERROR(VLOOKUP(tbl_lançamentos[[#This Row],[Categoria]],tbl_configurações[],2,0),"")</f>
        <v>Saída</v>
      </c>
      <c r="F132" s="4" t="str">
        <f>IFERROR(VLOOKUP(tbl_lançamentos[[#This Row],[Categoria]],tbl_configurações[],3,0),"")</f>
        <v>Fixo</v>
      </c>
      <c r="G132" s="7">
        <v>845</v>
      </c>
      <c r="H132" s="7">
        <f>IF(ISNUMBER(H131),H131,0)+IF(tbl_lançamentos[[#This Row],[Movimento]]="Entrada",tbl_lançamentos[[#This Row],[Realizado]],-tbl_lançamentos[[#This Row],[Realizado]])</f>
        <v>-27777</v>
      </c>
      <c r="J132" s="8"/>
    </row>
    <row r="133" spans="2:10" x14ac:dyDescent="0.3">
      <c r="B133" s="5">
        <v>44705</v>
      </c>
      <c r="C133" s="6" t="s">
        <v>50</v>
      </c>
      <c r="D133" s="4" t="s">
        <v>28</v>
      </c>
      <c r="E133" s="4" t="str">
        <f>IFERROR(VLOOKUP(tbl_lançamentos[[#This Row],[Categoria]],tbl_configurações[],2,0),"")</f>
        <v>Saída</v>
      </c>
      <c r="F133" s="4" t="str">
        <f>IFERROR(VLOOKUP(tbl_lançamentos[[#This Row],[Categoria]],tbl_configurações[],3,0),"")</f>
        <v>Variável</v>
      </c>
      <c r="G133" s="7">
        <v>315</v>
      </c>
      <c r="H133" s="7">
        <f>IF(ISNUMBER(H132),H132,0)+IF(tbl_lançamentos[[#This Row],[Movimento]]="Entrada",tbl_lançamentos[[#This Row],[Realizado]],-tbl_lançamentos[[#This Row],[Realizado]])</f>
        <v>-28092</v>
      </c>
      <c r="J133" s="8"/>
    </row>
    <row r="134" spans="2:10" x14ac:dyDescent="0.3">
      <c r="B134" s="5">
        <v>44705</v>
      </c>
      <c r="C134" s="6" t="s">
        <v>53</v>
      </c>
      <c r="D134" s="4" t="s">
        <v>16</v>
      </c>
      <c r="E134" s="4" t="str">
        <f>IFERROR(VLOOKUP(tbl_lançamentos[[#This Row],[Categoria]],tbl_configurações[],2,0),"")</f>
        <v>Entrada</v>
      </c>
      <c r="F134" s="4" t="str">
        <f>IFERROR(VLOOKUP(tbl_lançamentos[[#This Row],[Categoria]],tbl_configurações[],3,0),"")</f>
        <v>Fixo</v>
      </c>
      <c r="G134" s="7">
        <v>60000</v>
      </c>
      <c r="H134" s="7">
        <f>IF(ISNUMBER(H133),H133,0)+IF(tbl_lançamentos[[#This Row],[Movimento]]="Entrada",tbl_lançamentos[[#This Row],[Realizado]],-tbl_lançamentos[[#This Row],[Realizado]])</f>
        <v>31908</v>
      </c>
      <c r="J134" s="8"/>
    </row>
    <row r="135" spans="2:10" x14ac:dyDescent="0.3">
      <c r="B135" s="5">
        <v>44706</v>
      </c>
      <c r="C135" s="6" t="s">
        <v>54</v>
      </c>
      <c r="D135" s="4" t="s">
        <v>19</v>
      </c>
      <c r="E135" s="4" t="str">
        <f>IFERROR(VLOOKUP(tbl_lançamentos[[#This Row],[Categoria]],tbl_configurações[],2,0),"")</f>
        <v>Saída</v>
      </c>
      <c r="F135" s="4" t="str">
        <f>IFERROR(VLOOKUP(tbl_lançamentos[[#This Row],[Categoria]],tbl_configurações[],3,0),"")</f>
        <v>Fixo</v>
      </c>
      <c r="G135" s="7">
        <v>2321</v>
      </c>
      <c r="H135" s="7">
        <f>IF(ISNUMBER(H134),H134,0)+IF(tbl_lançamentos[[#This Row],[Movimento]]="Entrada",tbl_lançamentos[[#This Row],[Realizado]],-tbl_lançamentos[[#This Row],[Realizado]])</f>
        <v>29587</v>
      </c>
      <c r="J135" s="8"/>
    </row>
    <row r="136" spans="2:10" x14ac:dyDescent="0.3">
      <c r="B136" s="5">
        <v>44707</v>
      </c>
      <c r="C136" s="6" t="s">
        <v>40</v>
      </c>
      <c r="D136" s="4" t="s">
        <v>27</v>
      </c>
      <c r="E136" s="4" t="str">
        <f>IFERROR(VLOOKUP(tbl_lançamentos[[#This Row],[Categoria]],tbl_configurações[],2,0),"")</f>
        <v>Saída</v>
      </c>
      <c r="F136" s="4" t="str">
        <f>IFERROR(VLOOKUP(tbl_lançamentos[[#This Row],[Categoria]],tbl_configurações[],3,0),"")</f>
        <v>Variável</v>
      </c>
      <c r="G136" s="7">
        <v>272</v>
      </c>
      <c r="H136" s="7">
        <f>IF(ISNUMBER(H135),H135,0)+IF(tbl_lançamentos[[#This Row],[Movimento]]="Entrada",tbl_lançamentos[[#This Row],[Realizado]],-tbl_lançamentos[[#This Row],[Realizado]])</f>
        <v>29315</v>
      </c>
      <c r="J136" s="8"/>
    </row>
    <row r="137" spans="2:10" x14ac:dyDescent="0.3">
      <c r="B137" s="5">
        <v>44707</v>
      </c>
      <c r="C137" s="6" t="s">
        <v>14</v>
      </c>
      <c r="D137" s="4" t="s">
        <v>15</v>
      </c>
      <c r="E137" s="4" t="str">
        <f>IFERROR(VLOOKUP(tbl_lançamentos[[#This Row],[Categoria]],tbl_configurações[],2,0),"")</f>
        <v>Entrada</v>
      </c>
      <c r="F137" s="4" t="str">
        <f>IFERROR(VLOOKUP(tbl_lançamentos[[#This Row],[Categoria]],tbl_configurações[],3,0),"")</f>
        <v>Fixo</v>
      </c>
      <c r="G137" s="7">
        <v>1468</v>
      </c>
      <c r="H137" s="7">
        <f>IF(ISNUMBER(H136),H136,0)+IF(tbl_lançamentos[[#This Row],[Movimento]]="Entrada",tbl_lançamentos[[#This Row],[Realizado]],-tbl_lançamentos[[#This Row],[Realizado]])</f>
        <v>30783</v>
      </c>
      <c r="J137" s="8"/>
    </row>
    <row r="138" spans="2:10" x14ac:dyDescent="0.3">
      <c r="B138" s="5">
        <v>44707</v>
      </c>
      <c r="C138" s="6" t="s">
        <v>39</v>
      </c>
      <c r="D138" s="4" t="s">
        <v>17</v>
      </c>
      <c r="E138" s="4" t="str">
        <f>IFERROR(VLOOKUP(tbl_lançamentos[[#This Row],[Categoria]],tbl_configurações[],2,0),"")</f>
        <v>Saída</v>
      </c>
      <c r="F138" s="4" t="str">
        <f>IFERROR(VLOOKUP(tbl_lançamentos[[#This Row],[Categoria]],tbl_configurações[],3,0),"")</f>
        <v>Fixo</v>
      </c>
      <c r="G138" s="7">
        <v>2268</v>
      </c>
      <c r="H138" s="7">
        <f>IF(ISNUMBER(H137),H137,0)+IF(tbl_lançamentos[[#This Row],[Movimento]]="Entrada",tbl_lançamentos[[#This Row],[Realizado]],-tbl_lançamentos[[#This Row],[Realizado]])</f>
        <v>28515</v>
      </c>
      <c r="J138" s="8"/>
    </row>
    <row r="139" spans="2:10" x14ac:dyDescent="0.3">
      <c r="B139" s="5">
        <v>44708</v>
      </c>
      <c r="C139" s="6" t="s">
        <v>31</v>
      </c>
      <c r="D139" s="4" t="s">
        <v>21</v>
      </c>
      <c r="E139" s="4" t="str">
        <f>IFERROR(VLOOKUP(tbl_lançamentos[[#This Row],[Categoria]],tbl_configurações[],2,0),"")</f>
        <v>Saída</v>
      </c>
      <c r="F139" s="4" t="str">
        <f>IFERROR(VLOOKUP(tbl_lançamentos[[#This Row],[Categoria]],tbl_configurações[],3,0),"")</f>
        <v>Fixo</v>
      </c>
      <c r="G139" s="7">
        <v>584</v>
      </c>
      <c r="H139" s="7">
        <f>IF(ISNUMBER(H138),H138,0)+IF(tbl_lançamentos[[#This Row],[Movimento]]="Entrada",tbl_lançamentos[[#This Row],[Realizado]],-tbl_lançamentos[[#This Row],[Realizado]])</f>
        <v>27931</v>
      </c>
      <c r="J139" s="8"/>
    </row>
    <row r="140" spans="2:10" x14ac:dyDescent="0.3">
      <c r="B140" s="5">
        <v>44710</v>
      </c>
      <c r="C140" s="6" t="s">
        <v>39</v>
      </c>
      <c r="D140" s="4" t="s">
        <v>17</v>
      </c>
      <c r="E140" s="4" t="str">
        <f>IFERROR(VLOOKUP(tbl_lançamentos[[#This Row],[Categoria]],tbl_configurações[],2,0),"")</f>
        <v>Saída</v>
      </c>
      <c r="F140" s="4" t="str">
        <f>IFERROR(VLOOKUP(tbl_lançamentos[[#This Row],[Categoria]],tbl_configurações[],3,0),"")</f>
        <v>Fixo</v>
      </c>
      <c r="G140" s="7">
        <v>1373</v>
      </c>
      <c r="H140" s="7">
        <f>IF(ISNUMBER(H139),H139,0)+IF(tbl_lançamentos[[#This Row],[Movimento]]="Entrada",tbl_lançamentos[[#This Row],[Realizado]],-tbl_lançamentos[[#This Row],[Realizado]])</f>
        <v>26558</v>
      </c>
      <c r="J140" s="8"/>
    </row>
    <row r="141" spans="2:10" x14ac:dyDescent="0.3">
      <c r="B141" s="5">
        <v>44715</v>
      </c>
      <c r="C141" s="6" t="s">
        <v>13</v>
      </c>
      <c r="D141" s="4" t="s">
        <v>16</v>
      </c>
      <c r="E141" s="4" t="str">
        <f>IFERROR(VLOOKUP(tbl_lançamentos[[#This Row],[Categoria]],tbl_configurações[],2,0),"")</f>
        <v>Entrada</v>
      </c>
      <c r="F141" s="4" t="str">
        <f>IFERROR(VLOOKUP(tbl_lançamentos[[#This Row],[Categoria]],tbl_configurações[],3,0),"")</f>
        <v>Fixo</v>
      </c>
      <c r="G141" s="7">
        <v>1771</v>
      </c>
      <c r="H141" s="7">
        <f>IF(ISNUMBER(H140),H140,0)+IF(tbl_lançamentos[[#This Row],[Movimento]]="Entrada",tbl_lançamentos[[#This Row],[Realizado]],-tbl_lançamentos[[#This Row],[Realizado]])</f>
        <v>28329</v>
      </c>
      <c r="J141" s="8"/>
    </row>
    <row r="142" spans="2:10" x14ac:dyDescent="0.3">
      <c r="B142" s="5">
        <v>44715</v>
      </c>
      <c r="C142" s="6" t="s">
        <v>34</v>
      </c>
      <c r="D142" s="4" t="s">
        <v>16</v>
      </c>
      <c r="E142" s="4" t="str">
        <f>IFERROR(VLOOKUP(tbl_lançamentos[[#This Row],[Categoria]],tbl_configurações[],2,0),"")</f>
        <v>Entrada</v>
      </c>
      <c r="F142" s="4" t="str">
        <f>IFERROR(VLOOKUP(tbl_lançamentos[[#This Row],[Categoria]],tbl_configurações[],3,0),"")</f>
        <v>Fixo</v>
      </c>
      <c r="G142" s="7">
        <v>857</v>
      </c>
      <c r="H142" s="7">
        <f>IF(ISNUMBER(H141),H141,0)+IF(tbl_lançamentos[[#This Row],[Movimento]]="Entrada",tbl_lançamentos[[#This Row],[Realizado]],-tbl_lançamentos[[#This Row],[Realizado]])</f>
        <v>29186</v>
      </c>
      <c r="J142" s="8"/>
    </row>
    <row r="143" spans="2:10" x14ac:dyDescent="0.3">
      <c r="B143" s="5">
        <v>44716</v>
      </c>
      <c r="C143" s="6" t="s">
        <v>59</v>
      </c>
      <c r="D143" s="4" t="s">
        <v>20</v>
      </c>
      <c r="E143" s="4" t="str">
        <f>IFERROR(VLOOKUP(tbl_lançamentos[[#This Row],[Categoria]],tbl_configurações[],2,0),"")</f>
        <v>Saída</v>
      </c>
      <c r="F143" s="4" t="str">
        <f>IFERROR(VLOOKUP(tbl_lançamentos[[#This Row],[Categoria]],tbl_configurações[],3,0),"")</f>
        <v>Fixo</v>
      </c>
      <c r="G143" s="7">
        <v>29</v>
      </c>
      <c r="H143" s="7">
        <f>IF(ISNUMBER(H142),H142,0)+IF(tbl_lançamentos[[#This Row],[Movimento]]="Entrada",tbl_lançamentos[[#This Row],[Realizado]],-tbl_lançamentos[[#This Row],[Realizado]])</f>
        <v>29157</v>
      </c>
      <c r="J143" s="8"/>
    </row>
    <row r="144" spans="2:10" x14ac:dyDescent="0.3">
      <c r="B144" s="5">
        <v>44718</v>
      </c>
      <c r="C144" s="6" t="s">
        <v>11</v>
      </c>
      <c r="D144" s="4" t="s">
        <v>3</v>
      </c>
      <c r="E144" s="4" t="str">
        <f>IFERROR(VLOOKUP(tbl_lançamentos[[#This Row],[Categoria]],tbl_configurações[],2,0),"")</f>
        <v>Entrada</v>
      </c>
      <c r="F144" s="4" t="str">
        <f>IFERROR(VLOOKUP(tbl_lançamentos[[#This Row],[Categoria]],tbl_configurações[],3,0),"")</f>
        <v>Fixo</v>
      </c>
      <c r="G144" s="7">
        <v>2860</v>
      </c>
      <c r="H144" s="7">
        <f>IF(ISNUMBER(H143),H143,0)+IF(tbl_lançamentos[[#This Row],[Movimento]]="Entrada",tbl_lançamentos[[#This Row],[Realizado]],-tbl_lançamentos[[#This Row],[Realizado]])</f>
        <v>32017</v>
      </c>
      <c r="J144" s="8"/>
    </row>
    <row r="145" spans="2:10" x14ac:dyDescent="0.3">
      <c r="B145" s="5">
        <v>44719</v>
      </c>
      <c r="C145" s="6" t="s">
        <v>58</v>
      </c>
      <c r="D145" s="4" t="s">
        <v>17</v>
      </c>
      <c r="E145" s="4" t="str">
        <f>IFERROR(VLOOKUP(tbl_lançamentos[[#This Row],[Categoria]],tbl_configurações[],2,0),"")</f>
        <v>Saída</v>
      </c>
      <c r="F145" s="4" t="str">
        <f>IFERROR(VLOOKUP(tbl_lançamentos[[#This Row],[Categoria]],tbl_configurações[],3,0),"")</f>
        <v>Fixo</v>
      </c>
      <c r="G145" s="7">
        <v>1127</v>
      </c>
      <c r="H145" s="7">
        <f>IF(ISNUMBER(H144),H144,0)+IF(tbl_lançamentos[[#This Row],[Movimento]]="Entrada",tbl_lançamentos[[#This Row],[Realizado]],-tbl_lançamentos[[#This Row],[Realizado]])</f>
        <v>30890</v>
      </c>
      <c r="J145" s="8"/>
    </row>
    <row r="146" spans="2:10" x14ac:dyDescent="0.3">
      <c r="B146" s="5">
        <v>44719</v>
      </c>
      <c r="C146" s="6" t="s">
        <v>13</v>
      </c>
      <c r="D146" s="4" t="s">
        <v>16</v>
      </c>
      <c r="E146" s="4" t="str">
        <f>IFERROR(VLOOKUP(tbl_lançamentos[[#This Row],[Categoria]],tbl_configurações[],2,0),"")</f>
        <v>Entrada</v>
      </c>
      <c r="F146" s="4" t="str">
        <f>IFERROR(VLOOKUP(tbl_lançamentos[[#This Row],[Categoria]],tbl_configurações[],3,0),"")</f>
        <v>Fixo</v>
      </c>
      <c r="G146" s="7">
        <v>81</v>
      </c>
      <c r="H146" s="7">
        <f>IF(ISNUMBER(H145),H145,0)+IF(tbl_lançamentos[[#This Row],[Movimento]]="Entrada",tbl_lançamentos[[#This Row],[Realizado]],-tbl_lançamentos[[#This Row],[Realizado]])</f>
        <v>30971</v>
      </c>
      <c r="J146" s="8"/>
    </row>
    <row r="147" spans="2:10" x14ac:dyDescent="0.3">
      <c r="B147" s="5">
        <v>44722</v>
      </c>
      <c r="C147" s="6" t="s">
        <v>38</v>
      </c>
      <c r="D147" s="4" t="s">
        <v>24</v>
      </c>
      <c r="E147" s="4" t="str">
        <f>IFERROR(VLOOKUP(tbl_lançamentos[[#This Row],[Categoria]],tbl_configurações[],2,0),"")</f>
        <v>Saída</v>
      </c>
      <c r="F147" s="4" t="str">
        <f>IFERROR(VLOOKUP(tbl_lançamentos[[#This Row],[Categoria]],tbl_configurações[],3,0),"")</f>
        <v>Variável</v>
      </c>
      <c r="G147" s="7">
        <v>3119</v>
      </c>
      <c r="H147" s="7">
        <f>IF(ISNUMBER(H146),H146,0)+IF(tbl_lançamentos[[#This Row],[Movimento]]="Entrada",tbl_lançamentos[[#This Row],[Realizado]],-tbl_lançamentos[[#This Row],[Realizado]])</f>
        <v>27852</v>
      </c>
      <c r="J147" s="8"/>
    </row>
    <row r="148" spans="2:10" x14ac:dyDescent="0.3">
      <c r="B148" s="5">
        <v>44723</v>
      </c>
      <c r="C148" s="6" t="s">
        <v>41</v>
      </c>
      <c r="D148" s="4" t="s">
        <v>17</v>
      </c>
      <c r="E148" s="4" t="str">
        <f>IFERROR(VLOOKUP(tbl_lançamentos[[#This Row],[Categoria]],tbl_configurações[],2,0),"")</f>
        <v>Saída</v>
      </c>
      <c r="F148" s="4" t="str">
        <f>IFERROR(VLOOKUP(tbl_lançamentos[[#This Row],[Categoria]],tbl_configurações[],3,0),"")</f>
        <v>Fixo</v>
      </c>
      <c r="G148" s="7">
        <v>944</v>
      </c>
      <c r="H148" s="7">
        <f>IF(ISNUMBER(H147),H147,0)+IF(tbl_lançamentos[[#This Row],[Movimento]]="Entrada",tbl_lançamentos[[#This Row],[Realizado]],-tbl_lançamentos[[#This Row],[Realizado]])</f>
        <v>26908</v>
      </c>
      <c r="J148" s="8"/>
    </row>
    <row r="149" spans="2:10" x14ac:dyDescent="0.3">
      <c r="B149" s="5">
        <v>44723</v>
      </c>
      <c r="C149" s="6" t="s">
        <v>30</v>
      </c>
      <c r="D149" s="4" t="s">
        <v>28</v>
      </c>
      <c r="E149" s="4" t="str">
        <f>IFERROR(VLOOKUP(tbl_lançamentos[[#This Row],[Categoria]],tbl_configurações[],2,0),"")</f>
        <v>Saída</v>
      </c>
      <c r="F149" s="4" t="str">
        <f>IFERROR(VLOOKUP(tbl_lançamentos[[#This Row],[Categoria]],tbl_configurações[],3,0),"")</f>
        <v>Variável</v>
      </c>
      <c r="G149" s="7">
        <v>2983</v>
      </c>
      <c r="H149" s="7">
        <f>IF(ISNUMBER(H148),H148,0)+IF(tbl_lançamentos[[#This Row],[Movimento]]="Entrada",tbl_lançamentos[[#This Row],[Realizado]],-tbl_lançamentos[[#This Row],[Realizado]])</f>
        <v>23925</v>
      </c>
      <c r="J149" s="8"/>
    </row>
    <row r="150" spans="2:10" x14ac:dyDescent="0.3">
      <c r="B150" s="5">
        <v>44725</v>
      </c>
      <c r="C150" s="6" t="s">
        <v>35</v>
      </c>
      <c r="D150" s="4" t="s">
        <v>27</v>
      </c>
      <c r="E150" s="4" t="str">
        <f>IFERROR(VLOOKUP(tbl_lançamentos[[#This Row],[Categoria]],tbl_configurações[],2,0),"")</f>
        <v>Saída</v>
      </c>
      <c r="F150" s="4" t="str">
        <f>IFERROR(VLOOKUP(tbl_lançamentos[[#This Row],[Categoria]],tbl_configurações[],3,0),"")</f>
        <v>Variável</v>
      </c>
      <c r="G150" s="7">
        <v>1090</v>
      </c>
      <c r="H150" s="7">
        <f>IF(ISNUMBER(H149),H149,0)+IF(tbl_lançamentos[[#This Row],[Movimento]]="Entrada",tbl_lançamentos[[#This Row],[Realizado]],-tbl_lançamentos[[#This Row],[Realizado]])</f>
        <v>22835</v>
      </c>
      <c r="J150" s="8"/>
    </row>
    <row r="151" spans="2:10" x14ac:dyDescent="0.3">
      <c r="B151" s="5">
        <v>44725</v>
      </c>
      <c r="C151" s="6" t="s">
        <v>34</v>
      </c>
      <c r="D151" s="4" t="s">
        <v>16</v>
      </c>
      <c r="E151" s="4" t="str">
        <f>IFERROR(VLOOKUP(tbl_lançamentos[[#This Row],[Categoria]],tbl_configurações[],2,0),"")</f>
        <v>Entrada</v>
      </c>
      <c r="F151" s="4" t="str">
        <f>IFERROR(VLOOKUP(tbl_lançamentos[[#This Row],[Categoria]],tbl_configurações[],3,0),"")</f>
        <v>Fixo</v>
      </c>
      <c r="G151" s="7">
        <v>771</v>
      </c>
      <c r="H151" s="7">
        <f>IF(ISNUMBER(H150),H150,0)+IF(tbl_lançamentos[[#This Row],[Movimento]]="Entrada",tbl_lançamentos[[#This Row],[Realizado]],-tbl_lançamentos[[#This Row],[Realizado]])</f>
        <v>23606</v>
      </c>
      <c r="J151" s="8"/>
    </row>
    <row r="152" spans="2:10" x14ac:dyDescent="0.3">
      <c r="B152" s="5">
        <v>44727</v>
      </c>
      <c r="C152" s="6" t="s">
        <v>56</v>
      </c>
      <c r="D152" s="4" t="s">
        <v>22</v>
      </c>
      <c r="E152" s="4" t="str">
        <f>IFERROR(VLOOKUP(tbl_lançamentos[[#This Row],[Categoria]],tbl_configurações[],2,0),"")</f>
        <v>Saída</v>
      </c>
      <c r="F152" s="4" t="str">
        <f>IFERROR(VLOOKUP(tbl_lançamentos[[#This Row],[Categoria]],tbl_configurações[],3,0),"")</f>
        <v>Fixo</v>
      </c>
      <c r="G152" s="7">
        <v>2627</v>
      </c>
      <c r="H152" s="7">
        <f>IF(ISNUMBER(H151),H151,0)+IF(tbl_lançamentos[[#This Row],[Movimento]]="Entrada",tbl_lançamentos[[#This Row],[Realizado]],-tbl_lançamentos[[#This Row],[Realizado]])</f>
        <v>20979</v>
      </c>
      <c r="J152" s="8"/>
    </row>
    <row r="153" spans="2:10" x14ac:dyDescent="0.3">
      <c r="B153" s="5">
        <v>44728</v>
      </c>
      <c r="C153" s="6" t="s">
        <v>36</v>
      </c>
      <c r="D153" s="4" t="s">
        <v>22</v>
      </c>
      <c r="E153" s="4" t="str">
        <f>IFERROR(VLOOKUP(tbl_lançamentos[[#This Row],[Categoria]],tbl_configurações[],2,0),"")</f>
        <v>Saída</v>
      </c>
      <c r="F153" s="4" t="str">
        <f>IFERROR(VLOOKUP(tbl_lançamentos[[#This Row],[Categoria]],tbl_configurações[],3,0),"")</f>
        <v>Fixo</v>
      </c>
      <c r="G153" s="7">
        <v>759</v>
      </c>
      <c r="H153" s="7">
        <f>IF(ISNUMBER(H152),H152,0)+IF(tbl_lançamentos[[#This Row],[Movimento]]="Entrada",tbl_lançamentos[[#This Row],[Realizado]],-tbl_lançamentos[[#This Row],[Realizado]])</f>
        <v>20220</v>
      </c>
      <c r="J153" s="8"/>
    </row>
    <row r="154" spans="2:10" x14ac:dyDescent="0.3">
      <c r="B154" s="5">
        <v>44729</v>
      </c>
      <c r="C154" s="6" t="s">
        <v>12</v>
      </c>
      <c r="D154" s="4" t="s">
        <v>19</v>
      </c>
      <c r="E154" s="4" t="str">
        <f>IFERROR(VLOOKUP(tbl_lançamentos[[#This Row],[Categoria]],tbl_configurações[],2,0),"")</f>
        <v>Saída</v>
      </c>
      <c r="F154" s="4" t="str">
        <f>IFERROR(VLOOKUP(tbl_lançamentos[[#This Row],[Categoria]],tbl_configurações[],3,0),"")</f>
        <v>Fixo</v>
      </c>
      <c r="G154" s="7">
        <v>3593</v>
      </c>
      <c r="H154" s="7">
        <f>IF(ISNUMBER(H153),H153,0)+IF(tbl_lançamentos[[#This Row],[Movimento]]="Entrada",tbl_lançamentos[[#This Row],[Realizado]],-tbl_lançamentos[[#This Row],[Realizado]])</f>
        <v>16627</v>
      </c>
      <c r="J154" s="8"/>
    </row>
    <row r="155" spans="2:10" x14ac:dyDescent="0.3">
      <c r="B155" s="5">
        <v>44731</v>
      </c>
      <c r="C155" s="6" t="s">
        <v>13</v>
      </c>
      <c r="D155" s="4" t="s">
        <v>16</v>
      </c>
      <c r="E155" s="4" t="str">
        <f>IFERROR(VLOOKUP(tbl_lançamentos[[#This Row],[Categoria]],tbl_configurações[],2,0),"")</f>
        <v>Entrada</v>
      </c>
      <c r="F155" s="4" t="str">
        <f>IFERROR(VLOOKUP(tbl_lançamentos[[#This Row],[Categoria]],tbl_configurações[],3,0),"")</f>
        <v>Fixo</v>
      </c>
      <c r="G155" s="7">
        <v>207</v>
      </c>
      <c r="H155" s="7">
        <f>IF(ISNUMBER(H154),H154,0)+IF(tbl_lançamentos[[#This Row],[Movimento]]="Entrada",tbl_lançamentos[[#This Row],[Realizado]],-tbl_lançamentos[[#This Row],[Realizado]])</f>
        <v>16834</v>
      </c>
      <c r="J155" s="8"/>
    </row>
    <row r="156" spans="2:10" x14ac:dyDescent="0.3">
      <c r="B156" s="5">
        <v>44731</v>
      </c>
      <c r="C156" s="6" t="s">
        <v>30</v>
      </c>
      <c r="D156" s="4" t="s">
        <v>28</v>
      </c>
      <c r="E156" s="4" t="str">
        <f>IFERROR(VLOOKUP(tbl_lançamentos[[#This Row],[Categoria]],tbl_configurações[],2,0),"")</f>
        <v>Saída</v>
      </c>
      <c r="F156" s="4" t="str">
        <f>IFERROR(VLOOKUP(tbl_lançamentos[[#This Row],[Categoria]],tbl_configurações[],3,0),"")</f>
        <v>Variável</v>
      </c>
      <c r="G156" s="7">
        <v>1484</v>
      </c>
      <c r="H156" s="7">
        <f>IF(ISNUMBER(H155),H155,0)+IF(tbl_lançamentos[[#This Row],[Movimento]]="Entrada",tbl_lançamentos[[#This Row],[Realizado]],-tbl_lançamentos[[#This Row],[Realizado]])</f>
        <v>15350</v>
      </c>
      <c r="J156" s="8"/>
    </row>
    <row r="157" spans="2:10" x14ac:dyDescent="0.3">
      <c r="B157" s="5">
        <v>44732</v>
      </c>
      <c r="C157" s="6" t="s">
        <v>13</v>
      </c>
      <c r="D157" s="4" t="s">
        <v>16</v>
      </c>
      <c r="E157" s="4" t="str">
        <f>IFERROR(VLOOKUP(tbl_lançamentos[[#This Row],[Categoria]],tbl_configurações[],2,0),"")</f>
        <v>Entrada</v>
      </c>
      <c r="F157" s="4" t="str">
        <f>IFERROR(VLOOKUP(tbl_lançamentos[[#This Row],[Categoria]],tbl_configurações[],3,0),"")</f>
        <v>Fixo</v>
      </c>
      <c r="G157" s="7">
        <v>1262</v>
      </c>
      <c r="H157" s="7">
        <f>IF(ISNUMBER(H156),H156,0)+IF(tbl_lançamentos[[#This Row],[Movimento]]="Entrada",tbl_lançamentos[[#This Row],[Realizado]],-tbl_lançamentos[[#This Row],[Realizado]])</f>
        <v>16612</v>
      </c>
      <c r="J157" s="8"/>
    </row>
    <row r="158" spans="2:10" x14ac:dyDescent="0.3">
      <c r="B158" s="5">
        <v>44732</v>
      </c>
      <c r="C158" s="6" t="s">
        <v>46</v>
      </c>
      <c r="D158" s="4" t="s">
        <v>22</v>
      </c>
      <c r="E158" s="4" t="str">
        <f>IFERROR(VLOOKUP(tbl_lançamentos[[#This Row],[Categoria]],tbl_configurações[],2,0),"")</f>
        <v>Saída</v>
      </c>
      <c r="F158" s="4" t="str">
        <f>IFERROR(VLOOKUP(tbl_lançamentos[[#This Row],[Categoria]],tbl_configurações[],3,0),"")</f>
        <v>Fixo</v>
      </c>
      <c r="G158" s="7">
        <v>523</v>
      </c>
      <c r="H158" s="7">
        <f>IF(ISNUMBER(H157),H157,0)+IF(tbl_lançamentos[[#This Row],[Movimento]]="Entrada",tbl_lançamentos[[#This Row],[Realizado]],-tbl_lançamentos[[#This Row],[Realizado]])</f>
        <v>16089</v>
      </c>
      <c r="J158" s="8"/>
    </row>
    <row r="159" spans="2:10" x14ac:dyDescent="0.3">
      <c r="B159" s="5">
        <v>44733</v>
      </c>
      <c r="C159" s="6" t="s">
        <v>59</v>
      </c>
      <c r="D159" s="4" t="s">
        <v>20</v>
      </c>
      <c r="E159" s="4" t="str">
        <f>IFERROR(VLOOKUP(tbl_lançamentos[[#This Row],[Categoria]],tbl_configurações[],2,0),"")</f>
        <v>Saída</v>
      </c>
      <c r="F159" s="4" t="str">
        <f>IFERROR(VLOOKUP(tbl_lançamentos[[#This Row],[Categoria]],tbl_configurações[],3,0),"")</f>
        <v>Fixo</v>
      </c>
      <c r="G159" s="7">
        <v>3618</v>
      </c>
      <c r="H159" s="7">
        <f>IF(ISNUMBER(H158),H158,0)+IF(tbl_lançamentos[[#This Row],[Movimento]]="Entrada",tbl_lançamentos[[#This Row],[Realizado]],-tbl_lançamentos[[#This Row],[Realizado]])</f>
        <v>12471</v>
      </c>
      <c r="J159" s="8"/>
    </row>
    <row r="160" spans="2:10" x14ac:dyDescent="0.3">
      <c r="B160" s="5">
        <v>44734</v>
      </c>
      <c r="C160" s="6" t="s">
        <v>52</v>
      </c>
      <c r="D160" s="4" t="s">
        <v>26</v>
      </c>
      <c r="E160" s="4" t="str">
        <f>IFERROR(VLOOKUP(tbl_lançamentos[[#This Row],[Categoria]],tbl_configurações[],2,0),"")</f>
        <v>Saída</v>
      </c>
      <c r="F160" s="4" t="str">
        <f>IFERROR(VLOOKUP(tbl_lançamentos[[#This Row],[Categoria]],tbl_configurações[],3,0),"")</f>
        <v>Variável</v>
      </c>
      <c r="G160" s="7">
        <v>2325</v>
      </c>
      <c r="H160" s="7">
        <f>IF(ISNUMBER(H159),H159,0)+IF(tbl_lançamentos[[#This Row],[Movimento]]="Entrada",tbl_lançamentos[[#This Row],[Realizado]],-tbl_lançamentos[[#This Row],[Realizado]])</f>
        <v>10146</v>
      </c>
      <c r="J160" s="8"/>
    </row>
    <row r="161" spans="2:10" x14ac:dyDescent="0.3">
      <c r="B161" s="5">
        <v>44735</v>
      </c>
      <c r="C161" s="6" t="s">
        <v>38</v>
      </c>
      <c r="D161" s="4" t="s">
        <v>24</v>
      </c>
      <c r="E161" s="4" t="str">
        <f>IFERROR(VLOOKUP(tbl_lançamentos[[#This Row],[Categoria]],tbl_configurações[],2,0),"")</f>
        <v>Saída</v>
      </c>
      <c r="F161" s="4" t="str">
        <f>IFERROR(VLOOKUP(tbl_lançamentos[[#This Row],[Categoria]],tbl_configurações[],3,0),"")</f>
        <v>Variável</v>
      </c>
      <c r="G161" s="7">
        <v>3969</v>
      </c>
      <c r="H161" s="7">
        <f>IF(ISNUMBER(H160),H160,0)+IF(tbl_lançamentos[[#This Row],[Movimento]]="Entrada",tbl_lançamentos[[#This Row],[Realizado]],-tbl_lançamentos[[#This Row],[Realizado]])</f>
        <v>6177</v>
      </c>
      <c r="J161" s="8"/>
    </row>
    <row r="162" spans="2:10" x14ac:dyDescent="0.3">
      <c r="B162" s="5">
        <v>44739</v>
      </c>
      <c r="C162" s="6" t="s">
        <v>53</v>
      </c>
      <c r="D162" s="4" t="s">
        <v>16</v>
      </c>
      <c r="E162" s="4" t="str">
        <f>IFERROR(VLOOKUP(tbl_lançamentos[[#This Row],[Categoria]],tbl_configurações[],2,0),"")</f>
        <v>Entrada</v>
      </c>
      <c r="F162" s="4" t="str">
        <f>IFERROR(VLOOKUP(tbl_lançamentos[[#This Row],[Categoria]],tbl_configurações[],3,0),"")</f>
        <v>Fixo</v>
      </c>
      <c r="G162" s="7">
        <v>977</v>
      </c>
      <c r="H162" s="7">
        <f>IF(ISNUMBER(H161),H161,0)+IF(tbl_lançamentos[[#This Row],[Movimento]]="Entrada",tbl_lançamentos[[#This Row],[Realizado]],-tbl_lançamentos[[#This Row],[Realizado]])</f>
        <v>7154</v>
      </c>
      <c r="J162" s="8"/>
    </row>
    <row r="163" spans="2:10" x14ac:dyDescent="0.3">
      <c r="B163" s="5">
        <v>44743</v>
      </c>
      <c r="C163" s="6" t="s">
        <v>45</v>
      </c>
      <c r="D163" s="4" t="s">
        <v>28</v>
      </c>
      <c r="E163" s="4" t="str">
        <f>IFERROR(VLOOKUP(tbl_lançamentos[[#This Row],[Categoria]],tbl_configurações[],2,0),"")</f>
        <v>Saída</v>
      </c>
      <c r="F163" s="4" t="str">
        <f>IFERROR(VLOOKUP(tbl_lançamentos[[#This Row],[Categoria]],tbl_configurações[],3,0),"")</f>
        <v>Variável</v>
      </c>
      <c r="G163" s="7">
        <v>2496</v>
      </c>
      <c r="H163" s="7">
        <f>IF(ISNUMBER(H162),H162,0)+IF(tbl_lançamentos[[#This Row],[Movimento]]="Entrada",tbl_lançamentos[[#This Row],[Realizado]],-tbl_lançamentos[[#This Row],[Realizado]])</f>
        <v>4658</v>
      </c>
      <c r="J163" s="8"/>
    </row>
    <row r="164" spans="2:10" x14ac:dyDescent="0.3">
      <c r="B164" s="5">
        <v>44744</v>
      </c>
      <c r="C164" s="6" t="s">
        <v>11</v>
      </c>
      <c r="D164" s="4" t="s">
        <v>3</v>
      </c>
      <c r="E164" s="4" t="str">
        <f>IFERROR(VLOOKUP(tbl_lançamentos[[#This Row],[Categoria]],tbl_configurações[],2,0),"")</f>
        <v>Entrada</v>
      </c>
      <c r="F164" s="4" t="str">
        <f>IFERROR(VLOOKUP(tbl_lançamentos[[#This Row],[Categoria]],tbl_configurações[],3,0),"")</f>
        <v>Fixo</v>
      </c>
      <c r="G164" s="7">
        <v>839</v>
      </c>
      <c r="H164" s="7">
        <f>IF(ISNUMBER(H163),H163,0)+IF(tbl_lançamentos[[#This Row],[Movimento]]="Entrada",tbl_lançamentos[[#This Row],[Realizado]],-tbl_lançamentos[[#This Row],[Realizado]])</f>
        <v>5497</v>
      </c>
      <c r="J164" s="8"/>
    </row>
    <row r="165" spans="2:10" x14ac:dyDescent="0.3">
      <c r="B165" s="5">
        <v>44744</v>
      </c>
      <c r="C165" s="6" t="s">
        <v>29</v>
      </c>
      <c r="D165" s="4" t="s">
        <v>24</v>
      </c>
      <c r="E165" s="4" t="str">
        <f>IFERROR(VLOOKUP(tbl_lançamentos[[#This Row],[Categoria]],tbl_configurações[],2,0),"")</f>
        <v>Saída</v>
      </c>
      <c r="F165" s="4" t="str">
        <f>IFERROR(VLOOKUP(tbl_lançamentos[[#This Row],[Categoria]],tbl_configurações[],3,0),"")</f>
        <v>Variável</v>
      </c>
      <c r="G165" s="7">
        <v>1026</v>
      </c>
      <c r="H165" s="7">
        <f>IF(ISNUMBER(H164),H164,0)+IF(tbl_lançamentos[[#This Row],[Movimento]]="Entrada",tbl_lançamentos[[#This Row],[Realizado]],-tbl_lançamentos[[#This Row],[Realizado]])</f>
        <v>4471</v>
      </c>
      <c r="J165" s="8"/>
    </row>
    <row r="166" spans="2:10" x14ac:dyDescent="0.3">
      <c r="B166" s="5">
        <v>44744</v>
      </c>
      <c r="C166" s="6" t="s">
        <v>52</v>
      </c>
      <c r="D166" s="4" t="s">
        <v>26</v>
      </c>
      <c r="E166" s="4" t="str">
        <f>IFERROR(VLOOKUP(tbl_lançamentos[[#This Row],[Categoria]],tbl_configurações[],2,0),"")</f>
        <v>Saída</v>
      </c>
      <c r="F166" s="4" t="str">
        <f>IFERROR(VLOOKUP(tbl_lançamentos[[#This Row],[Categoria]],tbl_configurações[],3,0),"")</f>
        <v>Variável</v>
      </c>
      <c r="G166" s="7">
        <v>1484</v>
      </c>
      <c r="H166" s="7">
        <f>IF(ISNUMBER(H165),H165,0)+IF(tbl_lançamentos[[#This Row],[Movimento]]="Entrada",tbl_lançamentos[[#This Row],[Realizado]],-tbl_lançamentos[[#This Row],[Realizado]])</f>
        <v>2987</v>
      </c>
      <c r="J166" s="8"/>
    </row>
    <row r="167" spans="2:10" x14ac:dyDescent="0.3">
      <c r="B167" s="5">
        <v>44747</v>
      </c>
      <c r="C167" s="6" t="s">
        <v>40</v>
      </c>
      <c r="D167" s="4" t="s">
        <v>27</v>
      </c>
      <c r="E167" s="4" t="str">
        <f>IFERROR(VLOOKUP(tbl_lançamentos[[#This Row],[Categoria]],tbl_configurações[],2,0),"")</f>
        <v>Saída</v>
      </c>
      <c r="F167" s="4" t="str">
        <f>IFERROR(VLOOKUP(tbl_lançamentos[[#This Row],[Categoria]],tbl_configurações[],3,0),"")</f>
        <v>Variável</v>
      </c>
      <c r="G167" s="7">
        <v>3063</v>
      </c>
      <c r="H167" s="7">
        <f>IF(ISNUMBER(H166),H166,0)+IF(tbl_lançamentos[[#This Row],[Movimento]]="Entrada",tbl_lançamentos[[#This Row],[Realizado]],-tbl_lançamentos[[#This Row],[Realizado]])</f>
        <v>-76</v>
      </c>
      <c r="J167" s="8"/>
    </row>
    <row r="168" spans="2:10" x14ac:dyDescent="0.3">
      <c r="B168" s="5">
        <v>44750</v>
      </c>
      <c r="C168" s="6" t="s">
        <v>37</v>
      </c>
      <c r="D168" s="4" t="s">
        <v>23</v>
      </c>
      <c r="E168" s="4" t="str">
        <f>IFERROR(VLOOKUP(tbl_lançamentos[[#This Row],[Categoria]],tbl_configurações[],2,0),"")</f>
        <v>Saída</v>
      </c>
      <c r="F168" s="4" t="str">
        <f>IFERROR(VLOOKUP(tbl_lançamentos[[#This Row],[Categoria]],tbl_configurações[],3,0),"")</f>
        <v>Fixo</v>
      </c>
      <c r="G168" s="7">
        <v>178</v>
      </c>
      <c r="H168" s="7">
        <f>IF(ISNUMBER(H167),H167,0)+IF(tbl_lançamentos[[#This Row],[Movimento]]="Entrada",tbl_lançamentos[[#This Row],[Realizado]],-tbl_lançamentos[[#This Row],[Realizado]])</f>
        <v>-254</v>
      </c>
      <c r="J168" s="8"/>
    </row>
    <row r="169" spans="2:10" x14ac:dyDescent="0.3">
      <c r="B169" s="5">
        <v>44751</v>
      </c>
      <c r="C169" s="6" t="s">
        <v>33</v>
      </c>
      <c r="D169" s="4" t="s">
        <v>20</v>
      </c>
      <c r="E169" s="4" t="str">
        <f>IFERROR(VLOOKUP(tbl_lançamentos[[#This Row],[Categoria]],tbl_configurações[],2,0),"")</f>
        <v>Saída</v>
      </c>
      <c r="F169" s="4" t="str">
        <f>IFERROR(VLOOKUP(tbl_lançamentos[[#This Row],[Categoria]],tbl_configurações[],3,0),"")</f>
        <v>Fixo</v>
      </c>
      <c r="G169" s="7">
        <v>785</v>
      </c>
      <c r="H169" s="7">
        <f>IF(ISNUMBER(H168),H168,0)+IF(tbl_lançamentos[[#This Row],[Movimento]]="Entrada",tbl_lançamentos[[#This Row],[Realizado]],-tbl_lançamentos[[#This Row],[Realizado]])</f>
        <v>-1039</v>
      </c>
      <c r="J169" s="8"/>
    </row>
    <row r="170" spans="2:10" x14ac:dyDescent="0.3">
      <c r="B170" s="5">
        <v>44755</v>
      </c>
      <c r="C170" s="6" t="s">
        <v>37</v>
      </c>
      <c r="D170" s="4" t="s">
        <v>23</v>
      </c>
      <c r="E170" s="4" t="str">
        <f>IFERROR(VLOOKUP(tbl_lançamentos[[#This Row],[Categoria]],tbl_configurações[],2,0),"")</f>
        <v>Saída</v>
      </c>
      <c r="F170" s="4" t="str">
        <f>IFERROR(VLOOKUP(tbl_lançamentos[[#This Row],[Categoria]],tbl_configurações[],3,0),"")</f>
        <v>Fixo</v>
      </c>
      <c r="G170" s="7">
        <v>3689</v>
      </c>
      <c r="H170" s="7">
        <f>IF(ISNUMBER(H169),H169,0)+IF(tbl_lançamentos[[#This Row],[Movimento]]="Entrada",tbl_lançamentos[[#This Row],[Realizado]],-tbl_lançamentos[[#This Row],[Realizado]])</f>
        <v>-4728</v>
      </c>
      <c r="J170" s="8"/>
    </row>
    <row r="171" spans="2:10" x14ac:dyDescent="0.3">
      <c r="B171" s="5">
        <v>44757</v>
      </c>
      <c r="C171" s="6" t="s">
        <v>31</v>
      </c>
      <c r="D171" s="4" t="s">
        <v>21</v>
      </c>
      <c r="E171" s="4" t="str">
        <f>IFERROR(VLOOKUP(tbl_lançamentos[[#This Row],[Categoria]],tbl_configurações[],2,0),"")</f>
        <v>Saída</v>
      </c>
      <c r="F171" s="4" t="str">
        <f>IFERROR(VLOOKUP(tbl_lançamentos[[#This Row],[Categoria]],tbl_configurações[],3,0),"")</f>
        <v>Fixo</v>
      </c>
      <c r="G171" s="7">
        <v>717</v>
      </c>
      <c r="H171" s="7">
        <f>IF(ISNUMBER(H170),H170,0)+IF(tbl_lançamentos[[#This Row],[Movimento]]="Entrada",tbl_lançamentos[[#This Row],[Realizado]],-tbl_lançamentos[[#This Row],[Realizado]])</f>
        <v>-5445</v>
      </c>
      <c r="J171" s="8"/>
    </row>
    <row r="172" spans="2:10" x14ac:dyDescent="0.3">
      <c r="B172" s="5">
        <v>44758</v>
      </c>
      <c r="C172" s="6" t="s">
        <v>57</v>
      </c>
      <c r="D172" s="4" t="s">
        <v>26</v>
      </c>
      <c r="E172" s="4" t="str">
        <f>IFERROR(VLOOKUP(tbl_lançamentos[[#This Row],[Categoria]],tbl_configurações[],2,0),"")</f>
        <v>Saída</v>
      </c>
      <c r="F172" s="4" t="str">
        <f>IFERROR(VLOOKUP(tbl_lançamentos[[#This Row],[Categoria]],tbl_configurações[],3,0),"")</f>
        <v>Variável</v>
      </c>
      <c r="G172" s="7">
        <v>1248</v>
      </c>
      <c r="H172" s="7">
        <f>IF(ISNUMBER(H171),H171,0)+IF(tbl_lançamentos[[#This Row],[Movimento]]="Entrada",tbl_lançamentos[[#This Row],[Realizado]],-tbl_lançamentos[[#This Row],[Realizado]])</f>
        <v>-6693</v>
      </c>
      <c r="J172" s="8"/>
    </row>
    <row r="173" spans="2:10" x14ac:dyDescent="0.3">
      <c r="B173" s="5">
        <v>44759</v>
      </c>
      <c r="C173" s="6" t="s">
        <v>51</v>
      </c>
      <c r="D173" s="4" t="s">
        <v>19</v>
      </c>
      <c r="E173" s="4" t="str">
        <f>IFERROR(VLOOKUP(tbl_lançamentos[[#This Row],[Categoria]],tbl_configurações[],2,0),"")</f>
        <v>Saída</v>
      </c>
      <c r="F173" s="4" t="str">
        <f>IFERROR(VLOOKUP(tbl_lançamentos[[#This Row],[Categoria]],tbl_configurações[],3,0),"")</f>
        <v>Fixo</v>
      </c>
      <c r="G173" s="7">
        <v>3241</v>
      </c>
      <c r="H173" s="7">
        <f>IF(ISNUMBER(H172),H172,0)+IF(tbl_lançamentos[[#This Row],[Movimento]]="Entrada",tbl_lançamentos[[#This Row],[Realizado]],-tbl_lançamentos[[#This Row],[Realizado]])</f>
        <v>-9934</v>
      </c>
      <c r="J173" s="8"/>
    </row>
    <row r="174" spans="2:10" x14ac:dyDescent="0.3">
      <c r="B174" s="5">
        <v>44760</v>
      </c>
      <c r="C174" s="6" t="s">
        <v>29</v>
      </c>
      <c r="D174" s="4" t="s">
        <v>24</v>
      </c>
      <c r="E174" s="4" t="str">
        <f>IFERROR(VLOOKUP(tbl_lançamentos[[#This Row],[Categoria]],tbl_configurações[],2,0),"")</f>
        <v>Saída</v>
      </c>
      <c r="F174" s="4" t="str">
        <f>IFERROR(VLOOKUP(tbl_lançamentos[[#This Row],[Categoria]],tbl_configurações[],3,0),"")</f>
        <v>Variável</v>
      </c>
      <c r="G174" s="7">
        <v>1272</v>
      </c>
      <c r="H174" s="7">
        <f>IF(ISNUMBER(H173),H173,0)+IF(tbl_lançamentos[[#This Row],[Movimento]]="Entrada",tbl_lançamentos[[#This Row],[Realizado]],-tbl_lançamentos[[#This Row],[Realizado]])</f>
        <v>-11206</v>
      </c>
      <c r="J174" s="8"/>
    </row>
    <row r="175" spans="2:10" x14ac:dyDescent="0.3">
      <c r="B175" s="5">
        <v>44760</v>
      </c>
      <c r="C175" s="6" t="s">
        <v>11</v>
      </c>
      <c r="D175" s="4" t="s">
        <v>3</v>
      </c>
      <c r="E175" s="4" t="str">
        <f>IFERROR(VLOOKUP(tbl_lançamentos[[#This Row],[Categoria]],tbl_configurações[],2,0),"")</f>
        <v>Entrada</v>
      </c>
      <c r="F175" s="4" t="str">
        <f>IFERROR(VLOOKUP(tbl_lançamentos[[#This Row],[Categoria]],tbl_configurações[],3,0),"")</f>
        <v>Fixo</v>
      </c>
      <c r="G175" s="7">
        <v>3586</v>
      </c>
      <c r="H175" s="7">
        <f>IF(ISNUMBER(H174),H174,0)+IF(tbl_lançamentos[[#This Row],[Movimento]]="Entrada",tbl_lançamentos[[#This Row],[Realizado]],-tbl_lançamentos[[#This Row],[Realizado]])</f>
        <v>-7620</v>
      </c>
      <c r="J175" s="8"/>
    </row>
    <row r="176" spans="2:10" x14ac:dyDescent="0.3">
      <c r="B176" s="5">
        <v>44761</v>
      </c>
      <c r="C176" s="6" t="s">
        <v>56</v>
      </c>
      <c r="D176" s="4" t="s">
        <v>22</v>
      </c>
      <c r="E176" s="4" t="str">
        <f>IFERROR(VLOOKUP(tbl_lançamentos[[#This Row],[Categoria]],tbl_configurações[],2,0),"")</f>
        <v>Saída</v>
      </c>
      <c r="F176" s="4" t="str">
        <f>IFERROR(VLOOKUP(tbl_lançamentos[[#This Row],[Categoria]],tbl_configurações[],3,0),"")</f>
        <v>Fixo</v>
      </c>
      <c r="G176" s="7">
        <v>3983</v>
      </c>
      <c r="H176" s="7">
        <f>IF(ISNUMBER(H175),H175,0)+IF(tbl_lançamentos[[#This Row],[Movimento]]="Entrada",tbl_lançamentos[[#This Row],[Realizado]],-tbl_lançamentos[[#This Row],[Realizado]])</f>
        <v>-11603</v>
      </c>
      <c r="J176" s="8"/>
    </row>
    <row r="177" spans="2:10" x14ac:dyDescent="0.3">
      <c r="B177" s="5">
        <v>44763</v>
      </c>
      <c r="C177" s="6" t="s">
        <v>41</v>
      </c>
      <c r="D177" s="4" t="s">
        <v>17</v>
      </c>
      <c r="E177" s="4" t="str">
        <f>IFERROR(VLOOKUP(tbl_lançamentos[[#This Row],[Categoria]],tbl_configurações[],2,0),"")</f>
        <v>Saída</v>
      </c>
      <c r="F177" s="4" t="str">
        <f>IFERROR(VLOOKUP(tbl_lançamentos[[#This Row],[Categoria]],tbl_configurações[],3,0),"")</f>
        <v>Fixo</v>
      </c>
      <c r="G177" s="7">
        <v>1104</v>
      </c>
      <c r="H177" s="7">
        <f>IF(ISNUMBER(H176),H176,0)+IF(tbl_lançamentos[[#This Row],[Movimento]]="Entrada",tbl_lançamentos[[#This Row],[Realizado]],-tbl_lançamentos[[#This Row],[Realizado]])</f>
        <v>-12707</v>
      </c>
      <c r="J177" s="8"/>
    </row>
    <row r="178" spans="2:10" x14ac:dyDescent="0.3">
      <c r="B178" s="5">
        <v>44763</v>
      </c>
      <c r="C178" s="6" t="s">
        <v>30</v>
      </c>
      <c r="D178" s="4" t="s">
        <v>28</v>
      </c>
      <c r="E178" s="4" t="str">
        <f>IFERROR(VLOOKUP(tbl_lançamentos[[#This Row],[Categoria]],tbl_configurações[],2,0),"")</f>
        <v>Saída</v>
      </c>
      <c r="F178" s="4" t="str">
        <f>IFERROR(VLOOKUP(tbl_lançamentos[[#This Row],[Categoria]],tbl_configurações[],3,0),"")</f>
        <v>Variável</v>
      </c>
      <c r="G178" s="7">
        <v>3633</v>
      </c>
      <c r="H178" s="7">
        <f>IF(ISNUMBER(H177),H177,0)+IF(tbl_lançamentos[[#This Row],[Movimento]]="Entrada",tbl_lançamentos[[#This Row],[Realizado]],-tbl_lançamentos[[#This Row],[Realizado]])</f>
        <v>-16340</v>
      </c>
      <c r="J178" s="8"/>
    </row>
    <row r="179" spans="2:10" x14ac:dyDescent="0.3">
      <c r="B179" s="5">
        <v>44764</v>
      </c>
      <c r="C179" s="6" t="s">
        <v>44</v>
      </c>
      <c r="D179" s="4" t="s">
        <v>24</v>
      </c>
      <c r="E179" s="4" t="str">
        <f>IFERROR(VLOOKUP(tbl_lançamentos[[#This Row],[Categoria]],tbl_configurações[],2,0),"")</f>
        <v>Saída</v>
      </c>
      <c r="F179" s="4" t="str">
        <f>IFERROR(VLOOKUP(tbl_lançamentos[[#This Row],[Categoria]],tbl_configurações[],3,0),"")</f>
        <v>Variável</v>
      </c>
      <c r="G179" s="7">
        <v>367</v>
      </c>
      <c r="H179" s="7">
        <f>IF(ISNUMBER(H178),H178,0)+IF(tbl_lançamentos[[#This Row],[Movimento]]="Entrada",tbl_lançamentos[[#This Row],[Realizado]],-tbl_lançamentos[[#This Row],[Realizado]])</f>
        <v>-16707</v>
      </c>
      <c r="J179" s="8"/>
    </row>
    <row r="180" spans="2:10" x14ac:dyDescent="0.3">
      <c r="B180" s="5">
        <v>44764</v>
      </c>
      <c r="C180" s="6" t="s">
        <v>53</v>
      </c>
      <c r="D180" s="4" t="s">
        <v>16</v>
      </c>
      <c r="E180" s="4" t="str">
        <f>IFERROR(VLOOKUP(tbl_lançamentos[[#This Row],[Categoria]],tbl_configurações[],2,0),"")</f>
        <v>Entrada</v>
      </c>
      <c r="F180" s="4" t="str">
        <f>IFERROR(VLOOKUP(tbl_lançamentos[[#This Row],[Categoria]],tbl_configurações[],3,0),"")</f>
        <v>Fixo</v>
      </c>
      <c r="G180" s="7">
        <v>90000</v>
      </c>
      <c r="H180" s="7">
        <f>IF(ISNUMBER(H179),H179,0)+IF(tbl_lançamentos[[#This Row],[Movimento]]="Entrada",tbl_lançamentos[[#This Row],[Realizado]],-tbl_lançamentos[[#This Row],[Realizado]])</f>
        <v>73293</v>
      </c>
      <c r="J180" s="8"/>
    </row>
    <row r="181" spans="2:10" x14ac:dyDescent="0.3">
      <c r="B181" s="5">
        <v>44765</v>
      </c>
      <c r="C181" s="6" t="s">
        <v>42</v>
      </c>
      <c r="D181" s="4" t="s">
        <v>20</v>
      </c>
      <c r="E181" s="4" t="str">
        <f>IFERROR(VLOOKUP(tbl_lançamentos[[#This Row],[Categoria]],tbl_configurações[],2,0),"")</f>
        <v>Saída</v>
      </c>
      <c r="F181" s="4" t="str">
        <f>IFERROR(VLOOKUP(tbl_lançamentos[[#This Row],[Categoria]],tbl_configurações[],3,0),"")</f>
        <v>Fixo</v>
      </c>
      <c r="G181" s="7">
        <v>2428</v>
      </c>
      <c r="H181" s="7">
        <f>IF(ISNUMBER(H180),H180,0)+IF(tbl_lançamentos[[#This Row],[Movimento]]="Entrada",tbl_lançamentos[[#This Row],[Realizado]],-tbl_lançamentos[[#This Row],[Realizado]])</f>
        <v>70865</v>
      </c>
      <c r="J181" s="8"/>
    </row>
    <row r="182" spans="2:10" x14ac:dyDescent="0.3">
      <c r="B182" s="5">
        <v>44765</v>
      </c>
      <c r="C182" s="6" t="s">
        <v>33</v>
      </c>
      <c r="D182" s="4" t="s">
        <v>20</v>
      </c>
      <c r="E182" s="4" t="str">
        <f>IFERROR(VLOOKUP(tbl_lançamentos[[#This Row],[Categoria]],tbl_configurações[],2,0),"")</f>
        <v>Saída</v>
      </c>
      <c r="F182" s="4" t="str">
        <f>IFERROR(VLOOKUP(tbl_lançamentos[[#This Row],[Categoria]],tbl_configurações[],3,0),"")</f>
        <v>Fixo</v>
      </c>
      <c r="G182" s="7">
        <v>1977</v>
      </c>
      <c r="H182" s="7">
        <f>IF(ISNUMBER(H181),H181,0)+IF(tbl_lançamentos[[#This Row],[Movimento]]="Entrada",tbl_lançamentos[[#This Row],[Realizado]],-tbl_lançamentos[[#This Row],[Realizado]])</f>
        <v>68888</v>
      </c>
      <c r="J182" s="8"/>
    </row>
    <row r="183" spans="2:10" x14ac:dyDescent="0.3">
      <c r="B183" s="5">
        <v>44766</v>
      </c>
      <c r="C183" s="6" t="s">
        <v>59</v>
      </c>
      <c r="D183" s="4" t="s">
        <v>20</v>
      </c>
      <c r="E183" s="4" t="str">
        <f>IFERROR(VLOOKUP(tbl_lançamentos[[#This Row],[Categoria]],tbl_configurações[],2,0),"")</f>
        <v>Saída</v>
      </c>
      <c r="F183" s="4" t="str">
        <f>IFERROR(VLOOKUP(tbl_lançamentos[[#This Row],[Categoria]],tbl_configurações[],3,0),"")</f>
        <v>Fixo</v>
      </c>
      <c r="G183" s="7">
        <v>3220</v>
      </c>
      <c r="H183" s="7">
        <f>IF(ISNUMBER(H182),H182,0)+IF(tbl_lançamentos[[#This Row],[Movimento]]="Entrada",tbl_lançamentos[[#This Row],[Realizado]],-tbl_lançamentos[[#This Row],[Realizado]])</f>
        <v>65668</v>
      </c>
      <c r="J183" s="8"/>
    </row>
    <row r="184" spans="2:10" x14ac:dyDescent="0.3">
      <c r="B184" s="5">
        <v>44767</v>
      </c>
      <c r="C184" s="6" t="s">
        <v>55</v>
      </c>
      <c r="D184" s="4" t="s">
        <v>21</v>
      </c>
      <c r="E184" s="4" t="str">
        <f>IFERROR(VLOOKUP(tbl_lançamentos[[#This Row],[Categoria]],tbl_configurações[],2,0),"")</f>
        <v>Saída</v>
      </c>
      <c r="F184" s="4" t="str">
        <f>IFERROR(VLOOKUP(tbl_lançamentos[[#This Row],[Categoria]],tbl_configurações[],3,0),"")</f>
        <v>Fixo</v>
      </c>
      <c r="G184" s="7">
        <v>2651</v>
      </c>
      <c r="H184" s="7">
        <f>IF(ISNUMBER(H183),H183,0)+IF(tbl_lançamentos[[#This Row],[Movimento]]="Entrada",tbl_lançamentos[[#This Row],[Realizado]],-tbl_lançamentos[[#This Row],[Realizado]])</f>
        <v>63017</v>
      </c>
      <c r="J184" s="8"/>
    </row>
    <row r="185" spans="2:10" x14ac:dyDescent="0.3">
      <c r="B185" s="5">
        <v>44769</v>
      </c>
      <c r="C185" s="6" t="s">
        <v>37</v>
      </c>
      <c r="D185" s="4" t="s">
        <v>23</v>
      </c>
      <c r="E185" s="4" t="str">
        <f>IFERROR(VLOOKUP(tbl_lançamentos[[#This Row],[Categoria]],tbl_configurações[],2,0),"")</f>
        <v>Saída</v>
      </c>
      <c r="F185" s="4" t="str">
        <f>IFERROR(VLOOKUP(tbl_lançamentos[[#This Row],[Categoria]],tbl_configurações[],3,0),"")</f>
        <v>Fixo</v>
      </c>
      <c r="G185" s="7">
        <v>3078</v>
      </c>
      <c r="H185" s="7">
        <f>IF(ISNUMBER(H184),H184,0)+IF(tbl_lançamentos[[#This Row],[Movimento]]="Entrada",tbl_lançamentos[[#This Row],[Realizado]],-tbl_lançamentos[[#This Row],[Realizado]])</f>
        <v>59939</v>
      </c>
      <c r="J185" s="8"/>
    </row>
    <row r="186" spans="2:10" x14ac:dyDescent="0.3">
      <c r="B186" s="5">
        <v>44770</v>
      </c>
      <c r="C186" s="6" t="s">
        <v>37</v>
      </c>
      <c r="D186" s="4" t="s">
        <v>23</v>
      </c>
      <c r="E186" s="4" t="str">
        <f>IFERROR(VLOOKUP(tbl_lançamentos[[#This Row],[Categoria]],tbl_configurações[],2,0),"")</f>
        <v>Saída</v>
      </c>
      <c r="F186" s="4" t="str">
        <f>IFERROR(VLOOKUP(tbl_lançamentos[[#This Row],[Categoria]],tbl_configurações[],3,0),"")</f>
        <v>Fixo</v>
      </c>
      <c r="G186" s="7">
        <v>65</v>
      </c>
      <c r="H186" s="7">
        <f>IF(ISNUMBER(H185),H185,0)+IF(tbl_lançamentos[[#This Row],[Movimento]]="Entrada",tbl_lançamentos[[#This Row],[Realizado]],-tbl_lançamentos[[#This Row],[Realizado]])</f>
        <v>59874</v>
      </c>
      <c r="J186" s="8"/>
    </row>
    <row r="187" spans="2:10" x14ac:dyDescent="0.3">
      <c r="B187" s="5">
        <v>44771</v>
      </c>
      <c r="C187" s="6" t="s">
        <v>36</v>
      </c>
      <c r="D187" s="4" t="s">
        <v>22</v>
      </c>
      <c r="E187" s="4" t="str">
        <f>IFERROR(VLOOKUP(tbl_lançamentos[[#This Row],[Categoria]],tbl_configurações[],2,0),"")</f>
        <v>Saída</v>
      </c>
      <c r="F187" s="4" t="str">
        <f>IFERROR(VLOOKUP(tbl_lançamentos[[#This Row],[Categoria]],tbl_configurações[],3,0),"")</f>
        <v>Fixo</v>
      </c>
      <c r="G187" s="7">
        <v>856</v>
      </c>
      <c r="H187" s="7">
        <f>IF(ISNUMBER(H186),H186,0)+IF(tbl_lançamentos[[#This Row],[Movimento]]="Entrada",tbl_lançamentos[[#This Row],[Realizado]],-tbl_lançamentos[[#This Row],[Realizado]])</f>
        <v>59018</v>
      </c>
      <c r="J187" s="8"/>
    </row>
    <row r="188" spans="2:10" x14ac:dyDescent="0.3">
      <c r="B188" s="5">
        <v>44771</v>
      </c>
      <c r="C188" s="6" t="s">
        <v>59</v>
      </c>
      <c r="D188" s="4" t="s">
        <v>20</v>
      </c>
      <c r="E188" s="4" t="str">
        <f>IFERROR(VLOOKUP(tbl_lançamentos[[#This Row],[Categoria]],tbl_configurações[],2,0),"")</f>
        <v>Saída</v>
      </c>
      <c r="F188" s="4" t="str">
        <f>IFERROR(VLOOKUP(tbl_lançamentos[[#This Row],[Categoria]],tbl_configurações[],3,0),"")</f>
        <v>Fixo</v>
      </c>
      <c r="G188" s="7">
        <v>2481</v>
      </c>
      <c r="H188" s="7">
        <f>IF(ISNUMBER(H187),H187,0)+IF(tbl_lançamentos[[#This Row],[Movimento]]="Entrada",tbl_lançamentos[[#This Row],[Realizado]],-tbl_lançamentos[[#This Row],[Realizado]])</f>
        <v>56537</v>
      </c>
      <c r="J188" s="8"/>
    </row>
    <row r="189" spans="2:10" x14ac:dyDescent="0.3">
      <c r="B189" s="5">
        <v>44772</v>
      </c>
      <c r="C189" s="6" t="s">
        <v>29</v>
      </c>
      <c r="D189" s="4" t="s">
        <v>24</v>
      </c>
      <c r="E189" s="4" t="str">
        <f>IFERROR(VLOOKUP(tbl_lançamentos[[#This Row],[Categoria]],tbl_configurações[],2,0),"")</f>
        <v>Saída</v>
      </c>
      <c r="F189" s="4" t="str">
        <f>IFERROR(VLOOKUP(tbl_lançamentos[[#This Row],[Categoria]],tbl_configurações[],3,0),"")</f>
        <v>Variável</v>
      </c>
      <c r="G189" s="7">
        <v>2957</v>
      </c>
      <c r="H189" s="7">
        <f>IF(ISNUMBER(H188),H188,0)+IF(tbl_lançamentos[[#This Row],[Movimento]]="Entrada",tbl_lançamentos[[#This Row],[Realizado]],-tbl_lançamentos[[#This Row],[Realizado]])</f>
        <v>53580</v>
      </c>
      <c r="J189" s="8"/>
    </row>
    <row r="190" spans="2:10" x14ac:dyDescent="0.3">
      <c r="B190" s="5">
        <v>44774</v>
      </c>
      <c r="C190" s="6" t="s">
        <v>52</v>
      </c>
      <c r="D190" s="4" t="s">
        <v>26</v>
      </c>
      <c r="E190" s="4" t="str">
        <f>IFERROR(VLOOKUP(tbl_lançamentos[[#This Row],[Categoria]],tbl_configurações[],2,0),"")</f>
        <v>Saída</v>
      </c>
      <c r="F190" s="4" t="str">
        <f>IFERROR(VLOOKUP(tbl_lançamentos[[#This Row],[Categoria]],tbl_configurações[],3,0),"")</f>
        <v>Variável</v>
      </c>
      <c r="G190" s="7">
        <v>170</v>
      </c>
      <c r="H190" s="7">
        <f>IF(ISNUMBER(H189),H189,0)+IF(tbl_lançamentos[[#This Row],[Movimento]]="Entrada",tbl_lançamentos[[#This Row],[Realizado]],-tbl_lançamentos[[#This Row],[Realizado]])</f>
        <v>53410</v>
      </c>
      <c r="J190" s="8"/>
    </row>
    <row r="191" spans="2:10" x14ac:dyDescent="0.3">
      <c r="B191" s="5">
        <v>44775</v>
      </c>
      <c r="C191" s="6" t="s">
        <v>37</v>
      </c>
      <c r="D191" s="4" t="s">
        <v>23</v>
      </c>
      <c r="E191" s="4" t="str">
        <f>IFERROR(VLOOKUP(tbl_lançamentos[[#This Row],[Categoria]],tbl_configurações[],2,0),"")</f>
        <v>Saída</v>
      </c>
      <c r="F191" s="4" t="str">
        <f>IFERROR(VLOOKUP(tbl_lançamentos[[#This Row],[Categoria]],tbl_configurações[],3,0),"")</f>
        <v>Fixo</v>
      </c>
      <c r="G191" s="7">
        <v>1712</v>
      </c>
      <c r="H191" s="7">
        <f>IF(ISNUMBER(H190),H190,0)+IF(tbl_lançamentos[[#This Row],[Movimento]]="Entrada",tbl_lançamentos[[#This Row],[Realizado]],-tbl_lançamentos[[#This Row],[Realizado]])</f>
        <v>51698</v>
      </c>
      <c r="J191" s="8"/>
    </row>
    <row r="192" spans="2:10" x14ac:dyDescent="0.3">
      <c r="B192" s="5">
        <v>44775</v>
      </c>
      <c r="C192" s="6" t="s">
        <v>51</v>
      </c>
      <c r="D192" s="4" t="s">
        <v>19</v>
      </c>
      <c r="E192" s="4" t="str">
        <f>IFERROR(VLOOKUP(tbl_lançamentos[[#This Row],[Categoria]],tbl_configurações[],2,0),"")</f>
        <v>Saída</v>
      </c>
      <c r="F192" s="4" t="str">
        <f>IFERROR(VLOOKUP(tbl_lançamentos[[#This Row],[Categoria]],tbl_configurações[],3,0),"")</f>
        <v>Fixo</v>
      </c>
      <c r="G192" s="7">
        <v>2145</v>
      </c>
      <c r="H192" s="7">
        <f>IF(ISNUMBER(H191),H191,0)+IF(tbl_lançamentos[[#This Row],[Movimento]]="Entrada",tbl_lançamentos[[#This Row],[Realizado]],-tbl_lançamentos[[#This Row],[Realizado]])</f>
        <v>49553</v>
      </c>
      <c r="J192" s="8"/>
    </row>
    <row r="193" spans="2:10" x14ac:dyDescent="0.3">
      <c r="B193" s="5">
        <v>44775</v>
      </c>
      <c r="C193" s="6" t="s">
        <v>38</v>
      </c>
      <c r="D193" s="4" t="s">
        <v>24</v>
      </c>
      <c r="E193" s="4" t="str">
        <f>IFERROR(VLOOKUP(tbl_lançamentos[[#This Row],[Categoria]],tbl_configurações[],2,0),"")</f>
        <v>Saída</v>
      </c>
      <c r="F193" s="4" t="str">
        <f>IFERROR(VLOOKUP(tbl_lançamentos[[#This Row],[Categoria]],tbl_configurações[],3,0),"")</f>
        <v>Variável</v>
      </c>
      <c r="G193" s="7">
        <v>2054</v>
      </c>
      <c r="H193" s="7">
        <f>IF(ISNUMBER(H192),H192,0)+IF(tbl_lançamentos[[#This Row],[Movimento]]="Entrada",tbl_lançamentos[[#This Row],[Realizado]],-tbl_lançamentos[[#This Row],[Realizado]])</f>
        <v>47499</v>
      </c>
      <c r="J193" s="8"/>
    </row>
    <row r="194" spans="2:10" x14ac:dyDescent="0.3">
      <c r="B194" s="5">
        <v>44776</v>
      </c>
      <c r="C194" s="6" t="s">
        <v>12</v>
      </c>
      <c r="D194" s="4" t="s">
        <v>19</v>
      </c>
      <c r="E194" s="4" t="str">
        <f>IFERROR(VLOOKUP(tbl_lançamentos[[#This Row],[Categoria]],tbl_configurações[],2,0),"")</f>
        <v>Saída</v>
      </c>
      <c r="F194" s="4" t="str">
        <f>IFERROR(VLOOKUP(tbl_lançamentos[[#This Row],[Categoria]],tbl_configurações[],3,0),"")</f>
        <v>Fixo</v>
      </c>
      <c r="G194" s="7">
        <v>1650</v>
      </c>
      <c r="H194" s="7">
        <f>IF(ISNUMBER(H193),H193,0)+IF(tbl_lançamentos[[#This Row],[Movimento]]="Entrada",tbl_lançamentos[[#This Row],[Realizado]],-tbl_lançamentos[[#This Row],[Realizado]])</f>
        <v>45849</v>
      </c>
      <c r="J194" s="8"/>
    </row>
    <row r="195" spans="2:10" x14ac:dyDescent="0.3">
      <c r="B195" s="5">
        <v>44776</v>
      </c>
      <c r="C195" s="6" t="s">
        <v>42</v>
      </c>
      <c r="D195" s="4" t="s">
        <v>20</v>
      </c>
      <c r="E195" s="4" t="str">
        <f>IFERROR(VLOOKUP(tbl_lançamentos[[#This Row],[Categoria]],tbl_configurações[],2,0),"")</f>
        <v>Saída</v>
      </c>
      <c r="F195" s="4" t="str">
        <f>IFERROR(VLOOKUP(tbl_lançamentos[[#This Row],[Categoria]],tbl_configurações[],3,0),"")</f>
        <v>Fixo</v>
      </c>
      <c r="G195" s="7">
        <v>1652</v>
      </c>
      <c r="H195" s="7">
        <f>IF(ISNUMBER(H194),H194,0)+IF(tbl_lançamentos[[#This Row],[Movimento]]="Entrada",tbl_lançamentos[[#This Row],[Realizado]],-tbl_lançamentos[[#This Row],[Realizado]])</f>
        <v>44197</v>
      </c>
      <c r="J195" s="8"/>
    </row>
    <row r="196" spans="2:10" x14ac:dyDescent="0.3">
      <c r="B196" s="5">
        <v>44776</v>
      </c>
      <c r="C196" s="6" t="s">
        <v>33</v>
      </c>
      <c r="D196" s="4" t="s">
        <v>20</v>
      </c>
      <c r="E196" s="4" t="str">
        <f>IFERROR(VLOOKUP(tbl_lançamentos[[#This Row],[Categoria]],tbl_configurações[],2,0),"")</f>
        <v>Saída</v>
      </c>
      <c r="F196" s="4" t="str">
        <f>IFERROR(VLOOKUP(tbl_lançamentos[[#This Row],[Categoria]],tbl_configurações[],3,0),"")</f>
        <v>Fixo</v>
      </c>
      <c r="G196" s="7">
        <v>151</v>
      </c>
      <c r="H196" s="7">
        <f>IF(ISNUMBER(H195),H195,0)+IF(tbl_lançamentos[[#This Row],[Movimento]]="Entrada",tbl_lançamentos[[#This Row],[Realizado]],-tbl_lançamentos[[#This Row],[Realizado]])</f>
        <v>44046</v>
      </c>
      <c r="J196" s="8"/>
    </row>
    <row r="197" spans="2:10" x14ac:dyDescent="0.3">
      <c r="B197" s="5">
        <v>44776</v>
      </c>
      <c r="C197" s="6" t="s">
        <v>43</v>
      </c>
      <c r="D197" s="4" t="s">
        <v>23</v>
      </c>
      <c r="E197" s="4" t="str">
        <f>IFERROR(VLOOKUP(tbl_lançamentos[[#This Row],[Categoria]],tbl_configurações[],2,0),"")</f>
        <v>Saída</v>
      </c>
      <c r="F197" s="4" t="str">
        <f>IFERROR(VLOOKUP(tbl_lançamentos[[#This Row],[Categoria]],tbl_configurações[],3,0),"")</f>
        <v>Fixo</v>
      </c>
      <c r="G197" s="7">
        <v>802</v>
      </c>
      <c r="H197" s="7">
        <f>IF(ISNUMBER(H196),H196,0)+IF(tbl_lançamentos[[#This Row],[Movimento]]="Entrada",tbl_lançamentos[[#This Row],[Realizado]],-tbl_lançamentos[[#This Row],[Realizado]])</f>
        <v>43244</v>
      </c>
      <c r="J197" s="8"/>
    </row>
    <row r="198" spans="2:10" x14ac:dyDescent="0.3">
      <c r="B198" s="5">
        <v>44777</v>
      </c>
      <c r="C198" s="6" t="s">
        <v>39</v>
      </c>
      <c r="D198" s="4" t="s">
        <v>17</v>
      </c>
      <c r="E198" s="4" t="str">
        <f>IFERROR(VLOOKUP(tbl_lançamentos[[#This Row],[Categoria]],tbl_configurações[],2,0),"")</f>
        <v>Saída</v>
      </c>
      <c r="F198" s="4" t="str">
        <f>IFERROR(VLOOKUP(tbl_lançamentos[[#This Row],[Categoria]],tbl_configurações[],3,0),"")</f>
        <v>Fixo</v>
      </c>
      <c r="G198" s="7">
        <v>2082</v>
      </c>
      <c r="H198" s="7">
        <f>IF(ISNUMBER(H197),H197,0)+IF(tbl_lançamentos[[#This Row],[Movimento]]="Entrada",tbl_lançamentos[[#This Row],[Realizado]],-tbl_lançamentos[[#This Row],[Realizado]])</f>
        <v>41162</v>
      </c>
      <c r="J198" s="8"/>
    </row>
    <row r="199" spans="2:10" x14ac:dyDescent="0.3">
      <c r="B199" s="5">
        <v>44777</v>
      </c>
      <c r="C199" s="6" t="s">
        <v>35</v>
      </c>
      <c r="D199" s="4" t="s">
        <v>27</v>
      </c>
      <c r="E199" s="4" t="str">
        <f>IFERROR(VLOOKUP(tbl_lançamentos[[#This Row],[Categoria]],tbl_configurações[],2,0),"")</f>
        <v>Saída</v>
      </c>
      <c r="F199" s="4" t="str">
        <f>IFERROR(VLOOKUP(tbl_lançamentos[[#This Row],[Categoria]],tbl_configurações[],3,0),"")</f>
        <v>Variável</v>
      </c>
      <c r="G199" s="7">
        <v>1531</v>
      </c>
      <c r="H199" s="7">
        <f>IF(ISNUMBER(H198),H198,0)+IF(tbl_lançamentos[[#This Row],[Movimento]]="Entrada",tbl_lançamentos[[#This Row],[Realizado]],-tbl_lançamentos[[#This Row],[Realizado]])</f>
        <v>39631</v>
      </c>
      <c r="J199" s="8"/>
    </row>
    <row r="200" spans="2:10" x14ac:dyDescent="0.3">
      <c r="B200" s="5">
        <v>44777</v>
      </c>
      <c r="C200" s="6" t="s">
        <v>49</v>
      </c>
      <c r="D200" s="4" t="s">
        <v>26</v>
      </c>
      <c r="E200" s="4" t="str">
        <f>IFERROR(VLOOKUP(tbl_lançamentos[[#This Row],[Categoria]],tbl_configurações[],2,0),"")</f>
        <v>Saída</v>
      </c>
      <c r="F200" s="4" t="str">
        <f>IFERROR(VLOOKUP(tbl_lançamentos[[#This Row],[Categoria]],tbl_configurações[],3,0),"")</f>
        <v>Variável</v>
      </c>
      <c r="G200" s="7">
        <v>2595</v>
      </c>
      <c r="H200" s="7">
        <f>IF(ISNUMBER(H199),H199,0)+IF(tbl_lançamentos[[#This Row],[Movimento]]="Entrada",tbl_lançamentos[[#This Row],[Realizado]],-tbl_lançamentos[[#This Row],[Realizado]])</f>
        <v>37036</v>
      </c>
      <c r="J200" s="8"/>
    </row>
    <row r="201" spans="2:10" x14ac:dyDescent="0.3">
      <c r="B201" s="5">
        <v>44778</v>
      </c>
      <c r="C201" s="6" t="s">
        <v>14</v>
      </c>
      <c r="D201" s="4" t="s">
        <v>15</v>
      </c>
      <c r="E201" s="4" t="str">
        <f>IFERROR(VLOOKUP(tbl_lançamentos[[#This Row],[Categoria]],tbl_configurações[],2,0),"")</f>
        <v>Entrada</v>
      </c>
      <c r="F201" s="4" t="str">
        <f>IFERROR(VLOOKUP(tbl_lançamentos[[#This Row],[Categoria]],tbl_configurações[],3,0),"")</f>
        <v>Fixo</v>
      </c>
      <c r="G201" s="7">
        <v>669</v>
      </c>
      <c r="H201" s="7">
        <f>IF(ISNUMBER(H200),H200,0)+IF(tbl_lançamentos[[#This Row],[Movimento]]="Entrada",tbl_lançamentos[[#This Row],[Realizado]],-tbl_lançamentos[[#This Row],[Realizado]])</f>
        <v>37705</v>
      </c>
      <c r="J201" s="8"/>
    </row>
    <row r="202" spans="2:10" x14ac:dyDescent="0.3">
      <c r="B202" s="5">
        <v>44779</v>
      </c>
      <c r="C202" s="6" t="s">
        <v>56</v>
      </c>
      <c r="D202" s="4" t="s">
        <v>22</v>
      </c>
      <c r="E202" s="4" t="str">
        <f>IFERROR(VLOOKUP(tbl_lançamentos[[#This Row],[Categoria]],tbl_configurações[],2,0),"")</f>
        <v>Saída</v>
      </c>
      <c r="F202" s="4" t="str">
        <f>IFERROR(VLOOKUP(tbl_lançamentos[[#This Row],[Categoria]],tbl_configurações[],3,0),"")</f>
        <v>Fixo</v>
      </c>
      <c r="G202" s="7">
        <v>3641</v>
      </c>
      <c r="H202" s="7">
        <f>IF(ISNUMBER(H201),H201,0)+IF(tbl_lançamentos[[#This Row],[Movimento]]="Entrada",tbl_lançamentos[[#This Row],[Realizado]],-tbl_lançamentos[[#This Row],[Realizado]])</f>
        <v>34064</v>
      </c>
      <c r="J202" s="8"/>
    </row>
    <row r="203" spans="2:10" x14ac:dyDescent="0.3">
      <c r="B203" s="5">
        <v>44780</v>
      </c>
      <c r="C203" s="6" t="s">
        <v>59</v>
      </c>
      <c r="D203" s="4" t="s">
        <v>20</v>
      </c>
      <c r="E203" s="4" t="str">
        <f>IFERROR(VLOOKUP(tbl_lançamentos[[#This Row],[Categoria]],tbl_configurações[],2,0),"")</f>
        <v>Saída</v>
      </c>
      <c r="F203" s="4" t="str">
        <f>IFERROR(VLOOKUP(tbl_lançamentos[[#This Row],[Categoria]],tbl_configurações[],3,0),"")</f>
        <v>Fixo</v>
      </c>
      <c r="G203" s="7">
        <v>2314</v>
      </c>
      <c r="H203" s="7">
        <f>IF(ISNUMBER(H202),H202,0)+IF(tbl_lançamentos[[#This Row],[Movimento]]="Entrada",tbl_lançamentos[[#This Row],[Realizado]],-tbl_lançamentos[[#This Row],[Realizado]])</f>
        <v>31750</v>
      </c>
      <c r="J203" s="8"/>
    </row>
    <row r="204" spans="2:10" x14ac:dyDescent="0.3">
      <c r="B204" s="5">
        <v>44781</v>
      </c>
      <c r="C204" s="6" t="s">
        <v>12</v>
      </c>
      <c r="D204" s="4" t="s">
        <v>19</v>
      </c>
      <c r="E204" s="4" t="str">
        <f>IFERROR(VLOOKUP(tbl_lançamentos[[#This Row],[Categoria]],tbl_configurações[],2,0),"")</f>
        <v>Saída</v>
      </c>
      <c r="F204" s="4" t="str">
        <f>IFERROR(VLOOKUP(tbl_lançamentos[[#This Row],[Categoria]],tbl_configurações[],3,0),"")</f>
        <v>Fixo</v>
      </c>
      <c r="G204" s="7">
        <v>1748</v>
      </c>
      <c r="H204" s="7">
        <f>IF(ISNUMBER(H203),H203,0)+IF(tbl_lançamentos[[#This Row],[Movimento]]="Entrada",tbl_lançamentos[[#This Row],[Realizado]],-tbl_lançamentos[[#This Row],[Realizado]])</f>
        <v>30002</v>
      </c>
      <c r="J204" s="8"/>
    </row>
    <row r="205" spans="2:10" x14ac:dyDescent="0.3">
      <c r="B205" s="5">
        <v>44781</v>
      </c>
      <c r="C205" s="6" t="s">
        <v>58</v>
      </c>
      <c r="D205" s="4" t="s">
        <v>17</v>
      </c>
      <c r="E205" s="4" t="str">
        <f>IFERROR(VLOOKUP(tbl_lançamentos[[#This Row],[Categoria]],tbl_configurações[],2,0),"")</f>
        <v>Saída</v>
      </c>
      <c r="F205" s="4" t="str">
        <f>IFERROR(VLOOKUP(tbl_lançamentos[[#This Row],[Categoria]],tbl_configurações[],3,0),"")</f>
        <v>Fixo</v>
      </c>
      <c r="G205" s="7">
        <v>3346</v>
      </c>
      <c r="H205" s="7">
        <f>IF(ISNUMBER(H204),H204,0)+IF(tbl_lançamentos[[#This Row],[Movimento]]="Entrada",tbl_lançamentos[[#This Row],[Realizado]],-tbl_lançamentos[[#This Row],[Realizado]])</f>
        <v>26656</v>
      </c>
      <c r="J205" s="8"/>
    </row>
    <row r="206" spans="2:10" x14ac:dyDescent="0.3">
      <c r="B206" s="5">
        <v>44782</v>
      </c>
      <c r="C206" s="6" t="s">
        <v>49</v>
      </c>
      <c r="D206" s="4" t="s">
        <v>26</v>
      </c>
      <c r="E206" s="4" t="str">
        <f>IFERROR(VLOOKUP(tbl_lançamentos[[#This Row],[Categoria]],tbl_configurações[],2,0),"")</f>
        <v>Saída</v>
      </c>
      <c r="F206" s="4" t="str">
        <f>IFERROR(VLOOKUP(tbl_lançamentos[[#This Row],[Categoria]],tbl_configurações[],3,0),"")</f>
        <v>Variável</v>
      </c>
      <c r="G206" s="7">
        <v>1815</v>
      </c>
      <c r="H206" s="7">
        <f>IF(ISNUMBER(H205),H205,0)+IF(tbl_lançamentos[[#This Row],[Movimento]]="Entrada",tbl_lançamentos[[#This Row],[Realizado]],-tbl_lançamentos[[#This Row],[Realizado]])</f>
        <v>24841</v>
      </c>
      <c r="J206" s="8"/>
    </row>
    <row r="207" spans="2:10" x14ac:dyDescent="0.3">
      <c r="B207" s="5">
        <v>44785</v>
      </c>
      <c r="C207" s="6" t="s">
        <v>41</v>
      </c>
      <c r="D207" s="4" t="s">
        <v>17</v>
      </c>
      <c r="E207" s="4" t="str">
        <f>IFERROR(VLOOKUP(tbl_lançamentos[[#This Row],[Categoria]],tbl_configurações[],2,0),"")</f>
        <v>Saída</v>
      </c>
      <c r="F207" s="4" t="str">
        <f>IFERROR(VLOOKUP(tbl_lançamentos[[#This Row],[Categoria]],tbl_configurações[],3,0),"")</f>
        <v>Fixo</v>
      </c>
      <c r="G207" s="7">
        <v>2529</v>
      </c>
      <c r="H207" s="7">
        <f>IF(ISNUMBER(H206),H206,0)+IF(tbl_lançamentos[[#This Row],[Movimento]]="Entrada",tbl_lançamentos[[#This Row],[Realizado]],-tbl_lançamentos[[#This Row],[Realizado]])</f>
        <v>22312</v>
      </c>
      <c r="J207" s="8"/>
    </row>
    <row r="208" spans="2:10" x14ac:dyDescent="0.3">
      <c r="B208" s="5">
        <v>44791</v>
      </c>
      <c r="C208" s="6" t="s">
        <v>37</v>
      </c>
      <c r="D208" s="4" t="s">
        <v>23</v>
      </c>
      <c r="E208" s="4" t="str">
        <f>IFERROR(VLOOKUP(tbl_lançamentos[[#This Row],[Categoria]],tbl_configurações[],2,0),"")</f>
        <v>Saída</v>
      </c>
      <c r="F208" s="4" t="str">
        <f>IFERROR(VLOOKUP(tbl_lançamentos[[#This Row],[Categoria]],tbl_configurações[],3,0),"")</f>
        <v>Fixo</v>
      </c>
      <c r="G208" s="7">
        <v>825</v>
      </c>
      <c r="H208" s="7">
        <f>IF(ISNUMBER(H207),H207,0)+IF(tbl_lançamentos[[#This Row],[Movimento]]="Entrada",tbl_lançamentos[[#This Row],[Realizado]],-tbl_lançamentos[[#This Row],[Realizado]])</f>
        <v>21487</v>
      </c>
      <c r="J208" s="8"/>
    </row>
    <row r="209" spans="2:10" x14ac:dyDescent="0.3">
      <c r="B209" s="5">
        <v>44792</v>
      </c>
      <c r="C209" s="6" t="s">
        <v>41</v>
      </c>
      <c r="D209" s="4" t="s">
        <v>17</v>
      </c>
      <c r="E209" s="4" t="str">
        <f>IFERROR(VLOOKUP(tbl_lançamentos[[#This Row],[Categoria]],tbl_configurações[],2,0),"")</f>
        <v>Saída</v>
      </c>
      <c r="F209" s="4" t="str">
        <f>IFERROR(VLOOKUP(tbl_lançamentos[[#This Row],[Categoria]],tbl_configurações[],3,0),"")</f>
        <v>Fixo</v>
      </c>
      <c r="G209" s="7">
        <v>401</v>
      </c>
      <c r="H209" s="7">
        <f>IF(ISNUMBER(H208),H208,0)+IF(tbl_lançamentos[[#This Row],[Movimento]]="Entrada",tbl_lançamentos[[#This Row],[Realizado]],-tbl_lançamentos[[#This Row],[Realizado]])</f>
        <v>21086</v>
      </c>
      <c r="J209" s="8"/>
    </row>
    <row r="210" spans="2:10" x14ac:dyDescent="0.3">
      <c r="B210" s="5">
        <v>44793</v>
      </c>
      <c r="C210" s="6" t="s">
        <v>57</v>
      </c>
      <c r="D210" s="4" t="s">
        <v>26</v>
      </c>
      <c r="E210" s="4" t="str">
        <f>IFERROR(VLOOKUP(tbl_lançamentos[[#This Row],[Categoria]],tbl_configurações[],2,0),"")</f>
        <v>Saída</v>
      </c>
      <c r="F210" s="4" t="str">
        <f>IFERROR(VLOOKUP(tbl_lançamentos[[#This Row],[Categoria]],tbl_configurações[],3,0),"")</f>
        <v>Variável</v>
      </c>
      <c r="G210" s="7">
        <v>846</v>
      </c>
      <c r="H210" s="7">
        <f>IF(ISNUMBER(H209),H209,0)+IF(tbl_lançamentos[[#This Row],[Movimento]]="Entrada",tbl_lançamentos[[#This Row],[Realizado]],-tbl_lançamentos[[#This Row],[Realizado]])</f>
        <v>20240</v>
      </c>
      <c r="J210" s="8"/>
    </row>
    <row r="211" spans="2:10" x14ac:dyDescent="0.3">
      <c r="B211" s="5">
        <v>44794</v>
      </c>
      <c r="C211" s="6" t="s">
        <v>11</v>
      </c>
      <c r="D211" s="4" t="s">
        <v>3</v>
      </c>
      <c r="E211" s="4" t="str">
        <f>IFERROR(VLOOKUP(tbl_lançamentos[[#This Row],[Categoria]],tbl_configurações[],2,0),"")</f>
        <v>Entrada</v>
      </c>
      <c r="F211" s="4" t="str">
        <f>IFERROR(VLOOKUP(tbl_lançamentos[[#This Row],[Categoria]],tbl_configurações[],3,0),"")</f>
        <v>Fixo</v>
      </c>
      <c r="G211" s="7">
        <v>1816</v>
      </c>
      <c r="H211" s="7">
        <f>IF(ISNUMBER(H210),H210,0)+IF(tbl_lançamentos[[#This Row],[Movimento]]="Entrada",tbl_lançamentos[[#This Row],[Realizado]],-tbl_lançamentos[[#This Row],[Realizado]])</f>
        <v>22056</v>
      </c>
      <c r="J211" s="8"/>
    </row>
    <row r="212" spans="2:10" x14ac:dyDescent="0.3">
      <c r="B212" s="5">
        <v>44794</v>
      </c>
      <c r="C212" s="6" t="s">
        <v>52</v>
      </c>
      <c r="D212" s="4" t="s">
        <v>26</v>
      </c>
      <c r="E212" s="4" t="str">
        <f>IFERROR(VLOOKUP(tbl_lançamentos[[#This Row],[Categoria]],tbl_configurações[],2,0),"")</f>
        <v>Saída</v>
      </c>
      <c r="F212" s="4" t="str">
        <f>IFERROR(VLOOKUP(tbl_lançamentos[[#This Row],[Categoria]],tbl_configurações[],3,0),"")</f>
        <v>Variável</v>
      </c>
      <c r="G212" s="7">
        <v>1087</v>
      </c>
      <c r="H212" s="7">
        <f>IF(ISNUMBER(H211),H211,0)+IF(tbl_lançamentos[[#This Row],[Movimento]]="Entrada",tbl_lançamentos[[#This Row],[Realizado]],-tbl_lançamentos[[#This Row],[Realizado]])</f>
        <v>20969</v>
      </c>
      <c r="J212" s="8"/>
    </row>
    <row r="213" spans="2:10" x14ac:dyDescent="0.3">
      <c r="B213" s="5">
        <v>44795</v>
      </c>
      <c r="C213" s="6" t="s">
        <v>30</v>
      </c>
      <c r="D213" s="4" t="s">
        <v>28</v>
      </c>
      <c r="E213" s="4" t="str">
        <f>IFERROR(VLOOKUP(tbl_lançamentos[[#This Row],[Categoria]],tbl_configurações[],2,0),"")</f>
        <v>Saída</v>
      </c>
      <c r="F213" s="4" t="str">
        <f>IFERROR(VLOOKUP(tbl_lançamentos[[#This Row],[Categoria]],tbl_configurações[],3,0),"")</f>
        <v>Variável</v>
      </c>
      <c r="G213" s="7">
        <v>2196</v>
      </c>
      <c r="H213" s="7">
        <f>IF(ISNUMBER(H212),H212,0)+IF(tbl_lançamentos[[#This Row],[Movimento]]="Entrada",tbl_lançamentos[[#This Row],[Realizado]],-tbl_lançamentos[[#This Row],[Realizado]])</f>
        <v>18773</v>
      </c>
      <c r="J213" s="8"/>
    </row>
    <row r="214" spans="2:10" x14ac:dyDescent="0.3">
      <c r="B214" s="5">
        <v>44796</v>
      </c>
      <c r="C214" s="6" t="s">
        <v>32</v>
      </c>
      <c r="D214" s="4" t="s">
        <v>27</v>
      </c>
      <c r="E214" s="4" t="str">
        <f>IFERROR(VLOOKUP(tbl_lançamentos[[#This Row],[Categoria]],tbl_configurações[],2,0),"")</f>
        <v>Saída</v>
      </c>
      <c r="F214" s="4" t="str">
        <f>IFERROR(VLOOKUP(tbl_lançamentos[[#This Row],[Categoria]],tbl_configurações[],3,0),"")</f>
        <v>Variável</v>
      </c>
      <c r="G214" s="7">
        <v>1348</v>
      </c>
      <c r="H214" s="7">
        <f>IF(ISNUMBER(H213),H213,0)+IF(tbl_lançamentos[[#This Row],[Movimento]]="Entrada",tbl_lançamentos[[#This Row],[Realizado]],-tbl_lançamentos[[#This Row],[Realizado]])</f>
        <v>17425</v>
      </c>
      <c r="J214" s="8"/>
    </row>
    <row r="215" spans="2:10" x14ac:dyDescent="0.3">
      <c r="B215" s="5">
        <v>44797</v>
      </c>
      <c r="C215" s="6" t="s">
        <v>57</v>
      </c>
      <c r="D215" s="4" t="s">
        <v>26</v>
      </c>
      <c r="E215" s="4" t="str">
        <f>IFERROR(VLOOKUP(tbl_lançamentos[[#This Row],[Categoria]],tbl_configurações[],2,0),"")</f>
        <v>Saída</v>
      </c>
      <c r="F215" s="4" t="str">
        <f>IFERROR(VLOOKUP(tbl_lançamentos[[#This Row],[Categoria]],tbl_configurações[],3,0),"")</f>
        <v>Variável</v>
      </c>
      <c r="G215" s="7">
        <v>3813</v>
      </c>
      <c r="H215" s="7">
        <f>IF(ISNUMBER(H214),H214,0)+IF(tbl_lançamentos[[#This Row],[Movimento]]="Entrada",tbl_lançamentos[[#This Row],[Realizado]],-tbl_lançamentos[[#This Row],[Realizado]])</f>
        <v>13612</v>
      </c>
      <c r="J215" s="8"/>
    </row>
    <row r="216" spans="2:10" x14ac:dyDescent="0.3">
      <c r="B216" s="5">
        <v>44799</v>
      </c>
      <c r="C216" s="6" t="s">
        <v>57</v>
      </c>
      <c r="D216" s="4" t="s">
        <v>26</v>
      </c>
      <c r="E216" s="4" t="str">
        <f>IFERROR(VLOOKUP(tbl_lançamentos[[#This Row],[Categoria]],tbl_configurações[],2,0),"")</f>
        <v>Saída</v>
      </c>
      <c r="F216" s="4" t="str">
        <f>IFERROR(VLOOKUP(tbl_lançamentos[[#This Row],[Categoria]],tbl_configurações[],3,0),"")</f>
        <v>Variável</v>
      </c>
      <c r="G216" s="7">
        <v>2852</v>
      </c>
      <c r="H216" s="7">
        <f>IF(ISNUMBER(H215),H215,0)+IF(tbl_lançamentos[[#This Row],[Movimento]]="Entrada",tbl_lançamentos[[#This Row],[Realizado]],-tbl_lançamentos[[#This Row],[Realizado]])</f>
        <v>10760</v>
      </c>
      <c r="J216" s="8"/>
    </row>
    <row r="217" spans="2:10" x14ac:dyDescent="0.3">
      <c r="B217" s="5">
        <v>44800</v>
      </c>
      <c r="C217" s="6" t="s">
        <v>44</v>
      </c>
      <c r="D217" s="4" t="s">
        <v>24</v>
      </c>
      <c r="E217" s="4" t="str">
        <f>IFERROR(VLOOKUP(tbl_lançamentos[[#This Row],[Categoria]],tbl_configurações[],2,0),"")</f>
        <v>Saída</v>
      </c>
      <c r="F217" s="4" t="str">
        <f>IFERROR(VLOOKUP(tbl_lançamentos[[#This Row],[Categoria]],tbl_configurações[],3,0),"")</f>
        <v>Variável</v>
      </c>
      <c r="G217" s="7">
        <v>47</v>
      </c>
      <c r="H217" s="7">
        <f>IF(ISNUMBER(H216),H216,0)+IF(tbl_lançamentos[[#This Row],[Movimento]]="Entrada",tbl_lançamentos[[#This Row],[Realizado]],-tbl_lançamentos[[#This Row],[Realizado]])</f>
        <v>10713</v>
      </c>
      <c r="J217" s="8"/>
    </row>
    <row r="218" spans="2:10" x14ac:dyDescent="0.3">
      <c r="B218" s="5">
        <v>44801</v>
      </c>
      <c r="C218" s="6" t="s">
        <v>43</v>
      </c>
      <c r="D218" s="4" t="s">
        <v>23</v>
      </c>
      <c r="E218" s="4" t="str">
        <f>IFERROR(VLOOKUP(tbl_lançamentos[[#This Row],[Categoria]],tbl_configurações[],2,0),"")</f>
        <v>Saída</v>
      </c>
      <c r="F218" s="4" t="str">
        <f>IFERROR(VLOOKUP(tbl_lançamentos[[#This Row],[Categoria]],tbl_configurações[],3,0),"")</f>
        <v>Fixo</v>
      </c>
      <c r="G218" s="7">
        <v>232</v>
      </c>
      <c r="H218" s="7">
        <f>IF(ISNUMBER(H217),H217,0)+IF(tbl_lançamentos[[#This Row],[Movimento]]="Entrada",tbl_lançamentos[[#This Row],[Realizado]],-tbl_lançamentos[[#This Row],[Realizado]])</f>
        <v>10481</v>
      </c>
      <c r="J218" s="8"/>
    </row>
    <row r="219" spans="2:10" x14ac:dyDescent="0.3">
      <c r="B219" s="5">
        <v>44802</v>
      </c>
      <c r="C219" s="6" t="s">
        <v>40</v>
      </c>
      <c r="D219" s="4" t="s">
        <v>27</v>
      </c>
      <c r="E219" s="4" t="str">
        <f>IFERROR(VLOOKUP(tbl_lançamentos[[#This Row],[Categoria]],tbl_configurações[],2,0),"")</f>
        <v>Saída</v>
      </c>
      <c r="F219" s="4" t="str">
        <f>IFERROR(VLOOKUP(tbl_lançamentos[[#This Row],[Categoria]],tbl_configurações[],3,0),"")</f>
        <v>Variável</v>
      </c>
      <c r="G219" s="7">
        <v>836</v>
      </c>
      <c r="H219" s="7">
        <f>IF(ISNUMBER(H218),H218,0)+IF(tbl_lançamentos[[#This Row],[Movimento]]="Entrada",tbl_lançamentos[[#This Row],[Realizado]],-tbl_lançamentos[[#This Row],[Realizado]])</f>
        <v>9645</v>
      </c>
      <c r="J219" s="8"/>
    </row>
    <row r="220" spans="2:10" x14ac:dyDescent="0.3">
      <c r="B220" s="5">
        <v>44802</v>
      </c>
      <c r="C220" s="6" t="s">
        <v>59</v>
      </c>
      <c r="D220" s="4" t="s">
        <v>20</v>
      </c>
      <c r="E220" s="4" t="str">
        <f>IFERROR(VLOOKUP(tbl_lançamentos[[#This Row],[Categoria]],tbl_configurações[],2,0),"")</f>
        <v>Saída</v>
      </c>
      <c r="F220" s="4" t="str">
        <f>IFERROR(VLOOKUP(tbl_lançamentos[[#This Row],[Categoria]],tbl_configurações[],3,0),"")</f>
        <v>Fixo</v>
      </c>
      <c r="G220" s="7">
        <v>2394</v>
      </c>
      <c r="H220" s="7">
        <f>IF(ISNUMBER(H219),H219,0)+IF(tbl_lançamentos[[#This Row],[Movimento]]="Entrada",tbl_lançamentos[[#This Row],[Realizado]],-tbl_lançamentos[[#This Row],[Realizado]])</f>
        <v>7251</v>
      </c>
      <c r="J220" s="8"/>
    </row>
    <row r="221" spans="2:10" x14ac:dyDescent="0.3">
      <c r="B221" s="5">
        <v>44805</v>
      </c>
      <c r="C221" s="6" t="s">
        <v>55</v>
      </c>
      <c r="D221" s="4" t="s">
        <v>21</v>
      </c>
      <c r="E221" s="4" t="str">
        <f>IFERROR(VLOOKUP(tbl_lançamentos[[#This Row],[Categoria]],tbl_configurações[],2,0),"")</f>
        <v>Saída</v>
      </c>
      <c r="F221" s="4" t="str">
        <f>IFERROR(VLOOKUP(tbl_lançamentos[[#This Row],[Categoria]],tbl_configurações[],3,0),"")</f>
        <v>Fixo</v>
      </c>
      <c r="G221" s="7">
        <v>800</v>
      </c>
      <c r="H221" s="7">
        <f>IF(ISNUMBER(H220),H220,0)+IF(tbl_lançamentos[[#This Row],[Movimento]]="Entrada",tbl_lançamentos[[#This Row],[Realizado]],-tbl_lançamentos[[#This Row],[Realizado]])</f>
        <v>6451</v>
      </c>
      <c r="J221" s="8"/>
    </row>
    <row r="222" spans="2:10" x14ac:dyDescent="0.3">
      <c r="B222" s="5">
        <v>44807</v>
      </c>
      <c r="C222" s="6" t="s">
        <v>38</v>
      </c>
      <c r="D222" s="4" t="s">
        <v>24</v>
      </c>
      <c r="E222" s="4" t="str">
        <f>IFERROR(VLOOKUP(tbl_lançamentos[[#This Row],[Categoria]],tbl_configurações[],2,0),"")</f>
        <v>Saída</v>
      </c>
      <c r="F222" s="4" t="str">
        <f>IFERROR(VLOOKUP(tbl_lançamentos[[#This Row],[Categoria]],tbl_configurações[],3,0),"")</f>
        <v>Variável</v>
      </c>
      <c r="G222" s="7">
        <v>1587</v>
      </c>
      <c r="H222" s="7">
        <f>IF(ISNUMBER(H221),H221,0)+IF(tbl_lançamentos[[#This Row],[Movimento]]="Entrada",tbl_lançamentos[[#This Row],[Realizado]],-tbl_lançamentos[[#This Row],[Realizado]])</f>
        <v>4864</v>
      </c>
      <c r="J222" s="8"/>
    </row>
    <row r="223" spans="2:10" x14ac:dyDescent="0.3">
      <c r="B223" s="5">
        <v>44809</v>
      </c>
      <c r="C223" s="6" t="s">
        <v>32</v>
      </c>
      <c r="D223" s="4" t="s">
        <v>27</v>
      </c>
      <c r="E223" s="4" t="str">
        <f>IFERROR(VLOOKUP(tbl_lançamentos[[#This Row],[Categoria]],tbl_configurações[],2,0),"")</f>
        <v>Saída</v>
      </c>
      <c r="F223" s="4" t="str">
        <f>IFERROR(VLOOKUP(tbl_lançamentos[[#This Row],[Categoria]],tbl_configurações[],3,0),"")</f>
        <v>Variável</v>
      </c>
      <c r="G223" s="7">
        <v>873</v>
      </c>
      <c r="H223" s="7">
        <f>IF(ISNUMBER(H222),H222,0)+IF(tbl_lançamentos[[#This Row],[Movimento]]="Entrada",tbl_lançamentos[[#This Row],[Realizado]],-tbl_lançamentos[[#This Row],[Realizado]])</f>
        <v>3991</v>
      </c>
      <c r="J223" s="8"/>
    </row>
    <row r="224" spans="2:10" x14ac:dyDescent="0.3">
      <c r="B224" s="5">
        <v>44809</v>
      </c>
      <c r="C224" s="6" t="s">
        <v>32</v>
      </c>
      <c r="D224" s="4" t="s">
        <v>27</v>
      </c>
      <c r="E224" s="4" t="str">
        <f>IFERROR(VLOOKUP(tbl_lançamentos[[#This Row],[Categoria]],tbl_configurações[],2,0),"")</f>
        <v>Saída</v>
      </c>
      <c r="F224" s="4" t="str">
        <f>IFERROR(VLOOKUP(tbl_lançamentos[[#This Row],[Categoria]],tbl_configurações[],3,0),"")</f>
        <v>Variável</v>
      </c>
      <c r="G224" s="7">
        <v>2776</v>
      </c>
      <c r="H224" s="7">
        <f>IF(ISNUMBER(H223),H223,0)+IF(tbl_lançamentos[[#This Row],[Movimento]]="Entrada",tbl_lançamentos[[#This Row],[Realizado]],-tbl_lançamentos[[#This Row],[Realizado]])</f>
        <v>1215</v>
      </c>
      <c r="J224" s="8"/>
    </row>
    <row r="225" spans="2:10" x14ac:dyDescent="0.3">
      <c r="B225" s="5">
        <v>44810</v>
      </c>
      <c r="C225" s="6" t="s">
        <v>40</v>
      </c>
      <c r="D225" s="4" t="s">
        <v>27</v>
      </c>
      <c r="E225" s="4" t="str">
        <f>IFERROR(VLOOKUP(tbl_lançamentos[[#This Row],[Categoria]],tbl_configurações[],2,0),"")</f>
        <v>Saída</v>
      </c>
      <c r="F225" s="4" t="str">
        <f>IFERROR(VLOOKUP(tbl_lançamentos[[#This Row],[Categoria]],tbl_configurações[],3,0),"")</f>
        <v>Variável</v>
      </c>
      <c r="G225" s="7">
        <v>2781</v>
      </c>
      <c r="H225" s="7">
        <f>IF(ISNUMBER(H224),H224,0)+IF(tbl_lançamentos[[#This Row],[Movimento]]="Entrada",tbl_lançamentos[[#This Row],[Realizado]],-tbl_lançamentos[[#This Row],[Realizado]])</f>
        <v>-1566</v>
      </c>
      <c r="J225" s="8"/>
    </row>
    <row r="226" spans="2:10" x14ac:dyDescent="0.3">
      <c r="B226" s="5">
        <v>44810</v>
      </c>
      <c r="C226" s="6" t="s">
        <v>47</v>
      </c>
      <c r="D226" s="4" t="s">
        <v>23</v>
      </c>
      <c r="E226" s="4" t="str">
        <f>IFERROR(VLOOKUP(tbl_lançamentos[[#This Row],[Categoria]],tbl_configurações[],2,0),"")</f>
        <v>Saída</v>
      </c>
      <c r="F226" s="4" t="str">
        <f>IFERROR(VLOOKUP(tbl_lançamentos[[#This Row],[Categoria]],tbl_configurações[],3,0),"")</f>
        <v>Fixo</v>
      </c>
      <c r="G226" s="7">
        <v>319</v>
      </c>
      <c r="H226" s="7">
        <f>IF(ISNUMBER(H225),H225,0)+IF(tbl_lançamentos[[#This Row],[Movimento]]="Entrada",tbl_lançamentos[[#This Row],[Realizado]],-tbl_lançamentos[[#This Row],[Realizado]])</f>
        <v>-1885</v>
      </c>
      <c r="J226" s="8"/>
    </row>
    <row r="227" spans="2:10" x14ac:dyDescent="0.3">
      <c r="B227" s="5">
        <v>44811</v>
      </c>
      <c r="C227" s="6" t="s">
        <v>49</v>
      </c>
      <c r="D227" s="4" t="s">
        <v>26</v>
      </c>
      <c r="E227" s="4" t="str">
        <f>IFERROR(VLOOKUP(tbl_lançamentos[[#This Row],[Categoria]],tbl_configurações[],2,0),"")</f>
        <v>Saída</v>
      </c>
      <c r="F227" s="4" t="str">
        <f>IFERROR(VLOOKUP(tbl_lançamentos[[#This Row],[Categoria]],tbl_configurações[],3,0),"")</f>
        <v>Variável</v>
      </c>
      <c r="G227" s="7">
        <v>1756</v>
      </c>
      <c r="H227" s="7">
        <f>IF(ISNUMBER(H226),H226,0)+IF(tbl_lançamentos[[#This Row],[Movimento]]="Entrada",tbl_lançamentos[[#This Row],[Realizado]],-tbl_lançamentos[[#This Row],[Realizado]])</f>
        <v>-3641</v>
      </c>
      <c r="J227" s="8"/>
    </row>
    <row r="228" spans="2:10" x14ac:dyDescent="0.3">
      <c r="B228" s="5">
        <v>44812</v>
      </c>
      <c r="C228" s="6" t="s">
        <v>48</v>
      </c>
      <c r="D228" s="4" t="s">
        <v>21</v>
      </c>
      <c r="E228" s="4" t="str">
        <f>IFERROR(VLOOKUP(tbl_lançamentos[[#This Row],[Categoria]],tbl_configurações[],2,0),"")</f>
        <v>Saída</v>
      </c>
      <c r="F228" s="4" t="str">
        <f>IFERROR(VLOOKUP(tbl_lançamentos[[#This Row],[Categoria]],tbl_configurações[],3,0),"")</f>
        <v>Fixo</v>
      </c>
      <c r="G228" s="7">
        <v>2811</v>
      </c>
      <c r="H228" s="7">
        <f>IF(ISNUMBER(H227),H227,0)+IF(tbl_lançamentos[[#This Row],[Movimento]]="Entrada",tbl_lançamentos[[#This Row],[Realizado]],-tbl_lançamentos[[#This Row],[Realizado]])</f>
        <v>-6452</v>
      </c>
      <c r="J228" s="8"/>
    </row>
    <row r="229" spans="2:10" x14ac:dyDescent="0.3">
      <c r="B229" s="5">
        <v>44812</v>
      </c>
      <c r="C229" s="6" t="s">
        <v>57</v>
      </c>
      <c r="D229" s="4" t="s">
        <v>26</v>
      </c>
      <c r="E229" s="4" t="str">
        <f>IFERROR(VLOOKUP(tbl_lançamentos[[#This Row],[Categoria]],tbl_configurações[],2,0),"")</f>
        <v>Saída</v>
      </c>
      <c r="F229" s="4" t="str">
        <f>IFERROR(VLOOKUP(tbl_lançamentos[[#This Row],[Categoria]],tbl_configurações[],3,0),"")</f>
        <v>Variável</v>
      </c>
      <c r="G229" s="7">
        <v>1062</v>
      </c>
      <c r="H229" s="7">
        <f>IF(ISNUMBER(H228),H228,0)+IF(tbl_lançamentos[[#This Row],[Movimento]]="Entrada",tbl_lançamentos[[#This Row],[Realizado]],-tbl_lançamentos[[#This Row],[Realizado]])</f>
        <v>-7514</v>
      </c>
      <c r="J229" s="8"/>
    </row>
    <row r="230" spans="2:10" x14ac:dyDescent="0.3">
      <c r="B230" s="5">
        <v>44813</v>
      </c>
      <c r="C230" s="6" t="s">
        <v>57</v>
      </c>
      <c r="D230" s="4" t="s">
        <v>26</v>
      </c>
      <c r="E230" s="4" t="str">
        <f>IFERROR(VLOOKUP(tbl_lançamentos[[#This Row],[Categoria]],tbl_configurações[],2,0),"")</f>
        <v>Saída</v>
      </c>
      <c r="F230" s="4" t="str">
        <f>IFERROR(VLOOKUP(tbl_lançamentos[[#This Row],[Categoria]],tbl_configurações[],3,0),"")</f>
        <v>Variável</v>
      </c>
      <c r="G230" s="7">
        <v>3166</v>
      </c>
      <c r="H230" s="7">
        <f>IF(ISNUMBER(H229),H229,0)+IF(tbl_lançamentos[[#This Row],[Movimento]]="Entrada",tbl_lançamentos[[#This Row],[Realizado]],-tbl_lançamentos[[#This Row],[Realizado]])</f>
        <v>-10680</v>
      </c>
      <c r="J230" s="8"/>
    </row>
    <row r="231" spans="2:10" x14ac:dyDescent="0.3">
      <c r="B231" s="5">
        <v>44813</v>
      </c>
      <c r="C231" s="6" t="s">
        <v>57</v>
      </c>
      <c r="D231" s="4" t="s">
        <v>26</v>
      </c>
      <c r="E231" s="4" t="str">
        <f>IFERROR(VLOOKUP(tbl_lançamentos[[#This Row],[Categoria]],tbl_configurações[],2,0),"")</f>
        <v>Saída</v>
      </c>
      <c r="F231" s="4" t="str">
        <f>IFERROR(VLOOKUP(tbl_lançamentos[[#This Row],[Categoria]],tbl_configurações[],3,0),"")</f>
        <v>Variável</v>
      </c>
      <c r="G231" s="7">
        <v>1951</v>
      </c>
      <c r="H231" s="7">
        <f>IF(ISNUMBER(H230),H230,0)+IF(tbl_lançamentos[[#This Row],[Movimento]]="Entrada",tbl_lançamentos[[#This Row],[Realizado]],-tbl_lançamentos[[#This Row],[Realizado]])</f>
        <v>-12631</v>
      </c>
      <c r="J231" s="8"/>
    </row>
    <row r="232" spans="2:10" x14ac:dyDescent="0.3">
      <c r="B232" s="5">
        <v>44814</v>
      </c>
      <c r="C232" s="6" t="s">
        <v>53</v>
      </c>
      <c r="D232" s="4" t="s">
        <v>16</v>
      </c>
      <c r="E232" s="4" t="str">
        <f>IFERROR(VLOOKUP(tbl_lançamentos[[#This Row],[Categoria]],tbl_configurações[],2,0),"")</f>
        <v>Entrada</v>
      </c>
      <c r="F232" s="4" t="str">
        <f>IFERROR(VLOOKUP(tbl_lançamentos[[#This Row],[Categoria]],tbl_configurações[],3,0),"")</f>
        <v>Fixo</v>
      </c>
      <c r="G232" s="7">
        <v>100</v>
      </c>
      <c r="H232" s="7">
        <f>IF(ISNUMBER(H231),H231,0)+IF(tbl_lançamentos[[#This Row],[Movimento]]="Entrada",tbl_lançamentos[[#This Row],[Realizado]],-tbl_lançamentos[[#This Row],[Realizado]])</f>
        <v>-12531</v>
      </c>
      <c r="J232" s="8"/>
    </row>
    <row r="233" spans="2:10" x14ac:dyDescent="0.3">
      <c r="B233" s="5">
        <v>44814</v>
      </c>
      <c r="C233" s="6" t="s">
        <v>13</v>
      </c>
      <c r="D233" s="4" t="s">
        <v>16</v>
      </c>
      <c r="E233" s="4" t="str">
        <f>IFERROR(VLOOKUP(tbl_lançamentos[[#This Row],[Categoria]],tbl_configurações[],2,0),"")</f>
        <v>Entrada</v>
      </c>
      <c r="F233" s="4" t="str">
        <f>IFERROR(VLOOKUP(tbl_lançamentos[[#This Row],[Categoria]],tbl_configurações[],3,0),"")</f>
        <v>Fixo</v>
      </c>
      <c r="G233" s="7">
        <v>150000</v>
      </c>
      <c r="H233" s="7">
        <f>IF(ISNUMBER(H232),H232,0)+IF(tbl_lançamentos[[#This Row],[Movimento]]="Entrada",tbl_lançamentos[[#This Row],[Realizado]],-tbl_lançamentos[[#This Row],[Realizado]])</f>
        <v>137469</v>
      </c>
      <c r="J233" s="8"/>
    </row>
    <row r="234" spans="2:10" x14ac:dyDescent="0.3">
      <c r="B234" s="5">
        <v>44815</v>
      </c>
      <c r="C234" s="6" t="s">
        <v>42</v>
      </c>
      <c r="D234" s="4" t="s">
        <v>20</v>
      </c>
      <c r="E234" s="4" t="str">
        <f>IFERROR(VLOOKUP(tbl_lançamentos[[#This Row],[Categoria]],tbl_configurações[],2,0),"")</f>
        <v>Saída</v>
      </c>
      <c r="F234" s="4" t="str">
        <f>IFERROR(VLOOKUP(tbl_lançamentos[[#This Row],[Categoria]],tbl_configurações[],3,0),"")</f>
        <v>Fixo</v>
      </c>
      <c r="G234" s="7">
        <v>138</v>
      </c>
      <c r="H234" s="7">
        <f>IF(ISNUMBER(H233),H233,0)+IF(tbl_lançamentos[[#This Row],[Movimento]]="Entrada",tbl_lançamentos[[#This Row],[Realizado]],-tbl_lançamentos[[#This Row],[Realizado]])</f>
        <v>137331</v>
      </c>
      <c r="J234" s="8"/>
    </row>
    <row r="235" spans="2:10" x14ac:dyDescent="0.3">
      <c r="B235" s="5">
        <v>44817</v>
      </c>
      <c r="C235" s="6" t="s">
        <v>34</v>
      </c>
      <c r="D235" s="4" t="s">
        <v>16</v>
      </c>
      <c r="E235" s="4" t="str">
        <f>IFERROR(VLOOKUP(tbl_lançamentos[[#This Row],[Categoria]],tbl_configurações[],2,0),"")</f>
        <v>Entrada</v>
      </c>
      <c r="F235" s="4" t="str">
        <f>IFERROR(VLOOKUP(tbl_lançamentos[[#This Row],[Categoria]],tbl_configurações[],3,0),"")</f>
        <v>Fixo</v>
      </c>
      <c r="G235" s="7">
        <v>2000</v>
      </c>
      <c r="H235" s="7">
        <f>IF(ISNUMBER(H234),H234,0)+IF(tbl_lançamentos[[#This Row],[Movimento]]="Entrada",tbl_lançamentos[[#This Row],[Realizado]],-tbl_lançamentos[[#This Row],[Realizado]])</f>
        <v>139331</v>
      </c>
      <c r="J235" s="8"/>
    </row>
    <row r="236" spans="2:10" x14ac:dyDescent="0.3">
      <c r="B236" s="5">
        <v>44818</v>
      </c>
      <c r="C236" s="6" t="s">
        <v>38</v>
      </c>
      <c r="D236" s="4" t="s">
        <v>24</v>
      </c>
      <c r="E236" s="4" t="str">
        <f>IFERROR(VLOOKUP(tbl_lançamentos[[#This Row],[Categoria]],tbl_configurações[],2,0),"")</f>
        <v>Saída</v>
      </c>
      <c r="F236" s="4" t="str">
        <f>IFERROR(VLOOKUP(tbl_lançamentos[[#This Row],[Categoria]],tbl_configurações[],3,0),"")</f>
        <v>Variável</v>
      </c>
      <c r="G236" s="7">
        <v>1334</v>
      </c>
      <c r="H236" s="7">
        <f>IF(ISNUMBER(H235),H235,0)+IF(tbl_lançamentos[[#This Row],[Movimento]]="Entrada",tbl_lançamentos[[#This Row],[Realizado]],-tbl_lançamentos[[#This Row],[Realizado]])</f>
        <v>137997</v>
      </c>
      <c r="J236" s="8"/>
    </row>
    <row r="237" spans="2:10" x14ac:dyDescent="0.3">
      <c r="B237" s="5">
        <v>44818</v>
      </c>
      <c r="C237" s="6" t="s">
        <v>58</v>
      </c>
      <c r="D237" s="4" t="s">
        <v>17</v>
      </c>
      <c r="E237" s="4" t="str">
        <f>IFERROR(VLOOKUP(tbl_lançamentos[[#This Row],[Categoria]],tbl_configurações[],2,0),"")</f>
        <v>Saída</v>
      </c>
      <c r="F237" s="4" t="str">
        <f>IFERROR(VLOOKUP(tbl_lançamentos[[#This Row],[Categoria]],tbl_configurações[],3,0),"")</f>
        <v>Fixo</v>
      </c>
      <c r="G237" s="7">
        <v>2330</v>
      </c>
      <c r="H237" s="7">
        <f>IF(ISNUMBER(H236),H236,0)+IF(tbl_lançamentos[[#This Row],[Movimento]]="Entrada",tbl_lançamentos[[#This Row],[Realizado]],-tbl_lançamentos[[#This Row],[Realizado]])</f>
        <v>135667</v>
      </c>
      <c r="J237" s="8"/>
    </row>
    <row r="238" spans="2:10" x14ac:dyDescent="0.3">
      <c r="B238" s="5">
        <v>44818</v>
      </c>
      <c r="C238" s="6" t="s">
        <v>55</v>
      </c>
      <c r="D238" s="4" t="s">
        <v>21</v>
      </c>
      <c r="E238" s="4" t="str">
        <f>IFERROR(VLOOKUP(tbl_lançamentos[[#This Row],[Categoria]],tbl_configurações[],2,0),"")</f>
        <v>Saída</v>
      </c>
      <c r="F238" s="4" t="str">
        <f>IFERROR(VLOOKUP(tbl_lançamentos[[#This Row],[Categoria]],tbl_configurações[],3,0),"")</f>
        <v>Fixo</v>
      </c>
      <c r="G238" s="7">
        <v>1157</v>
      </c>
      <c r="H238" s="7">
        <f>IF(ISNUMBER(H237),H237,0)+IF(tbl_lançamentos[[#This Row],[Movimento]]="Entrada",tbl_lançamentos[[#This Row],[Realizado]],-tbl_lançamentos[[#This Row],[Realizado]])</f>
        <v>134510</v>
      </c>
      <c r="J238" s="8"/>
    </row>
    <row r="239" spans="2:10" x14ac:dyDescent="0.3">
      <c r="B239" s="5">
        <v>44818</v>
      </c>
      <c r="C239" s="6" t="s">
        <v>33</v>
      </c>
      <c r="D239" s="4" t="s">
        <v>20</v>
      </c>
      <c r="E239" s="4" t="str">
        <f>IFERROR(VLOOKUP(tbl_lançamentos[[#This Row],[Categoria]],tbl_configurações[],2,0),"")</f>
        <v>Saída</v>
      </c>
      <c r="F239" s="4" t="str">
        <f>IFERROR(VLOOKUP(tbl_lançamentos[[#This Row],[Categoria]],tbl_configurações[],3,0),"")</f>
        <v>Fixo</v>
      </c>
      <c r="G239" s="7">
        <v>2838</v>
      </c>
      <c r="H239" s="7">
        <f>IF(ISNUMBER(H238),H238,0)+IF(tbl_lançamentos[[#This Row],[Movimento]]="Entrada",tbl_lançamentos[[#This Row],[Realizado]],-tbl_lançamentos[[#This Row],[Realizado]])</f>
        <v>131672</v>
      </c>
      <c r="J239" s="8"/>
    </row>
    <row r="240" spans="2:10" x14ac:dyDescent="0.3">
      <c r="B240" s="5">
        <v>44818</v>
      </c>
      <c r="C240" s="6" t="s">
        <v>34</v>
      </c>
      <c r="D240" s="4" t="s">
        <v>16</v>
      </c>
      <c r="E240" s="4" t="str">
        <f>IFERROR(VLOOKUP(tbl_lançamentos[[#This Row],[Categoria]],tbl_configurações[],2,0),"")</f>
        <v>Entrada</v>
      </c>
      <c r="F240" s="4" t="str">
        <f>IFERROR(VLOOKUP(tbl_lançamentos[[#This Row],[Categoria]],tbl_configurações[],3,0),"")</f>
        <v>Fixo</v>
      </c>
      <c r="G240" s="7">
        <v>3364</v>
      </c>
      <c r="H240" s="7">
        <f>IF(ISNUMBER(H239),H239,0)+IF(tbl_lançamentos[[#This Row],[Movimento]]="Entrada",tbl_lançamentos[[#This Row],[Realizado]],-tbl_lançamentos[[#This Row],[Realizado]])</f>
        <v>135036</v>
      </c>
      <c r="J240" s="8"/>
    </row>
    <row r="241" spans="2:10" x14ac:dyDescent="0.3">
      <c r="B241" s="5">
        <v>44819</v>
      </c>
      <c r="C241" s="6" t="s">
        <v>47</v>
      </c>
      <c r="D241" s="4" t="s">
        <v>23</v>
      </c>
      <c r="E241" s="4" t="str">
        <f>IFERROR(VLOOKUP(tbl_lançamentos[[#This Row],[Categoria]],tbl_configurações[],2,0),"")</f>
        <v>Saída</v>
      </c>
      <c r="F241" s="4" t="str">
        <f>IFERROR(VLOOKUP(tbl_lançamentos[[#This Row],[Categoria]],tbl_configurações[],3,0),"")</f>
        <v>Fixo</v>
      </c>
      <c r="G241" s="7">
        <v>1461</v>
      </c>
      <c r="H241" s="7">
        <f>IF(ISNUMBER(H240),H240,0)+IF(tbl_lançamentos[[#This Row],[Movimento]]="Entrada",tbl_lançamentos[[#This Row],[Realizado]],-tbl_lançamentos[[#This Row],[Realizado]])</f>
        <v>133575</v>
      </c>
      <c r="J241" s="8"/>
    </row>
    <row r="242" spans="2:10" x14ac:dyDescent="0.3">
      <c r="B242" s="5">
        <v>44820</v>
      </c>
      <c r="C242" s="6" t="s">
        <v>55</v>
      </c>
      <c r="D242" s="4" t="s">
        <v>21</v>
      </c>
      <c r="E242" s="4" t="str">
        <f>IFERROR(VLOOKUP(tbl_lançamentos[[#This Row],[Categoria]],tbl_configurações[],2,0),"")</f>
        <v>Saída</v>
      </c>
      <c r="F242" s="4" t="str">
        <f>IFERROR(VLOOKUP(tbl_lançamentos[[#This Row],[Categoria]],tbl_configurações[],3,0),"")</f>
        <v>Fixo</v>
      </c>
      <c r="G242" s="7">
        <v>1349</v>
      </c>
      <c r="H242" s="7">
        <f>IF(ISNUMBER(H241),H241,0)+IF(tbl_lançamentos[[#This Row],[Movimento]]="Entrada",tbl_lançamentos[[#This Row],[Realizado]],-tbl_lançamentos[[#This Row],[Realizado]])</f>
        <v>132226</v>
      </c>
      <c r="J242" s="8"/>
    </row>
    <row r="243" spans="2:10" x14ac:dyDescent="0.3">
      <c r="B243" s="5">
        <v>44822</v>
      </c>
      <c r="C243" s="6" t="s">
        <v>12</v>
      </c>
      <c r="D243" s="4" t="s">
        <v>19</v>
      </c>
      <c r="E243" s="4" t="str">
        <f>IFERROR(VLOOKUP(tbl_lançamentos[[#This Row],[Categoria]],tbl_configurações[],2,0),"")</f>
        <v>Saída</v>
      </c>
      <c r="F243" s="4" t="str">
        <f>IFERROR(VLOOKUP(tbl_lançamentos[[#This Row],[Categoria]],tbl_configurações[],3,0),"")</f>
        <v>Fixo</v>
      </c>
      <c r="G243" s="7">
        <v>174</v>
      </c>
      <c r="H243" s="7">
        <f>IF(ISNUMBER(H242),H242,0)+IF(tbl_lançamentos[[#This Row],[Movimento]]="Entrada",tbl_lançamentos[[#This Row],[Realizado]],-tbl_lançamentos[[#This Row],[Realizado]])</f>
        <v>132052</v>
      </c>
      <c r="J243" s="8"/>
    </row>
    <row r="244" spans="2:10" x14ac:dyDescent="0.3">
      <c r="B244" s="5">
        <v>44824</v>
      </c>
      <c r="C244" s="6" t="s">
        <v>51</v>
      </c>
      <c r="D244" s="4" t="s">
        <v>19</v>
      </c>
      <c r="E244" s="4" t="str">
        <f>IFERROR(VLOOKUP(tbl_lançamentos[[#This Row],[Categoria]],tbl_configurações[],2,0),"")</f>
        <v>Saída</v>
      </c>
      <c r="F244" s="4" t="str">
        <f>IFERROR(VLOOKUP(tbl_lançamentos[[#This Row],[Categoria]],tbl_configurações[],3,0),"")</f>
        <v>Fixo</v>
      </c>
      <c r="G244" s="7">
        <v>3892</v>
      </c>
      <c r="H244" s="7">
        <f>IF(ISNUMBER(H243),H243,0)+IF(tbl_lançamentos[[#This Row],[Movimento]]="Entrada",tbl_lançamentos[[#This Row],[Realizado]],-tbl_lançamentos[[#This Row],[Realizado]])</f>
        <v>128160</v>
      </c>
      <c r="J244" s="8"/>
    </row>
    <row r="245" spans="2:10" x14ac:dyDescent="0.3">
      <c r="B245" s="5">
        <v>44824</v>
      </c>
      <c r="C245" s="6" t="s">
        <v>30</v>
      </c>
      <c r="D245" s="4" t="s">
        <v>28</v>
      </c>
      <c r="E245" s="4" t="str">
        <f>IFERROR(VLOOKUP(tbl_lançamentos[[#This Row],[Categoria]],tbl_configurações[],2,0),"")</f>
        <v>Saída</v>
      </c>
      <c r="F245" s="4" t="str">
        <f>IFERROR(VLOOKUP(tbl_lançamentos[[#This Row],[Categoria]],tbl_configurações[],3,0),"")</f>
        <v>Variável</v>
      </c>
      <c r="G245" s="7">
        <v>2819</v>
      </c>
      <c r="H245" s="7">
        <f>IF(ISNUMBER(H244),H244,0)+IF(tbl_lançamentos[[#This Row],[Movimento]]="Entrada",tbl_lançamentos[[#This Row],[Realizado]],-tbl_lançamentos[[#This Row],[Realizado]])</f>
        <v>125341</v>
      </c>
      <c r="J245" s="8"/>
    </row>
    <row r="246" spans="2:10" x14ac:dyDescent="0.3">
      <c r="B246" s="5">
        <v>44825</v>
      </c>
      <c r="C246" s="6" t="s">
        <v>34</v>
      </c>
      <c r="D246" s="4" t="s">
        <v>16</v>
      </c>
      <c r="E246" s="4" t="str">
        <f>IFERROR(VLOOKUP(tbl_lançamentos[[#This Row],[Categoria]],tbl_configurações[],2,0),"")</f>
        <v>Entrada</v>
      </c>
      <c r="F246" s="4" t="str">
        <f>IFERROR(VLOOKUP(tbl_lançamentos[[#This Row],[Categoria]],tbl_configurações[],3,0),"")</f>
        <v>Fixo</v>
      </c>
      <c r="G246" s="7">
        <v>331</v>
      </c>
      <c r="H246" s="7">
        <f>IF(ISNUMBER(H245),H245,0)+IF(tbl_lançamentos[[#This Row],[Movimento]]="Entrada",tbl_lançamentos[[#This Row],[Realizado]],-tbl_lançamentos[[#This Row],[Realizado]])</f>
        <v>125672</v>
      </c>
      <c r="J246" s="8"/>
    </row>
    <row r="247" spans="2:10" x14ac:dyDescent="0.3">
      <c r="B247" s="5">
        <v>44825</v>
      </c>
      <c r="C247" s="6" t="s">
        <v>55</v>
      </c>
      <c r="D247" s="4" t="s">
        <v>21</v>
      </c>
      <c r="E247" s="4" t="str">
        <f>IFERROR(VLOOKUP(tbl_lançamentos[[#This Row],[Categoria]],tbl_configurações[],2,0),"")</f>
        <v>Saída</v>
      </c>
      <c r="F247" s="4" t="str">
        <f>IFERROR(VLOOKUP(tbl_lançamentos[[#This Row],[Categoria]],tbl_configurações[],3,0),"")</f>
        <v>Fixo</v>
      </c>
      <c r="G247" s="7">
        <v>163</v>
      </c>
      <c r="H247" s="7">
        <f>IF(ISNUMBER(H246),H246,0)+IF(tbl_lançamentos[[#This Row],[Movimento]]="Entrada",tbl_lançamentos[[#This Row],[Realizado]],-tbl_lançamentos[[#This Row],[Realizado]])</f>
        <v>125509</v>
      </c>
      <c r="J247" s="8"/>
    </row>
    <row r="248" spans="2:10" x14ac:dyDescent="0.3">
      <c r="B248" s="5">
        <v>44826</v>
      </c>
      <c r="C248" s="6" t="s">
        <v>13</v>
      </c>
      <c r="D248" s="4" t="s">
        <v>16</v>
      </c>
      <c r="E248" s="4" t="str">
        <f>IFERROR(VLOOKUP(tbl_lançamentos[[#This Row],[Categoria]],tbl_configurações[],2,0),"")</f>
        <v>Entrada</v>
      </c>
      <c r="F248" s="4" t="str">
        <f>IFERROR(VLOOKUP(tbl_lançamentos[[#This Row],[Categoria]],tbl_configurações[],3,0),"")</f>
        <v>Fixo</v>
      </c>
      <c r="G248" s="7">
        <v>1106</v>
      </c>
      <c r="H248" s="7">
        <f>IF(ISNUMBER(H247),H247,0)+IF(tbl_lançamentos[[#This Row],[Movimento]]="Entrada",tbl_lançamentos[[#This Row],[Realizado]],-tbl_lançamentos[[#This Row],[Realizado]])</f>
        <v>126615</v>
      </c>
      <c r="J248" s="8"/>
    </row>
    <row r="249" spans="2:10" x14ac:dyDescent="0.3">
      <c r="B249" s="5">
        <v>44826</v>
      </c>
      <c r="C249" s="6" t="s">
        <v>50</v>
      </c>
      <c r="D249" s="4" t="s">
        <v>28</v>
      </c>
      <c r="E249" s="4" t="str">
        <f>IFERROR(VLOOKUP(tbl_lançamentos[[#This Row],[Categoria]],tbl_configurações[],2,0),"")</f>
        <v>Saída</v>
      </c>
      <c r="F249" s="4" t="str">
        <f>IFERROR(VLOOKUP(tbl_lançamentos[[#This Row],[Categoria]],tbl_configurações[],3,0),"")</f>
        <v>Variável</v>
      </c>
      <c r="G249" s="7">
        <v>3037</v>
      </c>
      <c r="H249" s="7">
        <f>IF(ISNUMBER(H248),H248,0)+IF(tbl_lançamentos[[#This Row],[Movimento]]="Entrada",tbl_lançamentos[[#This Row],[Realizado]],-tbl_lançamentos[[#This Row],[Realizado]])</f>
        <v>123578</v>
      </c>
      <c r="J249" s="8"/>
    </row>
    <row r="250" spans="2:10" x14ac:dyDescent="0.3">
      <c r="B250" s="5">
        <v>44826</v>
      </c>
      <c r="C250" s="6" t="s">
        <v>50</v>
      </c>
      <c r="D250" s="4" t="s">
        <v>28</v>
      </c>
      <c r="E250" s="4" t="str">
        <f>IFERROR(VLOOKUP(tbl_lançamentos[[#This Row],[Categoria]],tbl_configurações[],2,0),"")</f>
        <v>Saída</v>
      </c>
      <c r="F250" s="4" t="str">
        <f>IFERROR(VLOOKUP(tbl_lançamentos[[#This Row],[Categoria]],tbl_configurações[],3,0),"")</f>
        <v>Variável</v>
      </c>
      <c r="G250" s="7">
        <v>2735</v>
      </c>
      <c r="H250" s="7">
        <f>IF(ISNUMBER(H249),H249,0)+IF(tbl_lançamentos[[#This Row],[Movimento]]="Entrada",tbl_lançamentos[[#This Row],[Realizado]],-tbl_lançamentos[[#This Row],[Realizado]])</f>
        <v>120843</v>
      </c>
      <c r="J250" s="8"/>
    </row>
    <row r="251" spans="2:10" x14ac:dyDescent="0.3">
      <c r="B251" s="5">
        <v>44827</v>
      </c>
      <c r="C251" s="6" t="s">
        <v>47</v>
      </c>
      <c r="D251" s="4" t="s">
        <v>23</v>
      </c>
      <c r="E251" s="4" t="str">
        <f>IFERROR(VLOOKUP(tbl_lançamentos[[#This Row],[Categoria]],tbl_configurações[],2,0),"")</f>
        <v>Saída</v>
      </c>
      <c r="F251" s="4" t="str">
        <f>IFERROR(VLOOKUP(tbl_lançamentos[[#This Row],[Categoria]],tbl_configurações[],3,0),"")</f>
        <v>Fixo</v>
      </c>
      <c r="G251" s="7">
        <v>2358</v>
      </c>
      <c r="H251" s="7">
        <f>IF(ISNUMBER(H250),H250,0)+IF(tbl_lançamentos[[#This Row],[Movimento]]="Entrada",tbl_lançamentos[[#This Row],[Realizado]],-tbl_lançamentos[[#This Row],[Realizado]])</f>
        <v>118485</v>
      </c>
      <c r="J251" s="8"/>
    </row>
    <row r="252" spans="2:10" x14ac:dyDescent="0.3">
      <c r="B252" s="5">
        <v>44830</v>
      </c>
      <c r="C252" s="6" t="s">
        <v>57</v>
      </c>
      <c r="D252" s="4" t="s">
        <v>26</v>
      </c>
      <c r="E252" s="4" t="str">
        <f>IFERROR(VLOOKUP(tbl_lançamentos[[#This Row],[Categoria]],tbl_configurações[],2,0),"")</f>
        <v>Saída</v>
      </c>
      <c r="F252" s="4" t="str">
        <f>IFERROR(VLOOKUP(tbl_lançamentos[[#This Row],[Categoria]],tbl_configurações[],3,0),"")</f>
        <v>Variável</v>
      </c>
      <c r="G252" s="7">
        <v>3038</v>
      </c>
      <c r="H252" s="7">
        <f>IF(ISNUMBER(H251),H251,0)+IF(tbl_lançamentos[[#This Row],[Movimento]]="Entrada",tbl_lançamentos[[#This Row],[Realizado]],-tbl_lançamentos[[#This Row],[Realizado]])</f>
        <v>115447</v>
      </c>
      <c r="J252" s="8"/>
    </row>
    <row r="253" spans="2:10" x14ac:dyDescent="0.3">
      <c r="B253" s="5">
        <v>44831</v>
      </c>
      <c r="C253" s="6" t="s">
        <v>58</v>
      </c>
      <c r="D253" s="4" t="s">
        <v>17</v>
      </c>
      <c r="E253" s="4" t="str">
        <f>IFERROR(VLOOKUP(tbl_lançamentos[[#This Row],[Categoria]],tbl_configurações[],2,0),"")</f>
        <v>Saída</v>
      </c>
      <c r="F253" s="4" t="str">
        <f>IFERROR(VLOOKUP(tbl_lançamentos[[#This Row],[Categoria]],tbl_configurações[],3,0),"")</f>
        <v>Fixo</v>
      </c>
      <c r="G253" s="7">
        <v>3535</v>
      </c>
      <c r="H253" s="7">
        <f>IF(ISNUMBER(H252),H252,0)+IF(tbl_lançamentos[[#This Row],[Movimento]]="Entrada",tbl_lançamentos[[#This Row],[Realizado]],-tbl_lançamentos[[#This Row],[Realizado]])</f>
        <v>111912</v>
      </c>
      <c r="J253" s="8"/>
    </row>
    <row r="254" spans="2:10" x14ac:dyDescent="0.3">
      <c r="B254" s="5">
        <v>44831</v>
      </c>
      <c r="C254" s="6" t="s">
        <v>37</v>
      </c>
      <c r="D254" s="4" t="s">
        <v>23</v>
      </c>
      <c r="E254" s="4" t="str">
        <f>IFERROR(VLOOKUP(tbl_lançamentos[[#This Row],[Categoria]],tbl_configurações[],2,0),"")</f>
        <v>Saída</v>
      </c>
      <c r="F254" s="4" t="str">
        <f>IFERROR(VLOOKUP(tbl_lançamentos[[#This Row],[Categoria]],tbl_configurações[],3,0),"")</f>
        <v>Fixo</v>
      </c>
      <c r="G254" s="7">
        <v>3250</v>
      </c>
      <c r="H254" s="7">
        <f>IF(ISNUMBER(H253),H253,0)+IF(tbl_lançamentos[[#This Row],[Movimento]]="Entrada",tbl_lançamentos[[#This Row],[Realizado]],-tbl_lançamentos[[#This Row],[Realizado]])</f>
        <v>108662</v>
      </c>
      <c r="J254" s="8"/>
    </row>
    <row r="255" spans="2:10" x14ac:dyDescent="0.3">
      <c r="B255" s="5">
        <v>44834</v>
      </c>
      <c r="C255" s="6" t="s">
        <v>43</v>
      </c>
      <c r="D255" s="4" t="s">
        <v>23</v>
      </c>
      <c r="E255" s="4" t="str">
        <f>IFERROR(VLOOKUP(tbl_lançamentos[[#This Row],[Categoria]],tbl_configurações[],2,0),"")</f>
        <v>Saída</v>
      </c>
      <c r="F255" s="4" t="str">
        <f>IFERROR(VLOOKUP(tbl_lançamentos[[#This Row],[Categoria]],tbl_configurações[],3,0),"")</f>
        <v>Fixo</v>
      </c>
      <c r="G255" s="7">
        <v>828</v>
      </c>
      <c r="H255" s="7">
        <f>IF(ISNUMBER(H254),H254,0)+IF(tbl_lançamentos[[#This Row],[Movimento]]="Entrada",tbl_lançamentos[[#This Row],[Realizado]],-tbl_lançamentos[[#This Row],[Realizado]])</f>
        <v>107834</v>
      </c>
      <c r="J255" s="8"/>
    </row>
    <row r="256" spans="2:10" x14ac:dyDescent="0.3">
      <c r="B256" s="5">
        <v>44835</v>
      </c>
      <c r="C256" s="6" t="s">
        <v>34</v>
      </c>
      <c r="D256" s="4" t="s">
        <v>16</v>
      </c>
      <c r="E256" s="4" t="str">
        <f>IFERROR(VLOOKUP(tbl_lançamentos[[#This Row],[Categoria]],tbl_configurações[],2,0),"")</f>
        <v>Entrada</v>
      </c>
      <c r="F256" s="4" t="str">
        <f>IFERROR(VLOOKUP(tbl_lançamentos[[#This Row],[Categoria]],tbl_configurações[],3,0),"")</f>
        <v>Fixo</v>
      </c>
      <c r="G256" s="7">
        <v>1437</v>
      </c>
      <c r="H256" s="7">
        <f>IF(ISNUMBER(H255),H255,0)+IF(tbl_lançamentos[[#This Row],[Movimento]]="Entrada",tbl_lançamentos[[#This Row],[Realizado]],-tbl_lançamentos[[#This Row],[Realizado]])</f>
        <v>109271</v>
      </c>
      <c r="J256" s="8"/>
    </row>
    <row r="257" spans="2:10" x14ac:dyDescent="0.3">
      <c r="B257" s="5">
        <v>44835</v>
      </c>
      <c r="C257" s="6" t="s">
        <v>48</v>
      </c>
      <c r="D257" s="4" t="s">
        <v>21</v>
      </c>
      <c r="E257" s="4" t="str">
        <f>IFERROR(VLOOKUP(tbl_lançamentos[[#This Row],[Categoria]],tbl_configurações[],2,0),"")</f>
        <v>Saída</v>
      </c>
      <c r="F257" s="4" t="str">
        <f>IFERROR(VLOOKUP(tbl_lançamentos[[#This Row],[Categoria]],tbl_configurações[],3,0),"")</f>
        <v>Fixo</v>
      </c>
      <c r="G257" s="7">
        <v>3069</v>
      </c>
      <c r="H257" s="7">
        <f>IF(ISNUMBER(H256),H256,0)+IF(tbl_lançamentos[[#This Row],[Movimento]]="Entrada",tbl_lançamentos[[#This Row],[Realizado]],-tbl_lançamentos[[#This Row],[Realizado]])</f>
        <v>106202</v>
      </c>
      <c r="J257" s="8"/>
    </row>
    <row r="258" spans="2:10" x14ac:dyDescent="0.3">
      <c r="B258" s="5">
        <v>44835</v>
      </c>
      <c r="C258" s="6" t="s">
        <v>51</v>
      </c>
      <c r="D258" s="4" t="s">
        <v>19</v>
      </c>
      <c r="E258" s="4" t="str">
        <f>IFERROR(VLOOKUP(tbl_lançamentos[[#This Row],[Categoria]],tbl_configurações[],2,0),"")</f>
        <v>Saída</v>
      </c>
      <c r="F258" s="4" t="str">
        <f>IFERROR(VLOOKUP(tbl_lançamentos[[#This Row],[Categoria]],tbl_configurações[],3,0),"")</f>
        <v>Fixo</v>
      </c>
      <c r="G258" s="7">
        <v>3378</v>
      </c>
      <c r="H258" s="7">
        <f>IF(ISNUMBER(H257),H257,0)+IF(tbl_lançamentos[[#This Row],[Movimento]]="Entrada",tbl_lançamentos[[#This Row],[Realizado]],-tbl_lançamentos[[#This Row],[Realizado]])</f>
        <v>102824</v>
      </c>
      <c r="J258" s="8"/>
    </row>
    <row r="259" spans="2:10" x14ac:dyDescent="0.3">
      <c r="B259" s="5">
        <v>44838</v>
      </c>
      <c r="C259" s="6" t="s">
        <v>38</v>
      </c>
      <c r="D259" s="4" t="s">
        <v>24</v>
      </c>
      <c r="E259" s="4" t="str">
        <f>IFERROR(VLOOKUP(tbl_lançamentos[[#This Row],[Categoria]],tbl_configurações[],2,0),"")</f>
        <v>Saída</v>
      </c>
      <c r="F259" s="4" t="str">
        <f>IFERROR(VLOOKUP(tbl_lançamentos[[#This Row],[Categoria]],tbl_configurações[],3,0),"")</f>
        <v>Variável</v>
      </c>
      <c r="G259" s="7">
        <v>3130</v>
      </c>
      <c r="H259" s="7">
        <f>IF(ISNUMBER(H258),H258,0)+IF(tbl_lançamentos[[#This Row],[Movimento]]="Entrada",tbl_lançamentos[[#This Row],[Realizado]],-tbl_lançamentos[[#This Row],[Realizado]])</f>
        <v>99694</v>
      </c>
      <c r="J259" s="8"/>
    </row>
    <row r="260" spans="2:10" x14ac:dyDescent="0.3">
      <c r="B260" s="5">
        <v>44838</v>
      </c>
      <c r="C260" s="6" t="s">
        <v>59</v>
      </c>
      <c r="D260" s="4" t="s">
        <v>20</v>
      </c>
      <c r="E260" s="4" t="str">
        <f>IFERROR(VLOOKUP(tbl_lançamentos[[#This Row],[Categoria]],tbl_configurações[],2,0),"")</f>
        <v>Saída</v>
      </c>
      <c r="F260" s="4" t="str">
        <f>IFERROR(VLOOKUP(tbl_lançamentos[[#This Row],[Categoria]],tbl_configurações[],3,0),"")</f>
        <v>Fixo</v>
      </c>
      <c r="G260" s="7">
        <v>832</v>
      </c>
      <c r="H260" s="7">
        <f>IF(ISNUMBER(H259),H259,0)+IF(tbl_lançamentos[[#This Row],[Movimento]]="Entrada",tbl_lançamentos[[#This Row],[Realizado]],-tbl_lançamentos[[#This Row],[Realizado]])</f>
        <v>98862</v>
      </c>
      <c r="J260" s="8"/>
    </row>
    <row r="261" spans="2:10" x14ac:dyDescent="0.3">
      <c r="B261" s="5">
        <v>44840</v>
      </c>
      <c r="C261" s="6" t="s">
        <v>58</v>
      </c>
      <c r="D261" s="4" t="s">
        <v>17</v>
      </c>
      <c r="E261" s="4" t="str">
        <f>IFERROR(VLOOKUP(tbl_lançamentos[[#This Row],[Categoria]],tbl_configurações[],2,0),"")</f>
        <v>Saída</v>
      </c>
      <c r="F261" s="4" t="str">
        <f>IFERROR(VLOOKUP(tbl_lançamentos[[#This Row],[Categoria]],tbl_configurações[],3,0),"")</f>
        <v>Fixo</v>
      </c>
      <c r="G261" s="7">
        <v>2644</v>
      </c>
      <c r="H261" s="7">
        <f>IF(ISNUMBER(H260),H260,0)+IF(tbl_lançamentos[[#This Row],[Movimento]]="Entrada",tbl_lançamentos[[#This Row],[Realizado]],-tbl_lançamentos[[#This Row],[Realizado]])</f>
        <v>96218</v>
      </c>
      <c r="J261" s="8"/>
    </row>
    <row r="262" spans="2:10" x14ac:dyDescent="0.3">
      <c r="B262" s="5">
        <v>44841</v>
      </c>
      <c r="C262" s="6" t="s">
        <v>29</v>
      </c>
      <c r="D262" s="4" t="s">
        <v>24</v>
      </c>
      <c r="E262" s="4" t="str">
        <f>IFERROR(VLOOKUP(tbl_lançamentos[[#This Row],[Categoria]],tbl_configurações[],2,0),"")</f>
        <v>Saída</v>
      </c>
      <c r="F262" s="4" t="str">
        <f>IFERROR(VLOOKUP(tbl_lançamentos[[#This Row],[Categoria]],tbl_configurações[],3,0),"")</f>
        <v>Variável</v>
      </c>
      <c r="G262" s="7">
        <v>2653</v>
      </c>
      <c r="H262" s="7">
        <f>IF(ISNUMBER(H261),H261,0)+IF(tbl_lançamentos[[#This Row],[Movimento]]="Entrada",tbl_lançamentos[[#This Row],[Realizado]],-tbl_lançamentos[[#This Row],[Realizado]])</f>
        <v>93565</v>
      </c>
      <c r="J262" s="8"/>
    </row>
    <row r="263" spans="2:10" x14ac:dyDescent="0.3">
      <c r="B263" s="5">
        <v>44842</v>
      </c>
      <c r="C263" s="6" t="s">
        <v>29</v>
      </c>
      <c r="D263" s="4" t="s">
        <v>24</v>
      </c>
      <c r="E263" s="4" t="str">
        <f>IFERROR(VLOOKUP(tbl_lançamentos[[#This Row],[Categoria]],tbl_configurações[],2,0),"")</f>
        <v>Saída</v>
      </c>
      <c r="F263" s="4" t="str">
        <f>IFERROR(VLOOKUP(tbl_lançamentos[[#This Row],[Categoria]],tbl_configurações[],3,0),"")</f>
        <v>Variável</v>
      </c>
      <c r="G263" s="7">
        <v>1430</v>
      </c>
      <c r="H263" s="7">
        <f>IF(ISNUMBER(H262),H262,0)+IF(tbl_lançamentos[[#This Row],[Movimento]]="Entrada",tbl_lançamentos[[#This Row],[Realizado]],-tbl_lançamentos[[#This Row],[Realizado]])</f>
        <v>92135</v>
      </c>
      <c r="J263" s="8"/>
    </row>
    <row r="264" spans="2:10" x14ac:dyDescent="0.3">
      <c r="B264" s="5">
        <v>44844</v>
      </c>
      <c r="C264" s="6" t="s">
        <v>11</v>
      </c>
      <c r="D264" s="4" t="s">
        <v>3</v>
      </c>
      <c r="E264" s="4" t="str">
        <f>IFERROR(VLOOKUP(tbl_lançamentos[[#This Row],[Categoria]],tbl_configurações[],2,0),"")</f>
        <v>Entrada</v>
      </c>
      <c r="F264" s="4" t="str">
        <f>IFERROR(VLOOKUP(tbl_lançamentos[[#This Row],[Categoria]],tbl_configurações[],3,0),"")</f>
        <v>Fixo</v>
      </c>
      <c r="G264" s="7">
        <v>46000</v>
      </c>
      <c r="H264" s="7">
        <f>IF(ISNUMBER(H263),H263,0)+IF(tbl_lançamentos[[#This Row],[Movimento]]="Entrada",tbl_lançamentos[[#This Row],[Realizado]],-tbl_lançamentos[[#This Row],[Realizado]])</f>
        <v>138135</v>
      </c>
      <c r="J264" s="8"/>
    </row>
    <row r="265" spans="2:10" x14ac:dyDescent="0.3">
      <c r="B265" s="5">
        <v>44844</v>
      </c>
      <c r="C265" s="6" t="s">
        <v>57</v>
      </c>
      <c r="D265" s="4" t="s">
        <v>26</v>
      </c>
      <c r="E265" s="4" t="str">
        <f>IFERROR(VLOOKUP(tbl_lançamentos[[#This Row],[Categoria]],tbl_configurações[],2,0),"")</f>
        <v>Saída</v>
      </c>
      <c r="F265" s="4" t="str">
        <f>IFERROR(VLOOKUP(tbl_lançamentos[[#This Row],[Categoria]],tbl_configurações[],3,0),"")</f>
        <v>Variável</v>
      </c>
      <c r="G265" s="7">
        <v>519</v>
      </c>
      <c r="H265" s="7">
        <f>IF(ISNUMBER(H264),H264,0)+IF(tbl_lançamentos[[#This Row],[Movimento]]="Entrada",tbl_lançamentos[[#This Row],[Realizado]],-tbl_lançamentos[[#This Row],[Realizado]])</f>
        <v>137616</v>
      </c>
      <c r="J265" s="8"/>
    </row>
    <row r="266" spans="2:10" x14ac:dyDescent="0.3">
      <c r="B266" s="5">
        <v>44844</v>
      </c>
      <c r="C266" s="6" t="s">
        <v>14</v>
      </c>
      <c r="D266" s="4" t="s">
        <v>15</v>
      </c>
      <c r="E266" s="4" t="str">
        <f>IFERROR(VLOOKUP(tbl_lançamentos[[#This Row],[Categoria]],tbl_configurações[],2,0),"")</f>
        <v>Entrada</v>
      </c>
      <c r="F266" s="4" t="str">
        <f>IFERROR(VLOOKUP(tbl_lançamentos[[#This Row],[Categoria]],tbl_configurações[],3,0),"")</f>
        <v>Fixo</v>
      </c>
      <c r="G266" s="7">
        <v>115</v>
      </c>
      <c r="H266" s="7">
        <f>IF(ISNUMBER(H265),H265,0)+IF(tbl_lançamentos[[#This Row],[Movimento]]="Entrada",tbl_lançamentos[[#This Row],[Realizado]],-tbl_lançamentos[[#This Row],[Realizado]])</f>
        <v>137731</v>
      </c>
      <c r="J266" s="8"/>
    </row>
    <row r="267" spans="2:10" x14ac:dyDescent="0.3">
      <c r="B267" s="5">
        <v>44844</v>
      </c>
      <c r="C267" s="6" t="s">
        <v>39</v>
      </c>
      <c r="D267" s="4" t="s">
        <v>17</v>
      </c>
      <c r="E267" s="4" t="str">
        <f>IFERROR(VLOOKUP(tbl_lançamentos[[#This Row],[Categoria]],tbl_configurações[],2,0),"")</f>
        <v>Saída</v>
      </c>
      <c r="F267" s="4" t="str">
        <f>IFERROR(VLOOKUP(tbl_lançamentos[[#This Row],[Categoria]],tbl_configurações[],3,0),"")</f>
        <v>Fixo</v>
      </c>
      <c r="G267" s="7">
        <v>1496</v>
      </c>
      <c r="H267" s="7">
        <f>IF(ISNUMBER(H266),H266,0)+IF(tbl_lançamentos[[#This Row],[Movimento]]="Entrada",tbl_lançamentos[[#This Row],[Realizado]],-tbl_lançamentos[[#This Row],[Realizado]])</f>
        <v>136235</v>
      </c>
      <c r="J267" s="8"/>
    </row>
    <row r="268" spans="2:10" x14ac:dyDescent="0.3">
      <c r="B268" s="5">
        <v>44847</v>
      </c>
      <c r="C268" s="6" t="s">
        <v>40</v>
      </c>
      <c r="D268" s="4" t="s">
        <v>27</v>
      </c>
      <c r="E268" s="4" t="str">
        <f>IFERROR(VLOOKUP(tbl_lançamentos[[#This Row],[Categoria]],tbl_configurações[],2,0),"")</f>
        <v>Saída</v>
      </c>
      <c r="F268" s="4" t="str">
        <f>IFERROR(VLOOKUP(tbl_lançamentos[[#This Row],[Categoria]],tbl_configurações[],3,0),"")</f>
        <v>Variável</v>
      </c>
      <c r="G268" s="7">
        <v>3747</v>
      </c>
      <c r="H268" s="7">
        <f>IF(ISNUMBER(H267),H267,0)+IF(tbl_lançamentos[[#This Row],[Movimento]]="Entrada",tbl_lançamentos[[#This Row],[Realizado]],-tbl_lançamentos[[#This Row],[Realizado]])</f>
        <v>132488</v>
      </c>
      <c r="J268" s="8"/>
    </row>
    <row r="269" spans="2:10" x14ac:dyDescent="0.3">
      <c r="B269" s="5">
        <v>44848</v>
      </c>
      <c r="C269" s="6" t="s">
        <v>32</v>
      </c>
      <c r="D269" s="4" t="s">
        <v>27</v>
      </c>
      <c r="E269" s="4" t="str">
        <f>IFERROR(VLOOKUP(tbl_lançamentos[[#This Row],[Categoria]],tbl_configurações[],2,0),"")</f>
        <v>Saída</v>
      </c>
      <c r="F269" s="4" t="str">
        <f>IFERROR(VLOOKUP(tbl_lançamentos[[#This Row],[Categoria]],tbl_configurações[],3,0),"")</f>
        <v>Variável</v>
      </c>
      <c r="G269" s="7">
        <v>2377</v>
      </c>
      <c r="H269" s="7">
        <f>IF(ISNUMBER(H268),H268,0)+IF(tbl_lançamentos[[#This Row],[Movimento]]="Entrada",tbl_lançamentos[[#This Row],[Realizado]],-tbl_lançamentos[[#This Row],[Realizado]])</f>
        <v>130111</v>
      </c>
      <c r="J269" s="8"/>
    </row>
    <row r="270" spans="2:10" x14ac:dyDescent="0.3">
      <c r="B270" s="5">
        <v>44848</v>
      </c>
      <c r="C270" s="6" t="s">
        <v>49</v>
      </c>
      <c r="D270" s="4" t="s">
        <v>26</v>
      </c>
      <c r="E270" s="4" t="str">
        <f>IFERROR(VLOOKUP(tbl_lançamentos[[#This Row],[Categoria]],tbl_configurações[],2,0),"")</f>
        <v>Saída</v>
      </c>
      <c r="F270" s="4" t="str">
        <f>IFERROR(VLOOKUP(tbl_lançamentos[[#This Row],[Categoria]],tbl_configurações[],3,0),"")</f>
        <v>Variável</v>
      </c>
      <c r="G270" s="7">
        <v>1987</v>
      </c>
      <c r="H270" s="7">
        <f>IF(ISNUMBER(H269),H269,0)+IF(tbl_lançamentos[[#This Row],[Movimento]]="Entrada",tbl_lançamentos[[#This Row],[Realizado]],-tbl_lançamentos[[#This Row],[Realizado]])</f>
        <v>128124</v>
      </c>
      <c r="J270" s="8"/>
    </row>
    <row r="271" spans="2:10" x14ac:dyDescent="0.3">
      <c r="B271" s="5">
        <v>44848</v>
      </c>
      <c r="C271" s="6" t="s">
        <v>45</v>
      </c>
      <c r="D271" s="4" t="s">
        <v>28</v>
      </c>
      <c r="E271" s="4" t="str">
        <f>IFERROR(VLOOKUP(tbl_lançamentos[[#This Row],[Categoria]],tbl_configurações[],2,0),"")</f>
        <v>Saída</v>
      </c>
      <c r="F271" s="4" t="str">
        <f>IFERROR(VLOOKUP(tbl_lançamentos[[#This Row],[Categoria]],tbl_configurações[],3,0),"")</f>
        <v>Variável</v>
      </c>
      <c r="G271" s="7">
        <v>2781</v>
      </c>
      <c r="H271" s="7">
        <f>IF(ISNUMBER(H270),H270,0)+IF(tbl_lançamentos[[#This Row],[Movimento]]="Entrada",tbl_lançamentos[[#This Row],[Realizado]],-tbl_lançamentos[[#This Row],[Realizado]])</f>
        <v>125343</v>
      </c>
      <c r="J271" s="8"/>
    </row>
    <row r="272" spans="2:10" x14ac:dyDescent="0.3">
      <c r="B272" s="5">
        <v>44848</v>
      </c>
      <c r="C272" s="6" t="s">
        <v>48</v>
      </c>
      <c r="D272" s="4" t="s">
        <v>21</v>
      </c>
      <c r="E272" s="4" t="str">
        <f>IFERROR(VLOOKUP(tbl_lançamentos[[#This Row],[Categoria]],tbl_configurações[],2,0),"")</f>
        <v>Saída</v>
      </c>
      <c r="F272" s="4" t="str">
        <f>IFERROR(VLOOKUP(tbl_lançamentos[[#This Row],[Categoria]],tbl_configurações[],3,0),"")</f>
        <v>Fixo</v>
      </c>
      <c r="G272" s="7">
        <v>2993</v>
      </c>
      <c r="H272" s="7">
        <f>IF(ISNUMBER(H271),H271,0)+IF(tbl_lançamentos[[#This Row],[Movimento]]="Entrada",tbl_lançamentos[[#This Row],[Realizado]],-tbl_lançamentos[[#This Row],[Realizado]])</f>
        <v>122350</v>
      </c>
      <c r="J272" s="8"/>
    </row>
    <row r="273" spans="2:10" x14ac:dyDescent="0.3">
      <c r="B273" s="5">
        <v>44849</v>
      </c>
      <c r="C273" s="6" t="s">
        <v>51</v>
      </c>
      <c r="D273" s="4" t="s">
        <v>19</v>
      </c>
      <c r="E273" s="4" t="str">
        <f>IFERROR(VLOOKUP(tbl_lançamentos[[#This Row],[Categoria]],tbl_configurações[],2,0),"")</f>
        <v>Saída</v>
      </c>
      <c r="F273" s="4" t="str">
        <f>IFERROR(VLOOKUP(tbl_lançamentos[[#This Row],[Categoria]],tbl_configurações[],3,0),"")</f>
        <v>Fixo</v>
      </c>
      <c r="G273" s="7">
        <v>2360</v>
      </c>
      <c r="H273" s="7">
        <f>IF(ISNUMBER(H272),H272,0)+IF(tbl_lançamentos[[#This Row],[Movimento]]="Entrada",tbl_lançamentos[[#This Row],[Realizado]],-tbl_lançamentos[[#This Row],[Realizado]])</f>
        <v>119990</v>
      </c>
      <c r="J273" s="8"/>
    </row>
    <row r="274" spans="2:10" x14ac:dyDescent="0.3">
      <c r="B274" s="5">
        <v>44850</v>
      </c>
      <c r="C274" s="6" t="s">
        <v>35</v>
      </c>
      <c r="D274" s="4" t="s">
        <v>27</v>
      </c>
      <c r="E274" s="4" t="str">
        <f>IFERROR(VLOOKUP(tbl_lançamentos[[#This Row],[Categoria]],tbl_configurações[],2,0),"")</f>
        <v>Saída</v>
      </c>
      <c r="F274" s="4" t="str">
        <f>IFERROR(VLOOKUP(tbl_lançamentos[[#This Row],[Categoria]],tbl_configurações[],3,0),"")</f>
        <v>Variável</v>
      </c>
      <c r="G274" s="7">
        <v>1937</v>
      </c>
      <c r="H274" s="7">
        <f>IF(ISNUMBER(H273),H273,0)+IF(tbl_lançamentos[[#This Row],[Movimento]]="Entrada",tbl_lançamentos[[#This Row],[Realizado]],-tbl_lançamentos[[#This Row],[Realizado]])</f>
        <v>118053</v>
      </c>
      <c r="J274" s="8"/>
    </row>
    <row r="275" spans="2:10" x14ac:dyDescent="0.3">
      <c r="B275" s="5">
        <v>44851</v>
      </c>
      <c r="C275" s="6" t="s">
        <v>39</v>
      </c>
      <c r="D275" s="4" t="s">
        <v>17</v>
      </c>
      <c r="E275" s="4" t="str">
        <f>IFERROR(VLOOKUP(tbl_lançamentos[[#This Row],[Categoria]],tbl_configurações[],2,0),"")</f>
        <v>Saída</v>
      </c>
      <c r="F275" s="4" t="str">
        <f>IFERROR(VLOOKUP(tbl_lançamentos[[#This Row],[Categoria]],tbl_configurações[],3,0),"")</f>
        <v>Fixo</v>
      </c>
      <c r="G275" s="7">
        <v>1624</v>
      </c>
      <c r="H275" s="7">
        <f>IF(ISNUMBER(H274),H274,0)+IF(tbl_lançamentos[[#This Row],[Movimento]]="Entrada",tbl_lançamentos[[#This Row],[Realizado]],-tbl_lançamentos[[#This Row],[Realizado]])</f>
        <v>116429</v>
      </c>
      <c r="J275" s="8"/>
    </row>
    <row r="276" spans="2:10" x14ac:dyDescent="0.3">
      <c r="B276" s="5">
        <v>44852</v>
      </c>
      <c r="C276" s="6" t="s">
        <v>33</v>
      </c>
      <c r="D276" s="4" t="s">
        <v>20</v>
      </c>
      <c r="E276" s="4" t="str">
        <f>IFERROR(VLOOKUP(tbl_lançamentos[[#This Row],[Categoria]],tbl_configurações[],2,0),"")</f>
        <v>Saída</v>
      </c>
      <c r="F276" s="4" t="str">
        <f>IFERROR(VLOOKUP(tbl_lançamentos[[#This Row],[Categoria]],tbl_configurações[],3,0),"")</f>
        <v>Fixo</v>
      </c>
      <c r="G276" s="7">
        <v>1278</v>
      </c>
      <c r="H276" s="7">
        <f>IF(ISNUMBER(H275),H275,0)+IF(tbl_lançamentos[[#This Row],[Movimento]]="Entrada",tbl_lançamentos[[#This Row],[Realizado]],-tbl_lançamentos[[#This Row],[Realizado]])</f>
        <v>115151</v>
      </c>
      <c r="J276" s="8"/>
    </row>
    <row r="277" spans="2:10" x14ac:dyDescent="0.3">
      <c r="B277" s="5">
        <v>44853</v>
      </c>
      <c r="C277" s="6" t="s">
        <v>34</v>
      </c>
      <c r="D277" s="4" t="s">
        <v>16</v>
      </c>
      <c r="E277" s="4" t="str">
        <f>IFERROR(VLOOKUP(tbl_lançamentos[[#This Row],[Categoria]],tbl_configurações[],2,0),"")</f>
        <v>Entrada</v>
      </c>
      <c r="F277" s="4" t="str">
        <f>IFERROR(VLOOKUP(tbl_lançamentos[[#This Row],[Categoria]],tbl_configurações[],3,0),"")</f>
        <v>Fixo</v>
      </c>
      <c r="G277" s="7">
        <v>3598</v>
      </c>
      <c r="H277" s="7">
        <f>IF(ISNUMBER(H276),H276,0)+IF(tbl_lançamentos[[#This Row],[Movimento]]="Entrada",tbl_lançamentos[[#This Row],[Realizado]],-tbl_lançamentos[[#This Row],[Realizado]])</f>
        <v>118749</v>
      </c>
      <c r="J277" s="8"/>
    </row>
    <row r="278" spans="2:10" x14ac:dyDescent="0.3">
      <c r="B278" s="5">
        <v>44854</v>
      </c>
      <c r="C278" s="6" t="s">
        <v>32</v>
      </c>
      <c r="D278" s="4" t="s">
        <v>27</v>
      </c>
      <c r="E278" s="4" t="str">
        <f>IFERROR(VLOOKUP(tbl_lançamentos[[#This Row],[Categoria]],tbl_configurações[],2,0),"")</f>
        <v>Saída</v>
      </c>
      <c r="F278" s="4" t="str">
        <f>IFERROR(VLOOKUP(tbl_lançamentos[[#This Row],[Categoria]],tbl_configurações[],3,0),"")</f>
        <v>Variável</v>
      </c>
      <c r="G278" s="7">
        <v>780</v>
      </c>
      <c r="H278" s="7">
        <f>IF(ISNUMBER(H277),H277,0)+IF(tbl_lançamentos[[#This Row],[Movimento]]="Entrada",tbl_lançamentos[[#This Row],[Realizado]],-tbl_lançamentos[[#This Row],[Realizado]])</f>
        <v>117969</v>
      </c>
      <c r="J278" s="8"/>
    </row>
    <row r="279" spans="2:10" x14ac:dyDescent="0.3">
      <c r="B279" s="5">
        <v>44856</v>
      </c>
      <c r="C279" s="6" t="s">
        <v>59</v>
      </c>
      <c r="D279" s="4" t="s">
        <v>20</v>
      </c>
      <c r="E279" s="4" t="str">
        <f>IFERROR(VLOOKUP(tbl_lançamentos[[#This Row],[Categoria]],tbl_configurações[],2,0),"")</f>
        <v>Saída</v>
      </c>
      <c r="F279" s="4" t="str">
        <f>IFERROR(VLOOKUP(tbl_lançamentos[[#This Row],[Categoria]],tbl_configurações[],3,0),"")</f>
        <v>Fixo</v>
      </c>
      <c r="G279" s="7">
        <v>56</v>
      </c>
      <c r="H279" s="7">
        <f>IF(ISNUMBER(H278),H278,0)+IF(tbl_lançamentos[[#This Row],[Movimento]]="Entrada",tbl_lançamentos[[#This Row],[Realizado]],-tbl_lançamentos[[#This Row],[Realizado]])</f>
        <v>117913</v>
      </c>
      <c r="J279" s="8"/>
    </row>
    <row r="280" spans="2:10" x14ac:dyDescent="0.3">
      <c r="B280" s="5">
        <v>44858</v>
      </c>
      <c r="C280" s="6" t="s">
        <v>48</v>
      </c>
      <c r="D280" s="4" t="s">
        <v>21</v>
      </c>
      <c r="E280" s="4" t="str">
        <f>IFERROR(VLOOKUP(tbl_lançamentos[[#This Row],[Categoria]],tbl_configurações[],2,0),"")</f>
        <v>Saída</v>
      </c>
      <c r="F280" s="4" t="str">
        <f>IFERROR(VLOOKUP(tbl_lançamentos[[#This Row],[Categoria]],tbl_configurações[],3,0),"")</f>
        <v>Fixo</v>
      </c>
      <c r="G280" s="7">
        <v>1060</v>
      </c>
      <c r="H280" s="7">
        <f>IF(ISNUMBER(H279),H279,0)+IF(tbl_lançamentos[[#This Row],[Movimento]]="Entrada",tbl_lançamentos[[#This Row],[Realizado]],-tbl_lançamentos[[#This Row],[Realizado]])</f>
        <v>116853</v>
      </c>
      <c r="J280" s="8"/>
    </row>
    <row r="281" spans="2:10" x14ac:dyDescent="0.3">
      <c r="B281" s="5">
        <v>44858</v>
      </c>
      <c r="C281" s="6" t="s">
        <v>52</v>
      </c>
      <c r="D281" s="4" t="s">
        <v>26</v>
      </c>
      <c r="E281" s="4" t="str">
        <f>IFERROR(VLOOKUP(tbl_lançamentos[[#This Row],[Categoria]],tbl_configurações[],2,0),"")</f>
        <v>Saída</v>
      </c>
      <c r="F281" s="4" t="str">
        <f>IFERROR(VLOOKUP(tbl_lançamentos[[#This Row],[Categoria]],tbl_configurações[],3,0),"")</f>
        <v>Variável</v>
      </c>
      <c r="G281" s="7">
        <v>83</v>
      </c>
      <c r="H281" s="7">
        <f>IF(ISNUMBER(H280),H280,0)+IF(tbl_lançamentos[[#This Row],[Movimento]]="Entrada",tbl_lançamentos[[#This Row],[Realizado]],-tbl_lançamentos[[#This Row],[Realizado]])</f>
        <v>116770</v>
      </c>
      <c r="J281" s="8"/>
    </row>
    <row r="282" spans="2:10" x14ac:dyDescent="0.3">
      <c r="B282" s="5">
        <v>44859</v>
      </c>
      <c r="C282" s="6" t="s">
        <v>53</v>
      </c>
      <c r="D282" s="4" t="s">
        <v>16</v>
      </c>
      <c r="E282" s="4" t="str">
        <f>IFERROR(VLOOKUP(tbl_lançamentos[[#This Row],[Categoria]],tbl_configurações[],2,0),"")</f>
        <v>Entrada</v>
      </c>
      <c r="F282" s="4" t="str">
        <f>IFERROR(VLOOKUP(tbl_lançamentos[[#This Row],[Categoria]],tbl_configurações[],3,0),"")</f>
        <v>Fixo</v>
      </c>
      <c r="G282" s="7">
        <v>2277</v>
      </c>
      <c r="H282" s="7">
        <f>IF(ISNUMBER(H281),H281,0)+IF(tbl_lançamentos[[#This Row],[Movimento]]="Entrada",tbl_lançamentos[[#This Row],[Realizado]],-tbl_lançamentos[[#This Row],[Realizado]])</f>
        <v>119047</v>
      </c>
      <c r="J282" s="8"/>
    </row>
    <row r="283" spans="2:10" x14ac:dyDescent="0.3">
      <c r="B283" s="5">
        <v>44859</v>
      </c>
      <c r="C283" s="6" t="s">
        <v>42</v>
      </c>
      <c r="D283" s="4" t="s">
        <v>20</v>
      </c>
      <c r="E283" s="4" t="str">
        <f>IFERROR(VLOOKUP(tbl_lançamentos[[#This Row],[Categoria]],tbl_configurações[],2,0),"")</f>
        <v>Saída</v>
      </c>
      <c r="F283" s="4" t="str">
        <f>IFERROR(VLOOKUP(tbl_lançamentos[[#This Row],[Categoria]],tbl_configurações[],3,0),"")</f>
        <v>Fixo</v>
      </c>
      <c r="G283" s="7">
        <v>3705</v>
      </c>
      <c r="H283" s="7">
        <f>IF(ISNUMBER(H282),H282,0)+IF(tbl_lançamentos[[#This Row],[Movimento]]="Entrada",tbl_lançamentos[[#This Row],[Realizado]],-tbl_lançamentos[[#This Row],[Realizado]])</f>
        <v>115342</v>
      </c>
      <c r="J283" s="8"/>
    </row>
    <row r="284" spans="2:10" x14ac:dyDescent="0.3">
      <c r="B284" s="5">
        <v>44860</v>
      </c>
      <c r="C284" s="6" t="s">
        <v>49</v>
      </c>
      <c r="D284" s="4" t="s">
        <v>26</v>
      </c>
      <c r="E284" s="4" t="str">
        <f>IFERROR(VLOOKUP(tbl_lançamentos[[#This Row],[Categoria]],tbl_configurações[],2,0),"")</f>
        <v>Saída</v>
      </c>
      <c r="F284" s="4" t="str">
        <f>IFERROR(VLOOKUP(tbl_lançamentos[[#This Row],[Categoria]],tbl_configurações[],3,0),"")</f>
        <v>Variável</v>
      </c>
      <c r="G284" s="7">
        <v>1192</v>
      </c>
      <c r="H284" s="7">
        <f>IF(ISNUMBER(H283),H283,0)+IF(tbl_lançamentos[[#This Row],[Movimento]]="Entrada",tbl_lançamentos[[#This Row],[Realizado]],-tbl_lançamentos[[#This Row],[Realizado]])</f>
        <v>114150</v>
      </c>
      <c r="J284" s="8"/>
    </row>
    <row r="285" spans="2:10" x14ac:dyDescent="0.3">
      <c r="B285" s="5">
        <v>44860</v>
      </c>
      <c r="C285" s="6" t="s">
        <v>52</v>
      </c>
      <c r="D285" s="4" t="s">
        <v>26</v>
      </c>
      <c r="E285" s="4" t="str">
        <f>IFERROR(VLOOKUP(tbl_lançamentos[[#This Row],[Categoria]],tbl_configurações[],2,0),"")</f>
        <v>Saída</v>
      </c>
      <c r="F285" s="4" t="str">
        <f>IFERROR(VLOOKUP(tbl_lançamentos[[#This Row],[Categoria]],tbl_configurações[],3,0),"")</f>
        <v>Variável</v>
      </c>
      <c r="G285" s="7">
        <v>1143</v>
      </c>
      <c r="H285" s="7">
        <f>IF(ISNUMBER(H284),H284,0)+IF(tbl_lançamentos[[#This Row],[Movimento]]="Entrada",tbl_lançamentos[[#This Row],[Realizado]],-tbl_lançamentos[[#This Row],[Realizado]])</f>
        <v>113007</v>
      </c>
      <c r="J285" s="8"/>
    </row>
    <row r="286" spans="2:10" x14ac:dyDescent="0.3">
      <c r="B286" s="5">
        <v>44862</v>
      </c>
      <c r="C286" s="6" t="s">
        <v>32</v>
      </c>
      <c r="D286" s="4" t="s">
        <v>27</v>
      </c>
      <c r="E286" s="4" t="str">
        <f>IFERROR(VLOOKUP(tbl_lançamentos[[#This Row],[Categoria]],tbl_configurações[],2,0),"")</f>
        <v>Saída</v>
      </c>
      <c r="F286" s="4" t="str">
        <f>IFERROR(VLOOKUP(tbl_lançamentos[[#This Row],[Categoria]],tbl_configurações[],3,0),"")</f>
        <v>Variável</v>
      </c>
      <c r="G286" s="7">
        <v>3865</v>
      </c>
      <c r="H286" s="7">
        <f>IF(ISNUMBER(H285),H285,0)+IF(tbl_lançamentos[[#This Row],[Movimento]]="Entrada",tbl_lançamentos[[#This Row],[Realizado]],-tbl_lançamentos[[#This Row],[Realizado]])</f>
        <v>109142</v>
      </c>
      <c r="J286" s="8"/>
    </row>
    <row r="287" spans="2:10" x14ac:dyDescent="0.3">
      <c r="B287" s="5">
        <v>44864</v>
      </c>
      <c r="C287" s="6" t="s">
        <v>31</v>
      </c>
      <c r="D287" s="4" t="s">
        <v>21</v>
      </c>
      <c r="E287" s="4" t="str">
        <f>IFERROR(VLOOKUP(tbl_lançamentos[[#This Row],[Categoria]],tbl_configurações[],2,0),"")</f>
        <v>Saída</v>
      </c>
      <c r="F287" s="4" t="str">
        <f>IFERROR(VLOOKUP(tbl_lançamentos[[#This Row],[Categoria]],tbl_configurações[],3,0),"")</f>
        <v>Fixo</v>
      </c>
      <c r="G287" s="7">
        <v>2022</v>
      </c>
      <c r="H287" s="7">
        <f>IF(ISNUMBER(H286),H286,0)+IF(tbl_lançamentos[[#This Row],[Movimento]]="Entrada",tbl_lançamentos[[#This Row],[Realizado]],-tbl_lançamentos[[#This Row],[Realizado]])</f>
        <v>107120</v>
      </c>
      <c r="J287" s="8"/>
    </row>
    <row r="288" spans="2:10" x14ac:dyDescent="0.3">
      <c r="B288" s="5">
        <v>44866</v>
      </c>
      <c r="C288" s="6" t="s">
        <v>47</v>
      </c>
      <c r="D288" s="4" t="s">
        <v>23</v>
      </c>
      <c r="E288" s="4" t="str">
        <f>IFERROR(VLOOKUP(tbl_lançamentos[[#This Row],[Categoria]],tbl_configurações[],2,0),"")</f>
        <v>Saída</v>
      </c>
      <c r="F288" s="4" t="str">
        <f>IFERROR(VLOOKUP(tbl_lançamentos[[#This Row],[Categoria]],tbl_configurações[],3,0),"")</f>
        <v>Fixo</v>
      </c>
      <c r="G288" s="7">
        <v>3731</v>
      </c>
      <c r="H288" s="7">
        <f>IF(ISNUMBER(H287),H287,0)+IF(tbl_lançamentos[[#This Row],[Movimento]]="Entrada",tbl_lançamentos[[#This Row],[Realizado]],-tbl_lançamentos[[#This Row],[Realizado]])</f>
        <v>103389</v>
      </c>
      <c r="J288" s="8"/>
    </row>
    <row r="289" spans="2:10" x14ac:dyDescent="0.3">
      <c r="B289" s="5">
        <v>44866</v>
      </c>
      <c r="C289" s="6" t="s">
        <v>45</v>
      </c>
      <c r="D289" s="4" t="s">
        <v>28</v>
      </c>
      <c r="E289" s="4" t="str">
        <f>IFERROR(VLOOKUP(tbl_lançamentos[[#This Row],[Categoria]],tbl_configurações[],2,0),"")</f>
        <v>Saída</v>
      </c>
      <c r="F289" s="4" t="str">
        <f>IFERROR(VLOOKUP(tbl_lançamentos[[#This Row],[Categoria]],tbl_configurações[],3,0),"")</f>
        <v>Variável</v>
      </c>
      <c r="G289" s="7">
        <v>3484</v>
      </c>
      <c r="H289" s="7">
        <f>IF(ISNUMBER(H288),H288,0)+IF(tbl_lançamentos[[#This Row],[Movimento]]="Entrada",tbl_lançamentos[[#This Row],[Realizado]],-tbl_lançamentos[[#This Row],[Realizado]])</f>
        <v>99905</v>
      </c>
      <c r="J289" s="8"/>
    </row>
    <row r="290" spans="2:10" x14ac:dyDescent="0.3">
      <c r="B290" s="5">
        <v>44869</v>
      </c>
      <c r="C290" s="6" t="s">
        <v>50</v>
      </c>
      <c r="D290" s="4" t="s">
        <v>28</v>
      </c>
      <c r="E290" s="4" t="str">
        <f>IFERROR(VLOOKUP(tbl_lançamentos[[#This Row],[Categoria]],tbl_configurações[],2,0),"")</f>
        <v>Saída</v>
      </c>
      <c r="F290" s="4" t="str">
        <f>IFERROR(VLOOKUP(tbl_lançamentos[[#This Row],[Categoria]],tbl_configurações[],3,0),"")</f>
        <v>Variável</v>
      </c>
      <c r="G290" s="7">
        <v>2923</v>
      </c>
      <c r="H290" s="7">
        <f>IF(ISNUMBER(H289),H289,0)+IF(tbl_lançamentos[[#This Row],[Movimento]]="Entrada",tbl_lançamentos[[#This Row],[Realizado]],-tbl_lançamentos[[#This Row],[Realizado]])</f>
        <v>96982</v>
      </c>
      <c r="J290" s="8"/>
    </row>
    <row r="291" spans="2:10" x14ac:dyDescent="0.3">
      <c r="B291" s="5">
        <v>44870</v>
      </c>
      <c r="C291" s="6" t="s">
        <v>45</v>
      </c>
      <c r="D291" s="4" t="s">
        <v>28</v>
      </c>
      <c r="E291" s="4" t="str">
        <f>IFERROR(VLOOKUP(tbl_lançamentos[[#This Row],[Categoria]],tbl_configurações[],2,0),"")</f>
        <v>Saída</v>
      </c>
      <c r="F291" s="4" t="str">
        <f>IFERROR(VLOOKUP(tbl_lançamentos[[#This Row],[Categoria]],tbl_configurações[],3,0),"")</f>
        <v>Variável</v>
      </c>
      <c r="G291" s="7">
        <v>172</v>
      </c>
      <c r="H291" s="7">
        <f>IF(ISNUMBER(H290),H290,0)+IF(tbl_lançamentos[[#This Row],[Movimento]]="Entrada",tbl_lançamentos[[#This Row],[Realizado]],-tbl_lançamentos[[#This Row],[Realizado]])</f>
        <v>96810</v>
      </c>
      <c r="J291" s="8"/>
    </row>
    <row r="292" spans="2:10" x14ac:dyDescent="0.3">
      <c r="B292" s="5">
        <v>44872</v>
      </c>
      <c r="C292" s="6" t="s">
        <v>53</v>
      </c>
      <c r="D292" s="4" t="s">
        <v>16</v>
      </c>
      <c r="E292" s="4" t="str">
        <f>IFERROR(VLOOKUP(tbl_lançamentos[[#This Row],[Categoria]],tbl_configurações[],2,0),"")</f>
        <v>Entrada</v>
      </c>
      <c r="F292" s="4" t="str">
        <f>IFERROR(VLOOKUP(tbl_lançamentos[[#This Row],[Categoria]],tbl_configurações[],3,0),"")</f>
        <v>Fixo</v>
      </c>
      <c r="G292" s="7">
        <v>332</v>
      </c>
      <c r="H292" s="7">
        <f>IF(ISNUMBER(H291),H291,0)+IF(tbl_lançamentos[[#This Row],[Movimento]]="Entrada",tbl_lançamentos[[#This Row],[Realizado]],-tbl_lançamentos[[#This Row],[Realizado]])</f>
        <v>97142</v>
      </c>
      <c r="J292" s="8"/>
    </row>
    <row r="293" spans="2:10" x14ac:dyDescent="0.3">
      <c r="B293" s="5">
        <v>44872</v>
      </c>
      <c r="C293" s="6" t="s">
        <v>50</v>
      </c>
      <c r="D293" s="4" t="s">
        <v>28</v>
      </c>
      <c r="E293" s="4" t="str">
        <f>IFERROR(VLOOKUP(tbl_lançamentos[[#This Row],[Categoria]],tbl_configurações[],2,0),"")</f>
        <v>Saída</v>
      </c>
      <c r="F293" s="4" t="str">
        <f>IFERROR(VLOOKUP(tbl_lançamentos[[#This Row],[Categoria]],tbl_configurações[],3,0),"")</f>
        <v>Variável</v>
      </c>
      <c r="G293" s="7">
        <v>80</v>
      </c>
      <c r="H293" s="7">
        <f>IF(ISNUMBER(H292),H292,0)+IF(tbl_lançamentos[[#This Row],[Movimento]]="Entrada",tbl_lançamentos[[#This Row],[Realizado]],-tbl_lançamentos[[#This Row],[Realizado]])</f>
        <v>97062</v>
      </c>
      <c r="J293" s="8"/>
    </row>
    <row r="294" spans="2:10" x14ac:dyDescent="0.3">
      <c r="B294" s="5">
        <v>44874</v>
      </c>
      <c r="C294" s="6" t="s">
        <v>45</v>
      </c>
      <c r="D294" s="4" t="s">
        <v>28</v>
      </c>
      <c r="E294" s="4" t="str">
        <f>IFERROR(VLOOKUP(tbl_lançamentos[[#This Row],[Categoria]],tbl_configurações[],2,0),"")</f>
        <v>Saída</v>
      </c>
      <c r="F294" s="4" t="str">
        <f>IFERROR(VLOOKUP(tbl_lançamentos[[#This Row],[Categoria]],tbl_configurações[],3,0),"")</f>
        <v>Variável</v>
      </c>
      <c r="G294" s="7">
        <v>2419</v>
      </c>
      <c r="H294" s="7">
        <f>IF(ISNUMBER(H293),H293,0)+IF(tbl_lançamentos[[#This Row],[Movimento]]="Entrada",tbl_lançamentos[[#This Row],[Realizado]],-tbl_lançamentos[[#This Row],[Realizado]])</f>
        <v>94643</v>
      </c>
      <c r="J294" s="8"/>
    </row>
    <row r="295" spans="2:10" x14ac:dyDescent="0.3">
      <c r="B295" s="5">
        <v>44875</v>
      </c>
      <c r="C295" s="6" t="s">
        <v>42</v>
      </c>
      <c r="D295" s="4" t="s">
        <v>20</v>
      </c>
      <c r="E295" s="4" t="str">
        <f>IFERROR(VLOOKUP(tbl_lançamentos[[#This Row],[Categoria]],tbl_configurações[],2,0),"")</f>
        <v>Saída</v>
      </c>
      <c r="F295" s="4" t="str">
        <f>IFERROR(VLOOKUP(tbl_lançamentos[[#This Row],[Categoria]],tbl_configurações[],3,0),"")</f>
        <v>Fixo</v>
      </c>
      <c r="G295" s="7">
        <v>2871</v>
      </c>
      <c r="H295" s="7">
        <f>IF(ISNUMBER(H294),H294,0)+IF(tbl_lançamentos[[#This Row],[Movimento]]="Entrada",tbl_lançamentos[[#This Row],[Realizado]],-tbl_lançamentos[[#This Row],[Realizado]])</f>
        <v>91772</v>
      </c>
      <c r="J295" s="8"/>
    </row>
    <row r="296" spans="2:10" x14ac:dyDescent="0.3">
      <c r="B296" s="5">
        <v>44878</v>
      </c>
      <c r="C296" s="6" t="s">
        <v>42</v>
      </c>
      <c r="D296" s="4" t="s">
        <v>20</v>
      </c>
      <c r="E296" s="4" t="str">
        <f>IFERROR(VLOOKUP(tbl_lançamentos[[#This Row],[Categoria]],tbl_configurações[],2,0),"")</f>
        <v>Saída</v>
      </c>
      <c r="F296" s="4" t="str">
        <f>IFERROR(VLOOKUP(tbl_lançamentos[[#This Row],[Categoria]],tbl_configurações[],3,0),"")</f>
        <v>Fixo</v>
      </c>
      <c r="G296" s="7">
        <v>3209</v>
      </c>
      <c r="H296" s="7">
        <f>IF(ISNUMBER(H295),H295,0)+IF(tbl_lançamentos[[#This Row],[Movimento]]="Entrada",tbl_lançamentos[[#This Row],[Realizado]],-tbl_lançamentos[[#This Row],[Realizado]])</f>
        <v>88563</v>
      </c>
      <c r="J296" s="8"/>
    </row>
    <row r="297" spans="2:10" x14ac:dyDescent="0.3">
      <c r="B297" s="5">
        <v>44881</v>
      </c>
      <c r="C297" s="6" t="s">
        <v>30</v>
      </c>
      <c r="D297" s="4" t="s">
        <v>28</v>
      </c>
      <c r="E297" s="4" t="str">
        <f>IFERROR(VLOOKUP(tbl_lançamentos[[#This Row],[Categoria]],tbl_configurações[],2,0),"")</f>
        <v>Saída</v>
      </c>
      <c r="F297" s="4" t="str">
        <f>IFERROR(VLOOKUP(tbl_lançamentos[[#This Row],[Categoria]],tbl_configurações[],3,0),"")</f>
        <v>Variável</v>
      </c>
      <c r="G297" s="7">
        <v>612</v>
      </c>
      <c r="H297" s="7">
        <f>IF(ISNUMBER(H296),H296,0)+IF(tbl_lançamentos[[#This Row],[Movimento]]="Entrada",tbl_lançamentos[[#This Row],[Realizado]],-tbl_lançamentos[[#This Row],[Realizado]])</f>
        <v>87951</v>
      </c>
      <c r="J297" s="8"/>
    </row>
    <row r="298" spans="2:10" x14ac:dyDescent="0.3">
      <c r="B298" s="5">
        <v>44881</v>
      </c>
      <c r="C298" s="6" t="s">
        <v>51</v>
      </c>
      <c r="D298" s="4" t="s">
        <v>19</v>
      </c>
      <c r="E298" s="4" t="str">
        <f>IFERROR(VLOOKUP(tbl_lançamentos[[#This Row],[Categoria]],tbl_configurações[],2,0),"")</f>
        <v>Saída</v>
      </c>
      <c r="F298" s="4" t="str">
        <f>IFERROR(VLOOKUP(tbl_lançamentos[[#This Row],[Categoria]],tbl_configurações[],3,0),"")</f>
        <v>Fixo</v>
      </c>
      <c r="G298" s="7">
        <v>433</v>
      </c>
      <c r="H298" s="7">
        <f>IF(ISNUMBER(H297),H297,0)+IF(tbl_lançamentos[[#This Row],[Movimento]]="Entrada",tbl_lançamentos[[#This Row],[Realizado]],-tbl_lançamentos[[#This Row],[Realizado]])</f>
        <v>87518</v>
      </c>
      <c r="J298" s="8"/>
    </row>
    <row r="299" spans="2:10" x14ac:dyDescent="0.3">
      <c r="B299" s="5">
        <v>44882</v>
      </c>
      <c r="C299" s="6" t="s">
        <v>53</v>
      </c>
      <c r="D299" s="4" t="s">
        <v>16</v>
      </c>
      <c r="E299" s="4" t="str">
        <f>IFERROR(VLOOKUP(tbl_lançamentos[[#This Row],[Categoria]],tbl_configurações[],2,0),"")</f>
        <v>Entrada</v>
      </c>
      <c r="F299" s="4" t="str">
        <f>IFERROR(VLOOKUP(tbl_lançamentos[[#This Row],[Categoria]],tbl_configurações[],3,0),"")</f>
        <v>Fixo</v>
      </c>
      <c r="G299" s="7">
        <v>3265</v>
      </c>
      <c r="H299" s="7">
        <f>IF(ISNUMBER(H298),H298,0)+IF(tbl_lançamentos[[#This Row],[Movimento]]="Entrada",tbl_lançamentos[[#This Row],[Realizado]],-tbl_lançamentos[[#This Row],[Realizado]])</f>
        <v>90783</v>
      </c>
      <c r="J299" s="8"/>
    </row>
    <row r="300" spans="2:10" x14ac:dyDescent="0.3">
      <c r="B300" s="5">
        <v>44885</v>
      </c>
      <c r="C300" s="6" t="s">
        <v>54</v>
      </c>
      <c r="D300" s="4" t="s">
        <v>19</v>
      </c>
      <c r="E300" s="4" t="str">
        <f>IFERROR(VLOOKUP(tbl_lançamentos[[#This Row],[Categoria]],tbl_configurações[],2,0),"")</f>
        <v>Saída</v>
      </c>
      <c r="F300" s="4" t="str">
        <f>IFERROR(VLOOKUP(tbl_lançamentos[[#This Row],[Categoria]],tbl_configurações[],3,0),"")</f>
        <v>Fixo</v>
      </c>
      <c r="G300" s="7">
        <v>3166</v>
      </c>
      <c r="H300" s="7">
        <f>IF(ISNUMBER(H299),H299,0)+IF(tbl_lançamentos[[#This Row],[Movimento]]="Entrada",tbl_lançamentos[[#This Row],[Realizado]],-tbl_lançamentos[[#This Row],[Realizado]])</f>
        <v>87617</v>
      </c>
      <c r="J300" s="8"/>
    </row>
    <row r="301" spans="2:10" x14ac:dyDescent="0.3">
      <c r="B301" s="5">
        <v>44888</v>
      </c>
      <c r="C301" s="6" t="s">
        <v>54</v>
      </c>
      <c r="D301" s="4" t="s">
        <v>19</v>
      </c>
      <c r="E301" s="4" t="str">
        <f>IFERROR(VLOOKUP(tbl_lançamentos[[#This Row],[Categoria]],tbl_configurações[],2,0),"")</f>
        <v>Saída</v>
      </c>
      <c r="F301" s="4" t="str">
        <f>IFERROR(VLOOKUP(tbl_lançamentos[[#This Row],[Categoria]],tbl_configurações[],3,0),"")</f>
        <v>Fixo</v>
      </c>
      <c r="G301" s="7">
        <v>84</v>
      </c>
      <c r="H301" s="7">
        <f>IF(ISNUMBER(H300),H300,0)+IF(tbl_lançamentos[[#This Row],[Movimento]]="Entrada",tbl_lançamentos[[#This Row],[Realizado]],-tbl_lançamentos[[#This Row],[Realizado]])</f>
        <v>87533</v>
      </c>
      <c r="J301" s="8"/>
    </row>
    <row r="302" spans="2:10" x14ac:dyDescent="0.3">
      <c r="B302" s="5">
        <v>44890</v>
      </c>
      <c r="C302" s="6" t="s">
        <v>42</v>
      </c>
      <c r="D302" s="4" t="s">
        <v>20</v>
      </c>
      <c r="E302" s="4" t="str">
        <f>IFERROR(VLOOKUP(tbl_lançamentos[[#This Row],[Categoria]],tbl_configurações[],2,0),"")</f>
        <v>Saída</v>
      </c>
      <c r="F302" s="4" t="str">
        <f>IFERROR(VLOOKUP(tbl_lançamentos[[#This Row],[Categoria]],tbl_configurações[],3,0),"")</f>
        <v>Fixo</v>
      </c>
      <c r="G302" s="7">
        <v>2079</v>
      </c>
      <c r="H302" s="7">
        <f>IF(ISNUMBER(H301),H301,0)+IF(tbl_lançamentos[[#This Row],[Movimento]]="Entrada",tbl_lançamentos[[#This Row],[Realizado]],-tbl_lançamentos[[#This Row],[Realizado]])</f>
        <v>85454</v>
      </c>
      <c r="J302" s="8"/>
    </row>
    <row r="303" spans="2:10" x14ac:dyDescent="0.3">
      <c r="B303" s="5">
        <v>44895</v>
      </c>
      <c r="C303" s="6" t="s">
        <v>30</v>
      </c>
      <c r="D303" s="4" t="s">
        <v>28</v>
      </c>
      <c r="E303" s="4" t="str">
        <f>IFERROR(VLOOKUP(tbl_lançamentos[[#This Row],[Categoria]],tbl_configurações[],2,0),"")</f>
        <v>Saída</v>
      </c>
      <c r="F303" s="4" t="str">
        <f>IFERROR(VLOOKUP(tbl_lançamentos[[#This Row],[Categoria]],tbl_configurações[],3,0),"")</f>
        <v>Variável</v>
      </c>
      <c r="G303" s="7">
        <v>128</v>
      </c>
      <c r="H303" s="7">
        <f>IF(ISNUMBER(H302),H302,0)+IF(tbl_lançamentos[[#This Row],[Movimento]]="Entrada",tbl_lançamentos[[#This Row],[Realizado]],-tbl_lançamentos[[#This Row],[Realizado]])</f>
        <v>85326</v>
      </c>
      <c r="J303" s="8"/>
    </row>
    <row r="304" spans="2:10" x14ac:dyDescent="0.3">
      <c r="B304" s="5">
        <v>44896</v>
      </c>
      <c r="C304" s="6" t="s">
        <v>59</v>
      </c>
      <c r="D304" s="4" t="s">
        <v>20</v>
      </c>
      <c r="E304" s="4" t="str">
        <f>IFERROR(VLOOKUP(tbl_lançamentos[[#This Row],[Categoria]],tbl_configurações[],2,0),"")</f>
        <v>Saída</v>
      </c>
      <c r="F304" s="4" t="str">
        <f>IFERROR(VLOOKUP(tbl_lançamentos[[#This Row],[Categoria]],tbl_configurações[],3,0),"")</f>
        <v>Fixo</v>
      </c>
      <c r="G304" s="7">
        <v>1044</v>
      </c>
      <c r="H304" s="7">
        <f>IF(ISNUMBER(H303),H303,0)+IF(tbl_lançamentos[[#This Row],[Movimento]]="Entrada",tbl_lançamentos[[#This Row],[Realizado]],-tbl_lançamentos[[#This Row],[Realizado]])</f>
        <v>84282</v>
      </c>
      <c r="J304" s="8"/>
    </row>
    <row r="305" spans="2:10" x14ac:dyDescent="0.3">
      <c r="B305" s="5">
        <v>44897</v>
      </c>
      <c r="C305" s="6" t="s">
        <v>46</v>
      </c>
      <c r="D305" s="4" t="s">
        <v>22</v>
      </c>
      <c r="E305" s="4" t="str">
        <f>IFERROR(VLOOKUP(tbl_lançamentos[[#This Row],[Categoria]],tbl_configurações[],2,0),"")</f>
        <v>Saída</v>
      </c>
      <c r="F305" s="4" t="str">
        <f>IFERROR(VLOOKUP(tbl_lançamentos[[#This Row],[Categoria]],tbl_configurações[],3,0),"")</f>
        <v>Fixo</v>
      </c>
      <c r="G305" s="7">
        <v>3509</v>
      </c>
      <c r="H305" s="7">
        <f>IF(ISNUMBER(H304),H304,0)+IF(tbl_lançamentos[[#This Row],[Movimento]]="Entrada",tbl_lançamentos[[#This Row],[Realizado]],-tbl_lançamentos[[#This Row],[Realizado]])</f>
        <v>80773</v>
      </c>
      <c r="J305" s="8"/>
    </row>
    <row r="306" spans="2:10" x14ac:dyDescent="0.3">
      <c r="B306" s="5">
        <v>44900</v>
      </c>
      <c r="C306" s="6" t="s">
        <v>12</v>
      </c>
      <c r="D306" s="4" t="s">
        <v>19</v>
      </c>
      <c r="E306" s="4" t="str">
        <f>IFERROR(VLOOKUP(tbl_lançamentos[[#This Row],[Categoria]],tbl_configurações[],2,0),"")</f>
        <v>Saída</v>
      </c>
      <c r="F306" s="4" t="str">
        <f>IFERROR(VLOOKUP(tbl_lançamentos[[#This Row],[Categoria]],tbl_configurações[],3,0),"")</f>
        <v>Fixo</v>
      </c>
      <c r="G306" s="7">
        <v>1272</v>
      </c>
      <c r="H306" s="7">
        <f>IF(ISNUMBER(H305),H305,0)+IF(tbl_lançamentos[[#This Row],[Movimento]]="Entrada",tbl_lançamentos[[#This Row],[Realizado]],-tbl_lançamentos[[#This Row],[Realizado]])</f>
        <v>79501</v>
      </c>
      <c r="J306" s="8"/>
    </row>
    <row r="307" spans="2:10" x14ac:dyDescent="0.3">
      <c r="B307" s="5">
        <v>44901</v>
      </c>
      <c r="C307" s="6" t="s">
        <v>36</v>
      </c>
      <c r="D307" s="4" t="s">
        <v>22</v>
      </c>
      <c r="E307" s="4" t="str">
        <f>IFERROR(VLOOKUP(tbl_lançamentos[[#This Row],[Categoria]],tbl_configurações[],2,0),"")</f>
        <v>Saída</v>
      </c>
      <c r="F307" s="4" t="str">
        <f>IFERROR(VLOOKUP(tbl_lançamentos[[#This Row],[Categoria]],tbl_configurações[],3,0),"")</f>
        <v>Fixo</v>
      </c>
      <c r="G307" s="7">
        <v>520</v>
      </c>
      <c r="H307" s="7">
        <f>IF(ISNUMBER(H306),H306,0)+IF(tbl_lançamentos[[#This Row],[Movimento]]="Entrada",tbl_lançamentos[[#This Row],[Realizado]],-tbl_lançamentos[[#This Row],[Realizado]])</f>
        <v>78981</v>
      </c>
      <c r="J307" s="8"/>
    </row>
    <row r="308" spans="2:10" x14ac:dyDescent="0.3">
      <c r="B308" s="5">
        <v>44902</v>
      </c>
      <c r="C308" s="6" t="s">
        <v>42</v>
      </c>
      <c r="D308" s="4" t="s">
        <v>20</v>
      </c>
      <c r="E308" s="4" t="str">
        <f>IFERROR(VLOOKUP(tbl_lançamentos[[#This Row],[Categoria]],tbl_configurações[],2,0),"")</f>
        <v>Saída</v>
      </c>
      <c r="F308" s="4" t="str">
        <f>IFERROR(VLOOKUP(tbl_lançamentos[[#This Row],[Categoria]],tbl_configurações[],3,0),"")</f>
        <v>Fixo</v>
      </c>
      <c r="G308" s="7">
        <v>2790</v>
      </c>
      <c r="H308" s="7">
        <f>IF(ISNUMBER(H307),H307,0)+IF(tbl_lançamentos[[#This Row],[Movimento]]="Entrada",tbl_lançamentos[[#This Row],[Realizado]],-tbl_lançamentos[[#This Row],[Realizado]])</f>
        <v>76191</v>
      </c>
      <c r="J308" s="8"/>
    </row>
    <row r="309" spans="2:10" x14ac:dyDescent="0.3">
      <c r="B309" s="5">
        <v>44902</v>
      </c>
      <c r="C309" s="6" t="s">
        <v>46</v>
      </c>
      <c r="D309" s="4" t="s">
        <v>22</v>
      </c>
      <c r="E309" s="4" t="str">
        <f>IFERROR(VLOOKUP(tbl_lançamentos[[#This Row],[Categoria]],tbl_configurações[],2,0),"")</f>
        <v>Saída</v>
      </c>
      <c r="F309" s="4" t="str">
        <f>IFERROR(VLOOKUP(tbl_lançamentos[[#This Row],[Categoria]],tbl_configurações[],3,0),"")</f>
        <v>Fixo</v>
      </c>
      <c r="G309" s="7">
        <v>696</v>
      </c>
      <c r="H309" s="7">
        <f>IF(ISNUMBER(H308),H308,0)+IF(tbl_lançamentos[[#This Row],[Movimento]]="Entrada",tbl_lançamentos[[#This Row],[Realizado]],-tbl_lançamentos[[#This Row],[Realizado]])</f>
        <v>75495</v>
      </c>
      <c r="J309" s="8"/>
    </row>
    <row r="310" spans="2:10" x14ac:dyDescent="0.3">
      <c r="B310" s="5">
        <v>44902</v>
      </c>
      <c r="C310" s="6" t="s">
        <v>39</v>
      </c>
      <c r="D310" s="4" t="s">
        <v>17</v>
      </c>
      <c r="E310" s="4" t="str">
        <f>IFERROR(VLOOKUP(tbl_lançamentos[[#This Row],[Categoria]],tbl_configurações[],2,0),"")</f>
        <v>Saída</v>
      </c>
      <c r="F310" s="4" t="str">
        <f>IFERROR(VLOOKUP(tbl_lançamentos[[#This Row],[Categoria]],tbl_configurações[],3,0),"")</f>
        <v>Fixo</v>
      </c>
      <c r="G310" s="7">
        <v>2638</v>
      </c>
      <c r="H310" s="7">
        <f>IF(ISNUMBER(H309),H309,0)+IF(tbl_lançamentos[[#This Row],[Movimento]]="Entrada",tbl_lançamentos[[#This Row],[Realizado]],-tbl_lançamentos[[#This Row],[Realizado]])</f>
        <v>72857</v>
      </c>
      <c r="J310" s="8"/>
    </row>
    <row r="311" spans="2:10" x14ac:dyDescent="0.3">
      <c r="B311" s="5">
        <v>44903</v>
      </c>
      <c r="C311" s="6" t="s">
        <v>51</v>
      </c>
      <c r="D311" s="4" t="s">
        <v>19</v>
      </c>
      <c r="E311" s="4" t="str">
        <f>IFERROR(VLOOKUP(tbl_lançamentos[[#This Row],[Categoria]],tbl_configurações[],2,0),"")</f>
        <v>Saída</v>
      </c>
      <c r="F311" s="4" t="str">
        <f>IFERROR(VLOOKUP(tbl_lançamentos[[#This Row],[Categoria]],tbl_configurações[],3,0),"")</f>
        <v>Fixo</v>
      </c>
      <c r="G311" s="7">
        <v>3341</v>
      </c>
      <c r="H311" s="7">
        <f>IF(ISNUMBER(H310),H310,0)+IF(tbl_lançamentos[[#This Row],[Movimento]]="Entrada",tbl_lançamentos[[#This Row],[Realizado]],-tbl_lançamentos[[#This Row],[Realizado]])</f>
        <v>69516</v>
      </c>
      <c r="J311" s="8"/>
    </row>
    <row r="312" spans="2:10" x14ac:dyDescent="0.3">
      <c r="B312" s="5">
        <v>44903</v>
      </c>
      <c r="C312" s="6" t="s">
        <v>33</v>
      </c>
      <c r="D312" s="4" t="s">
        <v>20</v>
      </c>
      <c r="E312" s="4" t="str">
        <f>IFERROR(VLOOKUP(tbl_lançamentos[[#This Row],[Categoria]],tbl_configurações[],2,0),"")</f>
        <v>Saída</v>
      </c>
      <c r="F312" s="4" t="str">
        <f>IFERROR(VLOOKUP(tbl_lançamentos[[#This Row],[Categoria]],tbl_configurações[],3,0),"")</f>
        <v>Fixo</v>
      </c>
      <c r="G312" s="7">
        <v>439</v>
      </c>
      <c r="H312" s="7">
        <f>IF(ISNUMBER(H311),H311,0)+IF(tbl_lançamentos[[#This Row],[Movimento]]="Entrada",tbl_lançamentos[[#This Row],[Realizado]],-tbl_lançamentos[[#This Row],[Realizado]])</f>
        <v>69077</v>
      </c>
      <c r="J312" s="8"/>
    </row>
    <row r="313" spans="2:10" x14ac:dyDescent="0.3">
      <c r="B313" s="5">
        <v>44904</v>
      </c>
      <c r="C313" s="6" t="s">
        <v>49</v>
      </c>
      <c r="D313" s="4" t="s">
        <v>26</v>
      </c>
      <c r="E313" s="4" t="str">
        <f>IFERROR(VLOOKUP(tbl_lançamentos[[#This Row],[Categoria]],tbl_configurações[],2,0),"")</f>
        <v>Saída</v>
      </c>
      <c r="F313" s="4" t="str">
        <f>IFERROR(VLOOKUP(tbl_lançamentos[[#This Row],[Categoria]],tbl_configurações[],3,0),"")</f>
        <v>Variável</v>
      </c>
      <c r="G313" s="7">
        <v>1122</v>
      </c>
      <c r="H313" s="7">
        <f>IF(ISNUMBER(H312),H312,0)+IF(tbl_lançamentos[[#This Row],[Movimento]]="Entrada",tbl_lançamentos[[#This Row],[Realizado]],-tbl_lançamentos[[#This Row],[Realizado]])</f>
        <v>67955</v>
      </c>
      <c r="J313" s="8"/>
    </row>
    <row r="314" spans="2:10" x14ac:dyDescent="0.3">
      <c r="B314" s="5">
        <v>44904</v>
      </c>
      <c r="C314" s="6" t="s">
        <v>50</v>
      </c>
      <c r="D314" s="4" t="s">
        <v>28</v>
      </c>
      <c r="E314" s="4" t="str">
        <f>IFERROR(VLOOKUP(tbl_lançamentos[[#This Row],[Categoria]],tbl_configurações[],2,0),"")</f>
        <v>Saída</v>
      </c>
      <c r="F314" s="4" t="str">
        <f>IFERROR(VLOOKUP(tbl_lançamentos[[#This Row],[Categoria]],tbl_configurações[],3,0),"")</f>
        <v>Variável</v>
      </c>
      <c r="G314" s="7">
        <v>2118</v>
      </c>
      <c r="H314" s="7">
        <f>IF(ISNUMBER(H313),H313,0)+IF(tbl_lançamentos[[#This Row],[Movimento]]="Entrada",tbl_lançamentos[[#This Row],[Realizado]],-tbl_lançamentos[[#This Row],[Realizado]])</f>
        <v>65837</v>
      </c>
      <c r="J314" s="8"/>
    </row>
    <row r="315" spans="2:10" x14ac:dyDescent="0.3">
      <c r="B315" s="5">
        <v>44908</v>
      </c>
      <c r="C315" s="6" t="s">
        <v>38</v>
      </c>
      <c r="D315" s="4" t="s">
        <v>24</v>
      </c>
      <c r="E315" s="4" t="str">
        <f>IFERROR(VLOOKUP(tbl_lançamentos[[#This Row],[Categoria]],tbl_configurações[],2,0),"")</f>
        <v>Saída</v>
      </c>
      <c r="F315" s="4" t="str">
        <f>IFERROR(VLOOKUP(tbl_lançamentos[[#This Row],[Categoria]],tbl_configurações[],3,0),"")</f>
        <v>Variável</v>
      </c>
      <c r="G315" s="7">
        <v>3843</v>
      </c>
      <c r="H315" s="7">
        <f>IF(ISNUMBER(H314),H314,0)+IF(tbl_lançamentos[[#This Row],[Movimento]]="Entrada",tbl_lançamentos[[#This Row],[Realizado]],-tbl_lançamentos[[#This Row],[Realizado]])</f>
        <v>61994</v>
      </c>
      <c r="J315" s="8"/>
    </row>
    <row r="316" spans="2:10" x14ac:dyDescent="0.3">
      <c r="B316" s="5">
        <v>44908</v>
      </c>
      <c r="C316" s="6" t="s">
        <v>50</v>
      </c>
      <c r="D316" s="4" t="s">
        <v>28</v>
      </c>
      <c r="E316" s="4" t="str">
        <f>IFERROR(VLOOKUP(tbl_lançamentos[[#This Row],[Categoria]],tbl_configurações[],2,0),"")</f>
        <v>Saída</v>
      </c>
      <c r="F316" s="4" t="str">
        <f>IFERROR(VLOOKUP(tbl_lançamentos[[#This Row],[Categoria]],tbl_configurações[],3,0),"")</f>
        <v>Variável</v>
      </c>
      <c r="G316" s="7">
        <v>2336</v>
      </c>
      <c r="H316" s="7">
        <f>IF(ISNUMBER(H315),H315,0)+IF(tbl_lançamentos[[#This Row],[Movimento]]="Entrada",tbl_lançamentos[[#This Row],[Realizado]],-tbl_lançamentos[[#This Row],[Realizado]])</f>
        <v>59658</v>
      </c>
      <c r="J316" s="8"/>
    </row>
    <row r="317" spans="2:10" x14ac:dyDescent="0.3">
      <c r="B317" s="5">
        <v>44908</v>
      </c>
      <c r="C317" s="6" t="s">
        <v>41</v>
      </c>
      <c r="D317" s="4" t="s">
        <v>17</v>
      </c>
      <c r="E317" s="4" t="str">
        <f>IFERROR(VLOOKUP(tbl_lançamentos[[#This Row],[Categoria]],tbl_configurações[],2,0),"")</f>
        <v>Saída</v>
      </c>
      <c r="F317" s="4" t="str">
        <f>IFERROR(VLOOKUP(tbl_lançamentos[[#This Row],[Categoria]],tbl_configurações[],3,0),"")</f>
        <v>Fixo</v>
      </c>
      <c r="G317" s="7">
        <v>1802</v>
      </c>
      <c r="H317" s="7">
        <f>IF(ISNUMBER(H316),H316,0)+IF(tbl_lançamentos[[#This Row],[Movimento]]="Entrada",tbl_lançamentos[[#This Row],[Realizado]],-tbl_lançamentos[[#This Row],[Realizado]])</f>
        <v>57856</v>
      </c>
      <c r="J317" s="8"/>
    </row>
    <row r="318" spans="2:10" x14ac:dyDescent="0.3">
      <c r="B318" s="5">
        <v>44909</v>
      </c>
      <c r="C318" s="6" t="s">
        <v>42</v>
      </c>
      <c r="D318" s="4" t="s">
        <v>20</v>
      </c>
      <c r="E318" s="4" t="str">
        <f>IFERROR(VLOOKUP(tbl_lançamentos[[#This Row],[Categoria]],tbl_configurações[],2,0),"")</f>
        <v>Saída</v>
      </c>
      <c r="F318" s="4" t="str">
        <f>IFERROR(VLOOKUP(tbl_lançamentos[[#This Row],[Categoria]],tbl_configurações[],3,0),"")</f>
        <v>Fixo</v>
      </c>
      <c r="G318" s="7">
        <v>3291</v>
      </c>
      <c r="H318" s="7">
        <f>IF(ISNUMBER(H317),H317,0)+IF(tbl_lançamentos[[#This Row],[Movimento]]="Entrada",tbl_lançamentos[[#This Row],[Realizado]],-tbl_lançamentos[[#This Row],[Realizado]])</f>
        <v>54565</v>
      </c>
      <c r="J318" s="8"/>
    </row>
    <row r="319" spans="2:10" x14ac:dyDescent="0.3">
      <c r="B319" s="5">
        <v>44911</v>
      </c>
      <c r="C319" s="6" t="s">
        <v>36</v>
      </c>
      <c r="D319" s="4" t="s">
        <v>22</v>
      </c>
      <c r="E319" s="4" t="str">
        <f>IFERROR(VLOOKUP(tbl_lançamentos[[#This Row],[Categoria]],tbl_configurações[],2,0),"")</f>
        <v>Saída</v>
      </c>
      <c r="F319" s="4" t="str">
        <f>IFERROR(VLOOKUP(tbl_lançamentos[[#This Row],[Categoria]],tbl_configurações[],3,0),"")</f>
        <v>Fixo</v>
      </c>
      <c r="G319" s="7">
        <v>3960</v>
      </c>
      <c r="H319" s="7">
        <f>IF(ISNUMBER(H318),H318,0)+IF(tbl_lançamentos[[#This Row],[Movimento]]="Entrada",tbl_lançamentos[[#This Row],[Realizado]],-tbl_lançamentos[[#This Row],[Realizado]])</f>
        <v>50605</v>
      </c>
      <c r="J319" s="8"/>
    </row>
    <row r="320" spans="2:10" x14ac:dyDescent="0.3">
      <c r="B320" s="5">
        <v>44912</v>
      </c>
      <c r="C320" s="6" t="s">
        <v>54</v>
      </c>
      <c r="D320" s="4" t="s">
        <v>19</v>
      </c>
      <c r="E320" s="4" t="str">
        <f>IFERROR(VLOOKUP(tbl_lançamentos[[#This Row],[Categoria]],tbl_configurações[],2,0),"")</f>
        <v>Saída</v>
      </c>
      <c r="F320" s="4" t="str">
        <f>IFERROR(VLOOKUP(tbl_lançamentos[[#This Row],[Categoria]],tbl_configurações[],3,0),"")</f>
        <v>Fixo</v>
      </c>
      <c r="G320" s="7">
        <v>2785</v>
      </c>
      <c r="H320" s="7">
        <f>IF(ISNUMBER(H319),H319,0)+IF(tbl_lançamentos[[#This Row],[Movimento]]="Entrada",tbl_lançamentos[[#This Row],[Realizado]],-tbl_lançamentos[[#This Row],[Realizado]])</f>
        <v>47820</v>
      </c>
      <c r="J320" s="8"/>
    </row>
    <row r="321" spans="2:10" x14ac:dyDescent="0.3">
      <c r="B321" s="5">
        <v>44912</v>
      </c>
      <c r="C321" s="6" t="s">
        <v>54</v>
      </c>
      <c r="D321" s="4" t="s">
        <v>19</v>
      </c>
      <c r="E321" s="4" t="str">
        <f>IFERROR(VLOOKUP(tbl_lançamentos[[#This Row],[Categoria]],tbl_configurações[],2,0),"")</f>
        <v>Saída</v>
      </c>
      <c r="F321" s="4" t="str">
        <f>IFERROR(VLOOKUP(tbl_lançamentos[[#This Row],[Categoria]],tbl_configurações[],3,0),"")</f>
        <v>Fixo</v>
      </c>
      <c r="G321" s="7">
        <v>241</v>
      </c>
      <c r="H321" s="7">
        <f>IF(ISNUMBER(H320),H320,0)+IF(tbl_lançamentos[[#This Row],[Movimento]]="Entrada",tbl_lançamentos[[#This Row],[Realizado]],-tbl_lançamentos[[#This Row],[Realizado]])</f>
        <v>47579</v>
      </c>
      <c r="J321" s="8"/>
    </row>
    <row r="322" spans="2:10" x14ac:dyDescent="0.3">
      <c r="B322" s="5">
        <v>44913</v>
      </c>
      <c r="C322" s="6" t="s">
        <v>46</v>
      </c>
      <c r="D322" s="4" t="s">
        <v>22</v>
      </c>
      <c r="E322" s="4" t="str">
        <f>IFERROR(VLOOKUP(tbl_lançamentos[[#This Row],[Categoria]],tbl_configurações[],2,0),"")</f>
        <v>Saída</v>
      </c>
      <c r="F322" s="4" t="str">
        <f>IFERROR(VLOOKUP(tbl_lançamentos[[#This Row],[Categoria]],tbl_configurações[],3,0),"")</f>
        <v>Fixo</v>
      </c>
      <c r="G322" s="7">
        <v>408</v>
      </c>
      <c r="H322" s="7">
        <f>IF(ISNUMBER(H321),H321,0)+IF(tbl_lançamentos[[#This Row],[Movimento]]="Entrada",tbl_lançamentos[[#This Row],[Realizado]],-tbl_lançamentos[[#This Row],[Realizado]])</f>
        <v>47171</v>
      </c>
      <c r="J322" s="8"/>
    </row>
    <row r="323" spans="2:10" x14ac:dyDescent="0.3">
      <c r="B323" s="5">
        <v>44915</v>
      </c>
      <c r="C323" s="6" t="s">
        <v>58</v>
      </c>
      <c r="D323" s="4" t="s">
        <v>17</v>
      </c>
      <c r="E323" s="4" t="str">
        <f>IFERROR(VLOOKUP(tbl_lançamentos[[#This Row],[Categoria]],tbl_configurações[],2,0),"")</f>
        <v>Saída</v>
      </c>
      <c r="F323" s="4" t="str">
        <f>IFERROR(VLOOKUP(tbl_lançamentos[[#This Row],[Categoria]],tbl_configurações[],3,0),"")</f>
        <v>Fixo</v>
      </c>
      <c r="G323" s="7">
        <v>3586</v>
      </c>
      <c r="H323" s="7">
        <f>IF(ISNUMBER(H322),H322,0)+IF(tbl_lançamentos[[#This Row],[Movimento]]="Entrada",tbl_lançamentos[[#This Row],[Realizado]],-tbl_lançamentos[[#This Row],[Realizado]])</f>
        <v>43585</v>
      </c>
      <c r="J323" s="8"/>
    </row>
    <row r="324" spans="2:10" x14ac:dyDescent="0.3">
      <c r="B324" s="5">
        <v>44915</v>
      </c>
      <c r="C324" s="6" t="s">
        <v>56</v>
      </c>
      <c r="D324" s="4" t="s">
        <v>22</v>
      </c>
      <c r="E324" s="4" t="str">
        <f>IFERROR(VLOOKUP(tbl_lançamentos[[#This Row],[Categoria]],tbl_configurações[],2,0),"")</f>
        <v>Saída</v>
      </c>
      <c r="F324" s="4" t="str">
        <f>IFERROR(VLOOKUP(tbl_lançamentos[[#This Row],[Categoria]],tbl_configurações[],3,0),"")</f>
        <v>Fixo</v>
      </c>
      <c r="G324" s="7">
        <v>1625</v>
      </c>
      <c r="H324" s="7">
        <f>IF(ISNUMBER(H323),H323,0)+IF(tbl_lançamentos[[#This Row],[Movimento]]="Entrada",tbl_lançamentos[[#This Row],[Realizado]],-tbl_lançamentos[[#This Row],[Realizado]])</f>
        <v>41960</v>
      </c>
      <c r="J324" s="8"/>
    </row>
    <row r="325" spans="2:10" x14ac:dyDescent="0.3">
      <c r="B325" s="5">
        <v>44916</v>
      </c>
      <c r="C325" s="6" t="s">
        <v>41</v>
      </c>
      <c r="D325" s="4" t="s">
        <v>17</v>
      </c>
      <c r="E325" s="4" t="str">
        <f>IFERROR(VLOOKUP(tbl_lançamentos[[#This Row],[Categoria]],tbl_configurações[],2,0),"")</f>
        <v>Saída</v>
      </c>
      <c r="F325" s="4" t="str">
        <f>IFERROR(VLOOKUP(tbl_lançamentos[[#This Row],[Categoria]],tbl_configurações[],3,0),"")</f>
        <v>Fixo</v>
      </c>
      <c r="G325" s="7">
        <v>2852</v>
      </c>
      <c r="H325" s="7">
        <f>IF(ISNUMBER(H324),H324,0)+IF(tbl_lançamentos[[#This Row],[Movimento]]="Entrada",tbl_lançamentos[[#This Row],[Realizado]],-tbl_lançamentos[[#This Row],[Realizado]])</f>
        <v>39108</v>
      </c>
      <c r="J325" s="8"/>
    </row>
    <row r="326" spans="2:10" x14ac:dyDescent="0.3">
      <c r="B326" s="5">
        <v>44917</v>
      </c>
      <c r="C326" s="6" t="s">
        <v>50</v>
      </c>
      <c r="D326" s="4" t="s">
        <v>28</v>
      </c>
      <c r="E326" s="4" t="str">
        <f>IFERROR(VLOOKUP(tbl_lançamentos[[#This Row],[Categoria]],tbl_configurações[],2,0),"")</f>
        <v>Saída</v>
      </c>
      <c r="F326" s="4" t="str">
        <f>IFERROR(VLOOKUP(tbl_lançamentos[[#This Row],[Categoria]],tbl_configurações[],3,0),"")</f>
        <v>Variável</v>
      </c>
      <c r="G326" s="7">
        <v>2730</v>
      </c>
      <c r="H326" s="7">
        <f>IF(ISNUMBER(H325),H325,0)+IF(tbl_lançamentos[[#This Row],[Movimento]]="Entrada",tbl_lançamentos[[#This Row],[Realizado]],-tbl_lançamentos[[#This Row],[Realizado]])</f>
        <v>36378</v>
      </c>
      <c r="J326" s="8"/>
    </row>
    <row r="327" spans="2:10" x14ac:dyDescent="0.3">
      <c r="B327" s="5">
        <v>44917</v>
      </c>
      <c r="C327" s="6" t="s">
        <v>46</v>
      </c>
      <c r="D327" s="4" t="s">
        <v>22</v>
      </c>
      <c r="E327" s="4" t="str">
        <f>IFERROR(VLOOKUP(tbl_lançamentos[[#This Row],[Categoria]],tbl_configurações[],2,0),"")</f>
        <v>Saída</v>
      </c>
      <c r="F327" s="4" t="str">
        <f>IFERROR(VLOOKUP(tbl_lançamentos[[#This Row],[Categoria]],tbl_configurações[],3,0),"")</f>
        <v>Fixo</v>
      </c>
      <c r="G327" s="7">
        <v>1076</v>
      </c>
      <c r="H327" s="7">
        <f>IF(ISNUMBER(H326),H326,0)+IF(tbl_lançamentos[[#This Row],[Movimento]]="Entrada",tbl_lançamentos[[#This Row],[Realizado]],-tbl_lançamentos[[#This Row],[Realizado]])</f>
        <v>35302</v>
      </c>
      <c r="J327" s="8"/>
    </row>
    <row r="328" spans="2:10" x14ac:dyDescent="0.3">
      <c r="B328" s="5">
        <v>44917</v>
      </c>
      <c r="C328" s="6" t="s">
        <v>36</v>
      </c>
      <c r="D328" s="4" t="s">
        <v>22</v>
      </c>
      <c r="E328" s="4" t="str">
        <f>IFERROR(VLOOKUP(tbl_lançamentos[[#This Row],[Categoria]],tbl_configurações[],2,0),"")</f>
        <v>Saída</v>
      </c>
      <c r="F328" s="4" t="str">
        <f>IFERROR(VLOOKUP(tbl_lançamentos[[#This Row],[Categoria]],tbl_configurações[],3,0),"")</f>
        <v>Fixo</v>
      </c>
      <c r="G328" s="7">
        <v>2862</v>
      </c>
      <c r="H328" s="7">
        <f>IF(ISNUMBER(H327),H327,0)+IF(tbl_lançamentos[[#This Row],[Movimento]]="Entrada",tbl_lançamentos[[#This Row],[Realizado]],-tbl_lançamentos[[#This Row],[Realizado]])</f>
        <v>32440</v>
      </c>
      <c r="J328" s="8"/>
    </row>
    <row r="329" spans="2:10" x14ac:dyDescent="0.3">
      <c r="B329" s="5">
        <v>44917</v>
      </c>
      <c r="C329" s="6" t="s">
        <v>55</v>
      </c>
      <c r="D329" s="4" t="s">
        <v>21</v>
      </c>
      <c r="E329" s="4" t="str">
        <f>IFERROR(VLOOKUP(tbl_lançamentos[[#This Row],[Categoria]],tbl_configurações[],2,0),"")</f>
        <v>Saída</v>
      </c>
      <c r="F329" s="4" t="str">
        <f>IFERROR(VLOOKUP(tbl_lançamentos[[#This Row],[Categoria]],tbl_configurações[],3,0),"")</f>
        <v>Fixo</v>
      </c>
      <c r="G329" s="7">
        <v>900</v>
      </c>
      <c r="H329" s="7">
        <f>IF(ISNUMBER(H328),H328,0)+IF(tbl_lançamentos[[#This Row],[Movimento]]="Entrada",tbl_lançamentos[[#This Row],[Realizado]],-tbl_lançamentos[[#This Row],[Realizado]])</f>
        <v>31540</v>
      </c>
      <c r="J329" s="8"/>
    </row>
    <row r="330" spans="2:10" x14ac:dyDescent="0.3">
      <c r="B330" s="5">
        <v>44918</v>
      </c>
      <c r="C330" s="6" t="s">
        <v>43</v>
      </c>
      <c r="D330" s="4" t="s">
        <v>23</v>
      </c>
      <c r="E330" s="4" t="str">
        <f>IFERROR(VLOOKUP(tbl_lançamentos[[#This Row],[Categoria]],tbl_configurações[],2,0),"")</f>
        <v>Saída</v>
      </c>
      <c r="F330" s="4" t="str">
        <f>IFERROR(VLOOKUP(tbl_lançamentos[[#This Row],[Categoria]],tbl_configurações[],3,0),"")</f>
        <v>Fixo</v>
      </c>
      <c r="G330" s="7">
        <v>3563</v>
      </c>
      <c r="H330" s="7">
        <f>IF(ISNUMBER(H329),H329,0)+IF(tbl_lançamentos[[#This Row],[Movimento]]="Entrada",tbl_lançamentos[[#This Row],[Realizado]],-tbl_lançamentos[[#This Row],[Realizado]])</f>
        <v>27977</v>
      </c>
      <c r="J330" s="8"/>
    </row>
    <row r="331" spans="2:10" x14ac:dyDescent="0.3">
      <c r="B331" s="5">
        <v>44919</v>
      </c>
      <c r="C331" s="6" t="s">
        <v>49</v>
      </c>
      <c r="D331" s="4" t="s">
        <v>26</v>
      </c>
      <c r="E331" s="4" t="str">
        <f>IFERROR(VLOOKUP(tbl_lançamentos[[#This Row],[Categoria]],tbl_configurações[],2,0),"")</f>
        <v>Saída</v>
      </c>
      <c r="F331" s="4" t="str">
        <f>IFERROR(VLOOKUP(tbl_lançamentos[[#This Row],[Categoria]],tbl_configurações[],3,0),"")</f>
        <v>Variável</v>
      </c>
      <c r="G331" s="7">
        <v>3465</v>
      </c>
      <c r="H331" s="7">
        <f>IF(ISNUMBER(H330),H330,0)+IF(tbl_lançamentos[[#This Row],[Movimento]]="Entrada",tbl_lançamentos[[#This Row],[Realizado]],-tbl_lançamentos[[#This Row],[Realizado]])</f>
        <v>24512</v>
      </c>
      <c r="J331" s="8"/>
    </row>
    <row r="332" spans="2:10" x14ac:dyDescent="0.3">
      <c r="B332" s="5">
        <v>44920</v>
      </c>
      <c r="C332" s="6" t="s">
        <v>45</v>
      </c>
      <c r="D332" s="4" t="s">
        <v>28</v>
      </c>
      <c r="E332" s="4" t="str">
        <f>IFERROR(VLOOKUP(tbl_lançamentos[[#This Row],[Categoria]],tbl_configurações[],2,0),"")</f>
        <v>Saída</v>
      </c>
      <c r="F332" s="4" t="str">
        <f>IFERROR(VLOOKUP(tbl_lançamentos[[#This Row],[Categoria]],tbl_configurações[],3,0),"")</f>
        <v>Variável</v>
      </c>
      <c r="G332" s="7">
        <v>317</v>
      </c>
      <c r="H332" s="7">
        <f>IF(ISNUMBER(H331),H331,0)+IF(tbl_lançamentos[[#This Row],[Movimento]]="Entrada",tbl_lançamentos[[#This Row],[Realizado]],-tbl_lançamentos[[#This Row],[Realizado]])</f>
        <v>24195</v>
      </c>
      <c r="J332" s="8"/>
    </row>
    <row r="333" spans="2:10" x14ac:dyDescent="0.3">
      <c r="B333" s="5">
        <v>44920</v>
      </c>
      <c r="C333" s="6" t="s">
        <v>44</v>
      </c>
      <c r="D333" s="4" t="s">
        <v>24</v>
      </c>
      <c r="E333" s="4" t="str">
        <f>IFERROR(VLOOKUP(tbl_lançamentos[[#This Row],[Categoria]],tbl_configurações[],2,0),"")</f>
        <v>Saída</v>
      </c>
      <c r="F333" s="4" t="str">
        <f>IFERROR(VLOOKUP(tbl_lançamentos[[#This Row],[Categoria]],tbl_configurações[],3,0),"")</f>
        <v>Variável</v>
      </c>
      <c r="G333" s="7">
        <v>2168</v>
      </c>
      <c r="H333" s="7">
        <f>IF(ISNUMBER(H332),H332,0)+IF(tbl_lançamentos[[#This Row],[Movimento]]="Entrada",tbl_lançamentos[[#This Row],[Realizado]],-tbl_lançamentos[[#This Row],[Realizado]])</f>
        <v>22027</v>
      </c>
      <c r="J333" s="8"/>
    </row>
    <row r="334" spans="2:10" x14ac:dyDescent="0.3">
      <c r="B334" s="5">
        <v>44921</v>
      </c>
      <c r="C334" s="6" t="s">
        <v>54</v>
      </c>
      <c r="D334" s="4" t="s">
        <v>19</v>
      </c>
      <c r="E334" s="4" t="str">
        <f>IFERROR(VLOOKUP(tbl_lançamentos[[#This Row],[Categoria]],tbl_configurações[],2,0),"")</f>
        <v>Saída</v>
      </c>
      <c r="F334" s="4" t="str">
        <f>IFERROR(VLOOKUP(tbl_lançamentos[[#This Row],[Categoria]],tbl_configurações[],3,0),"")</f>
        <v>Fixo</v>
      </c>
      <c r="G334" s="7">
        <v>1731</v>
      </c>
      <c r="H334" s="7">
        <f>IF(ISNUMBER(H333),H333,0)+IF(tbl_lançamentos[[#This Row],[Movimento]]="Entrada",tbl_lançamentos[[#This Row],[Realizado]],-tbl_lançamentos[[#This Row],[Realizado]])</f>
        <v>20296</v>
      </c>
      <c r="J334" s="8"/>
    </row>
    <row r="335" spans="2:10" x14ac:dyDescent="0.3">
      <c r="B335" s="5">
        <v>44921</v>
      </c>
      <c r="C335" s="6" t="s">
        <v>46</v>
      </c>
      <c r="D335" s="4" t="s">
        <v>22</v>
      </c>
      <c r="E335" s="4" t="str">
        <f>IFERROR(VLOOKUP(tbl_lançamentos[[#This Row],[Categoria]],tbl_configurações[],2,0),"")</f>
        <v>Saída</v>
      </c>
      <c r="F335" s="4" t="str">
        <f>IFERROR(VLOOKUP(tbl_lançamentos[[#This Row],[Categoria]],tbl_configurações[],3,0),"")</f>
        <v>Fixo</v>
      </c>
      <c r="G335" s="7">
        <v>3550</v>
      </c>
      <c r="H335" s="7">
        <f>IF(ISNUMBER(H334),H334,0)+IF(tbl_lançamentos[[#This Row],[Movimento]]="Entrada",tbl_lançamentos[[#This Row],[Realizado]],-tbl_lançamentos[[#This Row],[Realizado]])</f>
        <v>16746</v>
      </c>
      <c r="J335" s="8"/>
    </row>
    <row r="336" spans="2:10" x14ac:dyDescent="0.3">
      <c r="B336" s="5">
        <v>44922</v>
      </c>
      <c r="C336" s="6" t="s">
        <v>50</v>
      </c>
      <c r="D336" s="4" t="s">
        <v>28</v>
      </c>
      <c r="E336" s="4" t="str">
        <f>IFERROR(VLOOKUP(tbl_lançamentos[[#This Row],[Categoria]],tbl_configurações[],2,0),"")</f>
        <v>Saída</v>
      </c>
      <c r="F336" s="4" t="str">
        <f>IFERROR(VLOOKUP(tbl_lançamentos[[#This Row],[Categoria]],tbl_configurações[],3,0),"")</f>
        <v>Variável</v>
      </c>
      <c r="G336" s="7">
        <v>815</v>
      </c>
      <c r="H336" s="7">
        <f>IF(ISNUMBER(H335),H335,0)+IF(tbl_lançamentos[[#This Row],[Movimento]]="Entrada",tbl_lançamentos[[#This Row],[Realizado]],-tbl_lançamentos[[#This Row],[Realizado]])</f>
        <v>15931</v>
      </c>
      <c r="J336" s="8"/>
    </row>
    <row r="337" spans="2:10" x14ac:dyDescent="0.3">
      <c r="B337" s="5">
        <v>44924</v>
      </c>
      <c r="C337" s="6" t="s">
        <v>31</v>
      </c>
      <c r="D337" s="4" t="s">
        <v>21</v>
      </c>
      <c r="E337" s="4" t="str">
        <f>IFERROR(VLOOKUP(tbl_lançamentos[[#This Row],[Categoria]],tbl_configurações[],2,0),"")</f>
        <v>Saída</v>
      </c>
      <c r="F337" s="4" t="str">
        <f>IFERROR(VLOOKUP(tbl_lançamentos[[#This Row],[Categoria]],tbl_configurações[],3,0),"")</f>
        <v>Fixo</v>
      </c>
      <c r="G337" s="7">
        <v>101</v>
      </c>
      <c r="H337" s="7">
        <f>IF(ISNUMBER(H336),H336,0)+IF(tbl_lançamentos[[#This Row],[Movimento]]="Entrada",tbl_lançamentos[[#This Row],[Realizado]],-tbl_lançamentos[[#This Row],[Realizado]])</f>
        <v>15830</v>
      </c>
      <c r="J337" s="8"/>
    </row>
    <row r="338" spans="2:10" x14ac:dyDescent="0.3">
      <c r="B338" s="5">
        <v>44925</v>
      </c>
      <c r="C338" s="6" t="s">
        <v>47</v>
      </c>
      <c r="D338" s="4" t="s">
        <v>23</v>
      </c>
      <c r="E338" s="4" t="str">
        <f>IFERROR(VLOOKUP(tbl_lançamentos[[#This Row],[Categoria]],tbl_configurações[],2,0),"")</f>
        <v>Saída</v>
      </c>
      <c r="F338" s="4" t="str">
        <f>IFERROR(VLOOKUP(tbl_lançamentos[[#This Row],[Categoria]],tbl_configurações[],3,0),"")</f>
        <v>Fixo</v>
      </c>
      <c r="G338" s="7">
        <v>3823</v>
      </c>
      <c r="H338" s="7">
        <f>IF(ISNUMBER(H337),H337,0)+IF(tbl_lançamentos[[#This Row],[Movimento]]="Entrada",tbl_lançamentos[[#This Row],[Realizado]],-tbl_lançamentos[[#This Row],[Realizado]])</f>
        <v>12007</v>
      </c>
      <c r="J338" s="8"/>
    </row>
    <row r="339" spans="2:10" x14ac:dyDescent="0.3">
      <c r="B339" s="5">
        <v>44926</v>
      </c>
      <c r="C339" s="6" t="s">
        <v>11</v>
      </c>
      <c r="D339" s="4" t="s">
        <v>3</v>
      </c>
      <c r="E339" s="4" t="str">
        <f>IFERROR(VLOOKUP(tbl_lançamentos[[#This Row],[Categoria]],tbl_configurações[],2,0),"")</f>
        <v>Entrada</v>
      </c>
      <c r="F339" s="4" t="str">
        <f>IFERROR(VLOOKUP(tbl_lançamentos[[#This Row],[Categoria]],tbl_configurações[],3,0),"")</f>
        <v>Fixo</v>
      </c>
      <c r="G339" s="7">
        <v>2583</v>
      </c>
      <c r="H339" s="7">
        <f>IF(ISNUMBER(H338),H338,0)+IF(tbl_lançamentos[[#This Row],[Movimento]]="Entrada",tbl_lançamentos[[#This Row],[Realizado]],-tbl_lançamentos[[#This Row],[Realizado]])</f>
        <v>14590</v>
      </c>
      <c r="J339" s="8"/>
    </row>
    <row r="340" spans="2:10" x14ac:dyDescent="0.3">
      <c r="B340" s="5">
        <v>44927</v>
      </c>
      <c r="C340" s="6" t="s">
        <v>12</v>
      </c>
      <c r="D340" s="4" t="s">
        <v>10</v>
      </c>
      <c r="E340" s="4" t="str">
        <f>IFERROR(VLOOKUP(tbl_lançamentos[[#This Row],[Categoria]],tbl_configurações[],2,0),"")</f>
        <v>Entrada</v>
      </c>
      <c r="F340" s="4" t="str">
        <f>IFERROR(VLOOKUP(tbl_lançamentos[[#This Row],[Categoria]],tbl_configurações[],3,0),"")</f>
        <v>Fixo</v>
      </c>
      <c r="G340" s="7">
        <v>1121</v>
      </c>
      <c r="H340" s="7">
        <f>IF(ISNUMBER(H339),H339,0)+IF(tbl_lançamentos[[#This Row],[Movimento]]="Entrada",tbl_lançamentos[[#This Row],[Realizado]],-tbl_lançamentos[[#This Row],[Realizado]])</f>
        <v>15711</v>
      </c>
      <c r="J340" s="8"/>
    </row>
    <row r="341" spans="2:10" x14ac:dyDescent="0.3">
      <c r="B341" s="5">
        <v>44927</v>
      </c>
      <c r="C341" s="6" t="s">
        <v>34</v>
      </c>
      <c r="D341" s="4" t="s">
        <v>16</v>
      </c>
      <c r="E341" s="4" t="str">
        <f>IFERROR(VLOOKUP(tbl_lançamentos[[#This Row],[Categoria]],tbl_configurações[],2,0),"")</f>
        <v>Entrada</v>
      </c>
      <c r="F341" s="4" t="str">
        <f>IFERROR(VLOOKUP(tbl_lançamentos[[#This Row],[Categoria]],tbl_configurações[],3,0),"")</f>
        <v>Fixo</v>
      </c>
      <c r="G341" s="7">
        <v>734</v>
      </c>
      <c r="H341" s="7">
        <f>IF(ISNUMBER(H340),H340,0)+IF(tbl_lançamentos[[#This Row],[Movimento]]="Entrada",tbl_lançamentos[[#This Row],[Realizado]],-tbl_lançamentos[[#This Row],[Realizado]])</f>
        <v>16445</v>
      </c>
      <c r="J341" s="8"/>
    </row>
    <row r="342" spans="2:10" x14ac:dyDescent="0.3">
      <c r="B342" s="5">
        <v>44928</v>
      </c>
      <c r="C342" s="6" t="s">
        <v>45</v>
      </c>
      <c r="D342" s="4" t="s">
        <v>28</v>
      </c>
      <c r="E342" s="4" t="str">
        <f>IFERROR(VLOOKUP(tbl_lançamentos[[#This Row],[Categoria]],tbl_configurações[],2,0),"")</f>
        <v>Saída</v>
      </c>
      <c r="F342" s="4" t="str">
        <f>IFERROR(VLOOKUP(tbl_lançamentos[[#This Row],[Categoria]],tbl_configurações[],3,0),"")</f>
        <v>Variável</v>
      </c>
      <c r="G342" s="7">
        <v>290</v>
      </c>
      <c r="H342" s="7">
        <f>IF(ISNUMBER(H341),H341,0)+IF(tbl_lançamentos[[#This Row],[Movimento]]="Entrada",tbl_lançamentos[[#This Row],[Realizado]],-tbl_lançamentos[[#This Row],[Realizado]])</f>
        <v>16155</v>
      </c>
      <c r="J342" s="8"/>
    </row>
    <row r="343" spans="2:10" x14ac:dyDescent="0.3">
      <c r="B343" s="5">
        <v>44929</v>
      </c>
      <c r="C343" s="6" t="s">
        <v>11</v>
      </c>
      <c r="D343" s="4" t="s">
        <v>3</v>
      </c>
      <c r="E343" s="4" t="str">
        <f>IFERROR(VLOOKUP(tbl_lançamentos[[#This Row],[Categoria]],tbl_configurações[],2,0),"")</f>
        <v>Entrada</v>
      </c>
      <c r="F343" s="4" t="str">
        <f>IFERROR(VLOOKUP(tbl_lançamentos[[#This Row],[Categoria]],tbl_configurações[],3,0),"")</f>
        <v>Fixo</v>
      </c>
      <c r="G343" s="7">
        <v>473</v>
      </c>
      <c r="H343" s="7">
        <f>IF(ISNUMBER(H342),H342,0)+IF(tbl_lançamentos[[#This Row],[Movimento]]="Entrada",tbl_lançamentos[[#This Row],[Realizado]],-tbl_lançamentos[[#This Row],[Realizado]])</f>
        <v>16628</v>
      </c>
      <c r="J343" s="8"/>
    </row>
    <row r="344" spans="2:10" x14ac:dyDescent="0.3">
      <c r="B344" s="5">
        <v>44929</v>
      </c>
      <c r="C344" s="6" t="s">
        <v>48</v>
      </c>
      <c r="D344" s="4" t="s">
        <v>21</v>
      </c>
      <c r="E344" s="4" t="str">
        <f>IFERROR(VLOOKUP(tbl_lançamentos[[#This Row],[Categoria]],tbl_configurações[],2,0),"")</f>
        <v>Saída</v>
      </c>
      <c r="F344" s="4" t="str">
        <f>IFERROR(VLOOKUP(tbl_lançamentos[[#This Row],[Categoria]],tbl_configurações[],3,0),"")</f>
        <v>Fixo</v>
      </c>
      <c r="G344" s="7">
        <v>1179</v>
      </c>
      <c r="H344" s="7">
        <f>IF(ISNUMBER(H343),H343,0)+IF(tbl_lançamentos[[#This Row],[Movimento]]="Entrada",tbl_lançamentos[[#This Row],[Realizado]],-tbl_lançamentos[[#This Row],[Realizado]])</f>
        <v>15449</v>
      </c>
      <c r="J344" s="8"/>
    </row>
    <row r="345" spans="2:10" x14ac:dyDescent="0.3">
      <c r="B345" s="5">
        <v>44929</v>
      </c>
      <c r="C345" s="6" t="s">
        <v>35</v>
      </c>
      <c r="D345" s="4" t="s">
        <v>27</v>
      </c>
      <c r="E345" s="4" t="str">
        <f>IFERROR(VLOOKUP(tbl_lançamentos[[#This Row],[Categoria]],tbl_configurações[],2,0),"")</f>
        <v>Saída</v>
      </c>
      <c r="F345" s="4" t="str">
        <f>IFERROR(VLOOKUP(tbl_lançamentos[[#This Row],[Categoria]],tbl_configurações[],3,0),"")</f>
        <v>Variável</v>
      </c>
      <c r="G345" s="7">
        <v>612</v>
      </c>
      <c r="H345" s="7">
        <f>IF(ISNUMBER(H344),H344,0)+IF(tbl_lançamentos[[#This Row],[Movimento]]="Entrada",tbl_lançamentos[[#This Row],[Realizado]],-tbl_lançamentos[[#This Row],[Realizado]])</f>
        <v>14837</v>
      </c>
      <c r="J345" s="8"/>
    </row>
    <row r="346" spans="2:10" x14ac:dyDescent="0.3">
      <c r="B346" s="5">
        <v>44931</v>
      </c>
      <c r="C346" s="6" t="s">
        <v>46</v>
      </c>
      <c r="D346" s="4" t="s">
        <v>22</v>
      </c>
      <c r="E346" s="4" t="str">
        <f>IFERROR(VLOOKUP(tbl_lançamentos[[#This Row],[Categoria]],tbl_configurações[],2,0),"")</f>
        <v>Saída</v>
      </c>
      <c r="F346" s="4" t="str">
        <f>IFERROR(VLOOKUP(tbl_lançamentos[[#This Row],[Categoria]],tbl_configurações[],3,0),"")</f>
        <v>Fixo</v>
      </c>
      <c r="G346" s="7">
        <v>3478</v>
      </c>
      <c r="H346" s="7">
        <f>IF(ISNUMBER(H345),H345,0)+IF(tbl_lançamentos[[#This Row],[Movimento]]="Entrada",tbl_lançamentos[[#This Row],[Realizado]],-tbl_lançamentos[[#This Row],[Realizado]])</f>
        <v>11359</v>
      </c>
      <c r="J346" s="8"/>
    </row>
    <row r="347" spans="2:10" x14ac:dyDescent="0.3">
      <c r="B347" s="5">
        <v>44931</v>
      </c>
      <c r="C347" s="6" t="s">
        <v>48</v>
      </c>
      <c r="D347" s="4" t="s">
        <v>21</v>
      </c>
      <c r="E347" s="4" t="str">
        <f>IFERROR(VLOOKUP(tbl_lançamentos[[#This Row],[Categoria]],tbl_configurações[],2,0),"")</f>
        <v>Saída</v>
      </c>
      <c r="F347" s="4" t="str">
        <f>IFERROR(VLOOKUP(tbl_lançamentos[[#This Row],[Categoria]],tbl_configurações[],3,0),"")</f>
        <v>Fixo</v>
      </c>
      <c r="G347" s="7">
        <v>2123</v>
      </c>
      <c r="H347" s="7">
        <f>IF(ISNUMBER(H346),H346,0)+IF(tbl_lançamentos[[#This Row],[Movimento]]="Entrada",tbl_lançamentos[[#This Row],[Realizado]],-tbl_lançamentos[[#This Row],[Realizado]])</f>
        <v>9236</v>
      </c>
      <c r="J347" s="8"/>
    </row>
    <row r="348" spans="2:10" x14ac:dyDescent="0.3">
      <c r="B348" s="5">
        <v>44932</v>
      </c>
      <c r="C348" s="6" t="s">
        <v>40</v>
      </c>
      <c r="D348" s="4" t="s">
        <v>27</v>
      </c>
      <c r="E348" s="4" t="str">
        <f>IFERROR(VLOOKUP(tbl_lançamentos[[#This Row],[Categoria]],tbl_configurações[],2,0),"")</f>
        <v>Saída</v>
      </c>
      <c r="F348" s="4" t="str">
        <f>IFERROR(VLOOKUP(tbl_lançamentos[[#This Row],[Categoria]],tbl_configurações[],3,0),"")</f>
        <v>Variável</v>
      </c>
      <c r="G348" s="7">
        <v>2247</v>
      </c>
      <c r="H348" s="7">
        <f>IF(ISNUMBER(H347),H347,0)+IF(tbl_lançamentos[[#This Row],[Movimento]]="Entrada",tbl_lançamentos[[#This Row],[Realizado]],-tbl_lançamentos[[#This Row],[Realizado]])</f>
        <v>6989</v>
      </c>
      <c r="J348" s="8"/>
    </row>
    <row r="349" spans="2:10" x14ac:dyDescent="0.3">
      <c r="B349" s="5">
        <v>44934</v>
      </c>
      <c r="C349" s="6" t="s">
        <v>46</v>
      </c>
      <c r="D349" s="4" t="s">
        <v>22</v>
      </c>
      <c r="E349" s="4" t="str">
        <f>IFERROR(VLOOKUP(tbl_lançamentos[[#This Row],[Categoria]],tbl_configurações[],2,0),"")</f>
        <v>Saída</v>
      </c>
      <c r="F349" s="4" t="str">
        <f>IFERROR(VLOOKUP(tbl_lançamentos[[#This Row],[Categoria]],tbl_configurações[],3,0),"")</f>
        <v>Fixo</v>
      </c>
      <c r="G349" s="7">
        <v>3892</v>
      </c>
      <c r="H349" s="7">
        <f>IF(ISNUMBER(H348),H348,0)+IF(tbl_lançamentos[[#This Row],[Movimento]]="Entrada",tbl_lançamentos[[#This Row],[Realizado]],-tbl_lançamentos[[#This Row],[Realizado]])</f>
        <v>3097</v>
      </c>
      <c r="J349" s="8"/>
    </row>
    <row r="350" spans="2:10" x14ac:dyDescent="0.3">
      <c r="B350" s="5">
        <v>44939</v>
      </c>
      <c r="C350" s="6" t="s">
        <v>42</v>
      </c>
      <c r="D350" s="4" t="s">
        <v>20</v>
      </c>
      <c r="E350" s="4" t="str">
        <f>IFERROR(VLOOKUP(tbl_lançamentos[[#This Row],[Categoria]],tbl_configurações[],2,0),"")</f>
        <v>Saída</v>
      </c>
      <c r="F350" s="4" t="str">
        <f>IFERROR(VLOOKUP(tbl_lançamentos[[#This Row],[Categoria]],tbl_configurações[],3,0),"")</f>
        <v>Fixo</v>
      </c>
      <c r="G350" s="7">
        <v>2959</v>
      </c>
      <c r="H350" s="7">
        <f>IF(ISNUMBER(H349),H349,0)+IF(tbl_lançamentos[[#This Row],[Movimento]]="Entrada",tbl_lançamentos[[#This Row],[Realizado]],-tbl_lançamentos[[#This Row],[Realizado]])</f>
        <v>138</v>
      </c>
      <c r="J350" s="8"/>
    </row>
    <row r="351" spans="2:10" x14ac:dyDescent="0.3">
      <c r="B351" s="5">
        <v>44939</v>
      </c>
      <c r="C351" s="6" t="s">
        <v>45</v>
      </c>
      <c r="D351" s="4" t="s">
        <v>28</v>
      </c>
      <c r="E351" s="4" t="str">
        <f>IFERROR(VLOOKUP(tbl_lançamentos[[#This Row],[Categoria]],tbl_configurações[],2,0),"")</f>
        <v>Saída</v>
      </c>
      <c r="F351" s="4" t="str">
        <f>IFERROR(VLOOKUP(tbl_lançamentos[[#This Row],[Categoria]],tbl_configurações[],3,0),"")</f>
        <v>Variável</v>
      </c>
      <c r="G351" s="7">
        <v>3877</v>
      </c>
      <c r="H351" s="7">
        <f>IF(ISNUMBER(H350),H350,0)+IF(tbl_lançamentos[[#This Row],[Movimento]]="Entrada",tbl_lançamentos[[#This Row],[Realizado]],-tbl_lançamentos[[#This Row],[Realizado]])</f>
        <v>-3739</v>
      </c>
      <c r="J351" s="8"/>
    </row>
    <row r="352" spans="2:10" x14ac:dyDescent="0.3">
      <c r="B352" s="5">
        <v>44939</v>
      </c>
      <c r="C352" s="6" t="s">
        <v>30</v>
      </c>
      <c r="D352" s="4" t="s">
        <v>28</v>
      </c>
      <c r="E352" s="4" t="str">
        <f>IFERROR(VLOOKUP(tbl_lançamentos[[#This Row],[Categoria]],tbl_configurações[],2,0),"")</f>
        <v>Saída</v>
      </c>
      <c r="F352" s="4" t="str">
        <f>IFERROR(VLOOKUP(tbl_lançamentos[[#This Row],[Categoria]],tbl_configurações[],3,0),"")</f>
        <v>Variável</v>
      </c>
      <c r="G352" s="7">
        <v>437</v>
      </c>
      <c r="H352" s="7">
        <f>IF(ISNUMBER(H351),H351,0)+IF(tbl_lançamentos[[#This Row],[Movimento]]="Entrada",tbl_lançamentos[[#This Row],[Realizado]],-tbl_lançamentos[[#This Row],[Realizado]])</f>
        <v>-4176</v>
      </c>
      <c r="J352" s="8"/>
    </row>
    <row r="353" spans="2:10" x14ac:dyDescent="0.3">
      <c r="B353" s="5">
        <v>44942</v>
      </c>
      <c r="C353" s="6" t="s">
        <v>29</v>
      </c>
      <c r="D353" s="4" t="s">
        <v>24</v>
      </c>
      <c r="E353" s="4" t="str">
        <f>IFERROR(VLOOKUP(tbl_lançamentos[[#This Row],[Categoria]],tbl_configurações[],2,0),"")</f>
        <v>Saída</v>
      </c>
      <c r="F353" s="4" t="str">
        <f>IFERROR(VLOOKUP(tbl_lançamentos[[#This Row],[Categoria]],tbl_configurações[],3,0),"")</f>
        <v>Variável</v>
      </c>
      <c r="G353" s="7">
        <v>2929</v>
      </c>
      <c r="H353" s="7">
        <f>IF(ISNUMBER(H352),H352,0)+IF(tbl_lançamentos[[#This Row],[Movimento]]="Entrada",tbl_lançamentos[[#This Row],[Realizado]],-tbl_lançamentos[[#This Row],[Realizado]])</f>
        <v>-7105</v>
      </c>
      <c r="J353" s="8"/>
    </row>
    <row r="354" spans="2:10" x14ac:dyDescent="0.3">
      <c r="B354" s="5">
        <v>44942</v>
      </c>
      <c r="C354" s="6" t="s">
        <v>39</v>
      </c>
      <c r="D354" s="4" t="s">
        <v>17</v>
      </c>
      <c r="E354" s="4" t="str">
        <f>IFERROR(VLOOKUP(tbl_lançamentos[[#This Row],[Categoria]],tbl_configurações[],2,0),"")</f>
        <v>Saída</v>
      </c>
      <c r="F354" s="4" t="str">
        <f>IFERROR(VLOOKUP(tbl_lançamentos[[#This Row],[Categoria]],tbl_configurações[],3,0),"")</f>
        <v>Fixo</v>
      </c>
      <c r="G354" s="7">
        <v>207</v>
      </c>
      <c r="H354" s="7">
        <f>IF(ISNUMBER(H353),H353,0)+IF(tbl_lançamentos[[#This Row],[Movimento]]="Entrada",tbl_lançamentos[[#This Row],[Realizado]],-tbl_lançamentos[[#This Row],[Realizado]])</f>
        <v>-7312</v>
      </c>
      <c r="J354" s="8"/>
    </row>
    <row r="355" spans="2:10" x14ac:dyDescent="0.3">
      <c r="B355" s="5">
        <v>44942</v>
      </c>
      <c r="C355" s="6" t="s">
        <v>30</v>
      </c>
      <c r="D355" s="4" t="s">
        <v>28</v>
      </c>
      <c r="E355" s="4" t="str">
        <f>IFERROR(VLOOKUP(tbl_lançamentos[[#This Row],[Categoria]],tbl_configurações[],2,0),"")</f>
        <v>Saída</v>
      </c>
      <c r="F355" s="4" t="str">
        <f>IFERROR(VLOOKUP(tbl_lançamentos[[#This Row],[Categoria]],tbl_configurações[],3,0),"")</f>
        <v>Variável</v>
      </c>
      <c r="G355" s="7">
        <v>2531</v>
      </c>
      <c r="H355" s="7">
        <f>IF(ISNUMBER(H354),H354,0)+IF(tbl_lançamentos[[#This Row],[Movimento]]="Entrada",tbl_lançamentos[[#This Row],[Realizado]],-tbl_lançamentos[[#This Row],[Realizado]])</f>
        <v>-9843</v>
      </c>
      <c r="J355" s="8"/>
    </row>
    <row r="356" spans="2:10" x14ac:dyDescent="0.3">
      <c r="B356" s="5">
        <v>44943</v>
      </c>
      <c r="C356" s="6" t="s">
        <v>41</v>
      </c>
      <c r="D356" s="4" t="s">
        <v>17</v>
      </c>
      <c r="E356" s="4" t="str">
        <f>IFERROR(VLOOKUP(tbl_lançamentos[[#This Row],[Categoria]],tbl_configurações[],2,0),"")</f>
        <v>Saída</v>
      </c>
      <c r="F356" s="4" t="str">
        <f>IFERROR(VLOOKUP(tbl_lançamentos[[#This Row],[Categoria]],tbl_configurações[],3,0),"")</f>
        <v>Fixo</v>
      </c>
      <c r="G356" s="7">
        <v>2903</v>
      </c>
      <c r="H356" s="7">
        <f>IF(ISNUMBER(H355),H355,0)+IF(tbl_lançamentos[[#This Row],[Movimento]]="Entrada",tbl_lançamentos[[#This Row],[Realizado]],-tbl_lançamentos[[#This Row],[Realizado]])</f>
        <v>-12746</v>
      </c>
      <c r="J356" s="8"/>
    </row>
    <row r="357" spans="2:10" x14ac:dyDescent="0.3">
      <c r="B357" s="5">
        <v>44945</v>
      </c>
      <c r="C357" s="6" t="s">
        <v>31</v>
      </c>
      <c r="D357" s="4" t="s">
        <v>21</v>
      </c>
      <c r="E357" s="4" t="str">
        <f>IFERROR(VLOOKUP(tbl_lançamentos[[#This Row],[Categoria]],tbl_configurações[],2,0),"")</f>
        <v>Saída</v>
      </c>
      <c r="F357" s="4" t="str">
        <f>IFERROR(VLOOKUP(tbl_lançamentos[[#This Row],[Categoria]],tbl_configurações[],3,0),"")</f>
        <v>Fixo</v>
      </c>
      <c r="G357" s="7">
        <v>2580</v>
      </c>
      <c r="H357" s="7">
        <f>IF(ISNUMBER(H356),H356,0)+IF(tbl_lançamentos[[#This Row],[Movimento]]="Entrada",tbl_lançamentos[[#This Row],[Realizado]],-tbl_lançamentos[[#This Row],[Realizado]])</f>
        <v>-15326</v>
      </c>
      <c r="J357" s="8"/>
    </row>
    <row r="358" spans="2:10" x14ac:dyDescent="0.3">
      <c r="B358" s="5">
        <v>44945</v>
      </c>
      <c r="C358" s="6" t="s">
        <v>42</v>
      </c>
      <c r="D358" s="4" t="s">
        <v>20</v>
      </c>
      <c r="E358" s="4" t="str">
        <f>IFERROR(VLOOKUP(tbl_lançamentos[[#This Row],[Categoria]],tbl_configurações[],2,0),"")</f>
        <v>Saída</v>
      </c>
      <c r="F358" s="4" t="str">
        <f>IFERROR(VLOOKUP(tbl_lançamentos[[#This Row],[Categoria]],tbl_configurações[],3,0),"")</f>
        <v>Fixo</v>
      </c>
      <c r="G358" s="7">
        <v>2787</v>
      </c>
      <c r="H358" s="7">
        <f>IF(ISNUMBER(H357),H357,0)+IF(tbl_lançamentos[[#This Row],[Movimento]]="Entrada",tbl_lançamentos[[#This Row],[Realizado]],-tbl_lançamentos[[#This Row],[Realizado]])</f>
        <v>-18113</v>
      </c>
      <c r="J358" s="8"/>
    </row>
    <row r="359" spans="2:10" x14ac:dyDescent="0.3">
      <c r="B359" s="5">
        <v>44946</v>
      </c>
      <c r="C359" s="6" t="s">
        <v>37</v>
      </c>
      <c r="D359" s="4" t="s">
        <v>23</v>
      </c>
      <c r="E359" s="4" t="str">
        <f>IFERROR(VLOOKUP(tbl_lançamentos[[#This Row],[Categoria]],tbl_configurações[],2,0),"")</f>
        <v>Saída</v>
      </c>
      <c r="F359" s="4" t="str">
        <f>IFERROR(VLOOKUP(tbl_lançamentos[[#This Row],[Categoria]],tbl_configurações[],3,0),"")</f>
        <v>Fixo</v>
      </c>
      <c r="G359" s="7">
        <v>1855</v>
      </c>
      <c r="H359" s="7">
        <f>IF(ISNUMBER(H358),H358,0)+IF(tbl_lançamentos[[#This Row],[Movimento]]="Entrada",tbl_lançamentos[[#This Row],[Realizado]],-tbl_lançamentos[[#This Row],[Realizado]])</f>
        <v>-19968</v>
      </c>
      <c r="J359" s="8"/>
    </row>
    <row r="360" spans="2:10" x14ac:dyDescent="0.3">
      <c r="B360" s="5">
        <v>44947</v>
      </c>
      <c r="C360" s="6" t="s">
        <v>43</v>
      </c>
      <c r="D360" s="4" t="s">
        <v>23</v>
      </c>
      <c r="E360" s="4" t="str">
        <f>IFERROR(VLOOKUP(tbl_lançamentos[[#This Row],[Categoria]],tbl_configurações[],2,0),"")</f>
        <v>Saída</v>
      </c>
      <c r="F360" s="4" t="str">
        <f>IFERROR(VLOOKUP(tbl_lançamentos[[#This Row],[Categoria]],tbl_configurações[],3,0),"")</f>
        <v>Fixo</v>
      </c>
      <c r="G360" s="7">
        <v>2610</v>
      </c>
      <c r="H360" s="7">
        <f>IF(ISNUMBER(H359),H359,0)+IF(tbl_lançamentos[[#This Row],[Movimento]]="Entrada",tbl_lançamentos[[#This Row],[Realizado]],-tbl_lançamentos[[#This Row],[Realizado]])</f>
        <v>-22578</v>
      </c>
      <c r="J360" s="8"/>
    </row>
    <row r="361" spans="2:10" x14ac:dyDescent="0.3">
      <c r="B361" s="5">
        <v>44947</v>
      </c>
      <c r="C361" s="6" t="s">
        <v>30</v>
      </c>
      <c r="D361" s="4" t="s">
        <v>28</v>
      </c>
      <c r="E361" s="4" t="str">
        <f>IFERROR(VLOOKUP(tbl_lançamentos[[#This Row],[Categoria]],tbl_configurações[],2,0),"")</f>
        <v>Saída</v>
      </c>
      <c r="F361" s="4" t="str">
        <f>IFERROR(VLOOKUP(tbl_lançamentos[[#This Row],[Categoria]],tbl_configurações[],3,0),"")</f>
        <v>Variável</v>
      </c>
      <c r="G361" s="7">
        <v>2032</v>
      </c>
      <c r="H361" s="7">
        <f>IF(ISNUMBER(H360),H360,0)+IF(tbl_lançamentos[[#This Row],[Movimento]]="Entrada",tbl_lançamentos[[#This Row],[Realizado]],-tbl_lançamentos[[#This Row],[Realizado]])</f>
        <v>-24610</v>
      </c>
      <c r="J361" s="8"/>
    </row>
    <row r="362" spans="2:10" x14ac:dyDescent="0.3">
      <c r="B362" s="5">
        <v>44951</v>
      </c>
      <c r="C362" s="6" t="s">
        <v>38</v>
      </c>
      <c r="D362" s="4" t="s">
        <v>24</v>
      </c>
      <c r="E362" s="4" t="str">
        <f>IFERROR(VLOOKUP(tbl_lançamentos[[#This Row],[Categoria]],tbl_configurações[],2,0),"")</f>
        <v>Saída</v>
      </c>
      <c r="F362" s="4" t="str">
        <f>IFERROR(VLOOKUP(tbl_lançamentos[[#This Row],[Categoria]],tbl_configurações[],3,0),"")</f>
        <v>Variável</v>
      </c>
      <c r="G362" s="7">
        <v>253</v>
      </c>
      <c r="H362" s="7">
        <f>IF(ISNUMBER(H361),H361,0)+IF(tbl_lançamentos[[#This Row],[Movimento]]="Entrada",tbl_lançamentos[[#This Row],[Realizado]],-tbl_lançamentos[[#This Row],[Realizado]])</f>
        <v>-24863</v>
      </c>
      <c r="J362" s="8"/>
    </row>
    <row r="363" spans="2:10" x14ac:dyDescent="0.3">
      <c r="B363" s="5">
        <v>44951</v>
      </c>
      <c r="C363" s="6" t="s">
        <v>33</v>
      </c>
      <c r="D363" s="4" t="s">
        <v>20</v>
      </c>
      <c r="E363" s="4" t="str">
        <f>IFERROR(VLOOKUP(tbl_lançamentos[[#This Row],[Categoria]],tbl_configurações[],2,0),"")</f>
        <v>Saída</v>
      </c>
      <c r="F363" s="4" t="str">
        <f>IFERROR(VLOOKUP(tbl_lançamentos[[#This Row],[Categoria]],tbl_configurações[],3,0),"")</f>
        <v>Fixo</v>
      </c>
      <c r="G363" s="7">
        <v>3064</v>
      </c>
      <c r="H363" s="7">
        <f>IF(ISNUMBER(H362),H362,0)+IF(tbl_lançamentos[[#This Row],[Movimento]]="Entrada",tbl_lançamentos[[#This Row],[Realizado]],-tbl_lançamentos[[#This Row],[Realizado]])</f>
        <v>-27927</v>
      </c>
      <c r="J363" s="8"/>
    </row>
    <row r="364" spans="2:10" x14ac:dyDescent="0.3">
      <c r="B364" s="5">
        <v>44951</v>
      </c>
      <c r="C364" s="6" t="s">
        <v>31</v>
      </c>
      <c r="D364" s="4" t="s">
        <v>21</v>
      </c>
      <c r="E364" s="4" t="str">
        <f>IFERROR(VLOOKUP(tbl_lançamentos[[#This Row],[Categoria]],tbl_configurações[],2,0),"")</f>
        <v>Saída</v>
      </c>
      <c r="F364" s="4" t="str">
        <f>IFERROR(VLOOKUP(tbl_lançamentos[[#This Row],[Categoria]],tbl_configurações[],3,0),"")</f>
        <v>Fixo</v>
      </c>
      <c r="G364" s="7">
        <v>2113</v>
      </c>
      <c r="H364" s="7">
        <f>IF(ISNUMBER(H363),H363,0)+IF(tbl_lançamentos[[#This Row],[Movimento]]="Entrada",tbl_lançamentos[[#This Row],[Realizado]],-tbl_lançamentos[[#This Row],[Realizado]])</f>
        <v>-30040</v>
      </c>
      <c r="J364" s="8"/>
    </row>
    <row r="365" spans="2:10" x14ac:dyDescent="0.3">
      <c r="B365" s="5">
        <v>44953</v>
      </c>
      <c r="C365" s="6" t="s">
        <v>44</v>
      </c>
      <c r="D365" s="4" t="s">
        <v>24</v>
      </c>
      <c r="E365" s="4" t="str">
        <f>IFERROR(VLOOKUP(tbl_lançamentos[[#This Row],[Categoria]],tbl_configurações[],2,0),"")</f>
        <v>Saída</v>
      </c>
      <c r="F365" s="4" t="str">
        <f>IFERROR(VLOOKUP(tbl_lançamentos[[#This Row],[Categoria]],tbl_configurações[],3,0),"")</f>
        <v>Variável</v>
      </c>
      <c r="G365" s="7">
        <v>3820</v>
      </c>
      <c r="H365" s="7">
        <f>IF(ISNUMBER(H364),H364,0)+IF(tbl_lançamentos[[#This Row],[Movimento]]="Entrada",tbl_lançamentos[[#This Row],[Realizado]],-tbl_lançamentos[[#This Row],[Realizado]])</f>
        <v>-33860</v>
      </c>
      <c r="J365" s="8"/>
    </row>
    <row r="366" spans="2:10" x14ac:dyDescent="0.3">
      <c r="B366" s="5">
        <v>44954</v>
      </c>
      <c r="C366" s="6" t="s">
        <v>49</v>
      </c>
      <c r="D366" s="4" t="s">
        <v>26</v>
      </c>
      <c r="E366" s="4" t="str">
        <f>IFERROR(VLOOKUP(tbl_lançamentos[[#This Row],[Categoria]],tbl_configurações[],2,0),"")</f>
        <v>Saída</v>
      </c>
      <c r="F366" s="4" t="str">
        <f>IFERROR(VLOOKUP(tbl_lançamentos[[#This Row],[Categoria]],tbl_configurações[],3,0),"")</f>
        <v>Variável</v>
      </c>
      <c r="G366" s="7">
        <v>2296</v>
      </c>
      <c r="H366" s="7">
        <f>IF(ISNUMBER(H365),H365,0)+IF(tbl_lançamentos[[#This Row],[Movimento]]="Entrada",tbl_lançamentos[[#This Row],[Realizado]],-tbl_lançamentos[[#This Row],[Realizado]])</f>
        <v>-36156</v>
      </c>
      <c r="J366" s="8"/>
    </row>
    <row r="367" spans="2:10" x14ac:dyDescent="0.3">
      <c r="B367" s="5">
        <v>44957</v>
      </c>
      <c r="C367" s="6" t="s">
        <v>56</v>
      </c>
      <c r="D367" s="4" t="s">
        <v>22</v>
      </c>
      <c r="E367" s="4" t="str">
        <f>IFERROR(VLOOKUP(tbl_lançamentos[[#This Row],[Categoria]],tbl_configurações[],2,0),"")</f>
        <v>Saída</v>
      </c>
      <c r="F367" s="4" t="str">
        <f>IFERROR(VLOOKUP(tbl_lançamentos[[#This Row],[Categoria]],tbl_configurações[],3,0),"")</f>
        <v>Fixo</v>
      </c>
      <c r="G367" s="7">
        <v>1585</v>
      </c>
      <c r="H367" s="7">
        <f>IF(ISNUMBER(H366),H366,0)+IF(tbl_lançamentos[[#This Row],[Movimento]]="Entrada",tbl_lançamentos[[#This Row],[Realizado]],-tbl_lançamentos[[#This Row],[Realizado]])</f>
        <v>-37741</v>
      </c>
      <c r="J367" s="8"/>
    </row>
    <row r="368" spans="2:10" x14ac:dyDescent="0.3">
      <c r="B368" s="5">
        <v>44958</v>
      </c>
      <c r="C368" s="6" t="s">
        <v>36</v>
      </c>
      <c r="D368" s="4" t="s">
        <v>22</v>
      </c>
      <c r="E368" s="4" t="str">
        <f>IFERROR(VLOOKUP(tbl_lançamentos[[#This Row],[Categoria]],tbl_configurações[],2,0),"")</f>
        <v>Saída</v>
      </c>
      <c r="F368" s="4" t="str">
        <f>IFERROR(VLOOKUP(tbl_lançamentos[[#This Row],[Categoria]],tbl_configurações[],3,0),"")</f>
        <v>Fixo</v>
      </c>
      <c r="G368" s="7">
        <v>1802</v>
      </c>
      <c r="H368" s="7">
        <f>IF(ISNUMBER(H367),H367,0)+IF(tbl_lançamentos[[#This Row],[Movimento]]="Entrada",tbl_lançamentos[[#This Row],[Realizado]],-tbl_lançamentos[[#This Row],[Realizado]])</f>
        <v>-39543</v>
      </c>
      <c r="J368" s="8"/>
    </row>
    <row r="369" spans="2:10" x14ac:dyDescent="0.3">
      <c r="B369" s="5">
        <v>44958</v>
      </c>
      <c r="C369" s="6" t="s">
        <v>29</v>
      </c>
      <c r="D369" s="4" t="s">
        <v>24</v>
      </c>
      <c r="E369" s="4" t="str">
        <f>IFERROR(VLOOKUP(tbl_lançamentos[[#This Row],[Categoria]],tbl_configurações[],2,0),"")</f>
        <v>Saída</v>
      </c>
      <c r="F369" s="4" t="str">
        <f>IFERROR(VLOOKUP(tbl_lançamentos[[#This Row],[Categoria]],tbl_configurações[],3,0),"")</f>
        <v>Variável</v>
      </c>
      <c r="G369" s="7">
        <v>2438</v>
      </c>
      <c r="H369" s="7">
        <f>IF(ISNUMBER(H368),H368,0)+IF(tbl_lançamentos[[#This Row],[Movimento]]="Entrada",tbl_lançamentos[[#This Row],[Realizado]],-tbl_lançamentos[[#This Row],[Realizado]])</f>
        <v>-41981</v>
      </c>
      <c r="J369" s="8"/>
    </row>
    <row r="370" spans="2:10" x14ac:dyDescent="0.3">
      <c r="B370" s="5">
        <v>44958</v>
      </c>
      <c r="C370" s="6" t="s">
        <v>47</v>
      </c>
      <c r="D370" s="4" t="s">
        <v>23</v>
      </c>
      <c r="E370" s="4" t="str">
        <f>IFERROR(VLOOKUP(tbl_lançamentos[[#This Row],[Categoria]],tbl_configurações[],2,0),"")</f>
        <v>Saída</v>
      </c>
      <c r="F370" s="4" t="str">
        <f>IFERROR(VLOOKUP(tbl_lançamentos[[#This Row],[Categoria]],tbl_configurações[],3,0),"")</f>
        <v>Fixo</v>
      </c>
      <c r="G370" s="7">
        <v>638</v>
      </c>
      <c r="H370" s="7">
        <f>IF(ISNUMBER(H369),H369,0)+IF(tbl_lançamentos[[#This Row],[Movimento]]="Entrada",tbl_lançamentos[[#This Row],[Realizado]],-tbl_lançamentos[[#This Row],[Realizado]])</f>
        <v>-42619</v>
      </c>
      <c r="J370" s="8"/>
    </row>
    <row r="371" spans="2:10" x14ac:dyDescent="0.3">
      <c r="B371" s="5">
        <v>44961</v>
      </c>
      <c r="C371" s="6" t="s">
        <v>39</v>
      </c>
      <c r="D371" s="4" t="s">
        <v>17</v>
      </c>
      <c r="E371" s="4" t="str">
        <f>IFERROR(VLOOKUP(tbl_lançamentos[[#This Row],[Categoria]],tbl_configurações[],2,0),"")</f>
        <v>Saída</v>
      </c>
      <c r="F371" s="4" t="str">
        <f>IFERROR(VLOOKUP(tbl_lançamentos[[#This Row],[Categoria]],tbl_configurações[],3,0),"")</f>
        <v>Fixo</v>
      </c>
      <c r="G371" s="7">
        <v>3808</v>
      </c>
      <c r="H371" s="7">
        <f>IF(ISNUMBER(H370),H370,0)+IF(tbl_lançamentos[[#This Row],[Movimento]]="Entrada",tbl_lançamentos[[#This Row],[Realizado]],-tbl_lançamentos[[#This Row],[Realizado]])</f>
        <v>-46427</v>
      </c>
      <c r="J371" s="8"/>
    </row>
    <row r="372" spans="2:10" x14ac:dyDescent="0.3">
      <c r="B372" s="5">
        <v>44962</v>
      </c>
      <c r="C372" s="6" t="s">
        <v>52</v>
      </c>
      <c r="D372" s="4" t="s">
        <v>26</v>
      </c>
      <c r="E372" s="4" t="str">
        <f>IFERROR(VLOOKUP(tbl_lançamentos[[#This Row],[Categoria]],tbl_configurações[],2,0),"")</f>
        <v>Saída</v>
      </c>
      <c r="F372" s="4" t="str">
        <f>IFERROR(VLOOKUP(tbl_lançamentos[[#This Row],[Categoria]],tbl_configurações[],3,0),"")</f>
        <v>Variável</v>
      </c>
      <c r="G372" s="7">
        <v>336</v>
      </c>
      <c r="H372" s="7">
        <f>IF(ISNUMBER(H371),H371,0)+IF(tbl_lançamentos[[#This Row],[Movimento]]="Entrada",tbl_lançamentos[[#This Row],[Realizado]],-tbl_lançamentos[[#This Row],[Realizado]])</f>
        <v>-46763</v>
      </c>
      <c r="J372" s="8"/>
    </row>
    <row r="373" spans="2:10" x14ac:dyDescent="0.3">
      <c r="B373" s="5">
        <v>44965</v>
      </c>
      <c r="C373" s="6" t="s">
        <v>43</v>
      </c>
      <c r="D373" s="4" t="s">
        <v>23</v>
      </c>
      <c r="E373" s="4" t="str">
        <f>IFERROR(VLOOKUP(tbl_lançamentos[[#This Row],[Categoria]],tbl_configurações[],2,0),"")</f>
        <v>Saída</v>
      </c>
      <c r="F373" s="4" t="str">
        <f>IFERROR(VLOOKUP(tbl_lançamentos[[#This Row],[Categoria]],tbl_configurações[],3,0),"")</f>
        <v>Fixo</v>
      </c>
      <c r="G373" s="7">
        <v>2900</v>
      </c>
      <c r="H373" s="7">
        <f>IF(ISNUMBER(H372),H372,0)+IF(tbl_lançamentos[[#This Row],[Movimento]]="Entrada",tbl_lançamentos[[#This Row],[Realizado]],-tbl_lançamentos[[#This Row],[Realizado]])</f>
        <v>-49663</v>
      </c>
      <c r="J373" s="8"/>
    </row>
    <row r="374" spans="2:10" x14ac:dyDescent="0.3">
      <c r="B374" s="5">
        <v>44965</v>
      </c>
      <c r="C374" s="6" t="s">
        <v>58</v>
      </c>
      <c r="D374" s="4" t="s">
        <v>17</v>
      </c>
      <c r="E374" s="4" t="str">
        <f>IFERROR(VLOOKUP(tbl_lançamentos[[#This Row],[Categoria]],tbl_configurações[],2,0),"")</f>
        <v>Saída</v>
      </c>
      <c r="F374" s="4" t="str">
        <f>IFERROR(VLOOKUP(tbl_lançamentos[[#This Row],[Categoria]],tbl_configurações[],3,0),"")</f>
        <v>Fixo</v>
      </c>
      <c r="G374" s="7">
        <v>2802</v>
      </c>
      <c r="H374" s="7">
        <f>IF(ISNUMBER(H373),H373,0)+IF(tbl_lançamentos[[#This Row],[Movimento]]="Entrada",tbl_lançamentos[[#This Row],[Realizado]],-tbl_lançamentos[[#This Row],[Realizado]])</f>
        <v>-52465</v>
      </c>
      <c r="J374" s="8"/>
    </row>
    <row r="375" spans="2:10" x14ac:dyDescent="0.3">
      <c r="B375" s="5">
        <v>44966</v>
      </c>
      <c r="C375" s="6" t="s">
        <v>51</v>
      </c>
      <c r="D375" s="4" t="s">
        <v>19</v>
      </c>
      <c r="E375" s="4" t="str">
        <f>IFERROR(VLOOKUP(tbl_lançamentos[[#This Row],[Categoria]],tbl_configurações[],2,0),"")</f>
        <v>Saída</v>
      </c>
      <c r="F375" s="4" t="str">
        <f>IFERROR(VLOOKUP(tbl_lançamentos[[#This Row],[Categoria]],tbl_configurações[],3,0),"")</f>
        <v>Fixo</v>
      </c>
      <c r="G375" s="7">
        <v>167</v>
      </c>
      <c r="H375" s="7">
        <f>IF(ISNUMBER(H374),H374,0)+IF(tbl_lançamentos[[#This Row],[Movimento]]="Entrada",tbl_lançamentos[[#This Row],[Realizado]],-tbl_lançamentos[[#This Row],[Realizado]])</f>
        <v>-52632</v>
      </c>
      <c r="J375" s="8"/>
    </row>
    <row r="376" spans="2:10" x14ac:dyDescent="0.3">
      <c r="B376" s="5">
        <v>44967</v>
      </c>
      <c r="C376" s="6" t="s">
        <v>46</v>
      </c>
      <c r="D376" s="4" t="s">
        <v>22</v>
      </c>
      <c r="E376" s="4" t="str">
        <f>IFERROR(VLOOKUP(tbl_lançamentos[[#This Row],[Categoria]],tbl_configurações[],2,0),"")</f>
        <v>Saída</v>
      </c>
      <c r="F376" s="4" t="str">
        <f>IFERROR(VLOOKUP(tbl_lançamentos[[#This Row],[Categoria]],tbl_configurações[],3,0),"")</f>
        <v>Fixo</v>
      </c>
      <c r="G376" s="7">
        <v>1625</v>
      </c>
      <c r="H376" s="7">
        <f>IF(ISNUMBER(H375),H375,0)+IF(tbl_lançamentos[[#This Row],[Movimento]]="Entrada",tbl_lançamentos[[#This Row],[Realizado]],-tbl_lançamentos[[#This Row],[Realizado]])</f>
        <v>-54257</v>
      </c>
      <c r="J376" s="8"/>
    </row>
    <row r="377" spans="2:10" x14ac:dyDescent="0.3">
      <c r="B377" s="5">
        <v>44967</v>
      </c>
      <c r="C377" s="6" t="s">
        <v>12</v>
      </c>
      <c r="D377" s="4" t="s">
        <v>19</v>
      </c>
      <c r="E377" s="4" t="str">
        <f>IFERROR(VLOOKUP(tbl_lançamentos[[#This Row],[Categoria]],tbl_configurações[],2,0),"")</f>
        <v>Saída</v>
      </c>
      <c r="F377" s="4" t="str">
        <f>IFERROR(VLOOKUP(tbl_lançamentos[[#This Row],[Categoria]],tbl_configurações[],3,0),"")</f>
        <v>Fixo</v>
      </c>
      <c r="G377" s="7">
        <v>1698</v>
      </c>
      <c r="H377" s="7">
        <f>IF(ISNUMBER(H376),H376,0)+IF(tbl_lançamentos[[#This Row],[Movimento]]="Entrada",tbl_lançamentos[[#This Row],[Realizado]],-tbl_lançamentos[[#This Row],[Realizado]])</f>
        <v>-55955</v>
      </c>
      <c r="J377" s="8"/>
    </row>
    <row r="378" spans="2:10" x14ac:dyDescent="0.3">
      <c r="B378" s="5">
        <v>44968</v>
      </c>
      <c r="C378" s="6" t="s">
        <v>30</v>
      </c>
      <c r="D378" s="4" t="s">
        <v>28</v>
      </c>
      <c r="E378" s="4" t="str">
        <f>IFERROR(VLOOKUP(tbl_lançamentos[[#This Row],[Categoria]],tbl_configurações[],2,0),"")</f>
        <v>Saída</v>
      </c>
      <c r="F378" s="4" t="str">
        <f>IFERROR(VLOOKUP(tbl_lançamentos[[#This Row],[Categoria]],tbl_configurações[],3,0),"")</f>
        <v>Variável</v>
      </c>
      <c r="G378" s="7">
        <v>3341</v>
      </c>
      <c r="H378" s="7">
        <f>IF(ISNUMBER(H377),H377,0)+IF(tbl_lançamentos[[#This Row],[Movimento]]="Entrada",tbl_lançamentos[[#This Row],[Realizado]],-tbl_lançamentos[[#This Row],[Realizado]])</f>
        <v>-59296</v>
      </c>
      <c r="J378" s="8"/>
    </row>
    <row r="379" spans="2:10" x14ac:dyDescent="0.3">
      <c r="B379" s="5">
        <v>44969</v>
      </c>
      <c r="C379" s="6" t="s">
        <v>33</v>
      </c>
      <c r="D379" s="4" t="s">
        <v>20</v>
      </c>
      <c r="E379" s="4" t="str">
        <f>IFERROR(VLOOKUP(tbl_lançamentos[[#This Row],[Categoria]],tbl_configurações[],2,0),"")</f>
        <v>Saída</v>
      </c>
      <c r="F379" s="4" t="str">
        <f>IFERROR(VLOOKUP(tbl_lançamentos[[#This Row],[Categoria]],tbl_configurações[],3,0),"")</f>
        <v>Fixo</v>
      </c>
      <c r="G379" s="7">
        <v>2646</v>
      </c>
      <c r="H379" s="7">
        <f>IF(ISNUMBER(H378),H378,0)+IF(tbl_lançamentos[[#This Row],[Movimento]]="Entrada",tbl_lançamentos[[#This Row],[Realizado]],-tbl_lançamentos[[#This Row],[Realizado]])</f>
        <v>-61942</v>
      </c>
      <c r="J379" s="8"/>
    </row>
    <row r="380" spans="2:10" x14ac:dyDescent="0.3">
      <c r="B380" s="5">
        <v>44969</v>
      </c>
      <c r="C380" s="6" t="s">
        <v>40</v>
      </c>
      <c r="D380" s="4" t="s">
        <v>27</v>
      </c>
      <c r="E380" s="4" t="str">
        <f>IFERROR(VLOOKUP(tbl_lançamentos[[#This Row],[Categoria]],tbl_configurações[],2,0),"")</f>
        <v>Saída</v>
      </c>
      <c r="F380" s="4" t="str">
        <f>IFERROR(VLOOKUP(tbl_lançamentos[[#This Row],[Categoria]],tbl_configurações[],3,0),"")</f>
        <v>Variável</v>
      </c>
      <c r="G380" s="7">
        <v>2863</v>
      </c>
      <c r="H380" s="7">
        <f>IF(ISNUMBER(H379),H379,0)+IF(tbl_lançamentos[[#This Row],[Movimento]]="Entrada",tbl_lançamentos[[#This Row],[Realizado]],-tbl_lançamentos[[#This Row],[Realizado]])</f>
        <v>-64805</v>
      </c>
      <c r="J380" s="8"/>
    </row>
    <row r="381" spans="2:10" x14ac:dyDescent="0.3">
      <c r="B381" s="5">
        <v>44970</v>
      </c>
      <c r="C381" s="6" t="s">
        <v>32</v>
      </c>
      <c r="D381" s="4" t="s">
        <v>27</v>
      </c>
      <c r="E381" s="4" t="str">
        <f>IFERROR(VLOOKUP(tbl_lançamentos[[#This Row],[Categoria]],tbl_configurações[],2,0),"")</f>
        <v>Saída</v>
      </c>
      <c r="F381" s="4" t="str">
        <f>IFERROR(VLOOKUP(tbl_lançamentos[[#This Row],[Categoria]],tbl_configurações[],3,0),"")</f>
        <v>Variável</v>
      </c>
      <c r="G381" s="7">
        <v>2750</v>
      </c>
      <c r="H381" s="7">
        <f>IF(ISNUMBER(H380),H380,0)+IF(tbl_lançamentos[[#This Row],[Movimento]]="Entrada",tbl_lançamentos[[#This Row],[Realizado]],-tbl_lançamentos[[#This Row],[Realizado]])</f>
        <v>-67555</v>
      </c>
      <c r="J381" s="8"/>
    </row>
    <row r="382" spans="2:10" x14ac:dyDescent="0.3">
      <c r="B382" s="5">
        <v>44971</v>
      </c>
      <c r="C382" s="6" t="s">
        <v>12</v>
      </c>
      <c r="D382" s="4" t="s">
        <v>19</v>
      </c>
      <c r="E382" s="4" t="str">
        <f>IFERROR(VLOOKUP(tbl_lançamentos[[#This Row],[Categoria]],tbl_configurações[],2,0),"")</f>
        <v>Saída</v>
      </c>
      <c r="F382" s="4" t="str">
        <f>IFERROR(VLOOKUP(tbl_lançamentos[[#This Row],[Categoria]],tbl_configurações[],3,0),"")</f>
        <v>Fixo</v>
      </c>
      <c r="G382" s="7">
        <v>2284</v>
      </c>
      <c r="H382" s="7">
        <f>IF(ISNUMBER(H381),H381,0)+IF(tbl_lançamentos[[#This Row],[Movimento]]="Entrada",tbl_lançamentos[[#This Row],[Realizado]],-tbl_lançamentos[[#This Row],[Realizado]])</f>
        <v>-69839</v>
      </c>
      <c r="J382" s="8"/>
    </row>
    <row r="383" spans="2:10" x14ac:dyDescent="0.3">
      <c r="B383" s="5">
        <v>44972</v>
      </c>
      <c r="C383" s="6" t="s">
        <v>50</v>
      </c>
      <c r="D383" s="4" t="s">
        <v>28</v>
      </c>
      <c r="E383" s="4" t="str">
        <f>IFERROR(VLOOKUP(tbl_lançamentos[[#This Row],[Categoria]],tbl_configurações[],2,0),"")</f>
        <v>Saída</v>
      </c>
      <c r="F383" s="4" t="str">
        <f>IFERROR(VLOOKUP(tbl_lançamentos[[#This Row],[Categoria]],tbl_configurações[],3,0),"")</f>
        <v>Variável</v>
      </c>
      <c r="G383" s="7">
        <v>2447</v>
      </c>
      <c r="H383" s="7">
        <f>IF(ISNUMBER(H382),H382,0)+IF(tbl_lançamentos[[#This Row],[Movimento]]="Entrada",tbl_lançamentos[[#This Row],[Realizado]],-tbl_lançamentos[[#This Row],[Realizado]])</f>
        <v>-72286</v>
      </c>
      <c r="J383" s="8"/>
    </row>
    <row r="384" spans="2:10" x14ac:dyDescent="0.3">
      <c r="B384" s="5">
        <v>44973</v>
      </c>
      <c r="C384" s="6" t="s">
        <v>40</v>
      </c>
      <c r="D384" s="4" t="s">
        <v>27</v>
      </c>
      <c r="E384" s="4" t="str">
        <f>IFERROR(VLOOKUP(tbl_lançamentos[[#This Row],[Categoria]],tbl_configurações[],2,0),"")</f>
        <v>Saída</v>
      </c>
      <c r="F384" s="4" t="str">
        <f>IFERROR(VLOOKUP(tbl_lançamentos[[#This Row],[Categoria]],tbl_configurações[],3,0),"")</f>
        <v>Variável</v>
      </c>
      <c r="G384" s="7">
        <v>3836</v>
      </c>
      <c r="H384" s="7">
        <f>IF(ISNUMBER(H383),H383,0)+IF(tbl_lançamentos[[#This Row],[Movimento]]="Entrada",tbl_lançamentos[[#This Row],[Realizado]],-tbl_lançamentos[[#This Row],[Realizado]])</f>
        <v>-76122</v>
      </c>
      <c r="J384" s="8"/>
    </row>
    <row r="385" spans="2:10" x14ac:dyDescent="0.3">
      <c r="B385" s="5">
        <v>44973</v>
      </c>
      <c r="C385" s="6" t="s">
        <v>43</v>
      </c>
      <c r="D385" s="4" t="s">
        <v>23</v>
      </c>
      <c r="E385" s="4" t="str">
        <f>IFERROR(VLOOKUP(tbl_lançamentos[[#This Row],[Categoria]],tbl_configurações[],2,0),"")</f>
        <v>Saída</v>
      </c>
      <c r="F385" s="4" t="str">
        <f>IFERROR(VLOOKUP(tbl_lançamentos[[#This Row],[Categoria]],tbl_configurações[],3,0),"")</f>
        <v>Fixo</v>
      </c>
      <c r="G385" s="7">
        <v>278</v>
      </c>
      <c r="H385" s="7">
        <f>IF(ISNUMBER(H384),H384,0)+IF(tbl_lançamentos[[#This Row],[Movimento]]="Entrada",tbl_lançamentos[[#This Row],[Realizado]],-tbl_lançamentos[[#This Row],[Realizado]])</f>
        <v>-76400</v>
      </c>
      <c r="J385" s="8"/>
    </row>
    <row r="386" spans="2:10" x14ac:dyDescent="0.3">
      <c r="B386" s="5">
        <v>44976</v>
      </c>
      <c r="C386" s="6" t="s">
        <v>14</v>
      </c>
      <c r="D386" s="4" t="s">
        <v>15</v>
      </c>
      <c r="E386" s="4" t="str">
        <f>IFERROR(VLOOKUP(tbl_lançamentos[[#This Row],[Categoria]],tbl_configurações[],2,0),"")</f>
        <v>Entrada</v>
      </c>
      <c r="F386" s="4" t="str">
        <f>IFERROR(VLOOKUP(tbl_lançamentos[[#This Row],[Categoria]],tbl_configurações[],3,0),"")</f>
        <v>Fixo</v>
      </c>
      <c r="G386" s="7">
        <v>2655</v>
      </c>
      <c r="H386" s="7">
        <f>IF(ISNUMBER(H385),H385,0)+IF(tbl_lançamentos[[#This Row],[Movimento]]="Entrada",tbl_lançamentos[[#This Row],[Realizado]],-tbl_lançamentos[[#This Row],[Realizado]])</f>
        <v>-73745</v>
      </c>
      <c r="J386" s="8"/>
    </row>
    <row r="387" spans="2:10" x14ac:dyDescent="0.3">
      <c r="B387" s="5">
        <v>44977</v>
      </c>
      <c r="C387" s="6" t="s">
        <v>49</v>
      </c>
      <c r="D387" s="4" t="s">
        <v>26</v>
      </c>
      <c r="E387" s="4" t="str">
        <f>IFERROR(VLOOKUP(tbl_lançamentos[[#This Row],[Categoria]],tbl_configurações[],2,0),"")</f>
        <v>Saída</v>
      </c>
      <c r="F387" s="4" t="str">
        <f>IFERROR(VLOOKUP(tbl_lançamentos[[#This Row],[Categoria]],tbl_configurações[],3,0),"")</f>
        <v>Variável</v>
      </c>
      <c r="G387" s="7">
        <v>2590</v>
      </c>
      <c r="H387" s="7">
        <f>IF(ISNUMBER(H386),H386,0)+IF(tbl_lançamentos[[#This Row],[Movimento]]="Entrada",tbl_lançamentos[[#This Row],[Realizado]],-tbl_lançamentos[[#This Row],[Realizado]])</f>
        <v>-76335</v>
      </c>
      <c r="J387" s="8"/>
    </row>
    <row r="388" spans="2:10" x14ac:dyDescent="0.3">
      <c r="B388" s="5">
        <v>44980</v>
      </c>
      <c r="C388" s="6" t="s">
        <v>33</v>
      </c>
      <c r="D388" s="4" t="s">
        <v>20</v>
      </c>
      <c r="E388" s="4" t="str">
        <f>IFERROR(VLOOKUP(tbl_lançamentos[[#This Row],[Categoria]],tbl_configurações[],2,0),"")</f>
        <v>Saída</v>
      </c>
      <c r="F388" s="4" t="str">
        <f>IFERROR(VLOOKUP(tbl_lançamentos[[#This Row],[Categoria]],tbl_configurações[],3,0),"")</f>
        <v>Fixo</v>
      </c>
      <c r="G388" s="7">
        <v>25</v>
      </c>
      <c r="H388" s="7">
        <f>IF(ISNUMBER(H387),H387,0)+IF(tbl_lançamentos[[#This Row],[Movimento]]="Entrada",tbl_lançamentos[[#This Row],[Realizado]],-tbl_lançamentos[[#This Row],[Realizado]])</f>
        <v>-76360</v>
      </c>
      <c r="J388" s="8"/>
    </row>
    <row r="389" spans="2:10" x14ac:dyDescent="0.3">
      <c r="B389" s="5">
        <v>44980</v>
      </c>
      <c r="C389" s="6" t="s">
        <v>36</v>
      </c>
      <c r="D389" s="4" t="s">
        <v>22</v>
      </c>
      <c r="E389" s="4" t="str">
        <f>IFERROR(VLOOKUP(tbl_lançamentos[[#This Row],[Categoria]],tbl_configurações[],2,0),"")</f>
        <v>Saída</v>
      </c>
      <c r="F389" s="4" t="str">
        <f>IFERROR(VLOOKUP(tbl_lançamentos[[#This Row],[Categoria]],tbl_configurações[],3,0),"")</f>
        <v>Fixo</v>
      </c>
      <c r="G389" s="7">
        <v>876</v>
      </c>
      <c r="H389" s="7">
        <f>IF(ISNUMBER(H388),H388,0)+IF(tbl_lançamentos[[#This Row],[Movimento]]="Entrada",tbl_lançamentos[[#This Row],[Realizado]],-tbl_lançamentos[[#This Row],[Realizado]])</f>
        <v>-77236</v>
      </c>
      <c r="J389" s="8"/>
    </row>
    <row r="390" spans="2:10" x14ac:dyDescent="0.3">
      <c r="B390" s="5">
        <v>44985</v>
      </c>
      <c r="C390" s="6" t="s">
        <v>36</v>
      </c>
      <c r="D390" s="4" t="s">
        <v>22</v>
      </c>
      <c r="E390" s="4" t="str">
        <f>IFERROR(VLOOKUP(tbl_lançamentos[[#This Row],[Categoria]],tbl_configurações[],2,0),"")</f>
        <v>Saída</v>
      </c>
      <c r="F390" s="4" t="str">
        <f>IFERROR(VLOOKUP(tbl_lançamentos[[#This Row],[Categoria]],tbl_configurações[],3,0),"")</f>
        <v>Fixo</v>
      </c>
      <c r="G390" s="7">
        <v>3617</v>
      </c>
      <c r="H390" s="7">
        <f>IF(ISNUMBER(H389),H389,0)+IF(tbl_lançamentos[[#This Row],[Movimento]]="Entrada",tbl_lançamentos[[#This Row],[Realizado]],-tbl_lançamentos[[#This Row],[Realizado]])</f>
        <v>-80853</v>
      </c>
      <c r="J390" s="8"/>
    </row>
    <row r="391" spans="2:10" x14ac:dyDescent="0.3">
      <c r="B391" s="5">
        <v>44985</v>
      </c>
      <c r="C391" s="6" t="s">
        <v>50</v>
      </c>
      <c r="D391" s="4" t="s">
        <v>28</v>
      </c>
      <c r="E391" s="4" t="str">
        <f>IFERROR(VLOOKUP(tbl_lançamentos[[#This Row],[Categoria]],tbl_configurações[],2,0),"")</f>
        <v>Saída</v>
      </c>
      <c r="F391" s="4" t="str">
        <f>IFERROR(VLOOKUP(tbl_lançamentos[[#This Row],[Categoria]],tbl_configurações[],3,0),"")</f>
        <v>Variável</v>
      </c>
      <c r="G391" s="7">
        <v>3703</v>
      </c>
      <c r="H391" s="7">
        <f>IF(ISNUMBER(H390),H390,0)+IF(tbl_lançamentos[[#This Row],[Movimento]]="Entrada",tbl_lançamentos[[#This Row],[Realizado]],-tbl_lançamentos[[#This Row],[Realizado]])</f>
        <v>-84556</v>
      </c>
      <c r="J391" s="8"/>
    </row>
    <row r="392" spans="2:10" x14ac:dyDescent="0.3">
      <c r="B392" s="5">
        <v>44987</v>
      </c>
      <c r="C392" s="6" t="s">
        <v>12</v>
      </c>
      <c r="D392" s="4" t="s">
        <v>19</v>
      </c>
      <c r="E392" s="4" t="str">
        <f>IFERROR(VLOOKUP(tbl_lançamentos[[#This Row],[Categoria]],tbl_configurações[],2,0),"")</f>
        <v>Saída</v>
      </c>
      <c r="F392" s="4" t="str">
        <f>IFERROR(VLOOKUP(tbl_lançamentos[[#This Row],[Categoria]],tbl_configurações[],3,0),"")</f>
        <v>Fixo</v>
      </c>
      <c r="G392" s="7">
        <v>811</v>
      </c>
      <c r="H392" s="7">
        <f>IF(ISNUMBER(H391),H391,0)+IF(tbl_lançamentos[[#This Row],[Movimento]]="Entrada",tbl_lançamentos[[#This Row],[Realizado]],-tbl_lançamentos[[#This Row],[Realizado]])</f>
        <v>-85367</v>
      </c>
      <c r="J392" s="8"/>
    </row>
    <row r="393" spans="2:10" x14ac:dyDescent="0.3">
      <c r="B393" s="5">
        <v>44988</v>
      </c>
      <c r="C393" s="6" t="s">
        <v>38</v>
      </c>
      <c r="D393" s="4" t="s">
        <v>24</v>
      </c>
      <c r="E393" s="4" t="str">
        <f>IFERROR(VLOOKUP(tbl_lançamentos[[#This Row],[Categoria]],tbl_configurações[],2,0),"")</f>
        <v>Saída</v>
      </c>
      <c r="F393" s="4" t="str">
        <f>IFERROR(VLOOKUP(tbl_lançamentos[[#This Row],[Categoria]],tbl_configurações[],3,0),"")</f>
        <v>Variável</v>
      </c>
      <c r="G393" s="7">
        <v>3704</v>
      </c>
      <c r="H393" s="7">
        <f>IF(ISNUMBER(H392),H392,0)+IF(tbl_lançamentos[[#This Row],[Movimento]]="Entrada",tbl_lançamentos[[#This Row],[Realizado]],-tbl_lançamentos[[#This Row],[Realizado]])</f>
        <v>-89071</v>
      </c>
      <c r="J393" s="8"/>
    </row>
    <row r="394" spans="2:10" x14ac:dyDescent="0.3">
      <c r="B394" s="5">
        <v>44990</v>
      </c>
      <c r="C394" s="6" t="s">
        <v>40</v>
      </c>
      <c r="D394" s="4" t="s">
        <v>27</v>
      </c>
      <c r="E394" s="4" t="str">
        <f>IFERROR(VLOOKUP(tbl_lançamentos[[#This Row],[Categoria]],tbl_configurações[],2,0),"")</f>
        <v>Saída</v>
      </c>
      <c r="F394" s="4" t="str">
        <f>IFERROR(VLOOKUP(tbl_lançamentos[[#This Row],[Categoria]],tbl_configurações[],3,0),"")</f>
        <v>Variável</v>
      </c>
      <c r="G394" s="7">
        <v>1444</v>
      </c>
      <c r="H394" s="7">
        <f>IF(ISNUMBER(H393),H393,0)+IF(tbl_lançamentos[[#This Row],[Movimento]]="Entrada",tbl_lançamentos[[#This Row],[Realizado]],-tbl_lançamentos[[#This Row],[Realizado]])</f>
        <v>-90515</v>
      </c>
      <c r="J394" s="8"/>
    </row>
    <row r="395" spans="2:10" x14ac:dyDescent="0.3">
      <c r="B395" s="5">
        <v>44990</v>
      </c>
      <c r="C395" s="6" t="s">
        <v>31</v>
      </c>
      <c r="D395" s="4" t="s">
        <v>21</v>
      </c>
      <c r="E395" s="4" t="str">
        <f>IFERROR(VLOOKUP(tbl_lançamentos[[#This Row],[Categoria]],tbl_configurações[],2,0),"")</f>
        <v>Saída</v>
      </c>
      <c r="F395" s="4" t="str">
        <f>IFERROR(VLOOKUP(tbl_lançamentos[[#This Row],[Categoria]],tbl_configurações[],3,0),"")</f>
        <v>Fixo</v>
      </c>
      <c r="G395" s="7">
        <v>3889</v>
      </c>
      <c r="H395" s="7">
        <f>IF(ISNUMBER(H394),H394,0)+IF(tbl_lançamentos[[#This Row],[Movimento]]="Entrada",tbl_lançamentos[[#This Row],[Realizado]],-tbl_lançamentos[[#This Row],[Realizado]])</f>
        <v>-94404</v>
      </c>
      <c r="J395" s="8"/>
    </row>
    <row r="396" spans="2:10" x14ac:dyDescent="0.3">
      <c r="B396" s="5">
        <v>44990</v>
      </c>
      <c r="C396" s="6" t="s">
        <v>49</v>
      </c>
      <c r="D396" s="4" t="s">
        <v>26</v>
      </c>
      <c r="E396" s="4" t="str">
        <f>IFERROR(VLOOKUP(tbl_lançamentos[[#This Row],[Categoria]],tbl_configurações[],2,0),"")</f>
        <v>Saída</v>
      </c>
      <c r="F396" s="4" t="str">
        <f>IFERROR(VLOOKUP(tbl_lançamentos[[#This Row],[Categoria]],tbl_configurações[],3,0),"")</f>
        <v>Variável</v>
      </c>
      <c r="G396" s="7">
        <v>1116</v>
      </c>
      <c r="H396" s="7">
        <f>IF(ISNUMBER(H395),H395,0)+IF(tbl_lançamentos[[#This Row],[Movimento]]="Entrada",tbl_lançamentos[[#This Row],[Realizado]],-tbl_lançamentos[[#This Row],[Realizado]])</f>
        <v>-95520</v>
      </c>
      <c r="J396" s="8"/>
    </row>
    <row r="397" spans="2:10" x14ac:dyDescent="0.3">
      <c r="B397" s="5">
        <v>44992</v>
      </c>
      <c r="C397" s="6" t="s">
        <v>55</v>
      </c>
      <c r="D397" s="4" t="s">
        <v>21</v>
      </c>
      <c r="E397" s="4" t="str">
        <f>IFERROR(VLOOKUP(tbl_lançamentos[[#This Row],[Categoria]],tbl_configurações[],2,0),"")</f>
        <v>Saída</v>
      </c>
      <c r="F397" s="4" t="str">
        <f>IFERROR(VLOOKUP(tbl_lançamentos[[#This Row],[Categoria]],tbl_configurações[],3,0),"")</f>
        <v>Fixo</v>
      </c>
      <c r="G397" s="7">
        <v>1576</v>
      </c>
      <c r="H397" s="7">
        <f>IF(ISNUMBER(H396),H396,0)+IF(tbl_lançamentos[[#This Row],[Movimento]]="Entrada",tbl_lançamentos[[#This Row],[Realizado]],-tbl_lançamentos[[#This Row],[Realizado]])</f>
        <v>-97096</v>
      </c>
      <c r="J397" s="8"/>
    </row>
    <row r="398" spans="2:10" x14ac:dyDescent="0.3">
      <c r="B398" s="5">
        <v>44993</v>
      </c>
      <c r="C398" s="6" t="s">
        <v>53</v>
      </c>
      <c r="D398" s="4" t="s">
        <v>16</v>
      </c>
      <c r="E398" s="4" t="str">
        <f>IFERROR(VLOOKUP(tbl_lançamentos[[#This Row],[Categoria]],tbl_configurações[],2,0),"")</f>
        <v>Entrada</v>
      </c>
      <c r="F398" s="4" t="str">
        <f>IFERROR(VLOOKUP(tbl_lançamentos[[#This Row],[Categoria]],tbl_configurações[],3,0),"")</f>
        <v>Fixo</v>
      </c>
      <c r="G398" s="7">
        <v>103</v>
      </c>
      <c r="H398" s="7">
        <f>IF(ISNUMBER(H397),H397,0)+IF(tbl_lançamentos[[#This Row],[Movimento]]="Entrada",tbl_lançamentos[[#This Row],[Realizado]],-tbl_lançamentos[[#This Row],[Realizado]])</f>
        <v>-96993</v>
      </c>
      <c r="J398" s="8"/>
    </row>
    <row r="399" spans="2:10" x14ac:dyDescent="0.3">
      <c r="B399" s="5">
        <v>44994</v>
      </c>
      <c r="C399" s="6" t="s">
        <v>14</v>
      </c>
      <c r="D399" s="4" t="s">
        <v>15</v>
      </c>
      <c r="E399" s="4" t="str">
        <f>IFERROR(VLOOKUP(tbl_lançamentos[[#This Row],[Categoria]],tbl_configurações[],2,0),"")</f>
        <v>Entrada</v>
      </c>
      <c r="F399" s="4" t="str">
        <f>IFERROR(VLOOKUP(tbl_lançamentos[[#This Row],[Categoria]],tbl_configurações[],3,0),"")</f>
        <v>Fixo</v>
      </c>
      <c r="G399" s="7">
        <v>2225</v>
      </c>
      <c r="H399" s="7">
        <f>IF(ISNUMBER(H398),H398,0)+IF(tbl_lançamentos[[#This Row],[Movimento]]="Entrada",tbl_lançamentos[[#This Row],[Realizado]],-tbl_lançamentos[[#This Row],[Realizado]])</f>
        <v>-94768</v>
      </c>
      <c r="J399" s="8"/>
    </row>
    <row r="400" spans="2:10" x14ac:dyDescent="0.3">
      <c r="B400" s="5">
        <v>44995</v>
      </c>
      <c r="C400" s="6" t="s">
        <v>32</v>
      </c>
      <c r="D400" s="4" t="s">
        <v>27</v>
      </c>
      <c r="E400" s="4" t="str">
        <f>IFERROR(VLOOKUP(tbl_lançamentos[[#This Row],[Categoria]],tbl_configurações[],2,0),"")</f>
        <v>Saída</v>
      </c>
      <c r="F400" s="4" t="str">
        <f>IFERROR(VLOOKUP(tbl_lançamentos[[#This Row],[Categoria]],tbl_configurações[],3,0),"")</f>
        <v>Variável</v>
      </c>
      <c r="G400" s="7">
        <v>3019</v>
      </c>
      <c r="H400" s="7">
        <f>IF(ISNUMBER(H399),H399,0)+IF(tbl_lançamentos[[#This Row],[Movimento]]="Entrada",tbl_lançamentos[[#This Row],[Realizado]],-tbl_lançamentos[[#This Row],[Realizado]])</f>
        <v>-97787</v>
      </c>
      <c r="J400" s="8"/>
    </row>
    <row r="401" spans="2:10" x14ac:dyDescent="0.3">
      <c r="B401" s="5">
        <v>44996</v>
      </c>
      <c r="C401" s="6" t="s">
        <v>42</v>
      </c>
      <c r="D401" s="4" t="s">
        <v>20</v>
      </c>
      <c r="E401" s="4" t="str">
        <f>IFERROR(VLOOKUP(tbl_lançamentos[[#This Row],[Categoria]],tbl_configurações[],2,0),"")</f>
        <v>Saída</v>
      </c>
      <c r="F401" s="4" t="str">
        <f>IFERROR(VLOOKUP(tbl_lançamentos[[#This Row],[Categoria]],tbl_configurações[],3,0),"")</f>
        <v>Fixo</v>
      </c>
      <c r="G401" s="7">
        <v>711</v>
      </c>
      <c r="H401" s="7">
        <f>IF(ISNUMBER(H400),H400,0)+IF(tbl_lançamentos[[#This Row],[Movimento]]="Entrada",tbl_lançamentos[[#This Row],[Realizado]],-tbl_lançamentos[[#This Row],[Realizado]])</f>
        <v>-98498</v>
      </c>
      <c r="J401" s="8"/>
    </row>
    <row r="402" spans="2:10" x14ac:dyDescent="0.3">
      <c r="B402" s="5">
        <v>44996</v>
      </c>
      <c r="C402" s="6" t="s">
        <v>51</v>
      </c>
      <c r="D402" s="4" t="s">
        <v>19</v>
      </c>
      <c r="E402" s="4" t="str">
        <f>IFERROR(VLOOKUP(tbl_lançamentos[[#This Row],[Categoria]],tbl_configurações[],2,0),"")</f>
        <v>Saída</v>
      </c>
      <c r="F402" s="4" t="str">
        <f>IFERROR(VLOOKUP(tbl_lançamentos[[#This Row],[Categoria]],tbl_configurações[],3,0),"")</f>
        <v>Fixo</v>
      </c>
      <c r="G402" s="7">
        <v>2422</v>
      </c>
      <c r="H402" s="7">
        <f>IF(ISNUMBER(H401),H401,0)+IF(tbl_lançamentos[[#This Row],[Movimento]]="Entrada",tbl_lançamentos[[#This Row],[Realizado]],-tbl_lançamentos[[#This Row],[Realizado]])</f>
        <v>-100920</v>
      </c>
      <c r="J402" s="8"/>
    </row>
    <row r="403" spans="2:10" x14ac:dyDescent="0.3">
      <c r="B403" s="5">
        <v>44996</v>
      </c>
      <c r="C403" s="6" t="s">
        <v>11</v>
      </c>
      <c r="D403" s="4" t="s">
        <v>3</v>
      </c>
      <c r="E403" s="4" t="str">
        <f>IFERROR(VLOOKUP(tbl_lançamentos[[#This Row],[Categoria]],tbl_configurações[],2,0),"")</f>
        <v>Entrada</v>
      </c>
      <c r="F403" s="4" t="str">
        <f>IFERROR(VLOOKUP(tbl_lançamentos[[#This Row],[Categoria]],tbl_configurações[],3,0),"")</f>
        <v>Fixo</v>
      </c>
      <c r="G403" s="7">
        <v>3166</v>
      </c>
      <c r="H403" s="7">
        <f>IF(ISNUMBER(H402),H402,0)+IF(tbl_lançamentos[[#This Row],[Movimento]]="Entrada",tbl_lançamentos[[#This Row],[Realizado]],-tbl_lançamentos[[#This Row],[Realizado]])</f>
        <v>-97754</v>
      </c>
      <c r="J403" s="8"/>
    </row>
    <row r="404" spans="2:10" x14ac:dyDescent="0.3">
      <c r="B404" s="5">
        <v>44998</v>
      </c>
      <c r="C404" s="6" t="s">
        <v>38</v>
      </c>
      <c r="D404" s="4" t="s">
        <v>24</v>
      </c>
      <c r="E404" s="4" t="str">
        <f>IFERROR(VLOOKUP(tbl_lançamentos[[#This Row],[Categoria]],tbl_configurações[],2,0),"")</f>
        <v>Saída</v>
      </c>
      <c r="F404" s="4" t="str">
        <f>IFERROR(VLOOKUP(tbl_lançamentos[[#This Row],[Categoria]],tbl_configurações[],3,0),"")</f>
        <v>Variável</v>
      </c>
      <c r="G404" s="7">
        <v>3878</v>
      </c>
      <c r="H404" s="7">
        <f>IF(ISNUMBER(H403),H403,0)+IF(tbl_lançamentos[[#This Row],[Movimento]]="Entrada",tbl_lançamentos[[#This Row],[Realizado]],-tbl_lançamentos[[#This Row],[Realizado]])</f>
        <v>-101632</v>
      </c>
      <c r="J404" s="8"/>
    </row>
    <row r="405" spans="2:10" x14ac:dyDescent="0.3">
      <c r="B405" s="5">
        <v>44998</v>
      </c>
      <c r="C405" s="6" t="s">
        <v>37</v>
      </c>
      <c r="D405" s="4" t="s">
        <v>23</v>
      </c>
      <c r="E405" s="4" t="str">
        <f>IFERROR(VLOOKUP(tbl_lançamentos[[#This Row],[Categoria]],tbl_configurações[],2,0),"")</f>
        <v>Saída</v>
      </c>
      <c r="F405" s="4" t="str">
        <f>IFERROR(VLOOKUP(tbl_lançamentos[[#This Row],[Categoria]],tbl_configurações[],3,0),"")</f>
        <v>Fixo</v>
      </c>
      <c r="G405" s="7">
        <v>2221</v>
      </c>
      <c r="H405" s="7">
        <f>IF(ISNUMBER(H404),H404,0)+IF(tbl_lançamentos[[#This Row],[Movimento]]="Entrada",tbl_lançamentos[[#This Row],[Realizado]],-tbl_lançamentos[[#This Row],[Realizado]])</f>
        <v>-103853</v>
      </c>
      <c r="J405" s="8"/>
    </row>
    <row r="406" spans="2:10" x14ac:dyDescent="0.3">
      <c r="B406" s="5">
        <v>45000</v>
      </c>
      <c r="C406" s="6" t="s">
        <v>43</v>
      </c>
      <c r="D406" s="4" t="s">
        <v>23</v>
      </c>
      <c r="E406" s="4" t="str">
        <f>IFERROR(VLOOKUP(tbl_lançamentos[[#This Row],[Categoria]],tbl_configurações[],2,0),"")</f>
        <v>Saída</v>
      </c>
      <c r="F406" s="4" t="str">
        <f>IFERROR(VLOOKUP(tbl_lançamentos[[#This Row],[Categoria]],tbl_configurações[],3,0),"")</f>
        <v>Fixo</v>
      </c>
      <c r="G406" s="7">
        <v>1722</v>
      </c>
      <c r="H406" s="7">
        <f>IF(ISNUMBER(H405),H405,0)+IF(tbl_lançamentos[[#This Row],[Movimento]]="Entrada",tbl_lançamentos[[#This Row],[Realizado]],-tbl_lançamentos[[#This Row],[Realizado]])</f>
        <v>-105575</v>
      </c>
      <c r="J406" s="8"/>
    </row>
    <row r="407" spans="2:10" x14ac:dyDescent="0.3">
      <c r="B407" s="5">
        <v>45001</v>
      </c>
      <c r="C407" s="6" t="s">
        <v>52</v>
      </c>
      <c r="D407" s="4" t="s">
        <v>26</v>
      </c>
      <c r="E407" s="4" t="str">
        <f>IFERROR(VLOOKUP(tbl_lançamentos[[#This Row],[Categoria]],tbl_configurações[],2,0),"")</f>
        <v>Saída</v>
      </c>
      <c r="F407" s="4" t="str">
        <f>IFERROR(VLOOKUP(tbl_lançamentos[[#This Row],[Categoria]],tbl_configurações[],3,0),"")</f>
        <v>Variável</v>
      </c>
      <c r="G407" s="7">
        <v>3788</v>
      </c>
      <c r="H407" s="7">
        <f>IF(ISNUMBER(H406),H406,0)+IF(tbl_lançamentos[[#This Row],[Movimento]]="Entrada",tbl_lançamentos[[#This Row],[Realizado]],-tbl_lançamentos[[#This Row],[Realizado]])</f>
        <v>-109363</v>
      </c>
      <c r="J407" s="8"/>
    </row>
    <row r="408" spans="2:10" x14ac:dyDescent="0.3">
      <c r="B408" s="5">
        <v>45001</v>
      </c>
      <c r="C408" s="6" t="s">
        <v>44</v>
      </c>
      <c r="D408" s="4" t="s">
        <v>24</v>
      </c>
      <c r="E408" s="4" t="str">
        <f>IFERROR(VLOOKUP(tbl_lançamentos[[#This Row],[Categoria]],tbl_configurações[],2,0),"")</f>
        <v>Saída</v>
      </c>
      <c r="F408" s="4" t="str">
        <f>IFERROR(VLOOKUP(tbl_lançamentos[[#This Row],[Categoria]],tbl_configurações[],3,0),"")</f>
        <v>Variável</v>
      </c>
      <c r="G408" s="7">
        <v>1116</v>
      </c>
      <c r="H408" s="7">
        <f>IF(ISNUMBER(H407),H407,0)+IF(tbl_lançamentos[[#This Row],[Movimento]]="Entrada",tbl_lançamentos[[#This Row],[Realizado]],-tbl_lançamentos[[#This Row],[Realizado]])</f>
        <v>-110479</v>
      </c>
      <c r="J408" s="8"/>
    </row>
    <row r="409" spans="2:10" x14ac:dyDescent="0.3">
      <c r="B409" s="5">
        <v>45002</v>
      </c>
      <c r="C409" s="6" t="s">
        <v>53</v>
      </c>
      <c r="D409" s="4" t="s">
        <v>16</v>
      </c>
      <c r="E409" s="4" t="str">
        <f>IFERROR(VLOOKUP(tbl_lançamentos[[#This Row],[Categoria]],tbl_configurações[],2,0),"")</f>
        <v>Entrada</v>
      </c>
      <c r="F409" s="4" t="str">
        <f>IFERROR(VLOOKUP(tbl_lançamentos[[#This Row],[Categoria]],tbl_configurações[],3,0),"")</f>
        <v>Fixo</v>
      </c>
      <c r="G409" s="7">
        <v>2730</v>
      </c>
      <c r="H409" s="7">
        <f>IF(ISNUMBER(H408),H408,0)+IF(tbl_lançamentos[[#This Row],[Movimento]]="Entrada",tbl_lançamentos[[#This Row],[Realizado]],-tbl_lançamentos[[#This Row],[Realizado]])</f>
        <v>-107749</v>
      </c>
      <c r="J409" s="8"/>
    </row>
    <row r="410" spans="2:10" x14ac:dyDescent="0.3">
      <c r="B410" s="5">
        <v>45005</v>
      </c>
      <c r="C410" s="6" t="s">
        <v>13</v>
      </c>
      <c r="D410" s="4" t="s">
        <v>16</v>
      </c>
      <c r="E410" s="4" t="str">
        <f>IFERROR(VLOOKUP(tbl_lançamentos[[#This Row],[Categoria]],tbl_configurações[],2,0),"")</f>
        <v>Entrada</v>
      </c>
      <c r="F410" s="4" t="str">
        <f>IFERROR(VLOOKUP(tbl_lançamentos[[#This Row],[Categoria]],tbl_configurações[],3,0),"")</f>
        <v>Fixo</v>
      </c>
      <c r="G410" s="7">
        <v>403</v>
      </c>
      <c r="H410" s="7">
        <f>IF(ISNUMBER(H409),H409,0)+IF(tbl_lançamentos[[#This Row],[Movimento]]="Entrada",tbl_lançamentos[[#This Row],[Realizado]],-tbl_lançamentos[[#This Row],[Realizado]])</f>
        <v>-107346</v>
      </c>
      <c r="J410" s="8"/>
    </row>
    <row r="411" spans="2:10" x14ac:dyDescent="0.3">
      <c r="B411" s="5">
        <v>45007</v>
      </c>
      <c r="C411" s="6" t="s">
        <v>51</v>
      </c>
      <c r="D411" s="4" t="s">
        <v>19</v>
      </c>
      <c r="E411" s="4" t="str">
        <f>IFERROR(VLOOKUP(tbl_lançamentos[[#This Row],[Categoria]],tbl_configurações[],2,0),"")</f>
        <v>Saída</v>
      </c>
      <c r="F411" s="4" t="str">
        <f>IFERROR(VLOOKUP(tbl_lançamentos[[#This Row],[Categoria]],tbl_configurações[],3,0),"")</f>
        <v>Fixo</v>
      </c>
      <c r="G411" s="7">
        <v>2440</v>
      </c>
      <c r="H411" s="7">
        <f>IF(ISNUMBER(H410),H410,0)+IF(tbl_lançamentos[[#This Row],[Movimento]]="Entrada",tbl_lançamentos[[#This Row],[Realizado]],-tbl_lançamentos[[#This Row],[Realizado]])</f>
        <v>-109786</v>
      </c>
      <c r="J411" s="8"/>
    </row>
    <row r="412" spans="2:10" x14ac:dyDescent="0.3">
      <c r="B412" s="5">
        <v>45010</v>
      </c>
      <c r="C412" s="6" t="s">
        <v>38</v>
      </c>
      <c r="D412" s="4" t="s">
        <v>24</v>
      </c>
      <c r="E412" s="4" t="str">
        <f>IFERROR(VLOOKUP(tbl_lançamentos[[#This Row],[Categoria]],tbl_configurações[],2,0),"")</f>
        <v>Saída</v>
      </c>
      <c r="F412" s="4" t="str">
        <f>IFERROR(VLOOKUP(tbl_lançamentos[[#This Row],[Categoria]],tbl_configurações[],3,0),"")</f>
        <v>Variável</v>
      </c>
      <c r="G412" s="7">
        <v>2582</v>
      </c>
      <c r="H412" s="7">
        <f>IF(ISNUMBER(H411),H411,0)+IF(tbl_lançamentos[[#This Row],[Movimento]]="Entrada",tbl_lançamentos[[#This Row],[Realizado]],-tbl_lançamentos[[#This Row],[Realizado]])</f>
        <v>-112368</v>
      </c>
      <c r="J412" s="8"/>
    </row>
    <row r="413" spans="2:10" x14ac:dyDescent="0.3">
      <c r="B413" s="5">
        <v>45010</v>
      </c>
      <c r="C413" s="6" t="s">
        <v>51</v>
      </c>
      <c r="D413" s="4" t="s">
        <v>19</v>
      </c>
      <c r="E413" s="4" t="str">
        <f>IFERROR(VLOOKUP(tbl_lançamentos[[#This Row],[Categoria]],tbl_configurações[],2,0),"")</f>
        <v>Saída</v>
      </c>
      <c r="F413" s="4" t="str">
        <f>IFERROR(VLOOKUP(tbl_lançamentos[[#This Row],[Categoria]],tbl_configurações[],3,0),"")</f>
        <v>Fixo</v>
      </c>
      <c r="G413" s="7">
        <v>539</v>
      </c>
      <c r="H413" s="7">
        <f>IF(ISNUMBER(H412),H412,0)+IF(tbl_lançamentos[[#This Row],[Movimento]]="Entrada",tbl_lançamentos[[#This Row],[Realizado]],-tbl_lançamentos[[#This Row],[Realizado]])</f>
        <v>-112907</v>
      </c>
      <c r="J413" s="8"/>
    </row>
    <row r="414" spans="2:10" x14ac:dyDescent="0.3">
      <c r="B414" s="5">
        <v>45012</v>
      </c>
      <c r="C414" s="6" t="s">
        <v>34</v>
      </c>
      <c r="D414" s="4" t="s">
        <v>16</v>
      </c>
      <c r="E414" s="4" t="str">
        <f>IFERROR(VLOOKUP(tbl_lançamentos[[#This Row],[Categoria]],tbl_configurações[],2,0),"")</f>
        <v>Entrada</v>
      </c>
      <c r="F414" s="4" t="str">
        <f>IFERROR(VLOOKUP(tbl_lançamentos[[#This Row],[Categoria]],tbl_configurações[],3,0),"")</f>
        <v>Fixo</v>
      </c>
      <c r="G414" s="7">
        <v>2563</v>
      </c>
      <c r="H414" s="7">
        <f>IF(ISNUMBER(H413),H413,0)+IF(tbl_lançamentos[[#This Row],[Movimento]]="Entrada",tbl_lançamentos[[#This Row],[Realizado]],-tbl_lançamentos[[#This Row],[Realizado]])</f>
        <v>-110344</v>
      </c>
      <c r="J414" s="8"/>
    </row>
    <row r="415" spans="2:10" x14ac:dyDescent="0.3">
      <c r="B415" s="5">
        <v>45012</v>
      </c>
      <c r="C415" s="6" t="s">
        <v>56</v>
      </c>
      <c r="D415" s="4" t="s">
        <v>22</v>
      </c>
      <c r="E415" s="4" t="str">
        <f>IFERROR(VLOOKUP(tbl_lançamentos[[#This Row],[Categoria]],tbl_configurações[],2,0),"")</f>
        <v>Saída</v>
      </c>
      <c r="F415" s="4" t="str">
        <f>IFERROR(VLOOKUP(tbl_lançamentos[[#This Row],[Categoria]],tbl_configurações[],3,0),"")</f>
        <v>Fixo</v>
      </c>
      <c r="G415" s="7">
        <v>2974</v>
      </c>
      <c r="H415" s="7">
        <f>IF(ISNUMBER(H414),H414,0)+IF(tbl_lançamentos[[#This Row],[Movimento]]="Entrada",tbl_lançamentos[[#This Row],[Realizado]],-tbl_lançamentos[[#This Row],[Realizado]])</f>
        <v>-113318</v>
      </c>
      <c r="J415" s="8"/>
    </row>
    <row r="416" spans="2:10" x14ac:dyDescent="0.3">
      <c r="B416" s="5">
        <v>45013</v>
      </c>
      <c r="C416" s="6" t="s">
        <v>54</v>
      </c>
      <c r="D416" s="4" t="s">
        <v>19</v>
      </c>
      <c r="E416" s="4" t="str">
        <f>IFERROR(VLOOKUP(tbl_lançamentos[[#This Row],[Categoria]],tbl_configurações[],2,0),"")</f>
        <v>Saída</v>
      </c>
      <c r="F416" s="4" t="str">
        <f>IFERROR(VLOOKUP(tbl_lançamentos[[#This Row],[Categoria]],tbl_configurações[],3,0),"")</f>
        <v>Fixo</v>
      </c>
      <c r="G416" s="7">
        <v>3196</v>
      </c>
      <c r="H416" s="7">
        <f>IF(ISNUMBER(H415),H415,0)+IF(tbl_lançamentos[[#This Row],[Movimento]]="Entrada",tbl_lançamentos[[#This Row],[Realizado]],-tbl_lançamentos[[#This Row],[Realizado]])</f>
        <v>-116514</v>
      </c>
      <c r="J416" s="8"/>
    </row>
    <row r="417" spans="2:10" x14ac:dyDescent="0.3">
      <c r="B417" s="5">
        <v>45013</v>
      </c>
      <c r="C417" s="6" t="s">
        <v>33</v>
      </c>
      <c r="D417" s="4" t="s">
        <v>20</v>
      </c>
      <c r="E417" s="4" t="str">
        <f>IFERROR(VLOOKUP(tbl_lançamentos[[#This Row],[Categoria]],tbl_configurações[],2,0),"")</f>
        <v>Saída</v>
      </c>
      <c r="F417" s="4" t="str">
        <f>IFERROR(VLOOKUP(tbl_lançamentos[[#This Row],[Categoria]],tbl_configurações[],3,0),"")</f>
        <v>Fixo</v>
      </c>
      <c r="G417" s="7">
        <v>770</v>
      </c>
      <c r="H417" s="7">
        <f>IF(ISNUMBER(H416),H416,0)+IF(tbl_lançamentos[[#This Row],[Movimento]]="Entrada",tbl_lançamentos[[#This Row],[Realizado]],-tbl_lançamentos[[#This Row],[Realizado]])</f>
        <v>-117284</v>
      </c>
      <c r="J417" s="8"/>
    </row>
    <row r="418" spans="2:10" x14ac:dyDescent="0.3">
      <c r="B418" s="5">
        <v>45013</v>
      </c>
      <c r="C418" s="6" t="s">
        <v>35</v>
      </c>
      <c r="D418" s="4" t="s">
        <v>27</v>
      </c>
      <c r="E418" s="4" t="str">
        <f>IFERROR(VLOOKUP(tbl_lançamentos[[#This Row],[Categoria]],tbl_configurações[],2,0),"")</f>
        <v>Saída</v>
      </c>
      <c r="F418" s="4" t="str">
        <f>IFERROR(VLOOKUP(tbl_lançamentos[[#This Row],[Categoria]],tbl_configurações[],3,0),"")</f>
        <v>Variável</v>
      </c>
      <c r="G418" s="7">
        <v>2395</v>
      </c>
      <c r="H418" s="7">
        <f>IF(ISNUMBER(H417),H417,0)+IF(tbl_lançamentos[[#This Row],[Movimento]]="Entrada",tbl_lançamentos[[#This Row],[Realizado]],-tbl_lançamentos[[#This Row],[Realizado]])</f>
        <v>-119679</v>
      </c>
      <c r="J418" s="8"/>
    </row>
    <row r="419" spans="2:10" x14ac:dyDescent="0.3">
      <c r="B419" s="5">
        <v>45013</v>
      </c>
      <c r="C419" s="6" t="s">
        <v>41</v>
      </c>
      <c r="D419" s="4" t="s">
        <v>17</v>
      </c>
      <c r="E419" s="4" t="str">
        <f>IFERROR(VLOOKUP(tbl_lançamentos[[#This Row],[Categoria]],tbl_configurações[],2,0),"")</f>
        <v>Saída</v>
      </c>
      <c r="F419" s="4" t="str">
        <f>IFERROR(VLOOKUP(tbl_lançamentos[[#This Row],[Categoria]],tbl_configurações[],3,0),"")</f>
        <v>Fixo</v>
      </c>
      <c r="G419" s="7">
        <v>1802</v>
      </c>
      <c r="H419" s="7">
        <f>IF(ISNUMBER(H418),H418,0)+IF(tbl_lançamentos[[#This Row],[Movimento]]="Entrada",tbl_lançamentos[[#This Row],[Realizado]],-tbl_lançamentos[[#This Row],[Realizado]])</f>
        <v>-121481</v>
      </c>
      <c r="J419" s="8"/>
    </row>
    <row r="420" spans="2:10" x14ac:dyDescent="0.3">
      <c r="B420" s="5">
        <v>45014</v>
      </c>
      <c r="C420" s="6" t="s">
        <v>58</v>
      </c>
      <c r="D420" s="4" t="s">
        <v>17</v>
      </c>
      <c r="E420" s="4" t="str">
        <f>IFERROR(VLOOKUP(tbl_lançamentos[[#This Row],[Categoria]],tbl_configurações[],2,0),"")</f>
        <v>Saída</v>
      </c>
      <c r="F420" s="4" t="str">
        <f>IFERROR(VLOOKUP(tbl_lançamentos[[#This Row],[Categoria]],tbl_configurações[],3,0),"")</f>
        <v>Fixo</v>
      </c>
      <c r="G420" s="7">
        <v>3730</v>
      </c>
      <c r="H420" s="7">
        <f>IF(ISNUMBER(H419),H419,0)+IF(tbl_lançamentos[[#This Row],[Movimento]]="Entrada",tbl_lançamentos[[#This Row],[Realizado]],-tbl_lançamentos[[#This Row],[Realizado]])</f>
        <v>-125211</v>
      </c>
      <c r="J420" s="8"/>
    </row>
    <row r="421" spans="2:10" x14ac:dyDescent="0.3">
      <c r="B421" s="5">
        <v>45016</v>
      </c>
      <c r="C421" s="6" t="s">
        <v>45</v>
      </c>
      <c r="D421" s="4" t="s">
        <v>28</v>
      </c>
      <c r="E421" s="4" t="str">
        <f>IFERROR(VLOOKUP(tbl_lançamentos[[#This Row],[Categoria]],tbl_configurações[],2,0),"")</f>
        <v>Saída</v>
      </c>
      <c r="F421" s="4" t="str">
        <f>IFERROR(VLOOKUP(tbl_lançamentos[[#This Row],[Categoria]],tbl_configurações[],3,0),"")</f>
        <v>Variável</v>
      </c>
      <c r="G421" s="7">
        <v>165</v>
      </c>
      <c r="H421" s="7">
        <f>IF(ISNUMBER(H420),H420,0)+IF(tbl_lançamentos[[#This Row],[Movimento]]="Entrada",tbl_lançamentos[[#This Row],[Realizado]],-tbl_lançamentos[[#This Row],[Realizado]])</f>
        <v>-125376</v>
      </c>
      <c r="J421" s="8"/>
    </row>
    <row r="422" spans="2:10" x14ac:dyDescent="0.3">
      <c r="B422" s="5">
        <v>45017</v>
      </c>
      <c r="C422" s="6" t="s">
        <v>44</v>
      </c>
      <c r="D422" s="4" t="s">
        <v>24</v>
      </c>
      <c r="E422" s="4" t="str">
        <f>IFERROR(VLOOKUP(tbl_lançamentos[[#This Row],[Categoria]],tbl_configurações[],2,0),"")</f>
        <v>Saída</v>
      </c>
      <c r="F422" s="4" t="str">
        <f>IFERROR(VLOOKUP(tbl_lançamentos[[#This Row],[Categoria]],tbl_configurações[],3,0),"")</f>
        <v>Variável</v>
      </c>
      <c r="G422" s="7">
        <v>3521</v>
      </c>
      <c r="H422" s="7">
        <f>IF(ISNUMBER(H421),H421,0)+IF(tbl_lançamentos[[#This Row],[Movimento]]="Entrada",tbl_lançamentos[[#This Row],[Realizado]],-tbl_lançamentos[[#This Row],[Realizado]])</f>
        <v>-128897</v>
      </c>
      <c r="J422" s="8"/>
    </row>
    <row r="423" spans="2:10" x14ac:dyDescent="0.3">
      <c r="B423" s="5">
        <v>45018</v>
      </c>
      <c r="C423" s="6" t="s">
        <v>44</v>
      </c>
      <c r="D423" s="4" t="s">
        <v>24</v>
      </c>
      <c r="E423" s="4" t="str">
        <f>IFERROR(VLOOKUP(tbl_lançamentos[[#This Row],[Categoria]],tbl_configurações[],2,0),"")</f>
        <v>Saída</v>
      </c>
      <c r="F423" s="4" t="str">
        <f>IFERROR(VLOOKUP(tbl_lançamentos[[#This Row],[Categoria]],tbl_configurações[],3,0),"")</f>
        <v>Variável</v>
      </c>
      <c r="G423" s="7">
        <v>3479</v>
      </c>
      <c r="H423" s="7">
        <f>IF(ISNUMBER(H422),H422,0)+IF(tbl_lançamentos[[#This Row],[Movimento]]="Entrada",tbl_lançamentos[[#This Row],[Realizado]],-tbl_lançamentos[[#This Row],[Realizado]])</f>
        <v>-132376</v>
      </c>
      <c r="J423" s="8"/>
    </row>
    <row r="424" spans="2:10" x14ac:dyDescent="0.3">
      <c r="B424" s="5">
        <v>45021</v>
      </c>
      <c r="C424" s="6" t="s">
        <v>57</v>
      </c>
      <c r="D424" s="4" t="s">
        <v>26</v>
      </c>
      <c r="E424" s="4" t="str">
        <f>IFERROR(VLOOKUP(tbl_lançamentos[[#This Row],[Categoria]],tbl_configurações[],2,0),"")</f>
        <v>Saída</v>
      </c>
      <c r="F424" s="4" t="str">
        <f>IFERROR(VLOOKUP(tbl_lançamentos[[#This Row],[Categoria]],tbl_configurações[],3,0),"")</f>
        <v>Variável</v>
      </c>
      <c r="G424" s="7">
        <v>2506</v>
      </c>
      <c r="H424" s="7">
        <f>IF(ISNUMBER(H423),H423,0)+IF(tbl_lançamentos[[#This Row],[Movimento]]="Entrada",tbl_lançamentos[[#This Row],[Realizado]],-tbl_lançamentos[[#This Row],[Realizado]])</f>
        <v>-134882</v>
      </c>
      <c r="J424" s="8"/>
    </row>
    <row r="425" spans="2:10" x14ac:dyDescent="0.3">
      <c r="B425" s="5">
        <v>45023</v>
      </c>
      <c r="C425" s="6" t="s">
        <v>29</v>
      </c>
      <c r="D425" s="4" t="s">
        <v>24</v>
      </c>
      <c r="E425" s="4" t="str">
        <f>IFERROR(VLOOKUP(tbl_lançamentos[[#This Row],[Categoria]],tbl_configurações[],2,0),"")</f>
        <v>Saída</v>
      </c>
      <c r="F425" s="4" t="str">
        <f>IFERROR(VLOOKUP(tbl_lançamentos[[#This Row],[Categoria]],tbl_configurações[],3,0),"")</f>
        <v>Variável</v>
      </c>
      <c r="G425" s="7">
        <v>3719</v>
      </c>
      <c r="H425" s="7">
        <f>IF(ISNUMBER(H424),H424,0)+IF(tbl_lançamentos[[#This Row],[Movimento]]="Entrada",tbl_lançamentos[[#This Row],[Realizado]],-tbl_lançamentos[[#This Row],[Realizado]])</f>
        <v>-138601</v>
      </c>
      <c r="J425" s="8"/>
    </row>
    <row r="426" spans="2:10" x14ac:dyDescent="0.3">
      <c r="B426" s="5">
        <v>45025</v>
      </c>
      <c r="C426" s="6" t="s">
        <v>45</v>
      </c>
      <c r="D426" s="4" t="s">
        <v>28</v>
      </c>
      <c r="E426" s="4" t="str">
        <f>IFERROR(VLOOKUP(tbl_lançamentos[[#This Row],[Categoria]],tbl_configurações[],2,0),"")</f>
        <v>Saída</v>
      </c>
      <c r="F426" s="4" t="str">
        <f>IFERROR(VLOOKUP(tbl_lançamentos[[#This Row],[Categoria]],tbl_configurações[],3,0),"")</f>
        <v>Variável</v>
      </c>
      <c r="G426" s="7">
        <v>2162</v>
      </c>
      <c r="H426" s="7">
        <f>IF(ISNUMBER(H425),H425,0)+IF(tbl_lançamentos[[#This Row],[Movimento]]="Entrada",tbl_lançamentos[[#This Row],[Realizado]],-tbl_lançamentos[[#This Row],[Realizado]])</f>
        <v>-140763</v>
      </c>
      <c r="J426" s="8"/>
    </row>
    <row r="427" spans="2:10" x14ac:dyDescent="0.3">
      <c r="B427" s="5">
        <v>45025</v>
      </c>
      <c r="C427" s="6" t="s">
        <v>14</v>
      </c>
      <c r="D427" s="4" t="s">
        <v>15</v>
      </c>
      <c r="E427" s="4" t="str">
        <f>IFERROR(VLOOKUP(tbl_lançamentos[[#This Row],[Categoria]],tbl_configurações[],2,0),"")</f>
        <v>Entrada</v>
      </c>
      <c r="F427" s="4" t="str">
        <f>IFERROR(VLOOKUP(tbl_lançamentos[[#This Row],[Categoria]],tbl_configurações[],3,0),"")</f>
        <v>Fixo</v>
      </c>
      <c r="G427" s="7">
        <v>870</v>
      </c>
      <c r="H427" s="7">
        <f>IF(ISNUMBER(H426),H426,0)+IF(tbl_lançamentos[[#This Row],[Movimento]]="Entrada",tbl_lançamentos[[#This Row],[Realizado]],-tbl_lançamentos[[#This Row],[Realizado]])</f>
        <v>-139893</v>
      </c>
      <c r="J427" s="8"/>
    </row>
    <row r="428" spans="2:10" x14ac:dyDescent="0.3">
      <c r="B428" s="5">
        <v>45025</v>
      </c>
      <c r="C428" s="6" t="s">
        <v>43</v>
      </c>
      <c r="D428" s="4" t="s">
        <v>23</v>
      </c>
      <c r="E428" s="4" t="str">
        <f>IFERROR(VLOOKUP(tbl_lançamentos[[#This Row],[Categoria]],tbl_configurações[],2,0),"")</f>
        <v>Saída</v>
      </c>
      <c r="F428" s="4" t="str">
        <f>IFERROR(VLOOKUP(tbl_lançamentos[[#This Row],[Categoria]],tbl_configurações[],3,0),"")</f>
        <v>Fixo</v>
      </c>
      <c r="G428" s="7">
        <v>3805</v>
      </c>
      <c r="H428" s="7">
        <f>IF(ISNUMBER(H427),H427,0)+IF(tbl_lançamentos[[#This Row],[Movimento]]="Entrada",tbl_lançamentos[[#This Row],[Realizado]],-tbl_lançamentos[[#This Row],[Realizado]])</f>
        <v>-143698</v>
      </c>
      <c r="J428" s="8"/>
    </row>
    <row r="429" spans="2:10" x14ac:dyDescent="0.3">
      <c r="B429" s="5">
        <v>45025</v>
      </c>
      <c r="C429" s="6" t="s">
        <v>32</v>
      </c>
      <c r="D429" s="4" t="s">
        <v>27</v>
      </c>
      <c r="E429" s="4" t="str">
        <f>IFERROR(VLOOKUP(tbl_lançamentos[[#This Row],[Categoria]],tbl_configurações[],2,0),"")</f>
        <v>Saída</v>
      </c>
      <c r="F429" s="4" t="str">
        <f>IFERROR(VLOOKUP(tbl_lançamentos[[#This Row],[Categoria]],tbl_configurações[],3,0),"")</f>
        <v>Variável</v>
      </c>
      <c r="G429" s="7">
        <v>522</v>
      </c>
      <c r="H429" s="7">
        <f>IF(ISNUMBER(H428),H428,0)+IF(tbl_lançamentos[[#This Row],[Movimento]]="Entrada",tbl_lançamentos[[#This Row],[Realizado]],-tbl_lançamentos[[#This Row],[Realizado]])</f>
        <v>-144220</v>
      </c>
      <c r="J429" s="8"/>
    </row>
    <row r="430" spans="2:10" x14ac:dyDescent="0.3">
      <c r="B430" s="5">
        <v>45025</v>
      </c>
      <c r="C430" s="6" t="s">
        <v>35</v>
      </c>
      <c r="D430" s="4" t="s">
        <v>27</v>
      </c>
      <c r="E430" s="4" t="str">
        <f>IFERROR(VLOOKUP(tbl_lançamentos[[#This Row],[Categoria]],tbl_configurações[],2,0),"")</f>
        <v>Saída</v>
      </c>
      <c r="F430" s="4" t="str">
        <f>IFERROR(VLOOKUP(tbl_lançamentos[[#This Row],[Categoria]],tbl_configurações[],3,0),"")</f>
        <v>Variável</v>
      </c>
      <c r="G430" s="7">
        <v>470</v>
      </c>
      <c r="H430" s="7">
        <f>IF(ISNUMBER(H429),H429,0)+IF(tbl_lançamentos[[#This Row],[Movimento]]="Entrada",tbl_lançamentos[[#This Row],[Realizado]],-tbl_lançamentos[[#This Row],[Realizado]])</f>
        <v>-144690</v>
      </c>
      <c r="J430" s="8"/>
    </row>
    <row r="431" spans="2:10" x14ac:dyDescent="0.3">
      <c r="B431" s="5">
        <v>45026</v>
      </c>
      <c r="C431" s="6" t="s">
        <v>42</v>
      </c>
      <c r="D431" s="4" t="s">
        <v>20</v>
      </c>
      <c r="E431" s="4" t="str">
        <f>IFERROR(VLOOKUP(tbl_lançamentos[[#This Row],[Categoria]],tbl_configurações[],2,0),"")</f>
        <v>Saída</v>
      </c>
      <c r="F431" s="4" t="str">
        <f>IFERROR(VLOOKUP(tbl_lançamentos[[#This Row],[Categoria]],tbl_configurações[],3,0),"")</f>
        <v>Fixo</v>
      </c>
      <c r="G431" s="7">
        <v>3276</v>
      </c>
      <c r="H431" s="7">
        <f>IF(ISNUMBER(H430),H430,0)+IF(tbl_lançamentos[[#This Row],[Movimento]]="Entrada",tbl_lançamentos[[#This Row],[Realizado]],-tbl_lançamentos[[#This Row],[Realizado]])</f>
        <v>-147966</v>
      </c>
      <c r="J431" s="8"/>
    </row>
    <row r="432" spans="2:10" x14ac:dyDescent="0.3">
      <c r="B432" s="5">
        <v>45027</v>
      </c>
      <c r="C432" s="6" t="s">
        <v>59</v>
      </c>
      <c r="D432" s="4" t="s">
        <v>20</v>
      </c>
      <c r="E432" s="4" t="str">
        <f>IFERROR(VLOOKUP(tbl_lançamentos[[#This Row],[Categoria]],tbl_configurações[],2,0),"")</f>
        <v>Saída</v>
      </c>
      <c r="F432" s="4" t="str">
        <f>IFERROR(VLOOKUP(tbl_lançamentos[[#This Row],[Categoria]],tbl_configurações[],3,0),"")</f>
        <v>Fixo</v>
      </c>
      <c r="G432" s="7">
        <v>3951</v>
      </c>
      <c r="H432" s="7">
        <f>IF(ISNUMBER(H431),H431,0)+IF(tbl_lançamentos[[#This Row],[Movimento]]="Entrada",tbl_lançamentos[[#This Row],[Realizado]],-tbl_lançamentos[[#This Row],[Realizado]])</f>
        <v>-151917</v>
      </c>
      <c r="J432" s="8"/>
    </row>
    <row r="433" spans="2:10" x14ac:dyDescent="0.3">
      <c r="B433" s="5">
        <v>45029</v>
      </c>
      <c r="C433" s="6" t="s">
        <v>13</v>
      </c>
      <c r="D433" s="4" t="s">
        <v>16</v>
      </c>
      <c r="E433" s="4" t="str">
        <f>IFERROR(VLOOKUP(tbl_lançamentos[[#This Row],[Categoria]],tbl_configurações[],2,0),"")</f>
        <v>Entrada</v>
      </c>
      <c r="F433" s="4" t="str">
        <f>IFERROR(VLOOKUP(tbl_lançamentos[[#This Row],[Categoria]],tbl_configurações[],3,0),"")</f>
        <v>Fixo</v>
      </c>
      <c r="G433" s="7">
        <v>1767</v>
      </c>
      <c r="H433" s="7">
        <f>IF(ISNUMBER(H432),H432,0)+IF(tbl_lançamentos[[#This Row],[Movimento]]="Entrada",tbl_lançamentos[[#This Row],[Realizado]],-tbl_lançamentos[[#This Row],[Realizado]])</f>
        <v>-150150</v>
      </c>
      <c r="J433" s="8"/>
    </row>
    <row r="434" spans="2:10" x14ac:dyDescent="0.3">
      <c r="B434" s="5">
        <v>45030</v>
      </c>
      <c r="C434" s="6" t="s">
        <v>57</v>
      </c>
      <c r="D434" s="4" t="s">
        <v>26</v>
      </c>
      <c r="E434" s="4" t="str">
        <f>IFERROR(VLOOKUP(tbl_lançamentos[[#This Row],[Categoria]],tbl_configurações[],2,0),"")</f>
        <v>Saída</v>
      </c>
      <c r="F434" s="4" t="str">
        <f>IFERROR(VLOOKUP(tbl_lançamentos[[#This Row],[Categoria]],tbl_configurações[],3,0),"")</f>
        <v>Variável</v>
      </c>
      <c r="G434" s="7">
        <v>1348</v>
      </c>
      <c r="H434" s="7">
        <f>IF(ISNUMBER(H433),H433,0)+IF(tbl_lançamentos[[#This Row],[Movimento]]="Entrada",tbl_lançamentos[[#This Row],[Realizado]],-tbl_lançamentos[[#This Row],[Realizado]])</f>
        <v>-151498</v>
      </c>
      <c r="J434" s="8"/>
    </row>
    <row r="435" spans="2:10" x14ac:dyDescent="0.3">
      <c r="B435" s="5">
        <v>45032</v>
      </c>
      <c r="C435" s="6" t="s">
        <v>47</v>
      </c>
      <c r="D435" s="4" t="s">
        <v>23</v>
      </c>
      <c r="E435" s="4" t="str">
        <f>IFERROR(VLOOKUP(tbl_lançamentos[[#This Row],[Categoria]],tbl_configurações[],2,0),"")</f>
        <v>Saída</v>
      </c>
      <c r="F435" s="4" t="str">
        <f>IFERROR(VLOOKUP(tbl_lançamentos[[#This Row],[Categoria]],tbl_configurações[],3,0),"")</f>
        <v>Fixo</v>
      </c>
      <c r="G435" s="7">
        <v>1881</v>
      </c>
      <c r="H435" s="7">
        <f>IF(ISNUMBER(H434),H434,0)+IF(tbl_lançamentos[[#This Row],[Movimento]]="Entrada",tbl_lançamentos[[#This Row],[Realizado]],-tbl_lançamentos[[#This Row],[Realizado]])</f>
        <v>-153379</v>
      </c>
      <c r="J435" s="8"/>
    </row>
    <row r="436" spans="2:10" x14ac:dyDescent="0.3">
      <c r="B436" s="5">
        <v>45032</v>
      </c>
      <c r="C436" s="6" t="s">
        <v>36</v>
      </c>
      <c r="D436" s="4" t="s">
        <v>22</v>
      </c>
      <c r="E436" s="4" t="str">
        <f>IFERROR(VLOOKUP(tbl_lançamentos[[#This Row],[Categoria]],tbl_configurações[],2,0),"")</f>
        <v>Saída</v>
      </c>
      <c r="F436" s="4" t="str">
        <f>IFERROR(VLOOKUP(tbl_lançamentos[[#This Row],[Categoria]],tbl_configurações[],3,0),"")</f>
        <v>Fixo</v>
      </c>
      <c r="G436" s="7">
        <v>2264</v>
      </c>
      <c r="H436" s="7">
        <f>IF(ISNUMBER(H435),H435,0)+IF(tbl_lançamentos[[#This Row],[Movimento]]="Entrada",tbl_lançamentos[[#This Row],[Realizado]],-tbl_lançamentos[[#This Row],[Realizado]])</f>
        <v>-155643</v>
      </c>
      <c r="J436" s="8"/>
    </row>
    <row r="437" spans="2:10" x14ac:dyDescent="0.3">
      <c r="B437" s="5">
        <v>45032</v>
      </c>
      <c r="C437" s="6" t="s">
        <v>55</v>
      </c>
      <c r="D437" s="4" t="s">
        <v>21</v>
      </c>
      <c r="E437" s="4" t="str">
        <f>IFERROR(VLOOKUP(tbl_lançamentos[[#This Row],[Categoria]],tbl_configurações[],2,0),"")</f>
        <v>Saída</v>
      </c>
      <c r="F437" s="4" t="str">
        <f>IFERROR(VLOOKUP(tbl_lançamentos[[#This Row],[Categoria]],tbl_configurações[],3,0),"")</f>
        <v>Fixo</v>
      </c>
      <c r="G437" s="7">
        <v>3577</v>
      </c>
      <c r="H437" s="7">
        <f>IF(ISNUMBER(H436),H436,0)+IF(tbl_lançamentos[[#This Row],[Movimento]]="Entrada",tbl_lançamentos[[#This Row],[Realizado]],-tbl_lançamentos[[#This Row],[Realizado]])</f>
        <v>-159220</v>
      </c>
      <c r="J437" s="8"/>
    </row>
    <row r="438" spans="2:10" x14ac:dyDescent="0.3">
      <c r="B438" s="5">
        <v>45033</v>
      </c>
      <c r="C438" s="6" t="s">
        <v>39</v>
      </c>
      <c r="D438" s="4" t="s">
        <v>17</v>
      </c>
      <c r="E438" s="4" t="str">
        <f>IFERROR(VLOOKUP(tbl_lançamentos[[#This Row],[Categoria]],tbl_configurações[],2,0),"")</f>
        <v>Saída</v>
      </c>
      <c r="F438" s="4" t="str">
        <f>IFERROR(VLOOKUP(tbl_lançamentos[[#This Row],[Categoria]],tbl_configurações[],3,0),"")</f>
        <v>Fixo</v>
      </c>
      <c r="G438" s="7">
        <v>3344</v>
      </c>
      <c r="H438" s="7">
        <f>IF(ISNUMBER(H437),H437,0)+IF(tbl_lançamentos[[#This Row],[Movimento]]="Entrada",tbl_lançamentos[[#This Row],[Realizado]],-tbl_lançamentos[[#This Row],[Realizado]])</f>
        <v>-162564</v>
      </c>
      <c r="J438" s="8"/>
    </row>
    <row r="439" spans="2:10" x14ac:dyDescent="0.3">
      <c r="B439" s="5">
        <v>45033</v>
      </c>
      <c r="C439" s="6" t="s">
        <v>55</v>
      </c>
      <c r="D439" s="4" t="s">
        <v>21</v>
      </c>
      <c r="E439" s="4" t="str">
        <f>IFERROR(VLOOKUP(tbl_lançamentos[[#This Row],[Categoria]],tbl_configurações[],2,0),"")</f>
        <v>Saída</v>
      </c>
      <c r="F439" s="4" t="str">
        <f>IFERROR(VLOOKUP(tbl_lançamentos[[#This Row],[Categoria]],tbl_configurações[],3,0),"")</f>
        <v>Fixo</v>
      </c>
      <c r="G439" s="7">
        <v>1357</v>
      </c>
      <c r="H439" s="7">
        <f>IF(ISNUMBER(H438),H438,0)+IF(tbl_lançamentos[[#This Row],[Movimento]]="Entrada",tbl_lançamentos[[#This Row],[Realizado]],-tbl_lançamentos[[#This Row],[Realizado]])</f>
        <v>-163921</v>
      </c>
      <c r="J439" s="8"/>
    </row>
    <row r="440" spans="2:10" x14ac:dyDescent="0.3">
      <c r="B440" s="5">
        <v>45037</v>
      </c>
      <c r="C440" s="6" t="s">
        <v>56</v>
      </c>
      <c r="D440" s="4" t="s">
        <v>22</v>
      </c>
      <c r="E440" s="4" t="str">
        <f>IFERROR(VLOOKUP(tbl_lançamentos[[#This Row],[Categoria]],tbl_configurações[],2,0),"")</f>
        <v>Saída</v>
      </c>
      <c r="F440" s="4" t="str">
        <f>IFERROR(VLOOKUP(tbl_lançamentos[[#This Row],[Categoria]],tbl_configurações[],3,0),"")</f>
        <v>Fixo</v>
      </c>
      <c r="G440" s="7">
        <v>588</v>
      </c>
      <c r="H440" s="7">
        <f>IF(ISNUMBER(H439),H439,0)+IF(tbl_lançamentos[[#This Row],[Movimento]]="Entrada",tbl_lançamentos[[#This Row],[Realizado]],-tbl_lançamentos[[#This Row],[Realizado]])</f>
        <v>-164509</v>
      </c>
      <c r="J440" s="8"/>
    </row>
    <row r="441" spans="2:10" x14ac:dyDescent="0.3">
      <c r="B441" s="5">
        <v>45037</v>
      </c>
      <c r="C441" s="6" t="s">
        <v>31</v>
      </c>
      <c r="D441" s="4" t="s">
        <v>21</v>
      </c>
      <c r="E441" s="4" t="str">
        <f>IFERROR(VLOOKUP(tbl_lançamentos[[#This Row],[Categoria]],tbl_configurações[],2,0),"")</f>
        <v>Saída</v>
      </c>
      <c r="F441" s="4" t="str">
        <f>IFERROR(VLOOKUP(tbl_lançamentos[[#This Row],[Categoria]],tbl_configurações[],3,0),"")</f>
        <v>Fixo</v>
      </c>
      <c r="G441" s="7">
        <v>1453</v>
      </c>
      <c r="H441" s="7">
        <f>IF(ISNUMBER(H440),H440,0)+IF(tbl_lançamentos[[#This Row],[Movimento]]="Entrada",tbl_lançamentos[[#This Row],[Realizado]],-tbl_lançamentos[[#This Row],[Realizado]])</f>
        <v>-165962</v>
      </c>
      <c r="J441" s="8"/>
    </row>
    <row r="442" spans="2:10" x14ac:dyDescent="0.3">
      <c r="B442" s="5">
        <v>45040</v>
      </c>
      <c r="C442" s="6" t="s">
        <v>29</v>
      </c>
      <c r="D442" s="4" t="s">
        <v>24</v>
      </c>
      <c r="E442" s="4" t="str">
        <f>IFERROR(VLOOKUP(tbl_lançamentos[[#This Row],[Categoria]],tbl_configurações[],2,0),"")</f>
        <v>Saída</v>
      </c>
      <c r="F442" s="4" t="str">
        <f>IFERROR(VLOOKUP(tbl_lançamentos[[#This Row],[Categoria]],tbl_configurações[],3,0),"")</f>
        <v>Variável</v>
      </c>
      <c r="G442" s="7">
        <v>3526</v>
      </c>
      <c r="H442" s="7">
        <f>IF(ISNUMBER(H441),H441,0)+IF(tbl_lançamentos[[#This Row],[Movimento]]="Entrada",tbl_lançamentos[[#This Row],[Realizado]],-tbl_lançamentos[[#This Row],[Realizado]])</f>
        <v>-169488</v>
      </c>
      <c r="J442" s="8"/>
    </row>
    <row r="443" spans="2:10" x14ac:dyDescent="0.3">
      <c r="B443" s="5">
        <v>45041</v>
      </c>
      <c r="C443" s="6" t="s">
        <v>48</v>
      </c>
      <c r="D443" s="4" t="s">
        <v>21</v>
      </c>
      <c r="E443" s="4" t="str">
        <f>IFERROR(VLOOKUP(tbl_lançamentos[[#This Row],[Categoria]],tbl_configurações[],2,0),"")</f>
        <v>Saída</v>
      </c>
      <c r="F443" s="4" t="str">
        <f>IFERROR(VLOOKUP(tbl_lançamentos[[#This Row],[Categoria]],tbl_configurações[],3,0),"")</f>
        <v>Fixo</v>
      </c>
      <c r="G443" s="7">
        <v>2942</v>
      </c>
      <c r="H443" s="7">
        <f>IF(ISNUMBER(H442),H442,0)+IF(tbl_lançamentos[[#This Row],[Movimento]]="Entrada",tbl_lançamentos[[#This Row],[Realizado]],-tbl_lançamentos[[#This Row],[Realizado]])</f>
        <v>-172430</v>
      </c>
      <c r="J443" s="8"/>
    </row>
    <row r="444" spans="2:10" x14ac:dyDescent="0.3">
      <c r="B444" s="5">
        <v>45041</v>
      </c>
      <c r="C444" s="6" t="s">
        <v>53</v>
      </c>
      <c r="D444" s="4" t="s">
        <v>16</v>
      </c>
      <c r="E444" s="4" t="str">
        <f>IFERROR(VLOOKUP(tbl_lançamentos[[#This Row],[Categoria]],tbl_configurações[],2,0),"")</f>
        <v>Entrada</v>
      </c>
      <c r="F444" s="4" t="str">
        <f>IFERROR(VLOOKUP(tbl_lançamentos[[#This Row],[Categoria]],tbl_configurações[],3,0),"")</f>
        <v>Fixo</v>
      </c>
      <c r="G444" s="7">
        <v>125</v>
      </c>
      <c r="H444" s="7">
        <f>IF(ISNUMBER(H443),H443,0)+IF(tbl_lançamentos[[#This Row],[Movimento]]="Entrada",tbl_lançamentos[[#This Row],[Realizado]],-tbl_lançamentos[[#This Row],[Realizado]])</f>
        <v>-172305</v>
      </c>
      <c r="J444" s="8"/>
    </row>
    <row r="445" spans="2:10" x14ac:dyDescent="0.3">
      <c r="B445" s="5">
        <v>45044</v>
      </c>
      <c r="C445" s="6" t="s">
        <v>52</v>
      </c>
      <c r="D445" s="4" t="s">
        <v>26</v>
      </c>
      <c r="E445" s="4" t="str">
        <f>IFERROR(VLOOKUP(tbl_lançamentos[[#This Row],[Categoria]],tbl_configurações[],2,0),"")</f>
        <v>Saída</v>
      </c>
      <c r="F445" s="4" t="str">
        <f>IFERROR(VLOOKUP(tbl_lançamentos[[#This Row],[Categoria]],tbl_configurações[],3,0),"")</f>
        <v>Variável</v>
      </c>
      <c r="G445" s="7">
        <v>1688</v>
      </c>
      <c r="H445" s="7">
        <f>IF(ISNUMBER(H444),H444,0)+IF(tbl_lançamentos[[#This Row],[Movimento]]="Entrada",tbl_lançamentos[[#This Row],[Realizado]],-tbl_lançamentos[[#This Row],[Realizado]])</f>
        <v>-173993</v>
      </c>
      <c r="J445" s="8"/>
    </row>
    <row r="446" spans="2:10" x14ac:dyDescent="0.3">
      <c r="B446" s="5">
        <v>45048</v>
      </c>
      <c r="C446" s="6" t="s">
        <v>48</v>
      </c>
      <c r="D446" s="4" t="s">
        <v>21</v>
      </c>
      <c r="E446" s="4" t="str">
        <f>IFERROR(VLOOKUP(tbl_lançamentos[[#This Row],[Categoria]],tbl_configurações[],2,0),"")</f>
        <v>Saída</v>
      </c>
      <c r="F446" s="4" t="str">
        <f>IFERROR(VLOOKUP(tbl_lançamentos[[#This Row],[Categoria]],tbl_configurações[],3,0),"")</f>
        <v>Fixo</v>
      </c>
      <c r="G446" s="7">
        <v>2481</v>
      </c>
      <c r="H446" s="7">
        <f>IF(ISNUMBER(H445),H445,0)+IF(tbl_lançamentos[[#This Row],[Movimento]]="Entrada",tbl_lançamentos[[#This Row],[Realizado]],-tbl_lançamentos[[#This Row],[Realizado]])</f>
        <v>-176474</v>
      </c>
      <c r="J446" s="8"/>
    </row>
    <row r="447" spans="2:10" x14ac:dyDescent="0.3">
      <c r="B447" s="5">
        <v>45049</v>
      </c>
      <c r="C447" s="6" t="s">
        <v>52</v>
      </c>
      <c r="D447" s="4" t="s">
        <v>26</v>
      </c>
      <c r="E447" s="4" t="str">
        <f>IFERROR(VLOOKUP(tbl_lançamentos[[#This Row],[Categoria]],tbl_configurações[],2,0),"")</f>
        <v>Saída</v>
      </c>
      <c r="F447" s="4" t="str">
        <f>IFERROR(VLOOKUP(tbl_lançamentos[[#This Row],[Categoria]],tbl_configurações[],3,0),"")</f>
        <v>Variável</v>
      </c>
      <c r="G447" s="7">
        <v>670</v>
      </c>
      <c r="H447" s="7">
        <f>IF(ISNUMBER(H446),H446,0)+IF(tbl_lançamentos[[#This Row],[Movimento]]="Entrada",tbl_lançamentos[[#This Row],[Realizado]],-tbl_lançamentos[[#This Row],[Realizado]])</f>
        <v>-177144</v>
      </c>
      <c r="J447" s="8"/>
    </row>
    <row r="448" spans="2:10" x14ac:dyDescent="0.3">
      <c r="B448" s="5">
        <v>45049</v>
      </c>
      <c r="C448" s="6" t="s">
        <v>53</v>
      </c>
      <c r="D448" s="4" t="s">
        <v>16</v>
      </c>
      <c r="E448" s="4" t="str">
        <f>IFERROR(VLOOKUP(tbl_lançamentos[[#This Row],[Categoria]],tbl_configurações[],2,0),"")</f>
        <v>Entrada</v>
      </c>
      <c r="F448" s="4" t="str">
        <f>IFERROR(VLOOKUP(tbl_lançamentos[[#This Row],[Categoria]],tbl_configurações[],3,0),"")</f>
        <v>Fixo</v>
      </c>
      <c r="G448" s="7">
        <v>2645</v>
      </c>
      <c r="H448" s="7">
        <f>IF(ISNUMBER(H447),H447,0)+IF(tbl_lançamentos[[#This Row],[Movimento]]="Entrada",tbl_lançamentos[[#This Row],[Realizado]],-tbl_lançamentos[[#This Row],[Realizado]])</f>
        <v>-174499</v>
      </c>
      <c r="J448" s="8"/>
    </row>
    <row r="449" spans="2:10" x14ac:dyDescent="0.3">
      <c r="B449" s="5">
        <v>45050</v>
      </c>
      <c r="C449" s="6" t="s">
        <v>59</v>
      </c>
      <c r="D449" s="4" t="s">
        <v>20</v>
      </c>
      <c r="E449" s="4" t="str">
        <f>IFERROR(VLOOKUP(tbl_lançamentos[[#This Row],[Categoria]],tbl_configurações[],2,0),"")</f>
        <v>Saída</v>
      </c>
      <c r="F449" s="4" t="str">
        <f>IFERROR(VLOOKUP(tbl_lançamentos[[#This Row],[Categoria]],tbl_configurações[],3,0),"")</f>
        <v>Fixo</v>
      </c>
      <c r="G449" s="7">
        <v>821</v>
      </c>
      <c r="H449" s="7">
        <f>IF(ISNUMBER(H448),H448,0)+IF(tbl_lançamentos[[#This Row],[Movimento]]="Entrada",tbl_lançamentos[[#This Row],[Realizado]],-tbl_lançamentos[[#This Row],[Realizado]])</f>
        <v>-175320</v>
      </c>
      <c r="J449" s="8"/>
    </row>
    <row r="450" spans="2:10" x14ac:dyDescent="0.3">
      <c r="B450" s="5">
        <v>45050</v>
      </c>
      <c r="C450" s="6" t="s">
        <v>36</v>
      </c>
      <c r="D450" s="4" t="s">
        <v>22</v>
      </c>
      <c r="E450" s="4" t="str">
        <f>IFERROR(VLOOKUP(tbl_lançamentos[[#This Row],[Categoria]],tbl_configurações[],2,0),"")</f>
        <v>Saída</v>
      </c>
      <c r="F450" s="4" t="str">
        <f>IFERROR(VLOOKUP(tbl_lançamentos[[#This Row],[Categoria]],tbl_configurações[],3,0),"")</f>
        <v>Fixo</v>
      </c>
      <c r="G450" s="7">
        <v>1661</v>
      </c>
      <c r="H450" s="7">
        <f>IF(ISNUMBER(H449),H449,0)+IF(tbl_lançamentos[[#This Row],[Movimento]]="Entrada",tbl_lançamentos[[#This Row],[Realizado]],-tbl_lançamentos[[#This Row],[Realizado]])</f>
        <v>-176981</v>
      </c>
      <c r="J450" s="8"/>
    </row>
    <row r="451" spans="2:10" x14ac:dyDescent="0.3">
      <c r="B451" s="5">
        <v>45050</v>
      </c>
      <c r="C451" s="6" t="s">
        <v>57</v>
      </c>
      <c r="D451" s="4" t="s">
        <v>26</v>
      </c>
      <c r="E451" s="4" t="str">
        <f>IFERROR(VLOOKUP(tbl_lançamentos[[#This Row],[Categoria]],tbl_configurações[],2,0),"")</f>
        <v>Saída</v>
      </c>
      <c r="F451" s="4" t="str">
        <f>IFERROR(VLOOKUP(tbl_lançamentos[[#This Row],[Categoria]],tbl_configurações[],3,0),"")</f>
        <v>Variável</v>
      </c>
      <c r="G451" s="7">
        <v>1233</v>
      </c>
      <c r="H451" s="7">
        <f>IF(ISNUMBER(H450),H450,0)+IF(tbl_lançamentos[[#This Row],[Movimento]]="Entrada",tbl_lançamentos[[#This Row],[Realizado]],-tbl_lançamentos[[#This Row],[Realizado]])</f>
        <v>-178214</v>
      </c>
      <c r="J451" s="8"/>
    </row>
    <row r="452" spans="2:10" x14ac:dyDescent="0.3">
      <c r="B452" s="5">
        <v>45051</v>
      </c>
      <c r="C452" s="6" t="s">
        <v>50</v>
      </c>
      <c r="D452" s="4" t="s">
        <v>28</v>
      </c>
      <c r="E452" s="4" t="str">
        <f>IFERROR(VLOOKUP(tbl_lançamentos[[#This Row],[Categoria]],tbl_configurações[],2,0),"")</f>
        <v>Saída</v>
      </c>
      <c r="F452" s="4" t="str">
        <f>IFERROR(VLOOKUP(tbl_lançamentos[[#This Row],[Categoria]],tbl_configurações[],3,0),"")</f>
        <v>Variável</v>
      </c>
      <c r="G452" s="7">
        <v>3086</v>
      </c>
      <c r="H452" s="7">
        <f>IF(ISNUMBER(H451),H451,0)+IF(tbl_lançamentos[[#This Row],[Movimento]]="Entrada",tbl_lançamentos[[#This Row],[Realizado]],-tbl_lançamentos[[#This Row],[Realizado]])</f>
        <v>-181300</v>
      </c>
      <c r="J452" s="8"/>
    </row>
    <row r="453" spans="2:10" x14ac:dyDescent="0.3">
      <c r="B453" s="5">
        <v>45052</v>
      </c>
      <c r="C453" s="6" t="s">
        <v>59</v>
      </c>
      <c r="D453" s="4" t="s">
        <v>20</v>
      </c>
      <c r="E453" s="4" t="str">
        <f>IFERROR(VLOOKUP(tbl_lançamentos[[#This Row],[Categoria]],tbl_configurações[],2,0),"")</f>
        <v>Saída</v>
      </c>
      <c r="F453" s="4" t="str">
        <f>IFERROR(VLOOKUP(tbl_lançamentos[[#This Row],[Categoria]],tbl_configurações[],3,0),"")</f>
        <v>Fixo</v>
      </c>
      <c r="G453" s="7">
        <v>921</v>
      </c>
      <c r="H453" s="7">
        <f>IF(ISNUMBER(H452),H452,0)+IF(tbl_lançamentos[[#This Row],[Movimento]]="Entrada",tbl_lançamentos[[#This Row],[Realizado]],-tbl_lançamentos[[#This Row],[Realizado]])</f>
        <v>-182221</v>
      </c>
      <c r="J453" s="8"/>
    </row>
    <row r="454" spans="2:10" x14ac:dyDescent="0.3">
      <c r="B454" s="5">
        <v>45053</v>
      </c>
      <c r="C454" s="6" t="s">
        <v>13</v>
      </c>
      <c r="D454" s="4" t="s">
        <v>16</v>
      </c>
      <c r="E454" s="4" t="str">
        <f>IFERROR(VLOOKUP(tbl_lançamentos[[#This Row],[Categoria]],tbl_configurações[],2,0),"")</f>
        <v>Entrada</v>
      </c>
      <c r="F454" s="4" t="str">
        <f>IFERROR(VLOOKUP(tbl_lançamentos[[#This Row],[Categoria]],tbl_configurações[],3,0),"")</f>
        <v>Fixo</v>
      </c>
      <c r="G454" s="7">
        <v>1649</v>
      </c>
      <c r="H454" s="7">
        <f>IF(ISNUMBER(H453),H453,0)+IF(tbl_lançamentos[[#This Row],[Movimento]]="Entrada",tbl_lançamentos[[#This Row],[Realizado]],-tbl_lançamentos[[#This Row],[Realizado]])</f>
        <v>-180572</v>
      </c>
      <c r="J454" s="8"/>
    </row>
    <row r="455" spans="2:10" x14ac:dyDescent="0.3">
      <c r="B455" s="5">
        <v>45053</v>
      </c>
      <c r="C455" s="6" t="s">
        <v>50</v>
      </c>
      <c r="D455" s="4" t="s">
        <v>28</v>
      </c>
      <c r="E455" s="4" t="str">
        <f>IFERROR(VLOOKUP(tbl_lançamentos[[#This Row],[Categoria]],tbl_configurações[],2,0),"")</f>
        <v>Saída</v>
      </c>
      <c r="F455" s="4" t="str">
        <f>IFERROR(VLOOKUP(tbl_lançamentos[[#This Row],[Categoria]],tbl_configurações[],3,0),"")</f>
        <v>Variável</v>
      </c>
      <c r="G455" s="7">
        <v>233</v>
      </c>
      <c r="H455" s="7">
        <f>IF(ISNUMBER(H454),H454,0)+IF(tbl_lançamentos[[#This Row],[Movimento]]="Entrada",tbl_lançamentos[[#This Row],[Realizado]],-tbl_lançamentos[[#This Row],[Realizado]])</f>
        <v>-180805</v>
      </c>
      <c r="J455" s="8"/>
    </row>
    <row r="456" spans="2:10" x14ac:dyDescent="0.3">
      <c r="B456" s="5">
        <v>45054</v>
      </c>
      <c r="C456" s="6" t="s">
        <v>14</v>
      </c>
      <c r="D456" s="4" t="s">
        <v>15</v>
      </c>
      <c r="E456" s="4" t="str">
        <f>IFERROR(VLOOKUP(tbl_lançamentos[[#This Row],[Categoria]],tbl_configurações[],2,0),"")</f>
        <v>Entrada</v>
      </c>
      <c r="F456" s="4" t="str">
        <f>IFERROR(VLOOKUP(tbl_lançamentos[[#This Row],[Categoria]],tbl_configurações[],3,0),"")</f>
        <v>Fixo</v>
      </c>
      <c r="G456" s="7">
        <v>3412</v>
      </c>
      <c r="H456" s="7">
        <f>IF(ISNUMBER(H455),H455,0)+IF(tbl_lançamentos[[#This Row],[Movimento]]="Entrada",tbl_lançamentos[[#This Row],[Realizado]],-tbl_lançamentos[[#This Row],[Realizado]])</f>
        <v>-177393</v>
      </c>
      <c r="J456" s="8"/>
    </row>
    <row r="457" spans="2:10" x14ac:dyDescent="0.3">
      <c r="B457" s="5">
        <v>45057</v>
      </c>
      <c r="C457" s="6" t="s">
        <v>12</v>
      </c>
      <c r="D457" s="4" t="s">
        <v>19</v>
      </c>
      <c r="E457" s="4" t="str">
        <f>IFERROR(VLOOKUP(tbl_lançamentos[[#This Row],[Categoria]],tbl_configurações[],2,0),"")</f>
        <v>Saída</v>
      </c>
      <c r="F457" s="4" t="str">
        <f>IFERROR(VLOOKUP(tbl_lançamentos[[#This Row],[Categoria]],tbl_configurações[],3,0),"")</f>
        <v>Fixo</v>
      </c>
      <c r="G457" s="7">
        <v>2908</v>
      </c>
      <c r="H457" s="7">
        <f>IF(ISNUMBER(H456),H456,0)+IF(tbl_lançamentos[[#This Row],[Movimento]]="Entrada",tbl_lançamentos[[#This Row],[Realizado]],-tbl_lançamentos[[#This Row],[Realizado]])</f>
        <v>-180301</v>
      </c>
      <c r="J457" s="8"/>
    </row>
    <row r="458" spans="2:10" x14ac:dyDescent="0.3">
      <c r="B458" s="5">
        <v>45059</v>
      </c>
      <c r="C458" s="6" t="s">
        <v>57</v>
      </c>
      <c r="D458" s="4" t="s">
        <v>26</v>
      </c>
      <c r="E458" s="4" t="str">
        <f>IFERROR(VLOOKUP(tbl_lançamentos[[#This Row],[Categoria]],tbl_configurações[],2,0),"")</f>
        <v>Saída</v>
      </c>
      <c r="F458" s="4" t="str">
        <f>IFERROR(VLOOKUP(tbl_lançamentos[[#This Row],[Categoria]],tbl_configurações[],3,0),"")</f>
        <v>Variável</v>
      </c>
      <c r="G458" s="7">
        <v>498</v>
      </c>
      <c r="H458" s="7">
        <f>IF(ISNUMBER(H457),H457,0)+IF(tbl_lançamentos[[#This Row],[Movimento]]="Entrada",tbl_lançamentos[[#This Row],[Realizado]],-tbl_lançamentos[[#This Row],[Realizado]])</f>
        <v>-180799</v>
      </c>
      <c r="J458" s="8"/>
    </row>
    <row r="459" spans="2:10" x14ac:dyDescent="0.3">
      <c r="B459" s="5">
        <v>45062</v>
      </c>
      <c r="C459" s="6" t="s">
        <v>59</v>
      </c>
      <c r="D459" s="4" t="s">
        <v>20</v>
      </c>
      <c r="E459" s="4" t="str">
        <f>IFERROR(VLOOKUP(tbl_lançamentos[[#This Row],[Categoria]],tbl_configurações[],2,0),"")</f>
        <v>Saída</v>
      </c>
      <c r="F459" s="4" t="str">
        <f>IFERROR(VLOOKUP(tbl_lançamentos[[#This Row],[Categoria]],tbl_configurações[],3,0),"")</f>
        <v>Fixo</v>
      </c>
      <c r="G459" s="7">
        <v>472</v>
      </c>
      <c r="H459" s="7">
        <f>IF(ISNUMBER(H458),H458,0)+IF(tbl_lançamentos[[#This Row],[Movimento]]="Entrada",tbl_lançamentos[[#This Row],[Realizado]],-tbl_lançamentos[[#This Row],[Realizado]])</f>
        <v>-181271</v>
      </c>
      <c r="J459" s="8"/>
    </row>
    <row r="460" spans="2:10" x14ac:dyDescent="0.3">
      <c r="B460" s="5">
        <v>45064</v>
      </c>
      <c r="C460" s="6" t="s">
        <v>35</v>
      </c>
      <c r="D460" s="4" t="s">
        <v>27</v>
      </c>
      <c r="E460" s="4" t="str">
        <f>IFERROR(VLOOKUP(tbl_lançamentos[[#This Row],[Categoria]],tbl_configurações[],2,0),"")</f>
        <v>Saída</v>
      </c>
      <c r="F460" s="4" t="str">
        <f>IFERROR(VLOOKUP(tbl_lançamentos[[#This Row],[Categoria]],tbl_configurações[],3,0),"")</f>
        <v>Variável</v>
      </c>
      <c r="G460" s="7">
        <v>3654</v>
      </c>
      <c r="H460" s="7">
        <f>IF(ISNUMBER(H459),H459,0)+IF(tbl_lançamentos[[#This Row],[Movimento]]="Entrada",tbl_lançamentos[[#This Row],[Realizado]],-tbl_lançamentos[[#This Row],[Realizado]])</f>
        <v>-184925</v>
      </c>
      <c r="J460" s="8"/>
    </row>
    <row r="461" spans="2:10" x14ac:dyDescent="0.3">
      <c r="B461" s="5">
        <v>45065</v>
      </c>
      <c r="C461" s="6" t="s">
        <v>34</v>
      </c>
      <c r="D461" s="4" t="s">
        <v>16</v>
      </c>
      <c r="E461" s="4" t="str">
        <f>IFERROR(VLOOKUP(tbl_lançamentos[[#This Row],[Categoria]],tbl_configurações[],2,0),"")</f>
        <v>Entrada</v>
      </c>
      <c r="F461" s="4" t="str">
        <f>IFERROR(VLOOKUP(tbl_lançamentos[[#This Row],[Categoria]],tbl_configurações[],3,0),"")</f>
        <v>Fixo</v>
      </c>
      <c r="G461" s="7">
        <v>296</v>
      </c>
      <c r="H461" s="7">
        <f>IF(ISNUMBER(H460),H460,0)+IF(tbl_lançamentos[[#This Row],[Movimento]]="Entrada",tbl_lançamentos[[#This Row],[Realizado]],-tbl_lançamentos[[#This Row],[Realizado]])</f>
        <v>-184629</v>
      </c>
      <c r="J461" s="8"/>
    </row>
    <row r="462" spans="2:10" x14ac:dyDescent="0.3">
      <c r="B462" s="5">
        <v>45065</v>
      </c>
      <c r="C462" s="6" t="s">
        <v>52</v>
      </c>
      <c r="D462" s="4" t="s">
        <v>26</v>
      </c>
      <c r="E462" s="4" t="str">
        <f>IFERROR(VLOOKUP(tbl_lançamentos[[#This Row],[Categoria]],tbl_configurações[],2,0),"")</f>
        <v>Saída</v>
      </c>
      <c r="F462" s="4" t="str">
        <f>IFERROR(VLOOKUP(tbl_lançamentos[[#This Row],[Categoria]],tbl_configurações[],3,0),"")</f>
        <v>Variável</v>
      </c>
      <c r="G462" s="7">
        <v>3181</v>
      </c>
      <c r="H462" s="7">
        <f>IF(ISNUMBER(H461),H461,0)+IF(tbl_lançamentos[[#This Row],[Movimento]]="Entrada",tbl_lançamentos[[#This Row],[Realizado]],-tbl_lançamentos[[#This Row],[Realizado]])</f>
        <v>-187810</v>
      </c>
      <c r="J462" s="8"/>
    </row>
    <row r="463" spans="2:10" x14ac:dyDescent="0.3">
      <c r="B463" s="5">
        <v>45067</v>
      </c>
      <c r="C463" s="6" t="s">
        <v>57</v>
      </c>
      <c r="D463" s="4" t="s">
        <v>26</v>
      </c>
      <c r="E463" s="4" t="str">
        <f>IFERROR(VLOOKUP(tbl_lançamentos[[#This Row],[Categoria]],tbl_configurações[],2,0),"")</f>
        <v>Saída</v>
      </c>
      <c r="F463" s="4" t="str">
        <f>IFERROR(VLOOKUP(tbl_lançamentos[[#This Row],[Categoria]],tbl_configurações[],3,0),"")</f>
        <v>Variável</v>
      </c>
      <c r="G463" s="7">
        <v>2605</v>
      </c>
      <c r="H463" s="7">
        <f>IF(ISNUMBER(H462),H462,0)+IF(tbl_lançamentos[[#This Row],[Movimento]]="Entrada",tbl_lançamentos[[#This Row],[Realizado]],-tbl_lançamentos[[#This Row],[Realizado]])</f>
        <v>-190415</v>
      </c>
      <c r="J463" s="8"/>
    </row>
    <row r="464" spans="2:10" x14ac:dyDescent="0.3">
      <c r="B464" s="5">
        <v>45068</v>
      </c>
      <c r="C464" s="6" t="s">
        <v>44</v>
      </c>
      <c r="D464" s="4" t="s">
        <v>24</v>
      </c>
      <c r="E464" s="4" t="str">
        <f>IFERROR(VLOOKUP(tbl_lançamentos[[#This Row],[Categoria]],tbl_configurações[],2,0),"")</f>
        <v>Saída</v>
      </c>
      <c r="F464" s="4" t="str">
        <f>IFERROR(VLOOKUP(tbl_lançamentos[[#This Row],[Categoria]],tbl_configurações[],3,0),"")</f>
        <v>Variável</v>
      </c>
      <c r="G464" s="7">
        <v>3929</v>
      </c>
      <c r="H464" s="7">
        <f>IF(ISNUMBER(H463),H463,0)+IF(tbl_lançamentos[[#This Row],[Movimento]]="Entrada",tbl_lançamentos[[#This Row],[Realizado]],-tbl_lançamentos[[#This Row],[Realizado]])</f>
        <v>-194344</v>
      </c>
      <c r="J464" s="8"/>
    </row>
    <row r="465" spans="2:10" x14ac:dyDescent="0.3">
      <c r="B465" s="5">
        <v>45068</v>
      </c>
      <c r="C465" s="6" t="s">
        <v>52</v>
      </c>
      <c r="D465" s="4" t="s">
        <v>26</v>
      </c>
      <c r="E465" s="4" t="str">
        <f>IFERROR(VLOOKUP(tbl_lançamentos[[#This Row],[Categoria]],tbl_configurações[],2,0),"")</f>
        <v>Saída</v>
      </c>
      <c r="F465" s="4" t="str">
        <f>IFERROR(VLOOKUP(tbl_lançamentos[[#This Row],[Categoria]],tbl_configurações[],3,0),"")</f>
        <v>Variável</v>
      </c>
      <c r="G465" s="7">
        <v>3745</v>
      </c>
      <c r="H465" s="7">
        <f>IF(ISNUMBER(H464),H464,0)+IF(tbl_lançamentos[[#This Row],[Movimento]]="Entrada",tbl_lançamentos[[#This Row],[Realizado]],-tbl_lançamentos[[#This Row],[Realizado]])</f>
        <v>-198089</v>
      </c>
      <c r="J465" s="8"/>
    </row>
    <row r="466" spans="2:10" x14ac:dyDescent="0.3">
      <c r="B466" s="5">
        <v>45068</v>
      </c>
      <c r="C466" s="6" t="s">
        <v>48</v>
      </c>
      <c r="D466" s="4" t="s">
        <v>21</v>
      </c>
      <c r="E466" s="4" t="str">
        <f>IFERROR(VLOOKUP(tbl_lançamentos[[#This Row],[Categoria]],tbl_configurações[],2,0),"")</f>
        <v>Saída</v>
      </c>
      <c r="F466" s="4" t="str">
        <f>IFERROR(VLOOKUP(tbl_lançamentos[[#This Row],[Categoria]],tbl_configurações[],3,0),"")</f>
        <v>Fixo</v>
      </c>
      <c r="G466" s="7">
        <v>2753</v>
      </c>
      <c r="H466" s="7">
        <f>IF(ISNUMBER(H465),H465,0)+IF(tbl_lançamentos[[#This Row],[Movimento]]="Entrada",tbl_lançamentos[[#This Row],[Realizado]],-tbl_lançamentos[[#This Row],[Realizado]])</f>
        <v>-200842</v>
      </c>
      <c r="J466" s="8"/>
    </row>
    <row r="467" spans="2:10" x14ac:dyDescent="0.3">
      <c r="B467" s="5">
        <v>45069</v>
      </c>
      <c r="C467" s="6" t="s">
        <v>46</v>
      </c>
      <c r="D467" s="4" t="s">
        <v>22</v>
      </c>
      <c r="E467" s="4" t="str">
        <f>IFERROR(VLOOKUP(tbl_lançamentos[[#This Row],[Categoria]],tbl_configurações[],2,0),"")</f>
        <v>Saída</v>
      </c>
      <c r="F467" s="4" t="str">
        <f>IFERROR(VLOOKUP(tbl_lançamentos[[#This Row],[Categoria]],tbl_configurações[],3,0),"")</f>
        <v>Fixo</v>
      </c>
      <c r="G467" s="7">
        <v>3006</v>
      </c>
      <c r="H467" s="7">
        <f>IF(ISNUMBER(H466),H466,0)+IF(tbl_lançamentos[[#This Row],[Movimento]]="Entrada",tbl_lançamentos[[#This Row],[Realizado]],-tbl_lançamentos[[#This Row],[Realizado]])</f>
        <v>-203848</v>
      </c>
      <c r="J467" s="8"/>
    </row>
    <row r="468" spans="2:10" x14ac:dyDescent="0.3">
      <c r="B468" s="5">
        <v>45073</v>
      </c>
      <c r="C468" s="6" t="s">
        <v>40</v>
      </c>
      <c r="D468" s="4" t="s">
        <v>27</v>
      </c>
      <c r="E468" s="4" t="str">
        <f>IFERROR(VLOOKUP(tbl_lançamentos[[#This Row],[Categoria]],tbl_configurações[],2,0),"")</f>
        <v>Saída</v>
      </c>
      <c r="F468" s="4" t="str">
        <f>IFERROR(VLOOKUP(tbl_lançamentos[[#This Row],[Categoria]],tbl_configurações[],3,0),"")</f>
        <v>Variável</v>
      </c>
      <c r="G468" s="7">
        <v>1536</v>
      </c>
      <c r="H468" s="7">
        <f>IF(ISNUMBER(H467),H467,0)+IF(tbl_lançamentos[[#This Row],[Movimento]]="Entrada",tbl_lançamentos[[#This Row],[Realizado]],-tbl_lançamentos[[#This Row],[Realizado]])</f>
        <v>-205384</v>
      </c>
      <c r="J468" s="8"/>
    </row>
    <row r="469" spans="2:10" x14ac:dyDescent="0.3">
      <c r="B469" s="5">
        <v>45074</v>
      </c>
      <c r="C469" s="6" t="s">
        <v>14</v>
      </c>
      <c r="D469" s="4" t="s">
        <v>15</v>
      </c>
      <c r="E469" s="4" t="str">
        <f>IFERROR(VLOOKUP(tbl_lançamentos[[#This Row],[Categoria]],tbl_configurações[],2,0),"")</f>
        <v>Entrada</v>
      </c>
      <c r="F469" s="4" t="str">
        <f>IFERROR(VLOOKUP(tbl_lançamentos[[#This Row],[Categoria]],tbl_configurações[],3,0),"")</f>
        <v>Fixo</v>
      </c>
      <c r="G469" s="7">
        <v>622</v>
      </c>
      <c r="H469" s="7">
        <f>IF(ISNUMBER(H468),H468,0)+IF(tbl_lançamentos[[#This Row],[Movimento]]="Entrada",tbl_lançamentos[[#This Row],[Realizado]],-tbl_lançamentos[[#This Row],[Realizado]])</f>
        <v>-204762</v>
      </c>
      <c r="J469" s="8"/>
    </row>
    <row r="470" spans="2:10" x14ac:dyDescent="0.3">
      <c r="B470" s="5">
        <v>45075</v>
      </c>
      <c r="C470" s="6" t="s">
        <v>39</v>
      </c>
      <c r="D470" s="4" t="s">
        <v>17</v>
      </c>
      <c r="E470" s="4" t="str">
        <f>IFERROR(VLOOKUP(tbl_lançamentos[[#This Row],[Categoria]],tbl_configurações[],2,0),"")</f>
        <v>Saída</v>
      </c>
      <c r="F470" s="4" t="str">
        <f>IFERROR(VLOOKUP(tbl_lançamentos[[#This Row],[Categoria]],tbl_configurações[],3,0),"")</f>
        <v>Fixo</v>
      </c>
      <c r="G470" s="7">
        <v>2225</v>
      </c>
      <c r="H470" s="7">
        <f>IF(ISNUMBER(H469),H469,0)+IF(tbl_lançamentos[[#This Row],[Movimento]]="Entrada",tbl_lançamentos[[#This Row],[Realizado]],-tbl_lançamentos[[#This Row],[Realizado]])</f>
        <v>-206987</v>
      </c>
      <c r="J470" s="8"/>
    </row>
    <row r="471" spans="2:10" x14ac:dyDescent="0.3">
      <c r="B471" s="5">
        <v>45077</v>
      </c>
      <c r="C471" s="6" t="s">
        <v>48</v>
      </c>
      <c r="D471" s="4" t="s">
        <v>21</v>
      </c>
      <c r="E471" s="4" t="str">
        <f>IFERROR(VLOOKUP(tbl_lançamentos[[#This Row],[Categoria]],tbl_configurações[],2,0),"")</f>
        <v>Saída</v>
      </c>
      <c r="F471" s="4" t="str">
        <f>IFERROR(VLOOKUP(tbl_lançamentos[[#This Row],[Categoria]],tbl_configurações[],3,0),"")</f>
        <v>Fixo</v>
      </c>
      <c r="G471" s="7">
        <v>2839</v>
      </c>
      <c r="H471" s="7">
        <f>IF(ISNUMBER(H470),H470,0)+IF(tbl_lançamentos[[#This Row],[Movimento]]="Entrada",tbl_lançamentos[[#This Row],[Realizado]],-tbl_lançamentos[[#This Row],[Realizado]])</f>
        <v>-209826</v>
      </c>
      <c r="J471" s="8"/>
    </row>
    <row r="472" spans="2:10" x14ac:dyDescent="0.3">
      <c r="B472" s="5">
        <v>45078</v>
      </c>
      <c r="C472" s="6" t="s">
        <v>37</v>
      </c>
      <c r="D472" s="4" t="s">
        <v>23</v>
      </c>
      <c r="E472" s="4" t="str">
        <f>IFERROR(VLOOKUP(tbl_lançamentos[[#This Row],[Categoria]],tbl_configurações[],2,0),"")</f>
        <v>Saída</v>
      </c>
      <c r="F472" s="4" t="str">
        <f>IFERROR(VLOOKUP(tbl_lançamentos[[#This Row],[Categoria]],tbl_configurações[],3,0),"")</f>
        <v>Fixo</v>
      </c>
      <c r="G472" s="7">
        <v>1864</v>
      </c>
      <c r="H472" s="7">
        <f>IF(ISNUMBER(H471),H471,0)+IF(tbl_lançamentos[[#This Row],[Movimento]]="Entrada",tbl_lançamentos[[#This Row],[Realizado]],-tbl_lançamentos[[#This Row],[Realizado]])</f>
        <v>-211690</v>
      </c>
      <c r="J472" s="8"/>
    </row>
    <row r="473" spans="2:10" x14ac:dyDescent="0.3">
      <c r="B473" s="5">
        <v>45079</v>
      </c>
      <c r="C473" s="6" t="s">
        <v>39</v>
      </c>
      <c r="D473" s="4" t="s">
        <v>17</v>
      </c>
      <c r="E473" s="4" t="str">
        <f>IFERROR(VLOOKUP(tbl_lançamentos[[#This Row],[Categoria]],tbl_configurações[],2,0),"")</f>
        <v>Saída</v>
      </c>
      <c r="F473" s="4" t="str">
        <f>IFERROR(VLOOKUP(tbl_lançamentos[[#This Row],[Categoria]],tbl_configurações[],3,0),"")</f>
        <v>Fixo</v>
      </c>
      <c r="G473" s="7">
        <v>2650</v>
      </c>
      <c r="H473" s="7">
        <f>IF(ISNUMBER(H472),H472,0)+IF(tbl_lançamentos[[#This Row],[Movimento]]="Entrada",tbl_lançamentos[[#This Row],[Realizado]],-tbl_lançamentos[[#This Row],[Realizado]])</f>
        <v>-214340</v>
      </c>
      <c r="J473" s="8"/>
    </row>
    <row r="474" spans="2:10" x14ac:dyDescent="0.3">
      <c r="B474" s="5">
        <v>45081</v>
      </c>
      <c r="C474" s="6" t="s">
        <v>47</v>
      </c>
      <c r="D474" s="4" t="s">
        <v>23</v>
      </c>
      <c r="E474" s="4" t="str">
        <f>IFERROR(VLOOKUP(tbl_lançamentos[[#This Row],[Categoria]],tbl_configurações[],2,0),"")</f>
        <v>Saída</v>
      </c>
      <c r="F474" s="4" t="str">
        <f>IFERROR(VLOOKUP(tbl_lançamentos[[#This Row],[Categoria]],tbl_configurações[],3,0),"")</f>
        <v>Fixo</v>
      </c>
      <c r="G474" s="7">
        <v>1574</v>
      </c>
      <c r="H474" s="7">
        <f>IF(ISNUMBER(H473),H473,0)+IF(tbl_lançamentos[[#This Row],[Movimento]]="Entrada",tbl_lançamentos[[#This Row],[Realizado]],-tbl_lançamentos[[#This Row],[Realizado]])</f>
        <v>-215914</v>
      </c>
      <c r="J474" s="8"/>
    </row>
    <row r="475" spans="2:10" x14ac:dyDescent="0.3">
      <c r="B475" s="5">
        <v>45082</v>
      </c>
      <c r="C475" s="6" t="s">
        <v>54</v>
      </c>
      <c r="D475" s="4" t="s">
        <v>19</v>
      </c>
      <c r="E475" s="4" t="str">
        <f>IFERROR(VLOOKUP(tbl_lançamentos[[#This Row],[Categoria]],tbl_configurações[],2,0),"")</f>
        <v>Saída</v>
      </c>
      <c r="F475" s="4" t="str">
        <f>IFERROR(VLOOKUP(tbl_lançamentos[[#This Row],[Categoria]],tbl_configurações[],3,0),"")</f>
        <v>Fixo</v>
      </c>
      <c r="G475" s="7">
        <v>1593</v>
      </c>
      <c r="H475" s="7">
        <f>IF(ISNUMBER(H474),H474,0)+IF(tbl_lançamentos[[#This Row],[Movimento]]="Entrada",tbl_lançamentos[[#This Row],[Realizado]],-tbl_lançamentos[[#This Row],[Realizado]])</f>
        <v>-217507</v>
      </c>
      <c r="J475" s="8"/>
    </row>
    <row r="476" spans="2:10" x14ac:dyDescent="0.3">
      <c r="B476" s="5">
        <v>45082</v>
      </c>
      <c r="C476" s="6" t="s">
        <v>58</v>
      </c>
      <c r="D476" s="4" t="s">
        <v>17</v>
      </c>
      <c r="E476" s="4" t="str">
        <f>IFERROR(VLOOKUP(tbl_lançamentos[[#This Row],[Categoria]],tbl_configurações[],2,0),"")</f>
        <v>Saída</v>
      </c>
      <c r="F476" s="4" t="str">
        <f>IFERROR(VLOOKUP(tbl_lançamentos[[#This Row],[Categoria]],tbl_configurações[],3,0),"")</f>
        <v>Fixo</v>
      </c>
      <c r="G476" s="7">
        <v>3735</v>
      </c>
      <c r="H476" s="7">
        <f>IF(ISNUMBER(H475),H475,0)+IF(tbl_lançamentos[[#This Row],[Movimento]]="Entrada",tbl_lançamentos[[#This Row],[Realizado]],-tbl_lançamentos[[#This Row],[Realizado]])</f>
        <v>-221242</v>
      </c>
      <c r="J476" s="8"/>
    </row>
    <row r="477" spans="2:10" x14ac:dyDescent="0.3">
      <c r="B477" s="5">
        <v>45082</v>
      </c>
      <c r="C477" s="6" t="s">
        <v>56</v>
      </c>
      <c r="D477" s="4" t="s">
        <v>22</v>
      </c>
      <c r="E477" s="4" t="str">
        <f>IFERROR(VLOOKUP(tbl_lançamentos[[#This Row],[Categoria]],tbl_configurações[],2,0),"")</f>
        <v>Saída</v>
      </c>
      <c r="F477" s="4" t="str">
        <f>IFERROR(VLOOKUP(tbl_lançamentos[[#This Row],[Categoria]],tbl_configurações[],3,0),"")</f>
        <v>Fixo</v>
      </c>
      <c r="G477" s="7">
        <v>2713</v>
      </c>
      <c r="H477" s="7">
        <f>IF(ISNUMBER(H476),H476,0)+IF(tbl_lançamentos[[#This Row],[Movimento]]="Entrada",tbl_lançamentos[[#This Row],[Realizado]],-tbl_lançamentos[[#This Row],[Realizado]])</f>
        <v>-223955</v>
      </c>
      <c r="J477" s="8"/>
    </row>
    <row r="478" spans="2:10" x14ac:dyDescent="0.3">
      <c r="B478" s="5">
        <v>45083</v>
      </c>
      <c r="C478" s="6" t="s">
        <v>36</v>
      </c>
      <c r="D478" s="4" t="s">
        <v>22</v>
      </c>
      <c r="E478" s="4" t="str">
        <f>IFERROR(VLOOKUP(tbl_lançamentos[[#This Row],[Categoria]],tbl_configurações[],2,0),"")</f>
        <v>Saída</v>
      </c>
      <c r="F478" s="4" t="str">
        <f>IFERROR(VLOOKUP(tbl_lançamentos[[#This Row],[Categoria]],tbl_configurações[],3,0),"")</f>
        <v>Fixo</v>
      </c>
      <c r="G478" s="7">
        <v>1077</v>
      </c>
      <c r="H478" s="7">
        <f>IF(ISNUMBER(H477),H477,0)+IF(tbl_lançamentos[[#This Row],[Movimento]]="Entrada",tbl_lançamentos[[#This Row],[Realizado]],-tbl_lançamentos[[#This Row],[Realizado]])</f>
        <v>-225032</v>
      </c>
      <c r="J478" s="8"/>
    </row>
    <row r="479" spans="2:10" x14ac:dyDescent="0.3">
      <c r="B479" s="5">
        <v>45084</v>
      </c>
      <c r="C479" s="6" t="s">
        <v>49</v>
      </c>
      <c r="D479" s="4" t="s">
        <v>26</v>
      </c>
      <c r="E479" s="4" t="str">
        <f>IFERROR(VLOOKUP(tbl_lançamentos[[#This Row],[Categoria]],tbl_configurações[],2,0),"")</f>
        <v>Saída</v>
      </c>
      <c r="F479" s="4" t="str">
        <f>IFERROR(VLOOKUP(tbl_lançamentos[[#This Row],[Categoria]],tbl_configurações[],3,0),"")</f>
        <v>Variável</v>
      </c>
      <c r="G479" s="7">
        <v>1627</v>
      </c>
      <c r="H479" s="7">
        <f>IF(ISNUMBER(H478),H478,0)+IF(tbl_lançamentos[[#This Row],[Movimento]]="Entrada",tbl_lançamentos[[#This Row],[Realizado]],-tbl_lançamentos[[#This Row],[Realizado]])</f>
        <v>-226659</v>
      </c>
      <c r="J479" s="8"/>
    </row>
    <row r="480" spans="2:10" x14ac:dyDescent="0.3">
      <c r="B480" s="5">
        <v>45084</v>
      </c>
      <c r="C480" s="6" t="s">
        <v>46</v>
      </c>
      <c r="D480" s="4" t="s">
        <v>22</v>
      </c>
      <c r="E480" s="4" t="str">
        <f>IFERROR(VLOOKUP(tbl_lançamentos[[#This Row],[Categoria]],tbl_configurações[],2,0),"")</f>
        <v>Saída</v>
      </c>
      <c r="F480" s="4" t="str">
        <f>IFERROR(VLOOKUP(tbl_lançamentos[[#This Row],[Categoria]],tbl_configurações[],3,0),"")</f>
        <v>Fixo</v>
      </c>
      <c r="G480" s="7">
        <v>201</v>
      </c>
      <c r="H480" s="7">
        <f>IF(ISNUMBER(H479),H479,0)+IF(tbl_lançamentos[[#This Row],[Movimento]]="Entrada",tbl_lançamentos[[#This Row],[Realizado]],-tbl_lançamentos[[#This Row],[Realizado]])</f>
        <v>-226860</v>
      </c>
      <c r="J480" s="8"/>
    </row>
    <row r="481" spans="2:10" x14ac:dyDescent="0.3">
      <c r="B481" s="5">
        <v>45084</v>
      </c>
      <c r="C481" s="6" t="s">
        <v>47</v>
      </c>
      <c r="D481" s="4" t="s">
        <v>23</v>
      </c>
      <c r="E481" s="4" t="str">
        <f>IFERROR(VLOOKUP(tbl_lançamentos[[#This Row],[Categoria]],tbl_configurações[],2,0),"")</f>
        <v>Saída</v>
      </c>
      <c r="F481" s="4" t="str">
        <f>IFERROR(VLOOKUP(tbl_lançamentos[[#This Row],[Categoria]],tbl_configurações[],3,0),"")</f>
        <v>Fixo</v>
      </c>
      <c r="G481" s="7">
        <v>3154</v>
      </c>
      <c r="H481" s="7">
        <f>IF(ISNUMBER(H480),H480,0)+IF(tbl_lançamentos[[#This Row],[Movimento]]="Entrada",tbl_lançamentos[[#This Row],[Realizado]],-tbl_lançamentos[[#This Row],[Realizado]])</f>
        <v>-230014</v>
      </c>
      <c r="J481" s="8"/>
    </row>
    <row r="482" spans="2:10" x14ac:dyDescent="0.3">
      <c r="B482" s="5">
        <v>45087</v>
      </c>
      <c r="C482" s="6" t="s">
        <v>37</v>
      </c>
      <c r="D482" s="4" t="s">
        <v>23</v>
      </c>
      <c r="E482" s="4" t="str">
        <f>IFERROR(VLOOKUP(tbl_lançamentos[[#This Row],[Categoria]],tbl_configurações[],2,0),"")</f>
        <v>Saída</v>
      </c>
      <c r="F482" s="4" t="str">
        <f>IFERROR(VLOOKUP(tbl_lançamentos[[#This Row],[Categoria]],tbl_configurações[],3,0),"")</f>
        <v>Fixo</v>
      </c>
      <c r="G482" s="7">
        <v>281</v>
      </c>
      <c r="H482" s="7">
        <f>IF(ISNUMBER(H481),H481,0)+IF(tbl_lançamentos[[#This Row],[Movimento]]="Entrada",tbl_lançamentos[[#This Row],[Realizado]],-tbl_lançamentos[[#This Row],[Realizado]])</f>
        <v>-230295</v>
      </c>
      <c r="J482" s="8"/>
    </row>
    <row r="483" spans="2:10" x14ac:dyDescent="0.3">
      <c r="B483" s="5">
        <v>45089</v>
      </c>
      <c r="C483" s="6" t="s">
        <v>47</v>
      </c>
      <c r="D483" s="4" t="s">
        <v>23</v>
      </c>
      <c r="E483" s="4" t="str">
        <f>IFERROR(VLOOKUP(tbl_lançamentos[[#This Row],[Categoria]],tbl_configurações[],2,0),"")</f>
        <v>Saída</v>
      </c>
      <c r="F483" s="4" t="str">
        <f>IFERROR(VLOOKUP(tbl_lançamentos[[#This Row],[Categoria]],tbl_configurações[],3,0),"")</f>
        <v>Fixo</v>
      </c>
      <c r="G483" s="7">
        <v>2456</v>
      </c>
      <c r="H483" s="7">
        <f>IF(ISNUMBER(H482),H482,0)+IF(tbl_lançamentos[[#This Row],[Movimento]]="Entrada",tbl_lançamentos[[#This Row],[Realizado]],-tbl_lançamentos[[#This Row],[Realizado]])</f>
        <v>-232751</v>
      </c>
      <c r="J483" s="8"/>
    </row>
    <row r="484" spans="2:10" x14ac:dyDescent="0.3">
      <c r="B484" s="5">
        <v>45089</v>
      </c>
      <c r="C484" s="6" t="s">
        <v>54</v>
      </c>
      <c r="D484" s="4" t="s">
        <v>19</v>
      </c>
      <c r="E484" s="4" t="str">
        <f>IFERROR(VLOOKUP(tbl_lançamentos[[#This Row],[Categoria]],tbl_configurações[],2,0),"")</f>
        <v>Saída</v>
      </c>
      <c r="F484" s="4" t="str">
        <f>IFERROR(VLOOKUP(tbl_lançamentos[[#This Row],[Categoria]],tbl_configurações[],3,0),"")</f>
        <v>Fixo</v>
      </c>
      <c r="G484" s="7">
        <v>3676</v>
      </c>
      <c r="H484" s="7">
        <f>IF(ISNUMBER(H483),H483,0)+IF(tbl_lançamentos[[#This Row],[Movimento]]="Entrada",tbl_lançamentos[[#This Row],[Realizado]],-tbl_lançamentos[[#This Row],[Realizado]])</f>
        <v>-236427</v>
      </c>
      <c r="J484" s="8"/>
    </row>
    <row r="485" spans="2:10" x14ac:dyDescent="0.3">
      <c r="B485" s="5">
        <v>45091</v>
      </c>
      <c r="C485" s="6" t="s">
        <v>53</v>
      </c>
      <c r="D485" s="4" t="s">
        <v>16</v>
      </c>
      <c r="E485" s="4" t="str">
        <f>IFERROR(VLOOKUP(tbl_lançamentos[[#This Row],[Categoria]],tbl_configurações[],2,0),"")</f>
        <v>Entrada</v>
      </c>
      <c r="F485" s="4" t="str">
        <f>IFERROR(VLOOKUP(tbl_lançamentos[[#This Row],[Categoria]],tbl_configurações[],3,0),"")</f>
        <v>Fixo</v>
      </c>
      <c r="G485" s="7">
        <v>160</v>
      </c>
      <c r="H485" s="7">
        <f>IF(ISNUMBER(H484),H484,0)+IF(tbl_lançamentos[[#This Row],[Movimento]]="Entrada",tbl_lançamentos[[#This Row],[Realizado]],-tbl_lançamentos[[#This Row],[Realizado]])</f>
        <v>-236267</v>
      </c>
      <c r="J485" s="8"/>
    </row>
    <row r="486" spans="2:10" x14ac:dyDescent="0.3">
      <c r="B486" s="5">
        <v>45092</v>
      </c>
      <c r="C486" s="6" t="s">
        <v>50</v>
      </c>
      <c r="D486" s="4" t="s">
        <v>28</v>
      </c>
      <c r="E486" s="4" t="str">
        <f>IFERROR(VLOOKUP(tbl_lançamentos[[#This Row],[Categoria]],tbl_configurações[],2,0),"")</f>
        <v>Saída</v>
      </c>
      <c r="F486" s="4" t="str">
        <f>IFERROR(VLOOKUP(tbl_lançamentos[[#This Row],[Categoria]],tbl_configurações[],3,0),"")</f>
        <v>Variável</v>
      </c>
      <c r="G486" s="7">
        <v>2702</v>
      </c>
      <c r="H486" s="7">
        <f>IF(ISNUMBER(H485),H485,0)+IF(tbl_lançamentos[[#This Row],[Movimento]]="Entrada",tbl_lançamentos[[#This Row],[Realizado]],-tbl_lançamentos[[#This Row],[Realizado]])</f>
        <v>-238969</v>
      </c>
      <c r="J486" s="8"/>
    </row>
    <row r="487" spans="2:10" x14ac:dyDescent="0.3">
      <c r="B487" s="5">
        <v>45093</v>
      </c>
      <c r="C487" s="6" t="s">
        <v>33</v>
      </c>
      <c r="D487" s="4" t="s">
        <v>20</v>
      </c>
      <c r="E487" s="4" t="str">
        <f>IFERROR(VLOOKUP(tbl_lançamentos[[#This Row],[Categoria]],tbl_configurações[],2,0),"")</f>
        <v>Saída</v>
      </c>
      <c r="F487" s="4" t="str">
        <f>IFERROR(VLOOKUP(tbl_lançamentos[[#This Row],[Categoria]],tbl_configurações[],3,0),"")</f>
        <v>Fixo</v>
      </c>
      <c r="G487" s="7">
        <v>2634</v>
      </c>
      <c r="H487" s="7">
        <f>IF(ISNUMBER(H486),H486,0)+IF(tbl_lançamentos[[#This Row],[Movimento]]="Entrada",tbl_lançamentos[[#This Row],[Realizado]],-tbl_lançamentos[[#This Row],[Realizado]])</f>
        <v>-241603</v>
      </c>
      <c r="J487" s="8"/>
    </row>
    <row r="488" spans="2:10" x14ac:dyDescent="0.3">
      <c r="B488" s="5">
        <v>45095</v>
      </c>
      <c r="C488" s="6" t="s">
        <v>11</v>
      </c>
      <c r="D488" s="4" t="s">
        <v>3</v>
      </c>
      <c r="E488" s="4" t="str">
        <f>IFERROR(VLOOKUP(tbl_lançamentos[[#This Row],[Categoria]],tbl_configurações[],2,0),"")</f>
        <v>Entrada</v>
      </c>
      <c r="F488" s="4" t="str">
        <f>IFERROR(VLOOKUP(tbl_lançamentos[[#This Row],[Categoria]],tbl_configurações[],3,0),"")</f>
        <v>Fixo</v>
      </c>
      <c r="G488" s="7">
        <v>2716</v>
      </c>
      <c r="H488" s="7">
        <f>IF(ISNUMBER(H487),H487,0)+IF(tbl_lançamentos[[#This Row],[Movimento]]="Entrada",tbl_lançamentos[[#This Row],[Realizado]],-tbl_lançamentos[[#This Row],[Realizado]])</f>
        <v>-238887</v>
      </c>
      <c r="J488" s="8"/>
    </row>
    <row r="489" spans="2:10" x14ac:dyDescent="0.3">
      <c r="B489" s="5">
        <v>45096</v>
      </c>
      <c r="C489" s="6" t="s">
        <v>35</v>
      </c>
      <c r="D489" s="4" t="s">
        <v>27</v>
      </c>
      <c r="E489" s="4" t="str">
        <f>IFERROR(VLOOKUP(tbl_lançamentos[[#This Row],[Categoria]],tbl_configurações[],2,0),"")</f>
        <v>Saída</v>
      </c>
      <c r="F489" s="4" t="str">
        <f>IFERROR(VLOOKUP(tbl_lançamentos[[#This Row],[Categoria]],tbl_configurações[],3,0),"")</f>
        <v>Variável</v>
      </c>
      <c r="G489" s="7">
        <v>3312</v>
      </c>
      <c r="H489" s="7">
        <f>IF(ISNUMBER(H488),H488,0)+IF(tbl_lançamentos[[#This Row],[Movimento]]="Entrada",tbl_lançamentos[[#This Row],[Realizado]],-tbl_lançamentos[[#This Row],[Realizado]])</f>
        <v>-242199</v>
      </c>
      <c r="J489" s="8"/>
    </row>
    <row r="490" spans="2:10" x14ac:dyDescent="0.3">
      <c r="B490" s="5">
        <v>45096</v>
      </c>
      <c r="C490" s="6" t="s">
        <v>45</v>
      </c>
      <c r="D490" s="4" t="s">
        <v>28</v>
      </c>
      <c r="E490" s="4" t="str">
        <f>IFERROR(VLOOKUP(tbl_lançamentos[[#This Row],[Categoria]],tbl_configurações[],2,0),"")</f>
        <v>Saída</v>
      </c>
      <c r="F490" s="4" t="str">
        <f>IFERROR(VLOOKUP(tbl_lançamentos[[#This Row],[Categoria]],tbl_configurações[],3,0),"")</f>
        <v>Variável</v>
      </c>
      <c r="G490" s="7">
        <v>3667</v>
      </c>
      <c r="H490" s="7">
        <f>IF(ISNUMBER(H489),H489,0)+IF(tbl_lançamentos[[#This Row],[Movimento]]="Entrada",tbl_lançamentos[[#This Row],[Realizado]],-tbl_lançamentos[[#This Row],[Realizado]])</f>
        <v>-245866</v>
      </c>
      <c r="J490" s="8"/>
    </row>
    <row r="491" spans="2:10" x14ac:dyDescent="0.3">
      <c r="B491" s="5">
        <v>45096</v>
      </c>
      <c r="C491" s="6" t="s">
        <v>45</v>
      </c>
      <c r="D491" s="4" t="s">
        <v>28</v>
      </c>
      <c r="E491" s="4" t="str">
        <f>IFERROR(VLOOKUP(tbl_lançamentos[[#This Row],[Categoria]],tbl_configurações[],2,0),"")</f>
        <v>Saída</v>
      </c>
      <c r="F491" s="4" t="str">
        <f>IFERROR(VLOOKUP(tbl_lançamentos[[#This Row],[Categoria]],tbl_configurações[],3,0),"")</f>
        <v>Variável</v>
      </c>
      <c r="G491" s="7">
        <v>2085</v>
      </c>
      <c r="H491" s="7">
        <f>IF(ISNUMBER(H490),H490,0)+IF(tbl_lançamentos[[#This Row],[Movimento]]="Entrada",tbl_lançamentos[[#This Row],[Realizado]],-tbl_lançamentos[[#This Row],[Realizado]])</f>
        <v>-247951</v>
      </c>
      <c r="J491" s="8"/>
    </row>
    <row r="492" spans="2:10" x14ac:dyDescent="0.3">
      <c r="B492" s="5">
        <v>45097</v>
      </c>
      <c r="C492" s="6" t="s">
        <v>48</v>
      </c>
      <c r="D492" s="4" t="s">
        <v>21</v>
      </c>
      <c r="E492" s="4" t="str">
        <f>IFERROR(VLOOKUP(tbl_lançamentos[[#This Row],[Categoria]],tbl_configurações[],2,0),"")</f>
        <v>Saída</v>
      </c>
      <c r="F492" s="4" t="str">
        <f>IFERROR(VLOOKUP(tbl_lançamentos[[#This Row],[Categoria]],tbl_configurações[],3,0),"")</f>
        <v>Fixo</v>
      </c>
      <c r="G492" s="7">
        <v>1047</v>
      </c>
      <c r="H492" s="7">
        <f>IF(ISNUMBER(H491),H491,0)+IF(tbl_lançamentos[[#This Row],[Movimento]]="Entrada",tbl_lançamentos[[#This Row],[Realizado]],-tbl_lançamentos[[#This Row],[Realizado]])</f>
        <v>-248998</v>
      </c>
      <c r="J492" s="8"/>
    </row>
    <row r="493" spans="2:10" x14ac:dyDescent="0.3">
      <c r="B493" s="5">
        <v>45098</v>
      </c>
      <c r="C493" s="6" t="s">
        <v>56</v>
      </c>
      <c r="D493" s="4" t="s">
        <v>22</v>
      </c>
      <c r="E493" s="4" t="str">
        <f>IFERROR(VLOOKUP(tbl_lançamentos[[#This Row],[Categoria]],tbl_configurações[],2,0),"")</f>
        <v>Saída</v>
      </c>
      <c r="F493" s="4" t="str">
        <f>IFERROR(VLOOKUP(tbl_lançamentos[[#This Row],[Categoria]],tbl_configurações[],3,0),"")</f>
        <v>Fixo</v>
      </c>
      <c r="G493" s="7">
        <v>2123</v>
      </c>
      <c r="H493" s="7">
        <f>IF(ISNUMBER(H492),H492,0)+IF(tbl_lançamentos[[#This Row],[Movimento]]="Entrada",tbl_lançamentos[[#This Row],[Realizado]],-tbl_lançamentos[[#This Row],[Realizado]])</f>
        <v>-251121</v>
      </c>
      <c r="J493" s="8"/>
    </row>
    <row r="494" spans="2:10" x14ac:dyDescent="0.3">
      <c r="B494" s="5">
        <v>45100</v>
      </c>
      <c r="C494" s="6" t="s">
        <v>40</v>
      </c>
      <c r="D494" s="4" t="s">
        <v>27</v>
      </c>
      <c r="E494" s="4" t="str">
        <f>IFERROR(VLOOKUP(tbl_lançamentos[[#This Row],[Categoria]],tbl_configurações[],2,0),"")</f>
        <v>Saída</v>
      </c>
      <c r="F494" s="4" t="str">
        <f>IFERROR(VLOOKUP(tbl_lançamentos[[#This Row],[Categoria]],tbl_configurações[],3,0),"")</f>
        <v>Variável</v>
      </c>
      <c r="G494" s="7">
        <v>2386</v>
      </c>
      <c r="H494" s="7">
        <f>IF(ISNUMBER(H493),H493,0)+IF(tbl_lançamentos[[#This Row],[Movimento]]="Entrada",tbl_lançamentos[[#This Row],[Realizado]],-tbl_lançamentos[[#This Row],[Realizado]])</f>
        <v>-253507</v>
      </c>
      <c r="J494" s="8"/>
    </row>
    <row r="495" spans="2:10" x14ac:dyDescent="0.3">
      <c r="B495" s="5">
        <v>45101</v>
      </c>
      <c r="C495" s="6" t="s">
        <v>54</v>
      </c>
      <c r="D495" s="4" t="s">
        <v>19</v>
      </c>
      <c r="E495" s="4" t="str">
        <f>IFERROR(VLOOKUP(tbl_lançamentos[[#This Row],[Categoria]],tbl_configurações[],2,0),"")</f>
        <v>Saída</v>
      </c>
      <c r="F495" s="4" t="str">
        <f>IFERROR(VLOOKUP(tbl_lançamentos[[#This Row],[Categoria]],tbl_configurações[],3,0),"")</f>
        <v>Fixo</v>
      </c>
      <c r="G495" s="7">
        <v>2468</v>
      </c>
      <c r="H495" s="7">
        <f>IF(ISNUMBER(H494),H494,0)+IF(tbl_lançamentos[[#This Row],[Movimento]]="Entrada",tbl_lançamentos[[#This Row],[Realizado]],-tbl_lançamentos[[#This Row],[Realizado]])</f>
        <v>-255975</v>
      </c>
      <c r="J495" s="8"/>
    </row>
    <row r="496" spans="2:10" x14ac:dyDescent="0.3">
      <c r="B496" s="5">
        <v>45101</v>
      </c>
      <c r="C496" s="6" t="s">
        <v>37</v>
      </c>
      <c r="D496" s="4" t="s">
        <v>23</v>
      </c>
      <c r="E496" s="4" t="str">
        <f>IFERROR(VLOOKUP(tbl_lançamentos[[#This Row],[Categoria]],tbl_configurações[],2,0),"")</f>
        <v>Saída</v>
      </c>
      <c r="F496" s="4" t="str">
        <f>IFERROR(VLOOKUP(tbl_lançamentos[[#This Row],[Categoria]],tbl_configurações[],3,0),"")</f>
        <v>Fixo</v>
      </c>
      <c r="G496" s="7">
        <v>3294</v>
      </c>
      <c r="H496" s="7">
        <f>IF(ISNUMBER(H495),H495,0)+IF(tbl_lançamentos[[#This Row],[Movimento]]="Entrada",tbl_lançamentos[[#This Row],[Realizado]],-tbl_lançamentos[[#This Row],[Realizado]])</f>
        <v>-259269</v>
      </c>
      <c r="J496" s="8"/>
    </row>
    <row r="497" spans="2:10" x14ac:dyDescent="0.3">
      <c r="B497" s="5">
        <v>45102</v>
      </c>
      <c r="C497" s="6" t="s">
        <v>14</v>
      </c>
      <c r="D497" s="4" t="s">
        <v>15</v>
      </c>
      <c r="E497" s="4" t="str">
        <f>IFERROR(VLOOKUP(tbl_lançamentos[[#This Row],[Categoria]],tbl_configurações[],2,0),"")</f>
        <v>Entrada</v>
      </c>
      <c r="F497" s="4" t="str">
        <f>IFERROR(VLOOKUP(tbl_lançamentos[[#This Row],[Categoria]],tbl_configurações[],3,0),"")</f>
        <v>Fixo</v>
      </c>
      <c r="G497" s="7">
        <v>2328</v>
      </c>
      <c r="H497" s="7">
        <f>IF(ISNUMBER(H496),H496,0)+IF(tbl_lançamentos[[#This Row],[Movimento]]="Entrada",tbl_lançamentos[[#This Row],[Realizado]],-tbl_lançamentos[[#This Row],[Realizado]])</f>
        <v>-256941</v>
      </c>
      <c r="J497" s="8"/>
    </row>
    <row r="498" spans="2:10" x14ac:dyDescent="0.3">
      <c r="B498" s="5">
        <v>45104</v>
      </c>
      <c r="C498" s="6" t="s">
        <v>39</v>
      </c>
      <c r="D498" s="4" t="s">
        <v>17</v>
      </c>
      <c r="E498" s="4" t="str">
        <f>IFERROR(VLOOKUP(tbl_lançamentos[[#This Row],[Categoria]],tbl_configurações[],2,0),"")</f>
        <v>Saída</v>
      </c>
      <c r="F498" s="4" t="str">
        <f>IFERROR(VLOOKUP(tbl_lançamentos[[#This Row],[Categoria]],tbl_configurações[],3,0),"")</f>
        <v>Fixo</v>
      </c>
      <c r="G498" s="7">
        <v>3557</v>
      </c>
      <c r="H498" s="7">
        <f>IF(ISNUMBER(H497),H497,0)+IF(tbl_lançamentos[[#This Row],[Movimento]]="Entrada",tbl_lançamentos[[#This Row],[Realizado]],-tbl_lançamentos[[#This Row],[Realizado]])</f>
        <v>-260498</v>
      </c>
      <c r="J498" s="8"/>
    </row>
    <row r="499" spans="2:10" x14ac:dyDescent="0.3">
      <c r="B499" s="5">
        <v>45106</v>
      </c>
      <c r="C499" s="6" t="s">
        <v>31</v>
      </c>
      <c r="D499" s="4" t="s">
        <v>21</v>
      </c>
      <c r="E499" s="4" t="str">
        <f>IFERROR(VLOOKUP(tbl_lançamentos[[#This Row],[Categoria]],tbl_configurações[],2,0),"")</f>
        <v>Saída</v>
      </c>
      <c r="F499" s="4" t="str">
        <f>IFERROR(VLOOKUP(tbl_lançamentos[[#This Row],[Categoria]],tbl_configurações[],3,0),"")</f>
        <v>Fixo</v>
      </c>
      <c r="G499" s="7">
        <v>1254</v>
      </c>
      <c r="H499" s="7">
        <f>IF(ISNUMBER(H498),H498,0)+IF(tbl_lançamentos[[#This Row],[Movimento]]="Entrada",tbl_lançamentos[[#This Row],[Realizado]],-tbl_lançamentos[[#This Row],[Realizado]])</f>
        <v>-261752</v>
      </c>
      <c r="J499" s="8"/>
    </row>
    <row r="500" spans="2:10" x14ac:dyDescent="0.3">
      <c r="B500" s="5">
        <v>45106</v>
      </c>
      <c r="C500" s="6" t="s">
        <v>50</v>
      </c>
      <c r="D500" s="4" t="s">
        <v>28</v>
      </c>
      <c r="E500" s="4" t="str">
        <f>IFERROR(VLOOKUP(tbl_lançamentos[[#This Row],[Categoria]],tbl_configurações[],2,0),"")</f>
        <v>Saída</v>
      </c>
      <c r="F500" s="4" t="str">
        <f>IFERROR(VLOOKUP(tbl_lançamentos[[#This Row],[Categoria]],tbl_configurações[],3,0),"")</f>
        <v>Variável</v>
      </c>
      <c r="G500" s="7">
        <v>945</v>
      </c>
      <c r="H500" s="7">
        <f>IF(ISNUMBER(H499),H499,0)+IF(tbl_lançamentos[[#This Row],[Movimento]]="Entrada",tbl_lançamentos[[#This Row],[Realizado]],-tbl_lançamentos[[#This Row],[Realizado]])</f>
        <v>-262697</v>
      </c>
      <c r="J500" s="8"/>
    </row>
    <row r="501" spans="2:10" x14ac:dyDescent="0.3">
      <c r="B501" s="5">
        <v>45108</v>
      </c>
      <c r="C501" s="6" t="s">
        <v>53</v>
      </c>
      <c r="D501" s="4" t="s">
        <v>16</v>
      </c>
      <c r="E501" s="4" t="str">
        <f>IFERROR(VLOOKUP(tbl_lançamentos[[#This Row],[Categoria]],tbl_configurações[],2,0),"")</f>
        <v>Entrada</v>
      </c>
      <c r="F501" s="4" t="str">
        <f>IFERROR(VLOOKUP(tbl_lançamentos[[#This Row],[Categoria]],tbl_configurações[],3,0),"")</f>
        <v>Fixo</v>
      </c>
      <c r="G501" s="7">
        <v>3564</v>
      </c>
      <c r="H501" s="7">
        <f>IF(ISNUMBER(H500),H500,0)+IF(tbl_lançamentos[[#This Row],[Movimento]]="Entrada",tbl_lançamentos[[#This Row],[Realizado]],-tbl_lançamentos[[#This Row],[Realizado]])</f>
        <v>-259133</v>
      </c>
      <c r="J501" s="8"/>
    </row>
    <row r="502" spans="2:10" x14ac:dyDescent="0.3">
      <c r="B502" s="5">
        <v>45110</v>
      </c>
      <c r="C502" s="6" t="s">
        <v>13</v>
      </c>
      <c r="D502" s="4" t="s">
        <v>16</v>
      </c>
      <c r="E502" s="4" t="str">
        <f>IFERROR(VLOOKUP(tbl_lançamentos[[#This Row],[Categoria]],tbl_configurações[],2,0),"")</f>
        <v>Entrada</v>
      </c>
      <c r="F502" s="4" t="str">
        <f>IFERROR(VLOOKUP(tbl_lançamentos[[#This Row],[Categoria]],tbl_configurações[],3,0),"")</f>
        <v>Fixo</v>
      </c>
      <c r="G502" s="7">
        <v>1615</v>
      </c>
      <c r="H502" s="7">
        <f>IF(ISNUMBER(H501),H501,0)+IF(tbl_lançamentos[[#This Row],[Movimento]]="Entrada",tbl_lançamentos[[#This Row],[Realizado]],-tbl_lançamentos[[#This Row],[Realizado]])</f>
        <v>-257518</v>
      </c>
      <c r="J502" s="8"/>
    </row>
    <row r="503" spans="2:10" x14ac:dyDescent="0.3">
      <c r="B503" s="5">
        <v>45111</v>
      </c>
      <c r="C503" s="6" t="s">
        <v>40</v>
      </c>
      <c r="D503" s="4" t="s">
        <v>27</v>
      </c>
      <c r="E503" s="4" t="str">
        <f>IFERROR(VLOOKUP(tbl_lançamentos[[#This Row],[Categoria]],tbl_configurações[],2,0),"")</f>
        <v>Saída</v>
      </c>
      <c r="F503" s="4" t="str">
        <f>IFERROR(VLOOKUP(tbl_lançamentos[[#This Row],[Categoria]],tbl_configurações[],3,0),"")</f>
        <v>Variável</v>
      </c>
      <c r="G503" s="7">
        <v>2085</v>
      </c>
      <c r="H503" s="7">
        <f>IF(ISNUMBER(H502),H502,0)+IF(tbl_lançamentos[[#This Row],[Movimento]]="Entrada",tbl_lançamentos[[#This Row],[Realizado]],-tbl_lançamentos[[#This Row],[Realizado]])</f>
        <v>-259603</v>
      </c>
      <c r="J503" s="8"/>
    </row>
    <row r="504" spans="2:10" x14ac:dyDescent="0.3">
      <c r="B504" s="5">
        <v>45113</v>
      </c>
      <c r="C504" s="6" t="s">
        <v>35</v>
      </c>
      <c r="D504" s="4" t="s">
        <v>27</v>
      </c>
      <c r="E504" s="4" t="str">
        <f>IFERROR(VLOOKUP(tbl_lançamentos[[#This Row],[Categoria]],tbl_configurações[],2,0),"")</f>
        <v>Saída</v>
      </c>
      <c r="F504" s="4" t="str">
        <f>IFERROR(VLOOKUP(tbl_lançamentos[[#This Row],[Categoria]],tbl_configurações[],3,0),"")</f>
        <v>Variável</v>
      </c>
      <c r="G504" s="7">
        <v>2509</v>
      </c>
      <c r="H504" s="7">
        <f>IF(ISNUMBER(H503),H503,0)+IF(tbl_lançamentos[[#This Row],[Movimento]]="Entrada",tbl_lançamentos[[#This Row],[Realizado]],-tbl_lançamentos[[#This Row],[Realizado]])</f>
        <v>-262112</v>
      </c>
      <c r="J504" s="8"/>
    </row>
    <row r="505" spans="2:10" x14ac:dyDescent="0.3">
      <c r="B505" s="5">
        <v>45114</v>
      </c>
      <c r="C505" s="6" t="s">
        <v>38</v>
      </c>
      <c r="D505" s="4" t="s">
        <v>24</v>
      </c>
      <c r="E505" s="4" t="str">
        <f>IFERROR(VLOOKUP(tbl_lançamentos[[#This Row],[Categoria]],tbl_configurações[],2,0),"")</f>
        <v>Saída</v>
      </c>
      <c r="F505" s="4" t="str">
        <f>IFERROR(VLOOKUP(tbl_lançamentos[[#This Row],[Categoria]],tbl_configurações[],3,0),"")</f>
        <v>Variável</v>
      </c>
      <c r="G505" s="7">
        <v>110</v>
      </c>
      <c r="H505" s="7">
        <f>IF(ISNUMBER(H504),H504,0)+IF(tbl_lançamentos[[#This Row],[Movimento]]="Entrada",tbl_lançamentos[[#This Row],[Realizado]],-tbl_lançamentos[[#This Row],[Realizado]])</f>
        <v>-262222</v>
      </c>
      <c r="J505" s="8"/>
    </row>
    <row r="506" spans="2:10" x14ac:dyDescent="0.3">
      <c r="B506" s="5">
        <v>45115</v>
      </c>
      <c r="C506" s="6" t="s">
        <v>32</v>
      </c>
      <c r="D506" s="4" t="s">
        <v>27</v>
      </c>
      <c r="E506" s="4" t="str">
        <f>IFERROR(VLOOKUP(tbl_lançamentos[[#This Row],[Categoria]],tbl_configurações[],2,0),"")</f>
        <v>Saída</v>
      </c>
      <c r="F506" s="4" t="str">
        <f>IFERROR(VLOOKUP(tbl_lançamentos[[#This Row],[Categoria]],tbl_configurações[],3,0),"")</f>
        <v>Variável</v>
      </c>
      <c r="G506" s="7">
        <v>1009</v>
      </c>
      <c r="H506" s="7">
        <f>IF(ISNUMBER(H505),H505,0)+IF(tbl_lançamentos[[#This Row],[Movimento]]="Entrada",tbl_lançamentos[[#This Row],[Realizado]],-tbl_lançamentos[[#This Row],[Realizado]])</f>
        <v>-263231</v>
      </c>
      <c r="J506" s="8"/>
    </row>
    <row r="507" spans="2:10" x14ac:dyDescent="0.3">
      <c r="B507" s="5">
        <v>45116</v>
      </c>
      <c r="C507" s="6" t="s">
        <v>54</v>
      </c>
      <c r="D507" s="4" t="s">
        <v>19</v>
      </c>
      <c r="E507" s="4" t="str">
        <f>IFERROR(VLOOKUP(tbl_lançamentos[[#This Row],[Categoria]],tbl_configurações[],2,0),"")</f>
        <v>Saída</v>
      </c>
      <c r="F507" s="4" t="str">
        <f>IFERROR(VLOOKUP(tbl_lançamentos[[#This Row],[Categoria]],tbl_configurações[],3,0),"")</f>
        <v>Fixo</v>
      </c>
      <c r="G507" s="7">
        <v>3914</v>
      </c>
      <c r="H507" s="7">
        <f>IF(ISNUMBER(H506),H506,0)+IF(tbl_lançamentos[[#This Row],[Movimento]]="Entrada",tbl_lançamentos[[#This Row],[Realizado]],-tbl_lançamentos[[#This Row],[Realizado]])</f>
        <v>-267145</v>
      </c>
      <c r="J507" s="8"/>
    </row>
    <row r="508" spans="2:10" x14ac:dyDescent="0.3">
      <c r="B508" s="5">
        <v>45116</v>
      </c>
      <c r="C508" s="6" t="s">
        <v>43</v>
      </c>
      <c r="D508" s="4" t="s">
        <v>23</v>
      </c>
      <c r="E508" s="4" t="str">
        <f>IFERROR(VLOOKUP(tbl_lançamentos[[#This Row],[Categoria]],tbl_configurações[],2,0),"")</f>
        <v>Saída</v>
      </c>
      <c r="F508" s="4" t="str">
        <f>IFERROR(VLOOKUP(tbl_lançamentos[[#This Row],[Categoria]],tbl_configurações[],3,0),"")</f>
        <v>Fixo</v>
      </c>
      <c r="G508" s="7">
        <v>1950</v>
      </c>
      <c r="H508" s="7">
        <f>IF(ISNUMBER(H507),H507,0)+IF(tbl_lançamentos[[#This Row],[Movimento]]="Entrada",tbl_lançamentos[[#This Row],[Realizado]],-tbl_lançamentos[[#This Row],[Realizado]])</f>
        <v>-269095</v>
      </c>
      <c r="J508" s="8"/>
    </row>
    <row r="509" spans="2:10" x14ac:dyDescent="0.3">
      <c r="B509" s="5">
        <v>45118</v>
      </c>
      <c r="C509" s="6" t="s">
        <v>57</v>
      </c>
      <c r="D509" s="4" t="s">
        <v>26</v>
      </c>
      <c r="E509" s="4" t="str">
        <f>IFERROR(VLOOKUP(tbl_lançamentos[[#This Row],[Categoria]],tbl_configurações[],2,0),"")</f>
        <v>Saída</v>
      </c>
      <c r="F509" s="4" t="str">
        <f>IFERROR(VLOOKUP(tbl_lançamentos[[#This Row],[Categoria]],tbl_configurações[],3,0),"")</f>
        <v>Variável</v>
      </c>
      <c r="G509" s="7">
        <v>3355</v>
      </c>
      <c r="H509" s="7">
        <f>IF(ISNUMBER(H508),H508,0)+IF(tbl_lançamentos[[#This Row],[Movimento]]="Entrada",tbl_lançamentos[[#This Row],[Realizado]],-tbl_lançamentos[[#This Row],[Realizado]])</f>
        <v>-272450</v>
      </c>
      <c r="J509" s="8"/>
    </row>
    <row r="510" spans="2:10" x14ac:dyDescent="0.3">
      <c r="B510" s="5">
        <v>45119</v>
      </c>
      <c r="C510" s="6" t="s">
        <v>54</v>
      </c>
      <c r="D510" s="4" t="s">
        <v>19</v>
      </c>
      <c r="E510" s="4" t="str">
        <f>IFERROR(VLOOKUP(tbl_lançamentos[[#This Row],[Categoria]],tbl_configurações[],2,0),"")</f>
        <v>Saída</v>
      </c>
      <c r="F510" s="4" t="str">
        <f>IFERROR(VLOOKUP(tbl_lançamentos[[#This Row],[Categoria]],tbl_configurações[],3,0),"")</f>
        <v>Fixo</v>
      </c>
      <c r="G510" s="7">
        <v>2866</v>
      </c>
      <c r="H510" s="7">
        <f>IF(ISNUMBER(H509),H509,0)+IF(tbl_lançamentos[[#This Row],[Movimento]]="Entrada",tbl_lançamentos[[#This Row],[Realizado]],-tbl_lançamentos[[#This Row],[Realizado]])</f>
        <v>-275316</v>
      </c>
      <c r="J510" s="8"/>
    </row>
    <row r="511" spans="2:10" x14ac:dyDescent="0.3">
      <c r="B511" s="5">
        <v>45119</v>
      </c>
      <c r="C511" s="6" t="s">
        <v>31</v>
      </c>
      <c r="D511" s="4" t="s">
        <v>21</v>
      </c>
      <c r="E511" s="4" t="str">
        <f>IFERROR(VLOOKUP(tbl_lançamentos[[#This Row],[Categoria]],tbl_configurações[],2,0),"")</f>
        <v>Saída</v>
      </c>
      <c r="F511" s="4" t="str">
        <f>IFERROR(VLOOKUP(tbl_lançamentos[[#This Row],[Categoria]],tbl_configurações[],3,0),"")</f>
        <v>Fixo</v>
      </c>
      <c r="G511" s="7">
        <v>398</v>
      </c>
      <c r="H511" s="7">
        <f>IF(ISNUMBER(H510),H510,0)+IF(tbl_lançamentos[[#This Row],[Movimento]]="Entrada",tbl_lançamentos[[#This Row],[Realizado]],-tbl_lançamentos[[#This Row],[Realizado]])</f>
        <v>-275714</v>
      </c>
      <c r="J511" s="8"/>
    </row>
    <row r="512" spans="2:10" x14ac:dyDescent="0.3">
      <c r="B512" s="5">
        <v>45120</v>
      </c>
      <c r="C512" s="6" t="s">
        <v>59</v>
      </c>
      <c r="D512" s="4" t="s">
        <v>20</v>
      </c>
      <c r="E512" s="4" t="str">
        <f>IFERROR(VLOOKUP(tbl_lançamentos[[#This Row],[Categoria]],tbl_configurações[],2,0),"")</f>
        <v>Saída</v>
      </c>
      <c r="F512" s="4" t="str">
        <f>IFERROR(VLOOKUP(tbl_lançamentos[[#This Row],[Categoria]],tbl_configurações[],3,0),"")</f>
        <v>Fixo</v>
      </c>
      <c r="G512" s="7">
        <v>3133</v>
      </c>
      <c r="H512" s="7">
        <f>IF(ISNUMBER(H511),H511,0)+IF(tbl_lançamentos[[#This Row],[Movimento]]="Entrada",tbl_lançamentos[[#This Row],[Realizado]],-tbl_lançamentos[[#This Row],[Realizado]])</f>
        <v>-278847</v>
      </c>
      <c r="J512" s="8"/>
    </row>
    <row r="513" spans="2:10" x14ac:dyDescent="0.3">
      <c r="B513" s="5">
        <v>45122</v>
      </c>
      <c r="C513" s="6" t="s">
        <v>55</v>
      </c>
      <c r="D513" s="4" t="s">
        <v>21</v>
      </c>
      <c r="E513" s="4" t="str">
        <f>IFERROR(VLOOKUP(tbl_lançamentos[[#This Row],[Categoria]],tbl_configurações[],2,0),"")</f>
        <v>Saída</v>
      </c>
      <c r="F513" s="4" t="str">
        <f>IFERROR(VLOOKUP(tbl_lançamentos[[#This Row],[Categoria]],tbl_configurações[],3,0),"")</f>
        <v>Fixo</v>
      </c>
      <c r="G513" s="7">
        <v>2015</v>
      </c>
      <c r="H513" s="7">
        <f>IF(ISNUMBER(H512),H512,0)+IF(tbl_lançamentos[[#This Row],[Movimento]]="Entrada",tbl_lançamentos[[#This Row],[Realizado]],-tbl_lançamentos[[#This Row],[Realizado]])</f>
        <v>-280862</v>
      </c>
      <c r="J513" s="8"/>
    </row>
    <row r="514" spans="2:10" x14ac:dyDescent="0.3">
      <c r="B514" s="5">
        <v>45122</v>
      </c>
      <c r="C514" s="6" t="s">
        <v>32</v>
      </c>
      <c r="D514" s="4" t="s">
        <v>27</v>
      </c>
      <c r="E514" s="4" t="str">
        <f>IFERROR(VLOOKUP(tbl_lançamentos[[#This Row],[Categoria]],tbl_configurações[],2,0),"")</f>
        <v>Saída</v>
      </c>
      <c r="F514" s="4" t="str">
        <f>IFERROR(VLOOKUP(tbl_lançamentos[[#This Row],[Categoria]],tbl_configurações[],3,0),"")</f>
        <v>Variável</v>
      </c>
      <c r="G514" s="7">
        <v>1184</v>
      </c>
      <c r="H514" s="7">
        <f>IF(ISNUMBER(H513),H513,0)+IF(tbl_lançamentos[[#This Row],[Movimento]]="Entrada",tbl_lançamentos[[#This Row],[Realizado]],-tbl_lançamentos[[#This Row],[Realizado]])</f>
        <v>-282046</v>
      </c>
      <c r="J514" s="8"/>
    </row>
    <row r="515" spans="2:10" x14ac:dyDescent="0.3">
      <c r="B515" s="5">
        <v>45123</v>
      </c>
      <c r="C515" s="6" t="s">
        <v>14</v>
      </c>
      <c r="D515" s="4" t="s">
        <v>15</v>
      </c>
      <c r="E515" s="4" t="str">
        <f>IFERROR(VLOOKUP(tbl_lançamentos[[#This Row],[Categoria]],tbl_configurações[],2,0),"")</f>
        <v>Entrada</v>
      </c>
      <c r="F515" s="4" t="str">
        <f>IFERROR(VLOOKUP(tbl_lançamentos[[#This Row],[Categoria]],tbl_configurações[],3,0),"")</f>
        <v>Fixo</v>
      </c>
      <c r="G515" s="7">
        <v>3621</v>
      </c>
      <c r="H515" s="7">
        <f>IF(ISNUMBER(H514),H514,0)+IF(tbl_lançamentos[[#This Row],[Movimento]]="Entrada",tbl_lançamentos[[#This Row],[Realizado]],-tbl_lançamentos[[#This Row],[Realizado]])</f>
        <v>-278425</v>
      </c>
      <c r="J515" s="8"/>
    </row>
    <row r="516" spans="2:10" x14ac:dyDescent="0.3">
      <c r="B516" s="5">
        <v>45124</v>
      </c>
      <c r="C516" s="6" t="s">
        <v>30</v>
      </c>
      <c r="D516" s="4" t="s">
        <v>28</v>
      </c>
      <c r="E516" s="4" t="str">
        <f>IFERROR(VLOOKUP(tbl_lançamentos[[#This Row],[Categoria]],tbl_configurações[],2,0),"")</f>
        <v>Saída</v>
      </c>
      <c r="F516" s="4" t="str">
        <f>IFERROR(VLOOKUP(tbl_lançamentos[[#This Row],[Categoria]],tbl_configurações[],3,0),"")</f>
        <v>Variável</v>
      </c>
      <c r="G516" s="7">
        <v>1680</v>
      </c>
      <c r="H516" s="7">
        <f>IF(ISNUMBER(H515),H515,0)+IF(tbl_lançamentos[[#This Row],[Movimento]]="Entrada",tbl_lançamentos[[#This Row],[Realizado]],-tbl_lançamentos[[#This Row],[Realizado]])</f>
        <v>-280105</v>
      </c>
      <c r="J516" s="8"/>
    </row>
    <row r="517" spans="2:10" x14ac:dyDescent="0.3">
      <c r="B517" s="5">
        <v>45124</v>
      </c>
      <c r="C517" s="6" t="s">
        <v>47</v>
      </c>
      <c r="D517" s="4" t="s">
        <v>23</v>
      </c>
      <c r="E517" s="4" t="str">
        <f>IFERROR(VLOOKUP(tbl_lançamentos[[#This Row],[Categoria]],tbl_configurações[],2,0),"")</f>
        <v>Saída</v>
      </c>
      <c r="F517" s="4" t="str">
        <f>IFERROR(VLOOKUP(tbl_lançamentos[[#This Row],[Categoria]],tbl_configurações[],3,0),"")</f>
        <v>Fixo</v>
      </c>
      <c r="G517" s="7">
        <v>2321</v>
      </c>
      <c r="H517" s="7">
        <f>IF(ISNUMBER(H516),H516,0)+IF(tbl_lançamentos[[#This Row],[Movimento]]="Entrada",tbl_lançamentos[[#This Row],[Realizado]],-tbl_lançamentos[[#This Row],[Realizado]])</f>
        <v>-282426</v>
      </c>
      <c r="J517" s="8"/>
    </row>
    <row r="518" spans="2:10" x14ac:dyDescent="0.3">
      <c r="B518" s="5">
        <v>45125</v>
      </c>
      <c r="C518" s="6" t="s">
        <v>11</v>
      </c>
      <c r="D518" s="4" t="s">
        <v>3</v>
      </c>
      <c r="E518" s="4" t="str">
        <f>IFERROR(VLOOKUP(tbl_lançamentos[[#This Row],[Categoria]],tbl_configurações[],2,0),"")</f>
        <v>Entrada</v>
      </c>
      <c r="F518" s="4" t="str">
        <f>IFERROR(VLOOKUP(tbl_lançamentos[[#This Row],[Categoria]],tbl_configurações[],3,0),"")</f>
        <v>Fixo</v>
      </c>
      <c r="G518" s="7">
        <v>3009</v>
      </c>
      <c r="H518" s="7">
        <f>IF(ISNUMBER(H517),H517,0)+IF(tbl_lançamentos[[#This Row],[Movimento]]="Entrada",tbl_lançamentos[[#This Row],[Realizado]],-tbl_lançamentos[[#This Row],[Realizado]])</f>
        <v>-279417</v>
      </c>
      <c r="J518" s="8"/>
    </row>
    <row r="519" spans="2:10" x14ac:dyDescent="0.3">
      <c r="B519" s="5">
        <v>45125</v>
      </c>
      <c r="C519" s="6" t="s">
        <v>42</v>
      </c>
      <c r="D519" s="4" t="s">
        <v>20</v>
      </c>
      <c r="E519" s="4" t="str">
        <f>IFERROR(VLOOKUP(tbl_lançamentos[[#This Row],[Categoria]],tbl_configurações[],2,0),"")</f>
        <v>Saída</v>
      </c>
      <c r="F519" s="4" t="str">
        <f>IFERROR(VLOOKUP(tbl_lançamentos[[#This Row],[Categoria]],tbl_configurações[],3,0),"")</f>
        <v>Fixo</v>
      </c>
      <c r="G519" s="7">
        <v>57</v>
      </c>
      <c r="H519" s="7">
        <f>IF(ISNUMBER(H518),H518,0)+IF(tbl_lançamentos[[#This Row],[Movimento]]="Entrada",tbl_lançamentos[[#This Row],[Realizado]],-tbl_lançamentos[[#This Row],[Realizado]])</f>
        <v>-279474</v>
      </c>
      <c r="J519" s="8"/>
    </row>
    <row r="520" spans="2:10" x14ac:dyDescent="0.3">
      <c r="B520" s="5">
        <v>45125</v>
      </c>
      <c r="C520" s="6" t="s">
        <v>31</v>
      </c>
      <c r="D520" s="4" t="s">
        <v>21</v>
      </c>
      <c r="E520" s="4" t="str">
        <f>IFERROR(VLOOKUP(tbl_lançamentos[[#This Row],[Categoria]],tbl_configurações[],2,0),"")</f>
        <v>Saída</v>
      </c>
      <c r="F520" s="4" t="str">
        <f>IFERROR(VLOOKUP(tbl_lançamentos[[#This Row],[Categoria]],tbl_configurações[],3,0),"")</f>
        <v>Fixo</v>
      </c>
      <c r="G520" s="7">
        <v>341</v>
      </c>
      <c r="H520" s="7">
        <f>IF(ISNUMBER(H519),H519,0)+IF(tbl_lançamentos[[#This Row],[Movimento]]="Entrada",tbl_lançamentos[[#This Row],[Realizado]],-tbl_lançamentos[[#This Row],[Realizado]])</f>
        <v>-279815</v>
      </c>
      <c r="J520" s="8"/>
    </row>
    <row r="521" spans="2:10" x14ac:dyDescent="0.3">
      <c r="B521" s="5">
        <v>45127</v>
      </c>
      <c r="C521" s="6" t="s">
        <v>14</v>
      </c>
      <c r="D521" s="4" t="s">
        <v>15</v>
      </c>
      <c r="E521" s="4" t="str">
        <f>IFERROR(VLOOKUP(tbl_lançamentos[[#This Row],[Categoria]],tbl_configurações[],2,0),"")</f>
        <v>Entrada</v>
      </c>
      <c r="F521" s="4" t="str">
        <f>IFERROR(VLOOKUP(tbl_lançamentos[[#This Row],[Categoria]],tbl_configurações[],3,0),"")</f>
        <v>Fixo</v>
      </c>
      <c r="G521" s="7">
        <v>2519</v>
      </c>
      <c r="H521" s="7">
        <f>IF(ISNUMBER(H520),H520,0)+IF(tbl_lançamentos[[#This Row],[Movimento]]="Entrada",tbl_lançamentos[[#This Row],[Realizado]],-tbl_lançamentos[[#This Row],[Realizado]])</f>
        <v>-277296</v>
      </c>
      <c r="J521" s="8"/>
    </row>
    <row r="522" spans="2:10" x14ac:dyDescent="0.3">
      <c r="B522" s="5">
        <v>45128</v>
      </c>
      <c r="C522" s="6" t="s">
        <v>54</v>
      </c>
      <c r="D522" s="4" t="s">
        <v>19</v>
      </c>
      <c r="E522" s="4" t="str">
        <f>IFERROR(VLOOKUP(tbl_lançamentos[[#This Row],[Categoria]],tbl_configurações[],2,0),"")</f>
        <v>Saída</v>
      </c>
      <c r="F522" s="4" t="str">
        <f>IFERROR(VLOOKUP(tbl_lançamentos[[#This Row],[Categoria]],tbl_configurações[],3,0),"")</f>
        <v>Fixo</v>
      </c>
      <c r="G522" s="7">
        <v>1020</v>
      </c>
      <c r="H522" s="7">
        <f>IF(ISNUMBER(H521),H521,0)+IF(tbl_lançamentos[[#This Row],[Movimento]]="Entrada",tbl_lançamentos[[#This Row],[Realizado]],-tbl_lançamentos[[#This Row],[Realizado]])</f>
        <v>-278316</v>
      </c>
      <c r="J522" s="8"/>
    </row>
    <row r="523" spans="2:10" x14ac:dyDescent="0.3">
      <c r="B523" s="5">
        <v>45128</v>
      </c>
      <c r="C523" s="6" t="s">
        <v>56</v>
      </c>
      <c r="D523" s="4" t="s">
        <v>22</v>
      </c>
      <c r="E523" s="4" t="str">
        <f>IFERROR(VLOOKUP(tbl_lançamentos[[#This Row],[Categoria]],tbl_configurações[],2,0),"")</f>
        <v>Saída</v>
      </c>
      <c r="F523" s="4" t="str">
        <f>IFERROR(VLOOKUP(tbl_lançamentos[[#This Row],[Categoria]],tbl_configurações[],3,0),"")</f>
        <v>Fixo</v>
      </c>
      <c r="G523" s="7">
        <v>948</v>
      </c>
      <c r="H523" s="7">
        <f>IF(ISNUMBER(H522),H522,0)+IF(tbl_lançamentos[[#This Row],[Movimento]]="Entrada",tbl_lançamentos[[#This Row],[Realizado]],-tbl_lançamentos[[#This Row],[Realizado]])</f>
        <v>-279264</v>
      </c>
      <c r="J523" s="8"/>
    </row>
    <row r="524" spans="2:10" x14ac:dyDescent="0.3">
      <c r="B524" s="5">
        <v>45130</v>
      </c>
      <c r="C524" s="6" t="s">
        <v>37</v>
      </c>
      <c r="D524" s="4" t="s">
        <v>23</v>
      </c>
      <c r="E524" s="4" t="str">
        <f>IFERROR(VLOOKUP(tbl_lançamentos[[#This Row],[Categoria]],tbl_configurações[],2,0),"")</f>
        <v>Saída</v>
      </c>
      <c r="F524" s="4" t="str">
        <f>IFERROR(VLOOKUP(tbl_lançamentos[[#This Row],[Categoria]],tbl_configurações[],3,0),"")</f>
        <v>Fixo</v>
      </c>
      <c r="G524" s="7">
        <v>2840</v>
      </c>
      <c r="H524" s="7">
        <f>IF(ISNUMBER(H523),H523,0)+IF(tbl_lançamentos[[#This Row],[Movimento]]="Entrada",tbl_lançamentos[[#This Row],[Realizado]],-tbl_lançamentos[[#This Row],[Realizado]])</f>
        <v>-282104</v>
      </c>
      <c r="J524" s="8"/>
    </row>
    <row r="525" spans="2:10" x14ac:dyDescent="0.3">
      <c r="B525" s="5">
        <v>45131</v>
      </c>
      <c r="C525" s="6" t="s">
        <v>43</v>
      </c>
      <c r="D525" s="4" t="s">
        <v>23</v>
      </c>
      <c r="E525" s="4" t="str">
        <f>IFERROR(VLOOKUP(tbl_lançamentos[[#This Row],[Categoria]],tbl_configurações[],2,0),"")</f>
        <v>Saída</v>
      </c>
      <c r="F525" s="4" t="str">
        <f>IFERROR(VLOOKUP(tbl_lançamentos[[#This Row],[Categoria]],tbl_configurações[],3,0),"")</f>
        <v>Fixo</v>
      </c>
      <c r="G525" s="7">
        <v>1587</v>
      </c>
      <c r="H525" s="7">
        <f>IF(ISNUMBER(H524),H524,0)+IF(tbl_lançamentos[[#This Row],[Movimento]]="Entrada",tbl_lançamentos[[#This Row],[Realizado]],-tbl_lançamentos[[#This Row],[Realizado]])</f>
        <v>-283691</v>
      </c>
      <c r="J525" s="8"/>
    </row>
    <row r="526" spans="2:10" x14ac:dyDescent="0.3">
      <c r="B526" s="5">
        <v>45131</v>
      </c>
      <c r="C526" s="6" t="s">
        <v>34</v>
      </c>
      <c r="D526" s="4" t="s">
        <v>16</v>
      </c>
      <c r="E526" s="4" t="str">
        <f>IFERROR(VLOOKUP(tbl_lançamentos[[#This Row],[Categoria]],tbl_configurações[],2,0),"")</f>
        <v>Entrada</v>
      </c>
      <c r="F526" s="4" t="str">
        <f>IFERROR(VLOOKUP(tbl_lançamentos[[#This Row],[Categoria]],tbl_configurações[],3,0),"")</f>
        <v>Fixo</v>
      </c>
      <c r="G526" s="7">
        <v>1814</v>
      </c>
      <c r="H526" s="7">
        <f>IF(ISNUMBER(H525),H525,0)+IF(tbl_lançamentos[[#This Row],[Movimento]]="Entrada",tbl_lançamentos[[#This Row],[Realizado]],-tbl_lançamentos[[#This Row],[Realizado]])</f>
        <v>-281877</v>
      </c>
      <c r="J526" s="8"/>
    </row>
    <row r="527" spans="2:10" x14ac:dyDescent="0.3">
      <c r="B527" s="5">
        <v>45133</v>
      </c>
      <c r="C527" s="6" t="s">
        <v>55</v>
      </c>
      <c r="D527" s="4" t="s">
        <v>21</v>
      </c>
      <c r="E527" s="4" t="str">
        <f>IFERROR(VLOOKUP(tbl_lançamentos[[#This Row],[Categoria]],tbl_configurações[],2,0),"")</f>
        <v>Saída</v>
      </c>
      <c r="F527" s="4" t="str">
        <f>IFERROR(VLOOKUP(tbl_lançamentos[[#This Row],[Categoria]],tbl_configurações[],3,0),"")</f>
        <v>Fixo</v>
      </c>
      <c r="G527" s="7">
        <v>2332</v>
      </c>
      <c r="H527" s="7">
        <f>IF(ISNUMBER(H526),H526,0)+IF(tbl_lançamentos[[#This Row],[Movimento]]="Entrada",tbl_lançamentos[[#This Row],[Realizado]],-tbl_lançamentos[[#This Row],[Realizado]])</f>
        <v>-284209</v>
      </c>
      <c r="J527" s="8"/>
    </row>
    <row r="528" spans="2:10" x14ac:dyDescent="0.3">
      <c r="B528" s="5">
        <v>45133</v>
      </c>
      <c r="C528" s="6" t="s">
        <v>33</v>
      </c>
      <c r="D528" s="4" t="s">
        <v>20</v>
      </c>
      <c r="E528" s="4" t="str">
        <f>IFERROR(VLOOKUP(tbl_lançamentos[[#This Row],[Categoria]],tbl_configurações[],2,0),"")</f>
        <v>Saída</v>
      </c>
      <c r="F528" s="4" t="str">
        <f>IFERROR(VLOOKUP(tbl_lançamentos[[#This Row],[Categoria]],tbl_configurações[],3,0),"")</f>
        <v>Fixo</v>
      </c>
      <c r="G528" s="7">
        <v>2110</v>
      </c>
      <c r="H528" s="7">
        <f>IF(ISNUMBER(H527),H527,0)+IF(tbl_lançamentos[[#This Row],[Movimento]]="Entrada",tbl_lançamentos[[#This Row],[Realizado]],-tbl_lançamentos[[#This Row],[Realizado]])</f>
        <v>-286319</v>
      </c>
      <c r="J528" s="8"/>
    </row>
    <row r="529" spans="2:10" x14ac:dyDescent="0.3">
      <c r="B529" s="5">
        <v>45133</v>
      </c>
      <c r="C529" s="6" t="s">
        <v>40</v>
      </c>
      <c r="D529" s="4" t="s">
        <v>27</v>
      </c>
      <c r="E529" s="4" t="str">
        <f>IFERROR(VLOOKUP(tbl_lançamentos[[#This Row],[Categoria]],tbl_configurações[],2,0),"")</f>
        <v>Saída</v>
      </c>
      <c r="F529" s="4" t="str">
        <f>IFERROR(VLOOKUP(tbl_lançamentos[[#This Row],[Categoria]],tbl_configurações[],3,0),"")</f>
        <v>Variável</v>
      </c>
      <c r="G529" s="7">
        <v>2598</v>
      </c>
      <c r="H529" s="7">
        <f>IF(ISNUMBER(H528),H528,0)+IF(tbl_lançamentos[[#This Row],[Movimento]]="Entrada",tbl_lançamentos[[#This Row],[Realizado]],-tbl_lançamentos[[#This Row],[Realizado]])</f>
        <v>-288917</v>
      </c>
      <c r="J529" s="8"/>
    </row>
    <row r="530" spans="2:10" x14ac:dyDescent="0.3">
      <c r="B530" s="5">
        <v>45136</v>
      </c>
      <c r="C530" s="6" t="s">
        <v>42</v>
      </c>
      <c r="D530" s="4" t="s">
        <v>20</v>
      </c>
      <c r="E530" s="4" t="str">
        <f>IFERROR(VLOOKUP(tbl_lançamentos[[#This Row],[Categoria]],tbl_configurações[],2,0),"")</f>
        <v>Saída</v>
      </c>
      <c r="F530" s="4" t="str">
        <f>IFERROR(VLOOKUP(tbl_lançamentos[[#This Row],[Categoria]],tbl_configurações[],3,0),"")</f>
        <v>Fixo</v>
      </c>
      <c r="G530" s="7">
        <v>3359</v>
      </c>
      <c r="H530" s="7">
        <f>IF(ISNUMBER(H529),H529,0)+IF(tbl_lançamentos[[#This Row],[Movimento]]="Entrada",tbl_lançamentos[[#This Row],[Realizado]],-tbl_lançamentos[[#This Row],[Realizado]])</f>
        <v>-292276</v>
      </c>
      <c r="J530" s="8"/>
    </row>
    <row r="531" spans="2:10" x14ac:dyDescent="0.3">
      <c r="B531" s="5">
        <v>45138</v>
      </c>
      <c r="C531" s="6" t="s">
        <v>57</v>
      </c>
      <c r="D531" s="4" t="s">
        <v>26</v>
      </c>
      <c r="E531" s="4" t="str">
        <f>IFERROR(VLOOKUP(tbl_lançamentos[[#This Row],[Categoria]],tbl_configurações[],2,0),"")</f>
        <v>Saída</v>
      </c>
      <c r="F531" s="4" t="str">
        <f>IFERROR(VLOOKUP(tbl_lançamentos[[#This Row],[Categoria]],tbl_configurações[],3,0),"")</f>
        <v>Variável</v>
      </c>
      <c r="G531" s="7">
        <v>3034</v>
      </c>
      <c r="H531" s="7">
        <f>IF(ISNUMBER(H530),H530,0)+IF(tbl_lançamentos[[#This Row],[Movimento]]="Entrada",tbl_lançamentos[[#This Row],[Realizado]],-tbl_lançamentos[[#This Row],[Realizado]])</f>
        <v>-295310</v>
      </c>
      <c r="J531" s="8"/>
    </row>
    <row r="532" spans="2:10" x14ac:dyDescent="0.3">
      <c r="B532" s="5">
        <v>45139</v>
      </c>
      <c r="C532" s="6" t="s">
        <v>29</v>
      </c>
      <c r="D532" s="4" t="s">
        <v>24</v>
      </c>
      <c r="E532" s="4" t="str">
        <f>IFERROR(VLOOKUP(tbl_lançamentos[[#This Row],[Categoria]],tbl_configurações[],2,0),"")</f>
        <v>Saída</v>
      </c>
      <c r="F532" s="4" t="str">
        <f>IFERROR(VLOOKUP(tbl_lançamentos[[#This Row],[Categoria]],tbl_configurações[],3,0),"")</f>
        <v>Variável</v>
      </c>
      <c r="G532" s="7">
        <v>2071</v>
      </c>
      <c r="H532" s="7">
        <f>IF(ISNUMBER(H531),H531,0)+IF(tbl_lançamentos[[#This Row],[Movimento]]="Entrada",tbl_lançamentos[[#This Row],[Realizado]],-tbl_lançamentos[[#This Row],[Realizado]])</f>
        <v>-297381</v>
      </c>
      <c r="J532" s="8"/>
    </row>
    <row r="533" spans="2:10" x14ac:dyDescent="0.3">
      <c r="B533" s="5">
        <v>45139</v>
      </c>
      <c r="C533" s="6" t="s">
        <v>49</v>
      </c>
      <c r="D533" s="4" t="s">
        <v>26</v>
      </c>
      <c r="E533" s="4" t="str">
        <f>IFERROR(VLOOKUP(tbl_lançamentos[[#This Row],[Categoria]],tbl_configurações[],2,0),"")</f>
        <v>Saída</v>
      </c>
      <c r="F533" s="4" t="str">
        <f>IFERROR(VLOOKUP(tbl_lançamentos[[#This Row],[Categoria]],tbl_configurações[],3,0),"")</f>
        <v>Variável</v>
      </c>
      <c r="G533" s="7">
        <v>690</v>
      </c>
      <c r="H533" s="7">
        <f>IF(ISNUMBER(H532),H532,0)+IF(tbl_lançamentos[[#This Row],[Movimento]]="Entrada",tbl_lançamentos[[#This Row],[Realizado]],-tbl_lançamentos[[#This Row],[Realizado]])</f>
        <v>-298071</v>
      </c>
      <c r="J533" s="8"/>
    </row>
    <row r="534" spans="2:10" x14ac:dyDescent="0.3">
      <c r="B534" s="5">
        <v>45139</v>
      </c>
      <c r="C534" s="6" t="s">
        <v>37</v>
      </c>
      <c r="D534" s="4" t="s">
        <v>23</v>
      </c>
      <c r="E534" s="4" t="str">
        <f>IFERROR(VLOOKUP(tbl_lançamentos[[#This Row],[Categoria]],tbl_configurações[],2,0),"")</f>
        <v>Saída</v>
      </c>
      <c r="F534" s="4" t="str">
        <f>IFERROR(VLOOKUP(tbl_lançamentos[[#This Row],[Categoria]],tbl_configurações[],3,0),"")</f>
        <v>Fixo</v>
      </c>
      <c r="G534" s="7">
        <v>573</v>
      </c>
      <c r="H534" s="7">
        <f>IF(ISNUMBER(H533),H533,0)+IF(tbl_lançamentos[[#This Row],[Movimento]]="Entrada",tbl_lançamentos[[#This Row],[Realizado]],-tbl_lançamentos[[#This Row],[Realizado]])</f>
        <v>-298644</v>
      </c>
      <c r="J534" s="8"/>
    </row>
    <row r="535" spans="2:10" x14ac:dyDescent="0.3">
      <c r="B535" s="5">
        <v>45142</v>
      </c>
      <c r="C535" s="6" t="s">
        <v>13</v>
      </c>
      <c r="D535" s="4" t="s">
        <v>16</v>
      </c>
      <c r="E535" s="4" t="str">
        <f>IFERROR(VLOOKUP(tbl_lançamentos[[#This Row],[Categoria]],tbl_configurações[],2,0),"")</f>
        <v>Entrada</v>
      </c>
      <c r="F535" s="4" t="str">
        <f>IFERROR(VLOOKUP(tbl_lançamentos[[#This Row],[Categoria]],tbl_configurações[],3,0),"")</f>
        <v>Fixo</v>
      </c>
      <c r="G535" s="7">
        <v>816</v>
      </c>
      <c r="H535" s="7">
        <f>IF(ISNUMBER(H534),H534,0)+IF(tbl_lançamentos[[#This Row],[Movimento]]="Entrada",tbl_lançamentos[[#This Row],[Realizado]],-tbl_lançamentos[[#This Row],[Realizado]])</f>
        <v>-297828</v>
      </c>
      <c r="J535" s="8"/>
    </row>
    <row r="536" spans="2:10" x14ac:dyDescent="0.3">
      <c r="B536" s="5">
        <v>45144</v>
      </c>
      <c r="C536" s="6" t="s">
        <v>11</v>
      </c>
      <c r="D536" s="4" t="s">
        <v>3</v>
      </c>
      <c r="E536" s="4" t="str">
        <f>IFERROR(VLOOKUP(tbl_lançamentos[[#This Row],[Categoria]],tbl_configurações[],2,0),"")</f>
        <v>Entrada</v>
      </c>
      <c r="F536" s="4" t="str">
        <f>IFERROR(VLOOKUP(tbl_lançamentos[[#This Row],[Categoria]],tbl_configurações[],3,0),"")</f>
        <v>Fixo</v>
      </c>
      <c r="G536" s="7">
        <v>193</v>
      </c>
      <c r="H536" s="7">
        <f>IF(ISNUMBER(H535),H535,0)+IF(tbl_lançamentos[[#This Row],[Movimento]]="Entrada",tbl_lançamentos[[#This Row],[Realizado]],-tbl_lançamentos[[#This Row],[Realizado]])</f>
        <v>-297635</v>
      </c>
      <c r="J536" s="8"/>
    </row>
    <row r="537" spans="2:10" x14ac:dyDescent="0.3">
      <c r="B537" s="5">
        <v>45145</v>
      </c>
      <c r="C537" s="6" t="s">
        <v>47</v>
      </c>
      <c r="D537" s="4" t="s">
        <v>23</v>
      </c>
      <c r="E537" s="4" t="str">
        <f>IFERROR(VLOOKUP(tbl_lançamentos[[#This Row],[Categoria]],tbl_configurações[],2,0),"")</f>
        <v>Saída</v>
      </c>
      <c r="F537" s="4" t="str">
        <f>IFERROR(VLOOKUP(tbl_lançamentos[[#This Row],[Categoria]],tbl_configurações[],3,0),"")</f>
        <v>Fixo</v>
      </c>
      <c r="G537" s="7">
        <v>39</v>
      </c>
      <c r="H537" s="7">
        <f>IF(ISNUMBER(H536),H536,0)+IF(tbl_lançamentos[[#This Row],[Movimento]]="Entrada",tbl_lançamentos[[#This Row],[Realizado]],-tbl_lançamentos[[#This Row],[Realizado]])</f>
        <v>-297674</v>
      </c>
      <c r="J537" s="8"/>
    </row>
    <row r="538" spans="2:10" x14ac:dyDescent="0.3">
      <c r="B538" s="5">
        <v>45146</v>
      </c>
      <c r="C538" s="6" t="s">
        <v>50</v>
      </c>
      <c r="D538" s="4" t="s">
        <v>28</v>
      </c>
      <c r="E538" s="4" t="str">
        <f>IFERROR(VLOOKUP(tbl_lançamentos[[#This Row],[Categoria]],tbl_configurações[],2,0),"")</f>
        <v>Saída</v>
      </c>
      <c r="F538" s="4" t="str">
        <f>IFERROR(VLOOKUP(tbl_lançamentos[[#This Row],[Categoria]],tbl_configurações[],3,0),"")</f>
        <v>Variável</v>
      </c>
      <c r="G538" s="7">
        <v>2314</v>
      </c>
      <c r="H538" s="7">
        <f>IF(ISNUMBER(H537),H537,0)+IF(tbl_lançamentos[[#This Row],[Movimento]]="Entrada",tbl_lançamentos[[#This Row],[Realizado]],-tbl_lançamentos[[#This Row],[Realizado]])</f>
        <v>-299988</v>
      </c>
      <c r="J538" s="8"/>
    </row>
    <row r="539" spans="2:10" x14ac:dyDescent="0.3">
      <c r="B539" s="5">
        <v>45148</v>
      </c>
      <c r="C539" s="6" t="s">
        <v>58</v>
      </c>
      <c r="D539" s="4" t="s">
        <v>17</v>
      </c>
      <c r="E539" s="4" t="str">
        <f>IFERROR(VLOOKUP(tbl_lançamentos[[#This Row],[Categoria]],tbl_configurações[],2,0),"")</f>
        <v>Saída</v>
      </c>
      <c r="F539" s="4" t="str">
        <f>IFERROR(VLOOKUP(tbl_lançamentos[[#This Row],[Categoria]],tbl_configurações[],3,0),"")</f>
        <v>Fixo</v>
      </c>
      <c r="G539" s="7">
        <v>474</v>
      </c>
      <c r="H539" s="7">
        <f>IF(ISNUMBER(H538),H538,0)+IF(tbl_lançamentos[[#This Row],[Movimento]]="Entrada",tbl_lançamentos[[#This Row],[Realizado]],-tbl_lançamentos[[#This Row],[Realizado]])</f>
        <v>-300462</v>
      </c>
      <c r="J539" s="8"/>
    </row>
    <row r="540" spans="2:10" x14ac:dyDescent="0.3">
      <c r="B540" s="5">
        <v>45148</v>
      </c>
      <c r="C540" s="6" t="s">
        <v>56</v>
      </c>
      <c r="D540" s="4" t="s">
        <v>22</v>
      </c>
      <c r="E540" s="4" t="str">
        <f>IFERROR(VLOOKUP(tbl_lançamentos[[#This Row],[Categoria]],tbl_configurações[],2,0),"")</f>
        <v>Saída</v>
      </c>
      <c r="F540" s="4" t="str">
        <f>IFERROR(VLOOKUP(tbl_lançamentos[[#This Row],[Categoria]],tbl_configurações[],3,0),"")</f>
        <v>Fixo</v>
      </c>
      <c r="G540" s="7">
        <v>1395</v>
      </c>
      <c r="H540" s="7">
        <f>IF(ISNUMBER(H539),H539,0)+IF(tbl_lançamentos[[#This Row],[Movimento]]="Entrada",tbl_lançamentos[[#This Row],[Realizado]],-tbl_lançamentos[[#This Row],[Realizado]])</f>
        <v>-301857</v>
      </c>
      <c r="J540" s="8"/>
    </row>
    <row r="541" spans="2:10" x14ac:dyDescent="0.3">
      <c r="B541" s="5">
        <v>45149</v>
      </c>
      <c r="C541" s="6" t="s">
        <v>43</v>
      </c>
      <c r="D541" s="4" t="s">
        <v>23</v>
      </c>
      <c r="E541" s="4" t="str">
        <f>IFERROR(VLOOKUP(tbl_lançamentos[[#This Row],[Categoria]],tbl_configurações[],2,0),"")</f>
        <v>Saída</v>
      </c>
      <c r="F541" s="4" t="str">
        <f>IFERROR(VLOOKUP(tbl_lançamentos[[#This Row],[Categoria]],tbl_configurações[],3,0),"")</f>
        <v>Fixo</v>
      </c>
      <c r="G541" s="7">
        <v>1163</v>
      </c>
      <c r="H541" s="7">
        <f>IF(ISNUMBER(H540),H540,0)+IF(tbl_lançamentos[[#This Row],[Movimento]]="Entrada",tbl_lançamentos[[#This Row],[Realizado]],-tbl_lançamentos[[#This Row],[Realizado]])</f>
        <v>-303020</v>
      </c>
      <c r="J541" s="8"/>
    </row>
    <row r="542" spans="2:10" x14ac:dyDescent="0.3">
      <c r="B542" s="5">
        <v>45152</v>
      </c>
      <c r="C542" s="6" t="s">
        <v>46</v>
      </c>
      <c r="D542" s="4" t="s">
        <v>22</v>
      </c>
      <c r="E542" s="4" t="str">
        <f>IFERROR(VLOOKUP(tbl_lançamentos[[#This Row],[Categoria]],tbl_configurações[],2,0),"")</f>
        <v>Saída</v>
      </c>
      <c r="F542" s="4" t="str">
        <f>IFERROR(VLOOKUP(tbl_lançamentos[[#This Row],[Categoria]],tbl_configurações[],3,0),"")</f>
        <v>Fixo</v>
      </c>
      <c r="G542" s="7">
        <v>2839</v>
      </c>
      <c r="H542" s="7">
        <f>IF(ISNUMBER(H541),H541,0)+IF(tbl_lançamentos[[#This Row],[Movimento]]="Entrada",tbl_lançamentos[[#This Row],[Realizado]],-tbl_lançamentos[[#This Row],[Realizado]])</f>
        <v>-305859</v>
      </c>
      <c r="J542" s="8"/>
    </row>
    <row r="543" spans="2:10" x14ac:dyDescent="0.3">
      <c r="B543" s="5">
        <v>45152</v>
      </c>
      <c r="C543" s="6" t="s">
        <v>54</v>
      </c>
      <c r="D543" s="4" t="s">
        <v>19</v>
      </c>
      <c r="E543" s="4" t="str">
        <f>IFERROR(VLOOKUP(tbl_lançamentos[[#This Row],[Categoria]],tbl_configurações[],2,0),"")</f>
        <v>Saída</v>
      </c>
      <c r="F543" s="4" t="str">
        <f>IFERROR(VLOOKUP(tbl_lançamentos[[#This Row],[Categoria]],tbl_configurações[],3,0),"")</f>
        <v>Fixo</v>
      </c>
      <c r="G543" s="7">
        <v>738</v>
      </c>
      <c r="H543" s="7">
        <f>IF(ISNUMBER(H542),H542,0)+IF(tbl_lançamentos[[#This Row],[Movimento]]="Entrada",tbl_lançamentos[[#This Row],[Realizado]],-tbl_lançamentos[[#This Row],[Realizado]])</f>
        <v>-306597</v>
      </c>
      <c r="J543" s="8"/>
    </row>
    <row r="544" spans="2:10" x14ac:dyDescent="0.3">
      <c r="B544" s="5">
        <v>45153</v>
      </c>
      <c r="C544" s="6" t="s">
        <v>29</v>
      </c>
      <c r="D544" s="4" t="s">
        <v>24</v>
      </c>
      <c r="E544" s="4" t="str">
        <f>IFERROR(VLOOKUP(tbl_lançamentos[[#This Row],[Categoria]],tbl_configurações[],2,0),"")</f>
        <v>Saída</v>
      </c>
      <c r="F544" s="4" t="str">
        <f>IFERROR(VLOOKUP(tbl_lançamentos[[#This Row],[Categoria]],tbl_configurações[],3,0),"")</f>
        <v>Variável</v>
      </c>
      <c r="G544" s="7">
        <v>3953</v>
      </c>
      <c r="H544" s="7">
        <f>IF(ISNUMBER(H543),H543,0)+IF(tbl_lançamentos[[#This Row],[Movimento]]="Entrada",tbl_lançamentos[[#This Row],[Realizado]],-tbl_lançamentos[[#This Row],[Realizado]])</f>
        <v>-310550</v>
      </c>
      <c r="J544" s="8"/>
    </row>
    <row r="545" spans="2:10" x14ac:dyDescent="0.3">
      <c r="B545" s="5">
        <v>45154</v>
      </c>
      <c r="C545" s="6" t="s">
        <v>33</v>
      </c>
      <c r="D545" s="4" t="s">
        <v>20</v>
      </c>
      <c r="E545" s="4" t="str">
        <f>IFERROR(VLOOKUP(tbl_lançamentos[[#This Row],[Categoria]],tbl_configurações[],2,0),"")</f>
        <v>Saída</v>
      </c>
      <c r="F545" s="4" t="str">
        <f>IFERROR(VLOOKUP(tbl_lançamentos[[#This Row],[Categoria]],tbl_configurações[],3,0),"")</f>
        <v>Fixo</v>
      </c>
      <c r="G545" s="7">
        <v>3371</v>
      </c>
      <c r="H545" s="7">
        <f>IF(ISNUMBER(H544),H544,0)+IF(tbl_lançamentos[[#This Row],[Movimento]]="Entrada",tbl_lançamentos[[#This Row],[Realizado]],-tbl_lançamentos[[#This Row],[Realizado]])</f>
        <v>-313921</v>
      </c>
      <c r="J545" s="8"/>
    </row>
    <row r="546" spans="2:10" x14ac:dyDescent="0.3">
      <c r="B546" s="5">
        <v>45155</v>
      </c>
      <c r="C546" s="6" t="s">
        <v>44</v>
      </c>
      <c r="D546" s="4" t="s">
        <v>24</v>
      </c>
      <c r="E546" s="4" t="str">
        <f>IFERROR(VLOOKUP(tbl_lançamentos[[#This Row],[Categoria]],tbl_configurações[],2,0),"")</f>
        <v>Saída</v>
      </c>
      <c r="F546" s="4" t="str">
        <f>IFERROR(VLOOKUP(tbl_lançamentos[[#This Row],[Categoria]],tbl_configurações[],3,0),"")</f>
        <v>Variável</v>
      </c>
      <c r="G546" s="7">
        <v>3994</v>
      </c>
      <c r="H546" s="7">
        <f>IF(ISNUMBER(H545),H545,0)+IF(tbl_lançamentos[[#This Row],[Movimento]]="Entrada",tbl_lançamentos[[#This Row],[Realizado]],-tbl_lançamentos[[#This Row],[Realizado]])</f>
        <v>-317915</v>
      </c>
      <c r="J546" s="8"/>
    </row>
    <row r="547" spans="2:10" x14ac:dyDescent="0.3">
      <c r="B547" s="5">
        <v>45158</v>
      </c>
      <c r="C547" s="6" t="s">
        <v>41</v>
      </c>
      <c r="D547" s="4" t="s">
        <v>17</v>
      </c>
      <c r="E547" s="4" t="str">
        <f>IFERROR(VLOOKUP(tbl_lançamentos[[#This Row],[Categoria]],tbl_configurações[],2,0),"")</f>
        <v>Saída</v>
      </c>
      <c r="F547" s="4" t="str">
        <f>IFERROR(VLOOKUP(tbl_lançamentos[[#This Row],[Categoria]],tbl_configurações[],3,0),"")</f>
        <v>Fixo</v>
      </c>
      <c r="G547" s="7">
        <v>1935</v>
      </c>
      <c r="H547" s="7">
        <f>IF(ISNUMBER(H546),H546,0)+IF(tbl_lançamentos[[#This Row],[Movimento]]="Entrada",tbl_lançamentos[[#This Row],[Realizado]],-tbl_lançamentos[[#This Row],[Realizado]])</f>
        <v>-319850</v>
      </c>
      <c r="J547" s="8"/>
    </row>
    <row r="548" spans="2:10" x14ac:dyDescent="0.3">
      <c r="B548" s="5">
        <v>45158</v>
      </c>
      <c r="C548" s="6" t="s">
        <v>55</v>
      </c>
      <c r="D548" s="4" t="s">
        <v>21</v>
      </c>
      <c r="E548" s="4" t="str">
        <f>IFERROR(VLOOKUP(tbl_lançamentos[[#This Row],[Categoria]],tbl_configurações[],2,0),"")</f>
        <v>Saída</v>
      </c>
      <c r="F548" s="4" t="str">
        <f>IFERROR(VLOOKUP(tbl_lançamentos[[#This Row],[Categoria]],tbl_configurações[],3,0),"")</f>
        <v>Fixo</v>
      </c>
      <c r="G548" s="7">
        <v>2421</v>
      </c>
      <c r="H548" s="7">
        <f>IF(ISNUMBER(H547),H547,0)+IF(tbl_lançamentos[[#This Row],[Movimento]]="Entrada",tbl_lançamentos[[#This Row],[Realizado]],-tbl_lançamentos[[#This Row],[Realizado]])</f>
        <v>-322271</v>
      </c>
      <c r="J548" s="8"/>
    </row>
    <row r="549" spans="2:10" x14ac:dyDescent="0.3">
      <c r="B549" s="5">
        <v>45158</v>
      </c>
      <c r="C549" s="6" t="s">
        <v>56</v>
      </c>
      <c r="D549" s="4" t="s">
        <v>22</v>
      </c>
      <c r="E549" s="4" t="str">
        <f>IFERROR(VLOOKUP(tbl_lançamentos[[#This Row],[Categoria]],tbl_configurações[],2,0),"")</f>
        <v>Saída</v>
      </c>
      <c r="F549" s="4" t="str">
        <f>IFERROR(VLOOKUP(tbl_lançamentos[[#This Row],[Categoria]],tbl_configurações[],3,0),"")</f>
        <v>Fixo</v>
      </c>
      <c r="G549" s="7">
        <v>966</v>
      </c>
      <c r="H549" s="7">
        <f>IF(ISNUMBER(H548),H548,0)+IF(tbl_lançamentos[[#This Row],[Movimento]]="Entrada",tbl_lançamentos[[#This Row],[Realizado]],-tbl_lançamentos[[#This Row],[Realizado]])</f>
        <v>-323237</v>
      </c>
      <c r="J549" s="8"/>
    </row>
    <row r="550" spans="2:10" x14ac:dyDescent="0.3">
      <c r="B550" s="5">
        <v>45158</v>
      </c>
      <c r="C550" s="6" t="s">
        <v>44</v>
      </c>
      <c r="D550" s="4" t="s">
        <v>24</v>
      </c>
      <c r="E550" s="4" t="str">
        <f>IFERROR(VLOOKUP(tbl_lançamentos[[#This Row],[Categoria]],tbl_configurações[],2,0),"")</f>
        <v>Saída</v>
      </c>
      <c r="F550" s="4" t="str">
        <f>IFERROR(VLOOKUP(tbl_lançamentos[[#This Row],[Categoria]],tbl_configurações[],3,0),"")</f>
        <v>Variável</v>
      </c>
      <c r="G550" s="7">
        <v>903</v>
      </c>
      <c r="H550" s="7">
        <f>IF(ISNUMBER(H549),H549,0)+IF(tbl_lançamentos[[#This Row],[Movimento]]="Entrada",tbl_lançamentos[[#This Row],[Realizado]],-tbl_lançamentos[[#This Row],[Realizado]])</f>
        <v>-324140</v>
      </c>
      <c r="J550" s="8"/>
    </row>
    <row r="551" spans="2:10" x14ac:dyDescent="0.3">
      <c r="B551" s="5">
        <v>45159</v>
      </c>
      <c r="C551" s="6" t="s">
        <v>29</v>
      </c>
      <c r="D551" s="4" t="s">
        <v>24</v>
      </c>
      <c r="E551" s="4" t="str">
        <f>IFERROR(VLOOKUP(tbl_lançamentos[[#This Row],[Categoria]],tbl_configurações[],2,0),"")</f>
        <v>Saída</v>
      </c>
      <c r="F551" s="4" t="str">
        <f>IFERROR(VLOOKUP(tbl_lançamentos[[#This Row],[Categoria]],tbl_configurações[],3,0),"")</f>
        <v>Variável</v>
      </c>
      <c r="G551" s="7">
        <v>2777</v>
      </c>
      <c r="H551" s="7">
        <f>IF(ISNUMBER(H550),H550,0)+IF(tbl_lançamentos[[#This Row],[Movimento]]="Entrada",tbl_lançamentos[[#This Row],[Realizado]],-tbl_lançamentos[[#This Row],[Realizado]])</f>
        <v>-326917</v>
      </c>
      <c r="J551" s="8"/>
    </row>
    <row r="552" spans="2:10" x14ac:dyDescent="0.3">
      <c r="B552" s="5">
        <v>45159</v>
      </c>
      <c r="C552" s="6" t="s">
        <v>58</v>
      </c>
      <c r="D552" s="4" t="s">
        <v>17</v>
      </c>
      <c r="E552" s="4" t="str">
        <f>IFERROR(VLOOKUP(tbl_lançamentos[[#This Row],[Categoria]],tbl_configurações[],2,0),"")</f>
        <v>Saída</v>
      </c>
      <c r="F552" s="4" t="str">
        <f>IFERROR(VLOOKUP(tbl_lançamentos[[#This Row],[Categoria]],tbl_configurações[],3,0),"")</f>
        <v>Fixo</v>
      </c>
      <c r="G552" s="7">
        <v>3996</v>
      </c>
      <c r="H552" s="7">
        <f>IF(ISNUMBER(H551),H551,0)+IF(tbl_lançamentos[[#This Row],[Movimento]]="Entrada",tbl_lançamentos[[#This Row],[Realizado]],-tbl_lançamentos[[#This Row],[Realizado]])</f>
        <v>-330913</v>
      </c>
      <c r="J552" s="8"/>
    </row>
    <row r="553" spans="2:10" x14ac:dyDescent="0.3">
      <c r="B553" s="5">
        <v>45163</v>
      </c>
      <c r="C553" s="6" t="s">
        <v>36</v>
      </c>
      <c r="D553" s="4" t="s">
        <v>22</v>
      </c>
      <c r="E553" s="4" t="str">
        <f>IFERROR(VLOOKUP(tbl_lançamentos[[#This Row],[Categoria]],tbl_configurações[],2,0),"")</f>
        <v>Saída</v>
      </c>
      <c r="F553" s="4" t="str">
        <f>IFERROR(VLOOKUP(tbl_lançamentos[[#This Row],[Categoria]],tbl_configurações[],3,0),"")</f>
        <v>Fixo</v>
      </c>
      <c r="G553" s="7">
        <v>3006</v>
      </c>
      <c r="H553" s="7">
        <f>IF(ISNUMBER(H552),H552,0)+IF(tbl_lançamentos[[#This Row],[Movimento]]="Entrada",tbl_lançamentos[[#This Row],[Realizado]],-tbl_lançamentos[[#This Row],[Realizado]])</f>
        <v>-333919</v>
      </c>
      <c r="J553" s="8"/>
    </row>
    <row r="554" spans="2:10" x14ac:dyDescent="0.3">
      <c r="B554" s="5">
        <v>45164</v>
      </c>
      <c r="C554" s="6" t="s">
        <v>11</v>
      </c>
      <c r="D554" s="4" t="s">
        <v>3</v>
      </c>
      <c r="E554" s="4" t="str">
        <f>IFERROR(VLOOKUP(tbl_lançamentos[[#This Row],[Categoria]],tbl_configurações[],2,0),"")</f>
        <v>Entrada</v>
      </c>
      <c r="F554" s="4" t="str">
        <f>IFERROR(VLOOKUP(tbl_lançamentos[[#This Row],[Categoria]],tbl_configurações[],3,0),"")</f>
        <v>Fixo</v>
      </c>
      <c r="G554" s="7">
        <v>3857</v>
      </c>
      <c r="H554" s="7">
        <f>IF(ISNUMBER(H553),H553,0)+IF(tbl_lançamentos[[#This Row],[Movimento]]="Entrada",tbl_lançamentos[[#This Row],[Realizado]],-tbl_lançamentos[[#This Row],[Realizado]])</f>
        <v>-330062</v>
      </c>
      <c r="J554" s="8"/>
    </row>
    <row r="555" spans="2:10" x14ac:dyDescent="0.3">
      <c r="B555" s="5">
        <v>45165</v>
      </c>
      <c r="C555" s="6" t="s">
        <v>59</v>
      </c>
      <c r="D555" s="4" t="s">
        <v>20</v>
      </c>
      <c r="E555" s="4" t="str">
        <f>IFERROR(VLOOKUP(tbl_lançamentos[[#This Row],[Categoria]],tbl_configurações[],2,0),"")</f>
        <v>Saída</v>
      </c>
      <c r="F555" s="4" t="str">
        <f>IFERROR(VLOOKUP(tbl_lançamentos[[#This Row],[Categoria]],tbl_configurações[],3,0),"")</f>
        <v>Fixo</v>
      </c>
      <c r="G555" s="7">
        <v>1779</v>
      </c>
      <c r="H555" s="7">
        <f>IF(ISNUMBER(H554),H554,0)+IF(tbl_lançamentos[[#This Row],[Movimento]]="Entrada",tbl_lançamentos[[#This Row],[Realizado]],-tbl_lançamentos[[#This Row],[Realizado]])</f>
        <v>-331841</v>
      </c>
      <c r="J555" s="8"/>
    </row>
    <row r="556" spans="2:10" x14ac:dyDescent="0.3">
      <c r="B556" s="5">
        <v>45168</v>
      </c>
      <c r="C556" s="6" t="s">
        <v>42</v>
      </c>
      <c r="D556" s="4" t="s">
        <v>20</v>
      </c>
      <c r="E556" s="4" t="str">
        <f>IFERROR(VLOOKUP(tbl_lançamentos[[#This Row],[Categoria]],tbl_configurações[],2,0),"")</f>
        <v>Saída</v>
      </c>
      <c r="F556" s="4" t="str">
        <f>IFERROR(VLOOKUP(tbl_lançamentos[[#This Row],[Categoria]],tbl_configurações[],3,0),"")</f>
        <v>Fixo</v>
      </c>
      <c r="G556" s="7">
        <v>1704</v>
      </c>
      <c r="H556" s="7">
        <f>IF(ISNUMBER(H555),H555,0)+IF(tbl_lançamentos[[#This Row],[Movimento]]="Entrada",tbl_lançamentos[[#This Row],[Realizado]],-tbl_lançamentos[[#This Row],[Realizado]])</f>
        <v>-333545</v>
      </c>
      <c r="J556" s="8"/>
    </row>
    <row r="557" spans="2:10" x14ac:dyDescent="0.3">
      <c r="B557" s="5">
        <v>45169</v>
      </c>
      <c r="C557" s="6" t="s">
        <v>14</v>
      </c>
      <c r="D557" s="4" t="s">
        <v>15</v>
      </c>
      <c r="E557" s="4" t="str">
        <f>IFERROR(VLOOKUP(tbl_lançamentos[[#This Row],[Categoria]],tbl_configurações[],2,0),"")</f>
        <v>Entrada</v>
      </c>
      <c r="F557" s="4" t="str">
        <f>IFERROR(VLOOKUP(tbl_lançamentos[[#This Row],[Categoria]],tbl_configurações[],3,0),"")</f>
        <v>Fixo</v>
      </c>
      <c r="G557" s="7">
        <v>2389</v>
      </c>
      <c r="H557" s="7">
        <f>IF(ISNUMBER(H556),H556,0)+IF(tbl_lançamentos[[#This Row],[Movimento]]="Entrada",tbl_lançamentos[[#This Row],[Realizado]],-tbl_lançamentos[[#This Row],[Realizado]])</f>
        <v>-331156</v>
      </c>
      <c r="J557" s="8"/>
    </row>
    <row r="558" spans="2:10" x14ac:dyDescent="0.3">
      <c r="B558" s="5">
        <v>45170</v>
      </c>
      <c r="C558" s="6" t="s">
        <v>55</v>
      </c>
      <c r="D558" s="4" t="s">
        <v>21</v>
      </c>
      <c r="E558" s="4" t="str">
        <f>IFERROR(VLOOKUP(tbl_lançamentos[[#This Row],[Categoria]],tbl_configurações[],2,0),"")</f>
        <v>Saída</v>
      </c>
      <c r="F558" s="4" t="str">
        <f>IFERROR(VLOOKUP(tbl_lançamentos[[#This Row],[Categoria]],tbl_configurações[],3,0),"")</f>
        <v>Fixo</v>
      </c>
      <c r="G558" s="7">
        <v>1880</v>
      </c>
      <c r="H558" s="7">
        <f>IF(ISNUMBER(H557),H557,0)+IF(tbl_lançamentos[[#This Row],[Movimento]]="Entrada",tbl_lançamentos[[#This Row],[Realizado]],-tbl_lançamentos[[#This Row],[Realizado]])</f>
        <v>-333036</v>
      </c>
      <c r="J558" s="8"/>
    </row>
    <row r="559" spans="2:10" x14ac:dyDescent="0.3">
      <c r="B559" s="5">
        <v>45170</v>
      </c>
      <c r="C559" s="6" t="s">
        <v>55</v>
      </c>
      <c r="D559" s="4" t="s">
        <v>21</v>
      </c>
      <c r="E559" s="4" t="str">
        <f>IFERROR(VLOOKUP(tbl_lançamentos[[#This Row],[Categoria]],tbl_configurações[],2,0),"")</f>
        <v>Saída</v>
      </c>
      <c r="F559" s="4" t="str">
        <f>IFERROR(VLOOKUP(tbl_lançamentos[[#This Row],[Categoria]],tbl_configurações[],3,0),"")</f>
        <v>Fixo</v>
      </c>
      <c r="G559" s="7">
        <v>2906</v>
      </c>
      <c r="H559" s="7">
        <f>IF(ISNUMBER(H558),H558,0)+IF(tbl_lançamentos[[#This Row],[Movimento]]="Entrada",tbl_lançamentos[[#This Row],[Realizado]],-tbl_lançamentos[[#This Row],[Realizado]])</f>
        <v>-335942</v>
      </c>
      <c r="J559" s="8"/>
    </row>
    <row r="560" spans="2:10" x14ac:dyDescent="0.3">
      <c r="B560" s="5">
        <v>45173</v>
      </c>
      <c r="C560" s="6" t="s">
        <v>54</v>
      </c>
      <c r="D560" s="4" t="s">
        <v>19</v>
      </c>
      <c r="E560" s="4" t="str">
        <f>IFERROR(VLOOKUP(tbl_lançamentos[[#This Row],[Categoria]],tbl_configurações[],2,0),"")</f>
        <v>Saída</v>
      </c>
      <c r="F560" s="4" t="str">
        <f>IFERROR(VLOOKUP(tbl_lançamentos[[#This Row],[Categoria]],tbl_configurações[],3,0),"")</f>
        <v>Fixo</v>
      </c>
      <c r="G560" s="7">
        <v>3050</v>
      </c>
      <c r="H560" s="7">
        <f>IF(ISNUMBER(H559),H559,0)+IF(tbl_lançamentos[[#This Row],[Movimento]]="Entrada",tbl_lançamentos[[#This Row],[Realizado]],-tbl_lançamentos[[#This Row],[Realizado]])</f>
        <v>-338992</v>
      </c>
      <c r="J560" s="8"/>
    </row>
    <row r="561" spans="2:10" x14ac:dyDescent="0.3">
      <c r="B561" s="5">
        <v>45174</v>
      </c>
      <c r="C561" s="6" t="s">
        <v>33</v>
      </c>
      <c r="D561" s="4" t="s">
        <v>20</v>
      </c>
      <c r="E561" s="4" t="str">
        <f>IFERROR(VLOOKUP(tbl_lançamentos[[#This Row],[Categoria]],tbl_configurações[],2,0),"")</f>
        <v>Saída</v>
      </c>
      <c r="F561" s="4" t="str">
        <f>IFERROR(VLOOKUP(tbl_lançamentos[[#This Row],[Categoria]],tbl_configurações[],3,0),"")</f>
        <v>Fixo</v>
      </c>
      <c r="G561" s="7">
        <v>2918</v>
      </c>
      <c r="H561" s="7">
        <f>IF(ISNUMBER(H560),H560,0)+IF(tbl_lançamentos[[#This Row],[Movimento]]="Entrada",tbl_lançamentos[[#This Row],[Realizado]],-tbl_lançamentos[[#This Row],[Realizado]])</f>
        <v>-341910</v>
      </c>
      <c r="J561" s="8"/>
    </row>
    <row r="562" spans="2:10" x14ac:dyDescent="0.3">
      <c r="B562" s="5">
        <v>45175</v>
      </c>
      <c r="C562" s="6" t="s">
        <v>41</v>
      </c>
      <c r="D562" s="4" t="s">
        <v>17</v>
      </c>
      <c r="E562" s="4" t="str">
        <f>IFERROR(VLOOKUP(tbl_lançamentos[[#This Row],[Categoria]],tbl_configurações[],2,0),"")</f>
        <v>Saída</v>
      </c>
      <c r="F562" s="4" t="str">
        <f>IFERROR(VLOOKUP(tbl_lançamentos[[#This Row],[Categoria]],tbl_configurações[],3,0),"")</f>
        <v>Fixo</v>
      </c>
      <c r="G562" s="7">
        <v>2825</v>
      </c>
      <c r="H562" s="7">
        <f>IF(ISNUMBER(H561),H561,0)+IF(tbl_lançamentos[[#This Row],[Movimento]]="Entrada",tbl_lançamentos[[#This Row],[Realizado]],-tbl_lançamentos[[#This Row],[Realizado]])</f>
        <v>-344735</v>
      </c>
      <c r="J562" s="8"/>
    </row>
    <row r="563" spans="2:10" x14ac:dyDescent="0.3">
      <c r="B563" s="5">
        <v>45176</v>
      </c>
      <c r="C563" s="6" t="s">
        <v>30</v>
      </c>
      <c r="D563" s="4" t="s">
        <v>28</v>
      </c>
      <c r="E563" s="4" t="str">
        <f>IFERROR(VLOOKUP(tbl_lançamentos[[#This Row],[Categoria]],tbl_configurações[],2,0),"")</f>
        <v>Saída</v>
      </c>
      <c r="F563" s="4" t="str">
        <f>IFERROR(VLOOKUP(tbl_lançamentos[[#This Row],[Categoria]],tbl_configurações[],3,0),"")</f>
        <v>Variável</v>
      </c>
      <c r="G563" s="7">
        <v>3453</v>
      </c>
      <c r="H563" s="7">
        <f>IF(ISNUMBER(H562),H562,0)+IF(tbl_lançamentos[[#This Row],[Movimento]]="Entrada",tbl_lançamentos[[#This Row],[Realizado]],-tbl_lançamentos[[#This Row],[Realizado]])</f>
        <v>-348188</v>
      </c>
      <c r="J563" s="8"/>
    </row>
    <row r="564" spans="2:10" x14ac:dyDescent="0.3">
      <c r="B564" s="5">
        <v>45177</v>
      </c>
      <c r="C564" s="6" t="s">
        <v>13</v>
      </c>
      <c r="D564" s="4" t="s">
        <v>16</v>
      </c>
      <c r="E564" s="4" t="str">
        <f>IFERROR(VLOOKUP(tbl_lançamentos[[#This Row],[Categoria]],tbl_configurações[],2,0),"")</f>
        <v>Entrada</v>
      </c>
      <c r="F564" s="4" t="str">
        <f>IFERROR(VLOOKUP(tbl_lançamentos[[#This Row],[Categoria]],tbl_configurações[],3,0),"")</f>
        <v>Fixo</v>
      </c>
      <c r="G564" s="7">
        <v>2481</v>
      </c>
      <c r="H564" s="7">
        <f>IF(ISNUMBER(H563),H563,0)+IF(tbl_lançamentos[[#This Row],[Movimento]]="Entrada",tbl_lançamentos[[#This Row],[Realizado]],-tbl_lançamentos[[#This Row],[Realizado]])</f>
        <v>-345707</v>
      </c>
      <c r="J564" s="8"/>
    </row>
    <row r="565" spans="2:10" x14ac:dyDescent="0.3">
      <c r="B565" s="5">
        <v>45178</v>
      </c>
      <c r="C565" s="6" t="s">
        <v>34</v>
      </c>
      <c r="D565" s="4" t="s">
        <v>16</v>
      </c>
      <c r="E565" s="4" t="str">
        <f>IFERROR(VLOOKUP(tbl_lançamentos[[#This Row],[Categoria]],tbl_configurações[],2,0),"")</f>
        <v>Entrada</v>
      </c>
      <c r="F565" s="4" t="str">
        <f>IFERROR(VLOOKUP(tbl_lançamentos[[#This Row],[Categoria]],tbl_configurações[],3,0),"")</f>
        <v>Fixo</v>
      </c>
      <c r="G565" s="7">
        <v>3048</v>
      </c>
      <c r="H565" s="7">
        <f>IF(ISNUMBER(H564),H564,0)+IF(tbl_lançamentos[[#This Row],[Movimento]]="Entrada",tbl_lançamentos[[#This Row],[Realizado]],-tbl_lançamentos[[#This Row],[Realizado]])</f>
        <v>-342659</v>
      </c>
      <c r="J565" s="8"/>
    </row>
    <row r="566" spans="2:10" x14ac:dyDescent="0.3">
      <c r="B566" s="5">
        <v>45178</v>
      </c>
      <c r="C566" s="6" t="s">
        <v>34</v>
      </c>
      <c r="D566" s="4" t="s">
        <v>16</v>
      </c>
      <c r="E566" s="4" t="str">
        <f>IFERROR(VLOOKUP(tbl_lançamentos[[#This Row],[Categoria]],tbl_configurações[],2,0),"")</f>
        <v>Entrada</v>
      </c>
      <c r="F566" s="4" t="str">
        <f>IFERROR(VLOOKUP(tbl_lançamentos[[#This Row],[Categoria]],tbl_configurações[],3,0),"")</f>
        <v>Fixo</v>
      </c>
      <c r="G566" s="7">
        <v>980</v>
      </c>
      <c r="H566" s="7">
        <f>IF(ISNUMBER(H565),H565,0)+IF(tbl_lançamentos[[#This Row],[Movimento]]="Entrada",tbl_lançamentos[[#This Row],[Realizado]],-tbl_lançamentos[[#This Row],[Realizado]])</f>
        <v>-341679</v>
      </c>
      <c r="J566" s="8"/>
    </row>
    <row r="567" spans="2:10" x14ac:dyDescent="0.3">
      <c r="B567" s="5">
        <v>45179</v>
      </c>
      <c r="C567" s="6" t="s">
        <v>57</v>
      </c>
      <c r="D567" s="4" t="s">
        <v>26</v>
      </c>
      <c r="E567" s="4" t="str">
        <f>IFERROR(VLOOKUP(tbl_lançamentos[[#This Row],[Categoria]],tbl_configurações[],2,0),"")</f>
        <v>Saída</v>
      </c>
      <c r="F567" s="4" t="str">
        <f>IFERROR(VLOOKUP(tbl_lançamentos[[#This Row],[Categoria]],tbl_configurações[],3,0),"")</f>
        <v>Variável</v>
      </c>
      <c r="G567" s="7">
        <v>274</v>
      </c>
      <c r="H567" s="7">
        <f>IF(ISNUMBER(H566),H566,0)+IF(tbl_lançamentos[[#This Row],[Movimento]]="Entrada",tbl_lançamentos[[#This Row],[Realizado]],-tbl_lançamentos[[#This Row],[Realizado]])</f>
        <v>-341953</v>
      </c>
      <c r="J567" s="8"/>
    </row>
    <row r="568" spans="2:10" x14ac:dyDescent="0.3">
      <c r="B568" s="5">
        <v>45181</v>
      </c>
      <c r="C568" s="6" t="s">
        <v>58</v>
      </c>
      <c r="D568" s="4" t="s">
        <v>17</v>
      </c>
      <c r="E568" s="4" t="str">
        <f>IFERROR(VLOOKUP(tbl_lançamentos[[#This Row],[Categoria]],tbl_configurações[],2,0),"")</f>
        <v>Saída</v>
      </c>
      <c r="F568" s="4" t="str">
        <f>IFERROR(VLOOKUP(tbl_lançamentos[[#This Row],[Categoria]],tbl_configurações[],3,0),"")</f>
        <v>Fixo</v>
      </c>
      <c r="G568" s="7">
        <v>253</v>
      </c>
      <c r="H568" s="7">
        <f>IF(ISNUMBER(H567),H567,0)+IF(tbl_lançamentos[[#This Row],[Movimento]]="Entrada",tbl_lançamentos[[#This Row],[Realizado]],-tbl_lançamentos[[#This Row],[Realizado]])</f>
        <v>-342206</v>
      </c>
      <c r="J568" s="8"/>
    </row>
    <row r="569" spans="2:10" x14ac:dyDescent="0.3">
      <c r="B569" s="5">
        <v>45181</v>
      </c>
      <c r="C569" s="6" t="s">
        <v>39</v>
      </c>
      <c r="D569" s="4" t="s">
        <v>17</v>
      </c>
      <c r="E569" s="4" t="str">
        <f>IFERROR(VLOOKUP(tbl_lançamentos[[#This Row],[Categoria]],tbl_configurações[],2,0),"")</f>
        <v>Saída</v>
      </c>
      <c r="F569" s="4" t="str">
        <f>IFERROR(VLOOKUP(tbl_lançamentos[[#This Row],[Categoria]],tbl_configurações[],3,0),"")</f>
        <v>Fixo</v>
      </c>
      <c r="G569" s="7">
        <v>489</v>
      </c>
      <c r="H569" s="7">
        <f>IF(ISNUMBER(H568),H568,0)+IF(tbl_lançamentos[[#This Row],[Movimento]]="Entrada",tbl_lançamentos[[#This Row],[Realizado]],-tbl_lançamentos[[#This Row],[Realizado]])</f>
        <v>-342695</v>
      </c>
      <c r="J569" s="8"/>
    </row>
    <row r="570" spans="2:10" x14ac:dyDescent="0.3">
      <c r="B570" s="5">
        <v>45182</v>
      </c>
      <c r="C570" s="6" t="s">
        <v>31</v>
      </c>
      <c r="D570" s="4" t="s">
        <v>21</v>
      </c>
      <c r="E570" s="4" t="str">
        <f>IFERROR(VLOOKUP(tbl_lançamentos[[#This Row],[Categoria]],tbl_configurações[],2,0),"")</f>
        <v>Saída</v>
      </c>
      <c r="F570" s="4" t="str">
        <f>IFERROR(VLOOKUP(tbl_lançamentos[[#This Row],[Categoria]],tbl_configurações[],3,0),"")</f>
        <v>Fixo</v>
      </c>
      <c r="G570" s="7">
        <v>2157</v>
      </c>
      <c r="H570" s="7">
        <f>IF(ISNUMBER(H569),H569,0)+IF(tbl_lançamentos[[#This Row],[Movimento]]="Entrada",tbl_lançamentos[[#This Row],[Realizado]],-tbl_lançamentos[[#This Row],[Realizado]])</f>
        <v>-344852</v>
      </c>
      <c r="J570" s="8"/>
    </row>
    <row r="571" spans="2:10" x14ac:dyDescent="0.3">
      <c r="B571" s="5">
        <v>45183</v>
      </c>
      <c r="C571" s="6" t="s">
        <v>47</v>
      </c>
      <c r="D571" s="4" t="s">
        <v>23</v>
      </c>
      <c r="E571" s="4" t="str">
        <f>IFERROR(VLOOKUP(tbl_lançamentos[[#This Row],[Categoria]],tbl_configurações[],2,0),"")</f>
        <v>Saída</v>
      </c>
      <c r="F571" s="4" t="str">
        <f>IFERROR(VLOOKUP(tbl_lançamentos[[#This Row],[Categoria]],tbl_configurações[],3,0),"")</f>
        <v>Fixo</v>
      </c>
      <c r="G571" s="7">
        <v>2758</v>
      </c>
      <c r="H571" s="7">
        <f>IF(ISNUMBER(H570),H570,0)+IF(tbl_lançamentos[[#This Row],[Movimento]]="Entrada",tbl_lançamentos[[#This Row],[Realizado]],-tbl_lançamentos[[#This Row],[Realizado]])</f>
        <v>-347610</v>
      </c>
      <c r="J571" s="8"/>
    </row>
    <row r="572" spans="2:10" x14ac:dyDescent="0.3">
      <c r="B572" s="5">
        <v>45184</v>
      </c>
      <c r="C572" s="6" t="s">
        <v>37</v>
      </c>
      <c r="D572" s="4" t="s">
        <v>23</v>
      </c>
      <c r="E572" s="4" t="str">
        <f>IFERROR(VLOOKUP(tbl_lançamentos[[#This Row],[Categoria]],tbl_configurações[],2,0),"")</f>
        <v>Saída</v>
      </c>
      <c r="F572" s="4" t="str">
        <f>IFERROR(VLOOKUP(tbl_lançamentos[[#This Row],[Categoria]],tbl_configurações[],3,0),"")</f>
        <v>Fixo</v>
      </c>
      <c r="G572" s="7">
        <v>905</v>
      </c>
      <c r="H572" s="7">
        <f>IF(ISNUMBER(H571),H571,0)+IF(tbl_lançamentos[[#This Row],[Movimento]]="Entrada",tbl_lançamentos[[#This Row],[Realizado]],-tbl_lançamentos[[#This Row],[Realizado]])</f>
        <v>-348515</v>
      </c>
      <c r="J572" s="8"/>
    </row>
    <row r="573" spans="2:10" x14ac:dyDescent="0.3">
      <c r="B573" s="5">
        <v>45184</v>
      </c>
      <c r="C573" s="6" t="s">
        <v>57</v>
      </c>
      <c r="D573" s="4" t="s">
        <v>26</v>
      </c>
      <c r="E573" s="4" t="str">
        <f>IFERROR(VLOOKUP(tbl_lançamentos[[#This Row],[Categoria]],tbl_configurações[],2,0),"")</f>
        <v>Saída</v>
      </c>
      <c r="F573" s="4" t="str">
        <f>IFERROR(VLOOKUP(tbl_lançamentos[[#This Row],[Categoria]],tbl_configurações[],3,0),"")</f>
        <v>Variável</v>
      </c>
      <c r="G573" s="7">
        <v>2016</v>
      </c>
      <c r="H573" s="7">
        <f>IF(ISNUMBER(H572),H572,0)+IF(tbl_lançamentos[[#This Row],[Movimento]]="Entrada",tbl_lançamentos[[#This Row],[Realizado]],-tbl_lançamentos[[#This Row],[Realizado]])</f>
        <v>-350531</v>
      </c>
      <c r="J573" s="8"/>
    </row>
    <row r="574" spans="2:10" x14ac:dyDescent="0.3">
      <c r="B574" s="5">
        <v>45184</v>
      </c>
      <c r="C574" s="6" t="s">
        <v>31</v>
      </c>
      <c r="D574" s="4" t="s">
        <v>21</v>
      </c>
      <c r="E574" s="4" t="str">
        <f>IFERROR(VLOOKUP(tbl_lançamentos[[#This Row],[Categoria]],tbl_configurações[],2,0),"")</f>
        <v>Saída</v>
      </c>
      <c r="F574" s="4" t="str">
        <f>IFERROR(VLOOKUP(tbl_lançamentos[[#This Row],[Categoria]],tbl_configurações[],3,0),"")</f>
        <v>Fixo</v>
      </c>
      <c r="G574" s="7">
        <v>151</v>
      </c>
      <c r="H574" s="7">
        <f>IF(ISNUMBER(H573),H573,0)+IF(tbl_lançamentos[[#This Row],[Movimento]]="Entrada",tbl_lançamentos[[#This Row],[Realizado]],-tbl_lançamentos[[#This Row],[Realizado]])</f>
        <v>-350682</v>
      </c>
      <c r="J574" s="8"/>
    </row>
    <row r="575" spans="2:10" x14ac:dyDescent="0.3">
      <c r="B575" s="5">
        <v>45185</v>
      </c>
      <c r="C575" s="6" t="s">
        <v>42</v>
      </c>
      <c r="D575" s="4" t="s">
        <v>20</v>
      </c>
      <c r="E575" s="4" t="str">
        <f>IFERROR(VLOOKUP(tbl_lançamentos[[#This Row],[Categoria]],tbl_configurações[],2,0),"")</f>
        <v>Saída</v>
      </c>
      <c r="F575" s="4" t="str">
        <f>IFERROR(VLOOKUP(tbl_lançamentos[[#This Row],[Categoria]],tbl_configurações[],3,0),"")</f>
        <v>Fixo</v>
      </c>
      <c r="G575" s="7">
        <v>2996</v>
      </c>
      <c r="H575" s="7">
        <f>IF(ISNUMBER(H574),H574,0)+IF(tbl_lançamentos[[#This Row],[Movimento]]="Entrada",tbl_lançamentos[[#This Row],[Realizado]],-tbl_lançamentos[[#This Row],[Realizado]])</f>
        <v>-353678</v>
      </c>
      <c r="J575" s="8"/>
    </row>
    <row r="576" spans="2:10" x14ac:dyDescent="0.3">
      <c r="B576" s="5">
        <v>45187</v>
      </c>
      <c r="C576" s="6" t="s">
        <v>38</v>
      </c>
      <c r="D576" s="4" t="s">
        <v>24</v>
      </c>
      <c r="E576" s="4" t="str">
        <f>IFERROR(VLOOKUP(tbl_lançamentos[[#This Row],[Categoria]],tbl_configurações[],2,0),"")</f>
        <v>Saída</v>
      </c>
      <c r="F576" s="4" t="str">
        <f>IFERROR(VLOOKUP(tbl_lançamentos[[#This Row],[Categoria]],tbl_configurações[],3,0),"")</f>
        <v>Variável</v>
      </c>
      <c r="G576" s="7">
        <v>2744</v>
      </c>
      <c r="H576" s="7">
        <f>IF(ISNUMBER(H575),H575,0)+IF(tbl_lançamentos[[#This Row],[Movimento]]="Entrada",tbl_lançamentos[[#This Row],[Realizado]],-tbl_lançamentos[[#This Row],[Realizado]])</f>
        <v>-356422</v>
      </c>
      <c r="J576" s="8"/>
    </row>
    <row r="577" spans="2:10" x14ac:dyDescent="0.3">
      <c r="B577" s="5">
        <v>45191</v>
      </c>
      <c r="C577" s="6" t="s">
        <v>34</v>
      </c>
      <c r="D577" s="4" t="s">
        <v>16</v>
      </c>
      <c r="E577" s="4" t="str">
        <f>IFERROR(VLOOKUP(tbl_lançamentos[[#This Row],[Categoria]],tbl_configurações[],2,0),"")</f>
        <v>Entrada</v>
      </c>
      <c r="F577" s="4" t="str">
        <f>IFERROR(VLOOKUP(tbl_lançamentos[[#This Row],[Categoria]],tbl_configurações[],3,0),"")</f>
        <v>Fixo</v>
      </c>
      <c r="G577" s="7">
        <v>1407</v>
      </c>
      <c r="H577" s="7">
        <f>IF(ISNUMBER(H576),H576,0)+IF(tbl_lançamentos[[#This Row],[Movimento]]="Entrada",tbl_lançamentos[[#This Row],[Realizado]],-tbl_lançamentos[[#This Row],[Realizado]])</f>
        <v>-355015</v>
      </c>
      <c r="J577" s="8"/>
    </row>
    <row r="578" spans="2:10" x14ac:dyDescent="0.3">
      <c r="B578" s="5">
        <v>45191</v>
      </c>
      <c r="C578" s="6" t="s">
        <v>35</v>
      </c>
      <c r="D578" s="4" t="s">
        <v>27</v>
      </c>
      <c r="E578" s="4" t="str">
        <f>IFERROR(VLOOKUP(tbl_lançamentos[[#This Row],[Categoria]],tbl_configurações[],2,0),"")</f>
        <v>Saída</v>
      </c>
      <c r="F578" s="4" t="str">
        <f>IFERROR(VLOOKUP(tbl_lançamentos[[#This Row],[Categoria]],tbl_configurações[],3,0),"")</f>
        <v>Variável</v>
      </c>
      <c r="G578" s="7">
        <v>496</v>
      </c>
      <c r="H578" s="7">
        <f>IF(ISNUMBER(H577),H577,0)+IF(tbl_lançamentos[[#This Row],[Movimento]]="Entrada",tbl_lançamentos[[#This Row],[Realizado]],-tbl_lançamentos[[#This Row],[Realizado]])</f>
        <v>-355511</v>
      </c>
      <c r="J578" s="8"/>
    </row>
    <row r="579" spans="2:10" x14ac:dyDescent="0.3">
      <c r="B579" s="5">
        <v>45192</v>
      </c>
      <c r="C579" s="6" t="s">
        <v>36</v>
      </c>
      <c r="D579" s="4" t="s">
        <v>22</v>
      </c>
      <c r="E579" s="4" t="str">
        <f>IFERROR(VLOOKUP(tbl_lançamentos[[#This Row],[Categoria]],tbl_configurações[],2,0),"")</f>
        <v>Saída</v>
      </c>
      <c r="F579" s="4" t="str">
        <f>IFERROR(VLOOKUP(tbl_lançamentos[[#This Row],[Categoria]],tbl_configurações[],3,0),"")</f>
        <v>Fixo</v>
      </c>
      <c r="G579" s="7">
        <v>652</v>
      </c>
      <c r="H579" s="7">
        <f>IF(ISNUMBER(H578),H578,0)+IF(tbl_lançamentos[[#This Row],[Movimento]]="Entrada",tbl_lançamentos[[#This Row],[Realizado]],-tbl_lançamentos[[#This Row],[Realizado]])</f>
        <v>-356163</v>
      </c>
      <c r="J579" s="8"/>
    </row>
    <row r="580" spans="2:10" x14ac:dyDescent="0.3">
      <c r="B580" s="5">
        <v>45192</v>
      </c>
      <c r="C580" s="6" t="s">
        <v>47</v>
      </c>
      <c r="D580" s="4" t="s">
        <v>23</v>
      </c>
      <c r="E580" s="4" t="str">
        <f>IFERROR(VLOOKUP(tbl_lançamentos[[#This Row],[Categoria]],tbl_configurações[],2,0),"")</f>
        <v>Saída</v>
      </c>
      <c r="F580" s="4" t="str">
        <f>IFERROR(VLOOKUP(tbl_lançamentos[[#This Row],[Categoria]],tbl_configurações[],3,0),"")</f>
        <v>Fixo</v>
      </c>
      <c r="G580" s="7">
        <v>3235</v>
      </c>
      <c r="H580" s="7">
        <f>IF(ISNUMBER(H579),H579,0)+IF(tbl_lançamentos[[#This Row],[Movimento]]="Entrada",tbl_lançamentos[[#This Row],[Realizado]],-tbl_lançamentos[[#This Row],[Realizado]])</f>
        <v>-359398</v>
      </c>
      <c r="J580" s="8"/>
    </row>
    <row r="581" spans="2:10" x14ac:dyDescent="0.3">
      <c r="B581" s="5">
        <v>45193</v>
      </c>
      <c r="C581" s="6" t="s">
        <v>58</v>
      </c>
      <c r="D581" s="4" t="s">
        <v>17</v>
      </c>
      <c r="E581" s="4" t="str">
        <f>IFERROR(VLOOKUP(tbl_lançamentos[[#This Row],[Categoria]],tbl_configurações[],2,0),"")</f>
        <v>Saída</v>
      </c>
      <c r="F581" s="4" t="str">
        <f>IFERROR(VLOOKUP(tbl_lançamentos[[#This Row],[Categoria]],tbl_configurações[],3,0),"")</f>
        <v>Fixo</v>
      </c>
      <c r="G581" s="7">
        <v>2024</v>
      </c>
      <c r="H581" s="7">
        <f>IF(ISNUMBER(H580),H580,0)+IF(tbl_lançamentos[[#This Row],[Movimento]]="Entrada",tbl_lançamentos[[#This Row],[Realizado]],-tbl_lançamentos[[#This Row],[Realizado]])</f>
        <v>-361422</v>
      </c>
      <c r="J581" s="8"/>
    </row>
    <row r="582" spans="2:10" x14ac:dyDescent="0.3">
      <c r="B582" s="5">
        <v>45193</v>
      </c>
      <c r="C582" s="6" t="s">
        <v>41</v>
      </c>
      <c r="D582" s="4" t="s">
        <v>17</v>
      </c>
      <c r="E582" s="4" t="str">
        <f>IFERROR(VLOOKUP(tbl_lançamentos[[#This Row],[Categoria]],tbl_configurações[],2,0),"")</f>
        <v>Saída</v>
      </c>
      <c r="F582" s="4" t="str">
        <f>IFERROR(VLOOKUP(tbl_lançamentos[[#This Row],[Categoria]],tbl_configurações[],3,0),"")</f>
        <v>Fixo</v>
      </c>
      <c r="G582" s="7">
        <v>1573</v>
      </c>
      <c r="H582" s="7">
        <f>IF(ISNUMBER(H581),H581,0)+IF(tbl_lançamentos[[#This Row],[Movimento]]="Entrada",tbl_lançamentos[[#This Row],[Realizado]],-tbl_lançamentos[[#This Row],[Realizado]])</f>
        <v>-362995</v>
      </c>
      <c r="J582" s="8"/>
    </row>
    <row r="583" spans="2:10" x14ac:dyDescent="0.3">
      <c r="B583" s="5">
        <v>45193</v>
      </c>
      <c r="C583" s="6" t="s">
        <v>49</v>
      </c>
      <c r="D583" s="4" t="s">
        <v>26</v>
      </c>
      <c r="E583" s="4" t="str">
        <f>IFERROR(VLOOKUP(tbl_lançamentos[[#This Row],[Categoria]],tbl_configurações[],2,0),"")</f>
        <v>Saída</v>
      </c>
      <c r="F583" s="4" t="str">
        <f>IFERROR(VLOOKUP(tbl_lançamentos[[#This Row],[Categoria]],tbl_configurações[],3,0),"")</f>
        <v>Variável</v>
      </c>
      <c r="G583" s="7">
        <v>2120</v>
      </c>
      <c r="H583" s="7">
        <f>IF(ISNUMBER(H582),H582,0)+IF(tbl_lançamentos[[#This Row],[Movimento]]="Entrada",tbl_lançamentos[[#This Row],[Realizado]],-tbl_lançamentos[[#This Row],[Realizado]])</f>
        <v>-365115</v>
      </c>
      <c r="J583" s="8"/>
    </row>
    <row r="584" spans="2:10" x14ac:dyDescent="0.3">
      <c r="B584" s="5">
        <v>45193</v>
      </c>
      <c r="C584" s="6" t="s">
        <v>50</v>
      </c>
      <c r="D584" s="4" t="s">
        <v>28</v>
      </c>
      <c r="E584" s="4" t="str">
        <f>IFERROR(VLOOKUP(tbl_lançamentos[[#This Row],[Categoria]],tbl_configurações[],2,0),"")</f>
        <v>Saída</v>
      </c>
      <c r="F584" s="4" t="str">
        <f>IFERROR(VLOOKUP(tbl_lançamentos[[#This Row],[Categoria]],tbl_configurações[],3,0),"")</f>
        <v>Variável</v>
      </c>
      <c r="G584" s="7">
        <v>71</v>
      </c>
      <c r="H584" s="7">
        <f>IF(ISNUMBER(H583),H583,0)+IF(tbl_lançamentos[[#This Row],[Movimento]]="Entrada",tbl_lançamentos[[#This Row],[Realizado]],-tbl_lançamentos[[#This Row],[Realizado]])</f>
        <v>-365186</v>
      </c>
      <c r="J584" s="8"/>
    </row>
    <row r="585" spans="2:10" x14ac:dyDescent="0.3">
      <c r="B585" s="5">
        <v>45194</v>
      </c>
      <c r="C585" s="6" t="s">
        <v>44</v>
      </c>
      <c r="D585" s="4" t="s">
        <v>24</v>
      </c>
      <c r="E585" s="4" t="str">
        <f>IFERROR(VLOOKUP(tbl_lançamentos[[#This Row],[Categoria]],tbl_configurações[],2,0),"")</f>
        <v>Saída</v>
      </c>
      <c r="F585" s="4" t="str">
        <f>IFERROR(VLOOKUP(tbl_lançamentos[[#This Row],[Categoria]],tbl_configurações[],3,0),"")</f>
        <v>Variável</v>
      </c>
      <c r="G585" s="7">
        <v>2290</v>
      </c>
      <c r="H585" s="7">
        <f>IF(ISNUMBER(H584),H584,0)+IF(tbl_lançamentos[[#This Row],[Movimento]]="Entrada",tbl_lançamentos[[#This Row],[Realizado]],-tbl_lançamentos[[#This Row],[Realizado]])</f>
        <v>-367476</v>
      </c>
      <c r="J585" s="8"/>
    </row>
    <row r="586" spans="2:10" x14ac:dyDescent="0.3">
      <c r="B586" s="5">
        <v>45194</v>
      </c>
      <c r="C586" s="6" t="s">
        <v>51</v>
      </c>
      <c r="D586" s="4" t="s">
        <v>19</v>
      </c>
      <c r="E586" s="4" t="str">
        <f>IFERROR(VLOOKUP(tbl_lançamentos[[#This Row],[Categoria]],tbl_configurações[],2,0),"")</f>
        <v>Saída</v>
      </c>
      <c r="F586" s="4" t="str">
        <f>IFERROR(VLOOKUP(tbl_lançamentos[[#This Row],[Categoria]],tbl_configurações[],3,0),"")</f>
        <v>Fixo</v>
      </c>
      <c r="G586" s="7">
        <v>2301</v>
      </c>
      <c r="H586" s="7">
        <f>IF(ISNUMBER(H585),H585,0)+IF(tbl_lançamentos[[#This Row],[Movimento]]="Entrada",tbl_lançamentos[[#This Row],[Realizado]],-tbl_lançamentos[[#This Row],[Realizado]])</f>
        <v>-369777</v>
      </c>
      <c r="J586" s="8"/>
    </row>
    <row r="587" spans="2:10" x14ac:dyDescent="0.3">
      <c r="B587" s="5">
        <v>45197</v>
      </c>
      <c r="C587" s="6" t="s">
        <v>34</v>
      </c>
      <c r="D587" s="4" t="s">
        <v>16</v>
      </c>
      <c r="E587" s="4" t="str">
        <f>IFERROR(VLOOKUP(tbl_lançamentos[[#This Row],[Categoria]],tbl_configurações[],2,0),"")</f>
        <v>Entrada</v>
      </c>
      <c r="F587" s="4" t="str">
        <f>IFERROR(VLOOKUP(tbl_lançamentos[[#This Row],[Categoria]],tbl_configurações[],3,0),"")</f>
        <v>Fixo</v>
      </c>
      <c r="G587" s="7">
        <v>3767</v>
      </c>
      <c r="H587" s="7">
        <f>IF(ISNUMBER(H586),H586,0)+IF(tbl_lançamentos[[#This Row],[Movimento]]="Entrada",tbl_lançamentos[[#This Row],[Realizado]],-tbl_lançamentos[[#This Row],[Realizado]])</f>
        <v>-366010</v>
      </c>
      <c r="J587" s="8"/>
    </row>
    <row r="588" spans="2:10" x14ac:dyDescent="0.3">
      <c r="B588" s="5">
        <v>45197</v>
      </c>
      <c r="C588" s="6" t="s">
        <v>35</v>
      </c>
      <c r="D588" s="4" t="s">
        <v>27</v>
      </c>
      <c r="E588" s="4" t="str">
        <f>IFERROR(VLOOKUP(tbl_lançamentos[[#This Row],[Categoria]],tbl_configurações[],2,0),"")</f>
        <v>Saída</v>
      </c>
      <c r="F588" s="4" t="str">
        <f>IFERROR(VLOOKUP(tbl_lançamentos[[#This Row],[Categoria]],tbl_configurações[],3,0),"")</f>
        <v>Variável</v>
      </c>
      <c r="G588" s="7">
        <v>1053</v>
      </c>
      <c r="H588" s="7">
        <f>IF(ISNUMBER(H587),H587,0)+IF(tbl_lançamentos[[#This Row],[Movimento]]="Entrada",tbl_lançamentos[[#This Row],[Realizado]],-tbl_lançamentos[[#This Row],[Realizado]])</f>
        <v>-367063</v>
      </c>
      <c r="J588" s="8"/>
    </row>
    <row r="589" spans="2:10" x14ac:dyDescent="0.3">
      <c r="B589" s="5">
        <v>45198</v>
      </c>
      <c r="C589" s="6" t="s">
        <v>32</v>
      </c>
      <c r="D589" s="4" t="s">
        <v>27</v>
      </c>
      <c r="E589" s="4" t="str">
        <f>IFERROR(VLOOKUP(tbl_lançamentos[[#This Row],[Categoria]],tbl_configurações[],2,0),"")</f>
        <v>Saída</v>
      </c>
      <c r="F589" s="4" t="str">
        <f>IFERROR(VLOOKUP(tbl_lançamentos[[#This Row],[Categoria]],tbl_configurações[],3,0),"")</f>
        <v>Variável</v>
      </c>
      <c r="G589" s="7">
        <v>3071</v>
      </c>
      <c r="H589" s="7">
        <f>IF(ISNUMBER(H588),H588,0)+IF(tbl_lançamentos[[#This Row],[Movimento]]="Entrada",tbl_lançamentos[[#This Row],[Realizado]],-tbl_lançamentos[[#This Row],[Realizado]])</f>
        <v>-370134</v>
      </c>
      <c r="J589" s="8"/>
    </row>
    <row r="590" spans="2:10" x14ac:dyDescent="0.3">
      <c r="B590" s="5">
        <v>45198</v>
      </c>
      <c r="C590" s="6" t="s">
        <v>52</v>
      </c>
      <c r="D590" s="4" t="s">
        <v>26</v>
      </c>
      <c r="E590" s="4" t="str">
        <f>IFERROR(VLOOKUP(tbl_lançamentos[[#This Row],[Categoria]],tbl_configurações[],2,0),"")</f>
        <v>Saída</v>
      </c>
      <c r="F590" s="4" t="str">
        <f>IFERROR(VLOOKUP(tbl_lançamentos[[#This Row],[Categoria]],tbl_configurações[],3,0),"")</f>
        <v>Variável</v>
      </c>
      <c r="G590" s="7">
        <v>65</v>
      </c>
      <c r="H590" s="7">
        <f>IF(ISNUMBER(H589),H589,0)+IF(tbl_lançamentos[[#This Row],[Movimento]]="Entrada",tbl_lançamentos[[#This Row],[Realizado]],-tbl_lançamentos[[#This Row],[Realizado]])</f>
        <v>-370199</v>
      </c>
      <c r="J590" s="8"/>
    </row>
    <row r="591" spans="2:10" x14ac:dyDescent="0.3">
      <c r="B591" s="5">
        <v>45199</v>
      </c>
      <c r="C591" s="6" t="s">
        <v>30</v>
      </c>
      <c r="D591" s="4" t="s">
        <v>28</v>
      </c>
      <c r="E591" s="4" t="str">
        <f>IFERROR(VLOOKUP(tbl_lançamentos[[#This Row],[Categoria]],tbl_configurações[],2,0),"")</f>
        <v>Saída</v>
      </c>
      <c r="F591" s="4" t="str">
        <f>IFERROR(VLOOKUP(tbl_lançamentos[[#This Row],[Categoria]],tbl_configurações[],3,0),"")</f>
        <v>Variável</v>
      </c>
      <c r="G591" s="7">
        <v>3579</v>
      </c>
      <c r="H591" s="7">
        <f>IF(ISNUMBER(H590),H590,0)+IF(tbl_lançamentos[[#This Row],[Movimento]]="Entrada",tbl_lançamentos[[#This Row],[Realizado]],-tbl_lançamentos[[#This Row],[Realizado]])</f>
        <v>-373778</v>
      </c>
      <c r="J591" s="8"/>
    </row>
    <row r="592" spans="2:10" x14ac:dyDescent="0.3">
      <c r="B592" s="5">
        <v>45201</v>
      </c>
      <c r="C592" s="6" t="s">
        <v>49</v>
      </c>
      <c r="D592" s="4" t="s">
        <v>26</v>
      </c>
      <c r="E592" s="4" t="str">
        <f>IFERROR(VLOOKUP(tbl_lançamentos[[#This Row],[Categoria]],tbl_configurações[],2,0),"")</f>
        <v>Saída</v>
      </c>
      <c r="F592" s="4" t="str">
        <f>IFERROR(VLOOKUP(tbl_lançamentos[[#This Row],[Categoria]],tbl_configurações[],3,0),"")</f>
        <v>Variável</v>
      </c>
      <c r="G592" s="7">
        <v>2824</v>
      </c>
      <c r="H592" s="7">
        <f>IF(ISNUMBER(H591),H591,0)+IF(tbl_lançamentos[[#This Row],[Movimento]]="Entrada",tbl_lançamentos[[#This Row],[Realizado]],-tbl_lançamentos[[#This Row],[Realizado]])</f>
        <v>-376602</v>
      </c>
      <c r="J592" s="8"/>
    </row>
    <row r="593" spans="2:10" x14ac:dyDescent="0.3">
      <c r="B593" s="5">
        <v>45201</v>
      </c>
      <c r="C593" s="6" t="s">
        <v>45</v>
      </c>
      <c r="D593" s="4" t="s">
        <v>28</v>
      </c>
      <c r="E593" s="4" t="str">
        <f>IFERROR(VLOOKUP(tbl_lançamentos[[#This Row],[Categoria]],tbl_configurações[],2,0),"")</f>
        <v>Saída</v>
      </c>
      <c r="F593" s="4" t="str">
        <f>IFERROR(VLOOKUP(tbl_lançamentos[[#This Row],[Categoria]],tbl_configurações[],3,0),"")</f>
        <v>Variável</v>
      </c>
      <c r="G593" s="7">
        <v>719</v>
      </c>
      <c r="H593" s="7">
        <f>IF(ISNUMBER(H592),H592,0)+IF(tbl_lançamentos[[#This Row],[Movimento]]="Entrada",tbl_lançamentos[[#This Row],[Realizado]],-tbl_lançamentos[[#This Row],[Realizado]])</f>
        <v>-377321</v>
      </c>
      <c r="J593" s="8"/>
    </row>
    <row r="594" spans="2:10" x14ac:dyDescent="0.3">
      <c r="B594" s="5">
        <v>45202</v>
      </c>
      <c r="C594" s="6" t="s">
        <v>50</v>
      </c>
      <c r="D594" s="4" t="s">
        <v>28</v>
      </c>
      <c r="E594" s="4" t="str">
        <f>IFERROR(VLOOKUP(tbl_lançamentos[[#This Row],[Categoria]],tbl_configurações[],2,0),"")</f>
        <v>Saída</v>
      </c>
      <c r="F594" s="4" t="str">
        <f>IFERROR(VLOOKUP(tbl_lançamentos[[#This Row],[Categoria]],tbl_configurações[],3,0),"")</f>
        <v>Variável</v>
      </c>
      <c r="G594" s="7">
        <v>3642</v>
      </c>
      <c r="H594" s="7">
        <f>IF(ISNUMBER(H593),H593,0)+IF(tbl_lançamentos[[#This Row],[Movimento]]="Entrada",tbl_lançamentos[[#This Row],[Realizado]],-tbl_lançamentos[[#This Row],[Realizado]])</f>
        <v>-380963</v>
      </c>
      <c r="J594" s="8"/>
    </row>
    <row r="595" spans="2:10" x14ac:dyDescent="0.3">
      <c r="B595" s="5">
        <v>45202</v>
      </c>
      <c r="C595" s="6" t="s">
        <v>41</v>
      </c>
      <c r="D595" s="4" t="s">
        <v>17</v>
      </c>
      <c r="E595" s="4" t="str">
        <f>IFERROR(VLOOKUP(tbl_lançamentos[[#This Row],[Categoria]],tbl_configurações[],2,0),"")</f>
        <v>Saída</v>
      </c>
      <c r="F595" s="4" t="str">
        <f>IFERROR(VLOOKUP(tbl_lançamentos[[#This Row],[Categoria]],tbl_configurações[],3,0),"")</f>
        <v>Fixo</v>
      </c>
      <c r="G595" s="7">
        <v>2576</v>
      </c>
      <c r="H595" s="7">
        <f>IF(ISNUMBER(H594),H594,0)+IF(tbl_lançamentos[[#This Row],[Movimento]]="Entrada",tbl_lançamentos[[#This Row],[Realizado]],-tbl_lançamentos[[#This Row],[Realizado]])</f>
        <v>-383539</v>
      </c>
      <c r="J595" s="8"/>
    </row>
    <row r="596" spans="2:10" x14ac:dyDescent="0.3">
      <c r="B596" s="5">
        <v>45203</v>
      </c>
      <c r="C596" s="6" t="s">
        <v>57</v>
      </c>
      <c r="D596" s="4" t="s">
        <v>26</v>
      </c>
      <c r="E596" s="4" t="str">
        <f>IFERROR(VLOOKUP(tbl_lançamentos[[#This Row],[Categoria]],tbl_configurações[],2,0),"")</f>
        <v>Saída</v>
      </c>
      <c r="F596" s="4" t="str">
        <f>IFERROR(VLOOKUP(tbl_lançamentos[[#This Row],[Categoria]],tbl_configurações[],3,0),"")</f>
        <v>Variável</v>
      </c>
      <c r="G596" s="7">
        <v>2207</v>
      </c>
      <c r="H596" s="7">
        <f>IF(ISNUMBER(H595),H595,0)+IF(tbl_lançamentos[[#This Row],[Movimento]]="Entrada",tbl_lançamentos[[#This Row],[Realizado]],-tbl_lançamentos[[#This Row],[Realizado]])</f>
        <v>-385746</v>
      </c>
      <c r="J596" s="8"/>
    </row>
    <row r="597" spans="2:10" x14ac:dyDescent="0.3">
      <c r="B597" s="5">
        <v>45204</v>
      </c>
      <c r="C597" s="6" t="s">
        <v>46</v>
      </c>
      <c r="D597" s="4" t="s">
        <v>22</v>
      </c>
      <c r="E597" s="4" t="str">
        <f>IFERROR(VLOOKUP(tbl_lançamentos[[#This Row],[Categoria]],tbl_configurações[],2,0),"")</f>
        <v>Saída</v>
      </c>
      <c r="F597" s="4" t="str">
        <f>IFERROR(VLOOKUP(tbl_lançamentos[[#This Row],[Categoria]],tbl_configurações[],3,0),"")</f>
        <v>Fixo</v>
      </c>
      <c r="G597" s="7">
        <v>1779</v>
      </c>
      <c r="H597" s="7">
        <f>IF(ISNUMBER(H596),H596,0)+IF(tbl_lançamentos[[#This Row],[Movimento]]="Entrada",tbl_lançamentos[[#This Row],[Realizado]],-tbl_lançamentos[[#This Row],[Realizado]])</f>
        <v>-387525</v>
      </c>
      <c r="J597" s="8"/>
    </row>
    <row r="598" spans="2:10" x14ac:dyDescent="0.3">
      <c r="B598" s="5">
        <v>45204</v>
      </c>
      <c r="C598" s="6" t="s">
        <v>32</v>
      </c>
      <c r="D598" s="4" t="s">
        <v>27</v>
      </c>
      <c r="E598" s="4" t="str">
        <f>IFERROR(VLOOKUP(tbl_lançamentos[[#This Row],[Categoria]],tbl_configurações[],2,0),"")</f>
        <v>Saída</v>
      </c>
      <c r="F598" s="4" t="str">
        <f>IFERROR(VLOOKUP(tbl_lançamentos[[#This Row],[Categoria]],tbl_configurações[],3,0),"")</f>
        <v>Variável</v>
      </c>
      <c r="G598" s="7">
        <v>1084</v>
      </c>
      <c r="H598" s="7">
        <f>IF(ISNUMBER(H597),H597,0)+IF(tbl_lançamentos[[#This Row],[Movimento]]="Entrada",tbl_lançamentos[[#This Row],[Realizado]],-tbl_lançamentos[[#This Row],[Realizado]])</f>
        <v>-388609</v>
      </c>
      <c r="J598" s="8"/>
    </row>
    <row r="599" spans="2:10" x14ac:dyDescent="0.3">
      <c r="B599" s="5">
        <v>45207</v>
      </c>
      <c r="C599" s="6" t="s">
        <v>32</v>
      </c>
      <c r="D599" s="4" t="s">
        <v>27</v>
      </c>
      <c r="E599" s="4" t="str">
        <f>IFERROR(VLOOKUP(tbl_lançamentos[[#This Row],[Categoria]],tbl_configurações[],2,0),"")</f>
        <v>Saída</v>
      </c>
      <c r="F599" s="4" t="str">
        <f>IFERROR(VLOOKUP(tbl_lançamentos[[#This Row],[Categoria]],tbl_configurações[],3,0),"")</f>
        <v>Variável</v>
      </c>
      <c r="G599" s="7">
        <v>2976</v>
      </c>
      <c r="H599" s="7">
        <f>IF(ISNUMBER(H598),H598,0)+IF(tbl_lançamentos[[#This Row],[Movimento]]="Entrada",tbl_lançamentos[[#This Row],[Realizado]],-tbl_lançamentos[[#This Row],[Realizado]])</f>
        <v>-391585</v>
      </c>
      <c r="J599" s="8"/>
    </row>
    <row r="600" spans="2:10" x14ac:dyDescent="0.3">
      <c r="B600" s="5">
        <v>45207</v>
      </c>
      <c r="C600" s="6" t="s">
        <v>55</v>
      </c>
      <c r="D600" s="4" t="s">
        <v>21</v>
      </c>
      <c r="E600" s="4" t="str">
        <f>IFERROR(VLOOKUP(tbl_lançamentos[[#This Row],[Categoria]],tbl_configurações[],2,0),"")</f>
        <v>Saída</v>
      </c>
      <c r="F600" s="4" t="str">
        <f>IFERROR(VLOOKUP(tbl_lançamentos[[#This Row],[Categoria]],tbl_configurações[],3,0),"")</f>
        <v>Fixo</v>
      </c>
      <c r="G600" s="7">
        <v>218</v>
      </c>
      <c r="H600" s="7">
        <f>IF(ISNUMBER(H599),H599,0)+IF(tbl_lançamentos[[#This Row],[Movimento]]="Entrada",tbl_lançamentos[[#This Row],[Realizado]],-tbl_lançamentos[[#This Row],[Realizado]])</f>
        <v>-391803</v>
      </c>
      <c r="J600" s="8"/>
    </row>
    <row r="601" spans="2:10" x14ac:dyDescent="0.3">
      <c r="B601" s="5">
        <v>45209</v>
      </c>
      <c r="C601" s="6" t="s">
        <v>37</v>
      </c>
      <c r="D601" s="4" t="s">
        <v>23</v>
      </c>
      <c r="E601" s="4" t="str">
        <f>IFERROR(VLOOKUP(tbl_lançamentos[[#This Row],[Categoria]],tbl_configurações[],2,0),"")</f>
        <v>Saída</v>
      </c>
      <c r="F601" s="4" t="str">
        <f>IFERROR(VLOOKUP(tbl_lançamentos[[#This Row],[Categoria]],tbl_configurações[],3,0),"")</f>
        <v>Fixo</v>
      </c>
      <c r="G601" s="7">
        <v>462</v>
      </c>
      <c r="H601" s="7">
        <f>IF(ISNUMBER(H600),H600,0)+IF(tbl_lançamentos[[#This Row],[Movimento]]="Entrada",tbl_lançamentos[[#This Row],[Realizado]],-tbl_lançamentos[[#This Row],[Realizado]])</f>
        <v>-392265</v>
      </c>
      <c r="J601" s="8"/>
    </row>
    <row r="602" spans="2:10" x14ac:dyDescent="0.3">
      <c r="B602" s="5">
        <v>45209</v>
      </c>
      <c r="C602" s="6" t="s">
        <v>51</v>
      </c>
      <c r="D602" s="4" t="s">
        <v>19</v>
      </c>
      <c r="E602" s="4" t="str">
        <f>IFERROR(VLOOKUP(tbl_lançamentos[[#This Row],[Categoria]],tbl_configurações[],2,0),"")</f>
        <v>Saída</v>
      </c>
      <c r="F602" s="4" t="str">
        <f>IFERROR(VLOOKUP(tbl_lançamentos[[#This Row],[Categoria]],tbl_configurações[],3,0),"")</f>
        <v>Fixo</v>
      </c>
      <c r="G602" s="7">
        <v>2492</v>
      </c>
      <c r="H602" s="7">
        <f>IF(ISNUMBER(H601),H601,0)+IF(tbl_lançamentos[[#This Row],[Movimento]]="Entrada",tbl_lançamentos[[#This Row],[Realizado]],-tbl_lançamentos[[#This Row],[Realizado]])</f>
        <v>-394757</v>
      </c>
      <c r="J602" s="8"/>
    </row>
    <row r="603" spans="2:10" x14ac:dyDescent="0.3">
      <c r="B603" s="5">
        <v>45210</v>
      </c>
      <c r="C603" s="6" t="s">
        <v>48</v>
      </c>
      <c r="D603" s="4" t="s">
        <v>21</v>
      </c>
      <c r="E603" s="4" t="str">
        <f>IFERROR(VLOOKUP(tbl_lançamentos[[#This Row],[Categoria]],tbl_configurações[],2,0),"")</f>
        <v>Saída</v>
      </c>
      <c r="F603" s="4" t="str">
        <f>IFERROR(VLOOKUP(tbl_lançamentos[[#This Row],[Categoria]],tbl_configurações[],3,0),"")</f>
        <v>Fixo</v>
      </c>
      <c r="G603" s="7">
        <v>2057</v>
      </c>
      <c r="H603" s="7">
        <f>IF(ISNUMBER(H602),H602,0)+IF(tbl_lançamentos[[#This Row],[Movimento]]="Entrada",tbl_lançamentos[[#This Row],[Realizado]],-tbl_lançamentos[[#This Row],[Realizado]])</f>
        <v>-396814</v>
      </c>
      <c r="J603" s="8"/>
    </row>
    <row r="604" spans="2:10" x14ac:dyDescent="0.3">
      <c r="B604" s="5">
        <v>45213</v>
      </c>
      <c r="C604" s="6" t="s">
        <v>13</v>
      </c>
      <c r="D604" s="4" t="s">
        <v>16</v>
      </c>
      <c r="E604" s="4" t="str">
        <f>IFERROR(VLOOKUP(tbl_lançamentos[[#This Row],[Categoria]],tbl_configurações[],2,0),"")</f>
        <v>Entrada</v>
      </c>
      <c r="F604" s="4" t="str">
        <f>IFERROR(VLOOKUP(tbl_lançamentos[[#This Row],[Categoria]],tbl_configurações[],3,0),"")</f>
        <v>Fixo</v>
      </c>
      <c r="G604" s="7">
        <v>1156</v>
      </c>
      <c r="H604" s="7">
        <f>IF(ISNUMBER(H603),H603,0)+IF(tbl_lançamentos[[#This Row],[Movimento]]="Entrada",tbl_lançamentos[[#This Row],[Realizado]],-tbl_lançamentos[[#This Row],[Realizado]])</f>
        <v>-395658</v>
      </c>
      <c r="J604" s="8"/>
    </row>
    <row r="605" spans="2:10" x14ac:dyDescent="0.3">
      <c r="B605" s="5">
        <v>45213</v>
      </c>
      <c r="C605" s="6" t="s">
        <v>54</v>
      </c>
      <c r="D605" s="4" t="s">
        <v>19</v>
      </c>
      <c r="E605" s="4" t="str">
        <f>IFERROR(VLOOKUP(tbl_lançamentos[[#This Row],[Categoria]],tbl_configurações[],2,0),"")</f>
        <v>Saída</v>
      </c>
      <c r="F605" s="4" t="str">
        <f>IFERROR(VLOOKUP(tbl_lançamentos[[#This Row],[Categoria]],tbl_configurações[],3,0),"")</f>
        <v>Fixo</v>
      </c>
      <c r="G605" s="7">
        <v>805</v>
      </c>
      <c r="H605" s="7">
        <f>IF(ISNUMBER(H604),H604,0)+IF(tbl_lançamentos[[#This Row],[Movimento]]="Entrada",tbl_lançamentos[[#This Row],[Realizado]],-tbl_lançamentos[[#This Row],[Realizado]])</f>
        <v>-396463</v>
      </c>
      <c r="J605" s="8"/>
    </row>
    <row r="606" spans="2:10" x14ac:dyDescent="0.3">
      <c r="B606" s="5">
        <v>45214</v>
      </c>
      <c r="C606" s="6" t="s">
        <v>30</v>
      </c>
      <c r="D606" s="4" t="s">
        <v>28</v>
      </c>
      <c r="E606" s="4" t="str">
        <f>IFERROR(VLOOKUP(tbl_lançamentos[[#This Row],[Categoria]],tbl_configurações[],2,0),"")</f>
        <v>Saída</v>
      </c>
      <c r="F606" s="4" t="str">
        <f>IFERROR(VLOOKUP(tbl_lançamentos[[#This Row],[Categoria]],tbl_configurações[],3,0),"")</f>
        <v>Variável</v>
      </c>
      <c r="G606" s="7">
        <v>2400</v>
      </c>
      <c r="H606" s="7">
        <f>IF(ISNUMBER(H605),H605,0)+IF(tbl_lançamentos[[#This Row],[Movimento]]="Entrada",tbl_lançamentos[[#This Row],[Realizado]],-tbl_lançamentos[[#This Row],[Realizado]])</f>
        <v>-398863</v>
      </c>
      <c r="J606" s="8"/>
    </row>
    <row r="607" spans="2:10" x14ac:dyDescent="0.3">
      <c r="B607" s="5">
        <v>45215</v>
      </c>
      <c r="C607" s="6" t="s">
        <v>46</v>
      </c>
      <c r="D607" s="4" t="s">
        <v>22</v>
      </c>
      <c r="E607" s="4" t="str">
        <f>IFERROR(VLOOKUP(tbl_lançamentos[[#This Row],[Categoria]],tbl_configurações[],2,0),"")</f>
        <v>Saída</v>
      </c>
      <c r="F607" s="4" t="str">
        <f>IFERROR(VLOOKUP(tbl_lançamentos[[#This Row],[Categoria]],tbl_configurações[],3,0),"")</f>
        <v>Fixo</v>
      </c>
      <c r="G607" s="7">
        <v>2922</v>
      </c>
      <c r="H607" s="7">
        <f>IF(ISNUMBER(H606),H606,0)+IF(tbl_lançamentos[[#This Row],[Movimento]]="Entrada",tbl_lançamentos[[#This Row],[Realizado]],-tbl_lançamentos[[#This Row],[Realizado]])</f>
        <v>-401785</v>
      </c>
      <c r="J607" s="8"/>
    </row>
    <row r="608" spans="2:10" x14ac:dyDescent="0.3">
      <c r="B608" s="5">
        <v>45216</v>
      </c>
      <c r="C608" s="6" t="s">
        <v>29</v>
      </c>
      <c r="D608" s="4" t="s">
        <v>24</v>
      </c>
      <c r="E608" s="4" t="str">
        <f>IFERROR(VLOOKUP(tbl_lançamentos[[#This Row],[Categoria]],tbl_configurações[],2,0),"")</f>
        <v>Saída</v>
      </c>
      <c r="F608" s="4" t="str">
        <f>IFERROR(VLOOKUP(tbl_lançamentos[[#This Row],[Categoria]],tbl_configurações[],3,0),"")</f>
        <v>Variável</v>
      </c>
      <c r="G608" s="7">
        <v>3871</v>
      </c>
      <c r="H608" s="7">
        <f>IF(ISNUMBER(H607),H607,0)+IF(tbl_lançamentos[[#This Row],[Movimento]]="Entrada",tbl_lançamentos[[#This Row],[Realizado]],-tbl_lançamentos[[#This Row],[Realizado]])</f>
        <v>-405656</v>
      </c>
      <c r="J608" s="8"/>
    </row>
    <row r="609" spans="2:10" x14ac:dyDescent="0.3">
      <c r="B609" s="5">
        <v>45216</v>
      </c>
      <c r="C609" s="6" t="s">
        <v>39</v>
      </c>
      <c r="D609" s="4" t="s">
        <v>17</v>
      </c>
      <c r="E609" s="4" t="str">
        <f>IFERROR(VLOOKUP(tbl_lançamentos[[#This Row],[Categoria]],tbl_configurações[],2,0),"")</f>
        <v>Saída</v>
      </c>
      <c r="F609" s="4" t="str">
        <f>IFERROR(VLOOKUP(tbl_lançamentos[[#This Row],[Categoria]],tbl_configurações[],3,0),"")</f>
        <v>Fixo</v>
      </c>
      <c r="G609" s="7">
        <v>946</v>
      </c>
      <c r="H609" s="7">
        <f>IF(ISNUMBER(H608),H608,0)+IF(tbl_lançamentos[[#This Row],[Movimento]]="Entrada",tbl_lançamentos[[#This Row],[Realizado]],-tbl_lançamentos[[#This Row],[Realizado]])</f>
        <v>-406602</v>
      </c>
      <c r="J609" s="8"/>
    </row>
    <row r="610" spans="2:10" x14ac:dyDescent="0.3">
      <c r="B610" s="5">
        <v>45217</v>
      </c>
      <c r="C610" s="6" t="s">
        <v>52</v>
      </c>
      <c r="D610" s="4" t="s">
        <v>26</v>
      </c>
      <c r="E610" s="4" t="str">
        <f>IFERROR(VLOOKUP(tbl_lançamentos[[#This Row],[Categoria]],tbl_configurações[],2,0),"")</f>
        <v>Saída</v>
      </c>
      <c r="F610" s="4" t="str">
        <f>IFERROR(VLOOKUP(tbl_lançamentos[[#This Row],[Categoria]],tbl_configurações[],3,0),"")</f>
        <v>Variável</v>
      </c>
      <c r="G610" s="7">
        <v>1853</v>
      </c>
      <c r="H610" s="7">
        <f>IF(ISNUMBER(H609),H609,0)+IF(tbl_lançamentos[[#This Row],[Movimento]]="Entrada",tbl_lançamentos[[#This Row],[Realizado]],-tbl_lançamentos[[#This Row],[Realizado]])</f>
        <v>-408455</v>
      </c>
      <c r="J610" s="8"/>
    </row>
    <row r="611" spans="2:10" x14ac:dyDescent="0.3">
      <c r="B611" s="5">
        <v>45219</v>
      </c>
      <c r="C611" s="6" t="s">
        <v>38</v>
      </c>
      <c r="D611" s="4" t="s">
        <v>24</v>
      </c>
      <c r="E611" s="4" t="str">
        <f>IFERROR(VLOOKUP(tbl_lançamentos[[#This Row],[Categoria]],tbl_configurações[],2,0),"")</f>
        <v>Saída</v>
      </c>
      <c r="F611" s="4" t="str">
        <f>IFERROR(VLOOKUP(tbl_lançamentos[[#This Row],[Categoria]],tbl_configurações[],3,0),"")</f>
        <v>Variável</v>
      </c>
      <c r="G611" s="7">
        <v>3050</v>
      </c>
      <c r="H611" s="7">
        <f>IF(ISNUMBER(H610),H610,0)+IF(tbl_lançamentos[[#This Row],[Movimento]]="Entrada",tbl_lançamentos[[#This Row],[Realizado]],-tbl_lançamentos[[#This Row],[Realizado]])</f>
        <v>-411505</v>
      </c>
      <c r="J611" s="8"/>
    </row>
    <row r="612" spans="2:10" x14ac:dyDescent="0.3">
      <c r="B612" s="5">
        <v>45220</v>
      </c>
      <c r="C612" s="6" t="s">
        <v>30</v>
      </c>
      <c r="D612" s="4" t="s">
        <v>28</v>
      </c>
      <c r="E612" s="4" t="str">
        <f>IFERROR(VLOOKUP(tbl_lançamentos[[#This Row],[Categoria]],tbl_configurações[],2,0),"")</f>
        <v>Saída</v>
      </c>
      <c r="F612" s="4" t="str">
        <f>IFERROR(VLOOKUP(tbl_lançamentos[[#This Row],[Categoria]],tbl_configurações[],3,0),"")</f>
        <v>Variável</v>
      </c>
      <c r="G612" s="7">
        <v>1466</v>
      </c>
      <c r="H612" s="7">
        <f>IF(ISNUMBER(H611),H611,0)+IF(tbl_lançamentos[[#This Row],[Movimento]]="Entrada",tbl_lançamentos[[#This Row],[Realizado]],-tbl_lançamentos[[#This Row],[Realizado]])</f>
        <v>-412971</v>
      </c>
      <c r="J612" s="8"/>
    </row>
    <row r="613" spans="2:10" x14ac:dyDescent="0.3">
      <c r="B613" s="5">
        <v>45220</v>
      </c>
      <c r="C613" s="6" t="s">
        <v>14</v>
      </c>
      <c r="D613" s="4" t="s">
        <v>15</v>
      </c>
      <c r="E613" s="4" t="str">
        <f>IFERROR(VLOOKUP(tbl_lançamentos[[#This Row],[Categoria]],tbl_configurações[],2,0),"")</f>
        <v>Entrada</v>
      </c>
      <c r="F613" s="4" t="str">
        <f>IFERROR(VLOOKUP(tbl_lançamentos[[#This Row],[Categoria]],tbl_configurações[],3,0),"")</f>
        <v>Fixo</v>
      </c>
      <c r="G613" s="7">
        <v>3400</v>
      </c>
      <c r="H613" s="7">
        <f>IF(ISNUMBER(H612),H612,0)+IF(tbl_lançamentos[[#This Row],[Movimento]]="Entrada",tbl_lançamentos[[#This Row],[Realizado]],-tbl_lançamentos[[#This Row],[Realizado]])</f>
        <v>-409571</v>
      </c>
      <c r="J613" s="8"/>
    </row>
    <row r="614" spans="2:10" x14ac:dyDescent="0.3">
      <c r="B614" s="5">
        <v>45221</v>
      </c>
      <c r="C614" s="6" t="s">
        <v>42</v>
      </c>
      <c r="D614" s="4" t="s">
        <v>20</v>
      </c>
      <c r="E614" s="4" t="str">
        <f>IFERROR(VLOOKUP(tbl_lançamentos[[#This Row],[Categoria]],tbl_configurações[],2,0),"")</f>
        <v>Saída</v>
      </c>
      <c r="F614" s="4" t="str">
        <f>IFERROR(VLOOKUP(tbl_lançamentos[[#This Row],[Categoria]],tbl_configurações[],3,0),"")</f>
        <v>Fixo</v>
      </c>
      <c r="G614" s="7">
        <v>2027</v>
      </c>
      <c r="H614" s="7">
        <f>IF(ISNUMBER(H613),H613,0)+IF(tbl_lançamentos[[#This Row],[Movimento]]="Entrada",tbl_lançamentos[[#This Row],[Realizado]],-tbl_lançamentos[[#This Row],[Realizado]])</f>
        <v>-411598</v>
      </c>
      <c r="J614" s="8"/>
    </row>
    <row r="615" spans="2:10" x14ac:dyDescent="0.3">
      <c r="B615" s="5">
        <v>45221</v>
      </c>
      <c r="C615" s="6" t="s">
        <v>12</v>
      </c>
      <c r="D615" s="4" t="s">
        <v>19</v>
      </c>
      <c r="E615" s="4" t="str">
        <f>IFERROR(VLOOKUP(tbl_lançamentos[[#This Row],[Categoria]],tbl_configurações[],2,0),"")</f>
        <v>Saída</v>
      </c>
      <c r="F615" s="4" t="str">
        <f>IFERROR(VLOOKUP(tbl_lançamentos[[#This Row],[Categoria]],tbl_configurações[],3,0),"")</f>
        <v>Fixo</v>
      </c>
      <c r="G615" s="7">
        <v>2435</v>
      </c>
      <c r="H615" s="7">
        <f>IF(ISNUMBER(H614),H614,0)+IF(tbl_lançamentos[[#This Row],[Movimento]]="Entrada",tbl_lançamentos[[#This Row],[Realizado]],-tbl_lançamentos[[#This Row],[Realizado]])</f>
        <v>-414033</v>
      </c>
      <c r="J615" s="8"/>
    </row>
    <row r="616" spans="2:10" x14ac:dyDescent="0.3">
      <c r="B616" s="5">
        <v>45222</v>
      </c>
      <c r="C616" s="6" t="s">
        <v>43</v>
      </c>
      <c r="D616" s="4" t="s">
        <v>23</v>
      </c>
      <c r="E616" s="4" t="str">
        <f>IFERROR(VLOOKUP(tbl_lançamentos[[#This Row],[Categoria]],tbl_configurações[],2,0),"")</f>
        <v>Saída</v>
      </c>
      <c r="F616" s="4" t="str">
        <f>IFERROR(VLOOKUP(tbl_lançamentos[[#This Row],[Categoria]],tbl_configurações[],3,0),"")</f>
        <v>Fixo</v>
      </c>
      <c r="G616" s="7">
        <v>1706</v>
      </c>
      <c r="H616" s="7">
        <f>IF(ISNUMBER(H615),H615,0)+IF(tbl_lançamentos[[#This Row],[Movimento]]="Entrada",tbl_lançamentos[[#This Row],[Realizado]],-tbl_lançamentos[[#This Row],[Realizado]])</f>
        <v>-415739</v>
      </c>
      <c r="J616" s="8"/>
    </row>
    <row r="617" spans="2:10" x14ac:dyDescent="0.3">
      <c r="B617" s="5">
        <v>45222</v>
      </c>
      <c r="C617" s="6" t="s">
        <v>49</v>
      </c>
      <c r="D617" s="4" t="s">
        <v>26</v>
      </c>
      <c r="E617" s="4" t="str">
        <f>IFERROR(VLOOKUP(tbl_lançamentos[[#This Row],[Categoria]],tbl_configurações[],2,0),"")</f>
        <v>Saída</v>
      </c>
      <c r="F617" s="4" t="str">
        <f>IFERROR(VLOOKUP(tbl_lançamentos[[#This Row],[Categoria]],tbl_configurações[],3,0),"")</f>
        <v>Variável</v>
      </c>
      <c r="G617" s="7">
        <v>777</v>
      </c>
      <c r="H617" s="7">
        <f>IF(ISNUMBER(H616),H616,0)+IF(tbl_lançamentos[[#This Row],[Movimento]]="Entrada",tbl_lançamentos[[#This Row],[Realizado]],-tbl_lançamentos[[#This Row],[Realizado]])</f>
        <v>-416516</v>
      </c>
      <c r="J617" s="8"/>
    </row>
    <row r="618" spans="2:10" x14ac:dyDescent="0.3">
      <c r="B618" s="5">
        <v>45222</v>
      </c>
      <c r="C618" s="6" t="s">
        <v>36</v>
      </c>
      <c r="D618" s="4" t="s">
        <v>22</v>
      </c>
      <c r="E618" s="4" t="str">
        <f>IFERROR(VLOOKUP(tbl_lançamentos[[#This Row],[Categoria]],tbl_configurações[],2,0),"")</f>
        <v>Saída</v>
      </c>
      <c r="F618" s="4" t="str">
        <f>IFERROR(VLOOKUP(tbl_lançamentos[[#This Row],[Categoria]],tbl_configurações[],3,0),"")</f>
        <v>Fixo</v>
      </c>
      <c r="G618" s="7">
        <v>98</v>
      </c>
      <c r="H618" s="7">
        <f>IF(ISNUMBER(H617),H617,0)+IF(tbl_lançamentos[[#This Row],[Movimento]]="Entrada",tbl_lançamentos[[#This Row],[Realizado]],-tbl_lançamentos[[#This Row],[Realizado]])</f>
        <v>-416614</v>
      </c>
      <c r="J618" s="8"/>
    </row>
    <row r="619" spans="2:10" x14ac:dyDescent="0.3">
      <c r="B619" s="5">
        <v>45224</v>
      </c>
      <c r="C619" s="6" t="s">
        <v>50</v>
      </c>
      <c r="D619" s="4" t="s">
        <v>28</v>
      </c>
      <c r="E619" s="4" t="str">
        <f>IFERROR(VLOOKUP(tbl_lançamentos[[#This Row],[Categoria]],tbl_configurações[],2,0),"")</f>
        <v>Saída</v>
      </c>
      <c r="F619" s="4" t="str">
        <f>IFERROR(VLOOKUP(tbl_lançamentos[[#This Row],[Categoria]],tbl_configurações[],3,0),"")</f>
        <v>Variável</v>
      </c>
      <c r="G619" s="7">
        <v>3422</v>
      </c>
      <c r="H619" s="7">
        <f>IF(ISNUMBER(H618),H618,0)+IF(tbl_lançamentos[[#This Row],[Movimento]]="Entrada",tbl_lançamentos[[#This Row],[Realizado]],-tbl_lançamentos[[#This Row],[Realizado]])</f>
        <v>-420036</v>
      </c>
      <c r="J619" s="8"/>
    </row>
    <row r="620" spans="2:10" x14ac:dyDescent="0.3">
      <c r="B620" s="5">
        <v>45224</v>
      </c>
      <c r="C620" s="6" t="s">
        <v>51</v>
      </c>
      <c r="D620" s="4" t="s">
        <v>19</v>
      </c>
      <c r="E620" s="4" t="str">
        <f>IFERROR(VLOOKUP(tbl_lançamentos[[#This Row],[Categoria]],tbl_configurações[],2,0),"")</f>
        <v>Saída</v>
      </c>
      <c r="F620" s="4" t="str">
        <f>IFERROR(VLOOKUP(tbl_lançamentos[[#This Row],[Categoria]],tbl_configurações[],3,0),"")</f>
        <v>Fixo</v>
      </c>
      <c r="G620" s="7">
        <v>2822</v>
      </c>
      <c r="H620" s="7">
        <f>IF(ISNUMBER(H619),H619,0)+IF(tbl_lançamentos[[#This Row],[Movimento]]="Entrada",tbl_lançamentos[[#This Row],[Realizado]],-tbl_lançamentos[[#This Row],[Realizado]])</f>
        <v>-422858</v>
      </c>
      <c r="J620" s="8"/>
    </row>
    <row r="621" spans="2:10" x14ac:dyDescent="0.3">
      <c r="B621" s="5">
        <v>45224</v>
      </c>
      <c r="C621" s="6" t="s">
        <v>12</v>
      </c>
      <c r="D621" s="4" t="s">
        <v>19</v>
      </c>
      <c r="E621" s="4" t="str">
        <f>IFERROR(VLOOKUP(tbl_lançamentos[[#This Row],[Categoria]],tbl_configurações[],2,0),"")</f>
        <v>Saída</v>
      </c>
      <c r="F621" s="4" t="str">
        <f>IFERROR(VLOOKUP(tbl_lançamentos[[#This Row],[Categoria]],tbl_configurações[],3,0),"")</f>
        <v>Fixo</v>
      </c>
      <c r="G621" s="7">
        <v>831</v>
      </c>
      <c r="H621" s="7">
        <f>IF(ISNUMBER(H620),H620,0)+IF(tbl_lançamentos[[#This Row],[Movimento]]="Entrada",tbl_lançamentos[[#This Row],[Realizado]],-tbl_lançamentos[[#This Row],[Realizado]])</f>
        <v>-423689</v>
      </c>
      <c r="J621" s="8"/>
    </row>
    <row r="622" spans="2:10" x14ac:dyDescent="0.3">
      <c r="B622" s="5">
        <v>45225</v>
      </c>
      <c r="C622" s="6" t="s">
        <v>38</v>
      </c>
      <c r="D622" s="4" t="s">
        <v>24</v>
      </c>
      <c r="E622" s="4" t="str">
        <f>IFERROR(VLOOKUP(tbl_lançamentos[[#This Row],[Categoria]],tbl_configurações[],2,0),"")</f>
        <v>Saída</v>
      </c>
      <c r="F622" s="4" t="str">
        <f>IFERROR(VLOOKUP(tbl_lançamentos[[#This Row],[Categoria]],tbl_configurações[],3,0),"")</f>
        <v>Variável</v>
      </c>
      <c r="G622" s="7">
        <v>2698</v>
      </c>
      <c r="H622" s="7">
        <f>IF(ISNUMBER(H621),H621,0)+IF(tbl_lançamentos[[#This Row],[Movimento]]="Entrada",tbl_lançamentos[[#This Row],[Realizado]],-tbl_lançamentos[[#This Row],[Realizado]])</f>
        <v>-426387</v>
      </c>
      <c r="J622" s="8"/>
    </row>
    <row r="623" spans="2:10" x14ac:dyDescent="0.3">
      <c r="B623" s="5">
        <v>45225</v>
      </c>
      <c r="C623" s="6" t="s">
        <v>45</v>
      </c>
      <c r="D623" s="4" t="s">
        <v>28</v>
      </c>
      <c r="E623" s="4" t="str">
        <f>IFERROR(VLOOKUP(tbl_lançamentos[[#This Row],[Categoria]],tbl_configurações[],2,0),"")</f>
        <v>Saída</v>
      </c>
      <c r="F623" s="4" t="str">
        <f>IFERROR(VLOOKUP(tbl_lançamentos[[#This Row],[Categoria]],tbl_configurações[],3,0),"")</f>
        <v>Variável</v>
      </c>
      <c r="G623" s="7">
        <v>82</v>
      </c>
      <c r="H623" s="7">
        <f>IF(ISNUMBER(H622),H622,0)+IF(tbl_lançamentos[[#This Row],[Movimento]]="Entrada",tbl_lançamentos[[#This Row],[Realizado]],-tbl_lançamentos[[#This Row],[Realizado]])</f>
        <v>-426469</v>
      </c>
      <c r="J623" s="8"/>
    </row>
    <row r="624" spans="2:10" x14ac:dyDescent="0.3">
      <c r="B624" s="5">
        <v>45225</v>
      </c>
      <c r="C624" s="6" t="s">
        <v>55</v>
      </c>
      <c r="D624" s="4" t="s">
        <v>21</v>
      </c>
      <c r="E624" s="4" t="str">
        <f>IFERROR(VLOOKUP(tbl_lançamentos[[#This Row],[Categoria]],tbl_configurações[],2,0),"")</f>
        <v>Saída</v>
      </c>
      <c r="F624" s="4" t="str">
        <f>IFERROR(VLOOKUP(tbl_lançamentos[[#This Row],[Categoria]],tbl_configurações[],3,0),"")</f>
        <v>Fixo</v>
      </c>
      <c r="G624" s="7">
        <v>2856</v>
      </c>
      <c r="H624" s="7">
        <f>IF(ISNUMBER(H623),H623,0)+IF(tbl_lançamentos[[#This Row],[Movimento]]="Entrada",tbl_lançamentos[[#This Row],[Realizado]],-tbl_lançamentos[[#This Row],[Realizado]])</f>
        <v>-429325</v>
      </c>
      <c r="J624" s="8"/>
    </row>
    <row r="625" spans="2:10" x14ac:dyDescent="0.3">
      <c r="B625" s="5">
        <v>45227</v>
      </c>
      <c r="C625" s="6" t="s">
        <v>53</v>
      </c>
      <c r="D625" s="4" t="s">
        <v>16</v>
      </c>
      <c r="E625" s="4" t="str">
        <f>IFERROR(VLOOKUP(tbl_lançamentos[[#This Row],[Categoria]],tbl_configurações[],2,0),"")</f>
        <v>Entrada</v>
      </c>
      <c r="F625" s="4" t="str">
        <f>IFERROR(VLOOKUP(tbl_lançamentos[[#This Row],[Categoria]],tbl_configurações[],3,0),"")</f>
        <v>Fixo</v>
      </c>
      <c r="G625" s="7">
        <v>3708</v>
      </c>
      <c r="H625" s="7">
        <f>IF(ISNUMBER(H624),H624,0)+IF(tbl_lançamentos[[#This Row],[Movimento]]="Entrada",tbl_lançamentos[[#This Row],[Realizado]],-tbl_lançamentos[[#This Row],[Realizado]])</f>
        <v>-425617</v>
      </c>
      <c r="J625" s="8"/>
    </row>
    <row r="626" spans="2:10" x14ac:dyDescent="0.3">
      <c r="B626" s="5">
        <v>45231</v>
      </c>
      <c r="C626" s="6" t="s">
        <v>42</v>
      </c>
      <c r="D626" s="4" t="s">
        <v>20</v>
      </c>
      <c r="E626" s="4" t="str">
        <f>IFERROR(VLOOKUP(tbl_lançamentos[[#This Row],[Categoria]],tbl_configurações[],2,0),"")</f>
        <v>Saída</v>
      </c>
      <c r="F626" s="4" t="str">
        <f>IFERROR(VLOOKUP(tbl_lançamentos[[#This Row],[Categoria]],tbl_configurações[],3,0),"")</f>
        <v>Fixo</v>
      </c>
      <c r="G626" s="7">
        <v>2985</v>
      </c>
      <c r="H626" s="7">
        <f>IF(ISNUMBER(H625),H625,0)+IF(tbl_lançamentos[[#This Row],[Movimento]]="Entrada",tbl_lançamentos[[#This Row],[Realizado]],-tbl_lançamentos[[#This Row],[Realizado]])</f>
        <v>-428602</v>
      </c>
      <c r="J626" s="8"/>
    </row>
    <row r="627" spans="2:10" x14ac:dyDescent="0.3">
      <c r="B627" s="5">
        <v>45231</v>
      </c>
      <c r="C627" s="6" t="s">
        <v>29</v>
      </c>
      <c r="D627" s="4" t="s">
        <v>24</v>
      </c>
      <c r="E627" s="4" t="str">
        <f>IFERROR(VLOOKUP(tbl_lançamentos[[#This Row],[Categoria]],tbl_configurações[],2,0),"")</f>
        <v>Saída</v>
      </c>
      <c r="F627" s="4" t="str">
        <f>IFERROR(VLOOKUP(tbl_lançamentos[[#This Row],[Categoria]],tbl_configurações[],3,0),"")</f>
        <v>Variável</v>
      </c>
      <c r="G627" s="7">
        <v>3457</v>
      </c>
      <c r="H627" s="7">
        <f>IF(ISNUMBER(H626),H626,0)+IF(tbl_lançamentos[[#This Row],[Movimento]]="Entrada",tbl_lançamentos[[#This Row],[Realizado]],-tbl_lançamentos[[#This Row],[Realizado]])</f>
        <v>-432059</v>
      </c>
      <c r="J627" s="8"/>
    </row>
    <row r="628" spans="2:10" x14ac:dyDescent="0.3">
      <c r="B628" s="5">
        <v>45233</v>
      </c>
      <c r="C628" s="6" t="s">
        <v>40</v>
      </c>
      <c r="D628" s="4" t="s">
        <v>27</v>
      </c>
      <c r="E628" s="4" t="str">
        <f>IFERROR(VLOOKUP(tbl_lançamentos[[#This Row],[Categoria]],tbl_configurações[],2,0),"")</f>
        <v>Saída</v>
      </c>
      <c r="F628" s="4" t="str">
        <f>IFERROR(VLOOKUP(tbl_lançamentos[[#This Row],[Categoria]],tbl_configurações[],3,0),"")</f>
        <v>Variável</v>
      </c>
      <c r="G628" s="7">
        <v>3022</v>
      </c>
      <c r="H628" s="7">
        <f>IF(ISNUMBER(H627),H627,0)+IF(tbl_lançamentos[[#This Row],[Movimento]]="Entrada",tbl_lançamentos[[#This Row],[Realizado]],-tbl_lançamentos[[#This Row],[Realizado]])</f>
        <v>-435081</v>
      </c>
      <c r="J628" s="8"/>
    </row>
    <row r="629" spans="2:10" x14ac:dyDescent="0.3">
      <c r="B629" s="5">
        <v>45233</v>
      </c>
      <c r="C629" s="6" t="s">
        <v>56</v>
      </c>
      <c r="D629" s="4" t="s">
        <v>22</v>
      </c>
      <c r="E629" s="4" t="str">
        <f>IFERROR(VLOOKUP(tbl_lançamentos[[#This Row],[Categoria]],tbl_configurações[],2,0),"")</f>
        <v>Saída</v>
      </c>
      <c r="F629" s="4" t="str">
        <f>IFERROR(VLOOKUP(tbl_lançamentos[[#This Row],[Categoria]],tbl_configurações[],3,0),"")</f>
        <v>Fixo</v>
      </c>
      <c r="G629" s="7">
        <v>286</v>
      </c>
      <c r="H629" s="7">
        <f>IF(ISNUMBER(H628),H628,0)+IF(tbl_lançamentos[[#This Row],[Movimento]]="Entrada",tbl_lançamentos[[#This Row],[Realizado]],-tbl_lançamentos[[#This Row],[Realizado]])</f>
        <v>-435367</v>
      </c>
      <c r="J629" s="8"/>
    </row>
    <row r="630" spans="2:10" x14ac:dyDescent="0.3">
      <c r="B630" s="5">
        <v>45235</v>
      </c>
      <c r="C630" s="6" t="s">
        <v>53</v>
      </c>
      <c r="D630" s="4" t="s">
        <v>16</v>
      </c>
      <c r="E630" s="4" t="str">
        <f>IFERROR(VLOOKUP(tbl_lançamentos[[#This Row],[Categoria]],tbl_configurações[],2,0),"")</f>
        <v>Entrada</v>
      </c>
      <c r="F630" s="4" t="str">
        <f>IFERROR(VLOOKUP(tbl_lançamentos[[#This Row],[Categoria]],tbl_configurações[],3,0),"")</f>
        <v>Fixo</v>
      </c>
      <c r="G630" s="7">
        <v>662</v>
      </c>
      <c r="H630" s="7">
        <f>IF(ISNUMBER(H629),H629,0)+IF(tbl_lançamentos[[#This Row],[Movimento]]="Entrada",tbl_lançamentos[[#This Row],[Realizado]],-tbl_lançamentos[[#This Row],[Realizado]])</f>
        <v>-434705</v>
      </c>
      <c r="J630" s="8"/>
    </row>
    <row r="631" spans="2:10" x14ac:dyDescent="0.3">
      <c r="B631" s="5">
        <v>45235</v>
      </c>
      <c r="C631" s="6" t="s">
        <v>51</v>
      </c>
      <c r="D631" s="4" t="s">
        <v>19</v>
      </c>
      <c r="E631" s="4" t="str">
        <f>IFERROR(VLOOKUP(tbl_lançamentos[[#This Row],[Categoria]],tbl_configurações[],2,0),"")</f>
        <v>Saída</v>
      </c>
      <c r="F631" s="4" t="str">
        <f>IFERROR(VLOOKUP(tbl_lançamentos[[#This Row],[Categoria]],tbl_configurações[],3,0),"")</f>
        <v>Fixo</v>
      </c>
      <c r="G631" s="7">
        <v>3570</v>
      </c>
      <c r="H631" s="7">
        <f>IF(ISNUMBER(H630),H630,0)+IF(tbl_lançamentos[[#This Row],[Movimento]]="Entrada",tbl_lançamentos[[#This Row],[Realizado]],-tbl_lançamentos[[#This Row],[Realizado]])</f>
        <v>-438275</v>
      </c>
      <c r="J631" s="8"/>
    </row>
    <row r="632" spans="2:10" x14ac:dyDescent="0.3">
      <c r="B632" s="5">
        <v>45240</v>
      </c>
      <c r="C632" s="6" t="s">
        <v>53</v>
      </c>
      <c r="D632" s="4" t="s">
        <v>16</v>
      </c>
      <c r="E632" s="4" t="str">
        <f>IFERROR(VLOOKUP(tbl_lançamentos[[#This Row],[Categoria]],tbl_configurações[],2,0),"")</f>
        <v>Entrada</v>
      </c>
      <c r="F632" s="4" t="str">
        <f>IFERROR(VLOOKUP(tbl_lançamentos[[#This Row],[Categoria]],tbl_configurações[],3,0),"")</f>
        <v>Fixo</v>
      </c>
      <c r="G632" s="7">
        <v>886</v>
      </c>
      <c r="H632" s="7">
        <f>IF(ISNUMBER(H631),H631,0)+IF(tbl_lançamentos[[#This Row],[Movimento]]="Entrada",tbl_lançamentos[[#This Row],[Realizado]],-tbl_lançamentos[[#This Row],[Realizado]])</f>
        <v>-437389</v>
      </c>
      <c r="J632" s="8"/>
    </row>
    <row r="633" spans="2:10" x14ac:dyDescent="0.3">
      <c r="B633" s="5">
        <v>45242</v>
      </c>
      <c r="C633" s="6" t="s">
        <v>12</v>
      </c>
      <c r="D633" s="4" t="s">
        <v>19</v>
      </c>
      <c r="E633" s="4" t="str">
        <f>IFERROR(VLOOKUP(tbl_lançamentos[[#This Row],[Categoria]],tbl_configurações[],2,0),"")</f>
        <v>Saída</v>
      </c>
      <c r="F633" s="4" t="str">
        <f>IFERROR(VLOOKUP(tbl_lançamentos[[#This Row],[Categoria]],tbl_configurações[],3,0),"")</f>
        <v>Fixo</v>
      </c>
      <c r="G633" s="7">
        <v>330</v>
      </c>
      <c r="H633" s="7">
        <f>IF(ISNUMBER(H632),H632,0)+IF(tbl_lançamentos[[#This Row],[Movimento]]="Entrada",tbl_lançamentos[[#This Row],[Realizado]],-tbl_lançamentos[[#This Row],[Realizado]])</f>
        <v>-437719</v>
      </c>
      <c r="J633" s="8"/>
    </row>
    <row r="634" spans="2:10" x14ac:dyDescent="0.3">
      <c r="B634" s="5">
        <v>45242</v>
      </c>
      <c r="C634" s="6" t="s">
        <v>34</v>
      </c>
      <c r="D634" s="4" t="s">
        <v>16</v>
      </c>
      <c r="E634" s="4" t="str">
        <f>IFERROR(VLOOKUP(tbl_lançamentos[[#This Row],[Categoria]],tbl_configurações[],2,0),"")</f>
        <v>Entrada</v>
      </c>
      <c r="F634" s="4" t="str">
        <f>IFERROR(VLOOKUP(tbl_lançamentos[[#This Row],[Categoria]],tbl_configurações[],3,0),"")</f>
        <v>Fixo</v>
      </c>
      <c r="G634" s="7">
        <v>2821</v>
      </c>
      <c r="H634" s="7">
        <f>IF(ISNUMBER(H633),H633,0)+IF(tbl_lançamentos[[#This Row],[Movimento]]="Entrada",tbl_lançamentos[[#This Row],[Realizado]],-tbl_lançamentos[[#This Row],[Realizado]])</f>
        <v>-434898</v>
      </c>
      <c r="J634" s="8"/>
    </row>
    <row r="635" spans="2:10" x14ac:dyDescent="0.3">
      <c r="B635" s="5">
        <v>45243</v>
      </c>
      <c r="C635" s="6" t="s">
        <v>59</v>
      </c>
      <c r="D635" s="4" t="s">
        <v>20</v>
      </c>
      <c r="E635" s="4" t="str">
        <f>IFERROR(VLOOKUP(tbl_lançamentos[[#This Row],[Categoria]],tbl_configurações[],2,0),"")</f>
        <v>Saída</v>
      </c>
      <c r="F635" s="4" t="str">
        <f>IFERROR(VLOOKUP(tbl_lançamentos[[#This Row],[Categoria]],tbl_configurações[],3,0),"")</f>
        <v>Fixo</v>
      </c>
      <c r="G635" s="7">
        <v>2195</v>
      </c>
      <c r="H635" s="7">
        <f>IF(ISNUMBER(H634),H634,0)+IF(tbl_lançamentos[[#This Row],[Movimento]]="Entrada",tbl_lançamentos[[#This Row],[Realizado]],-tbl_lançamentos[[#This Row],[Realizado]])</f>
        <v>-437093</v>
      </c>
      <c r="J635" s="8"/>
    </row>
    <row r="636" spans="2:10" x14ac:dyDescent="0.3">
      <c r="B636" s="5">
        <v>45245</v>
      </c>
      <c r="C636" s="6" t="s">
        <v>11</v>
      </c>
      <c r="D636" s="4" t="s">
        <v>3</v>
      </c>
      <c r="E636" s="4" t="str">
        <f>IFERROR(VLOOKUP(tbl_lançamentos[[#This Row],[Categoria]],tbl_configurações[],2,0),"")</f>
        <v>Entrada</v>
      </c>
      <c r="F636" s="4" t="str">
        <f>IFERROR(VLOOKUP(tbl_lançamentos[[#This Row],[Categoria]],tbl_configurações[],3,0),"")</f>
        <v>Fixo</v>
      </c>
      <c r="G636" s="7">
        <v>924</v>
      </c>
      <c r="H636" s="7">
        <f>IF(ISNUMBER(H635),H635,0)+IF(tbl_lançamentos[[#This Row],[Movimento]]="Entrada",tbl_lançamentos[[#This Row],[Realizado]],-tbl_lançamentos[[#This Row],[Realizado]])</f>
        <v>-436169</v>
      </c>
      <c r="J636" s="8"/>
    </row>
    <row r="637" spans="2:10" x14ac:dyDescent="0.3">
      <c r="B637" s="5">
        <v>45245</v>
      </c>
      <c r="C637" s="6" t="s">
        <v>59</v>
      </c>
      <c r="D637" s="4" t="s">
        <v>20</v>
      </c>
      <c r="E637" s="4" t="str">
        <f>IFERROR(VLOOKUP(tbl_lançamentos[[#This Row],[Categoria]],tbl_configurações[],2,0),"")</f>
        <v>Saída</v>
      </c>
      <c r="F637" s="4" t="str">
        <f>IFERROR(VLOOKUP(tbl_lançamentos[[#This Row],[Categoria]],tbl_configurações[],3,0),"")</f>
        <v>Fixo</v>
      </c>
      <c r="G637" s="7">
        <v>1033</v>
      </c>
      <c r="H637" s="7">
        <f>IF(ISNUMBER(H636),H636,0)+IF(tbl_lançamentos[[#This Row],[Movimento]]="Entrada",tbl_lançamentos[[#This Row],[Realizado]],-tbl_lançamentos[[#This Row],[Realizado]])</f>
        <v>-437202</v>
      </c>
      <c r="J637" s="8"/>
    </row>
    <row r="638" spans="2:10" x14ac:dyDescent="0.3">
      <c r="B638" s="5">
        <v>45246</v>
      </c>
      <c r="C638" s="6" t="s">
        <v>52</v>
      </c>
      <c r="D638" s="4" t="s">
        <v>26</v>
      </c>
      <c r="E638" s="4" t="str">
        <f>IFERROR(VLOOKUP(tbl_lançamentos[[#This Row],[Categoria]],tbl_configurações[],2,0),"")</f>
        <v>Saída</v>
      </c>
      <c r="F638" s="4" t="str">
        <f>IFERROR(VLOOKUP(tbl_lançamentos[[#This Row],[Categoria]],tbl_configurações[],3,0),"")</f>
        <v>Variável</v>
      </c>
      <c r="G638" s="7">
        <v>3971</v>
      </c>
      <c r="H638" s="7">
        <f>IF(ISNUMBER(H637),H637,0)+IF(tbl_lançamentos[[#This Row],[Movimento]]="Entrada",tbl_lançamentos[[#This Row],[Realizado]],-tbl_lançamentos[[#This Row],[Realizado]])</f>
        <v>-441173</v>
      </c>
      <c r="J638" s="8"/>
    </row>
    <row r="639" spans="2:10" x14ac:dyDescent="0.3">
      <c r="B639" s="5">
        <v>45248</v>
      </c>
      <c r="C639" s="6" t="s">
        <v>35</v>
      </c>
      <c r="D639" s="4" t="s">
        <v>27</v>
      </c>
      <c r="E639" s="4" t="str">
        <f>IFERROR(VLOOKUP(tbl_lançamentos[[#This Row],[Categoria]],tbl_configurações[],2,0),"")</f>
        <v>Saída</v>
      </c>
      <c r="F639" s="4" t="str">
        <f>IFERROR(VLOOKUP(tbl_lançamentos[[#This Row],[Categoria]],tbl_configurações[],3,0),"")</f>
        <v>Variável</v>
      </c>
      <c r="G639" s="7">
        <v>3058</v>
      </c>
      <c r="H639" s="7">
        <f>IF(ISNUMBER(H638),H638,0)+IF(tbl_lançamentos[[#This Row],[Movimento]]="Entrada",tbl_lançamentos[[#This Row],[Realizado]],-tbl_lançamentos[[#This Row],[Realizado]])</f>
        <v>-444231</v>
      </c>
      <c r="J639" s="8"/>
    </row>
    <row r="640" spans="2:10" x14ac:dyDescent="0.3">
      <c r="B640" s="5">
        <v>45249</v>
      </c>
      <c r="C640" s="6" t="s">
        <v>51</v>
      </c>
      <c r="D640" s="4" t="s">
        <v>19</v>
      </c>
      <c r="E640" s="4" t="str">
        <f>IFERROR(VLOOKUP(tbl_lançamentos[[#This Row],[Categoria]],tbl_configurações[],2,0),"")</f>
        <v>Saída</v>
      </c>
      <c r="F640" s="4" t="str">
        <f>IFERROR(VLOOKUP(tbl_lançamentos[[#This Row],[Categoria]],tbl_configurações[],3,0),"")</f>
        <v>Fixo</v>
      </c>
      <c r="G640" s="7">
        <v>2176</v>
      </c>
      <c r="H640" s="7">
        <f>IF(ISNUMBER(H639),H639,0)+IF(tbl_lançamentos[[#This Row],[Movimento]]="Entrada",tbl_lançamentos[[#This Row],[Realizado]],-tbl_lançamentos[[#This Row],[Realizado]])</f>
        <v>-446407</v>
      </c>
      <c r="J640" s="8"/>
    </row>
    <row r="641" spans="2:10" x14ac:dyDescent="0.3">
      <c r="B641" s="5">
        <v>45250</v>
      </c>
      <c r="C641" s="6" t="s">
        <v>41</v>
      </c>
      <c r="D641" s="4" t="s">
        <v>17</v>
      </c>
      <c r="E641" s="4" t="str">
        <f>IFERROR(VLOOKUP(tbl_lançamentos[[#This Row],[Categoria]],tbl_configurações[],2,0),"")</f>
        <v>Saída</v>
      </c>
      <c r="F641" s="4" t="str">
        <f>IFERROR(VLOOKUP(tbl_lançamentos[[#This Row],[Categoria]],tbl_configurações[],3,0),"")</f>
        <v>Fixo</v>
      </c>
      <c r="G641" s="7">
        <v>576</v>
      </c>
      <c r="H641" s="7">
        <f>IF(ISNUMBER(H640),H640,0)+IF(tbl_lançamentos[[#This Row],[Movimento]]="Entrada",tbl_lançamentos[[#This Row],[Realizado]],-tbl_lançamentos[[#This Row],[Realizado]])</f>
        <v>-446983</v>
      </c>
      <c r="J641" s="8"/>
    </row>
    <row r="642" spans="2:10" x14ac:dyDescent="0.3">
      <c r="B642" s="5">
        <v>45253</v>
      </c>
      <c r="C642" s="6" t="s">
        <v>11</v>
      </c>
      <c r="D642" s="4" t="s">
        <v>3</v>
      </c>
      <c r="E642" s="4" t="str">
        <f>IFERROR(VLOOKUP(tbl_lançamentos[[#This Row],[Categoria]],tbl_configurações[],2,0),"")</f>
        <v>Entrada</v>
      </c>
      <c r="F642" s="4" t="str">
        <f>IFERROR(VLOOKUP(tbl_lançamentos[[#This Row],[Categoria]],tbl_configurações[],3,0),"")</f>
        <v>Fixo</v>
      </c>
      <c r="G642" s="7">
        <v>265</v>
      </c>
      <c r="H642" s="7">
        <f>IF(ISNUMBER(H641),H641,0)+IF(tbl_lançamentos[[#This Row],[Movimento]]="Entrada",tbl_lançamentos[[#This Row],[Realizado]],-tbl_lançamentos[[#This Row],[Realizado]])</f>
        <v>-446718</v>
      </c>
      <c r="J642" s="8"/>
    </row>
    <row r="643" spans="2:10" x14ac:dyDescent="0.3">
      <c r="B643" s="5">
        <v>45256</v>
      </c>
      <c r="C643" s="6" t="s">
        <v>49</v>
      </c>
      <c r="D643" s="4" t="s">
        <v>26</v>
      </c>
      <c r="E643" s="4" t="str">
        <f>IFERROR(VLOOKUP(tbl_lançamentos[[#This Row],[Categoria]],tbl_configurações[],2,0),"")</f>
        <v>Saída</v>
      </c>
      <c r="F643" s="4" t="str">
        <f>IFERROR(VLOOKUP(tbl_lançamentos[[#This Row],[Categoria]],tbl_configurações[],3,0),"")</f>
        <v>Variável</v>
      </c>
      <c r="G643" s="7">
        <v>2850</v>
      </c>
      <c r="H643" s="7">
        <f>IF(ISNUMBER(H642),H642,0)+IF(tbl_lançamentos[[#This Row],[Movimento]]="Entrada",tbl_lançamentos[[#This Row],[Realizado]],-tbl_lançamentos[[#This Row],[Realizado]])</f>
        <v>-449568</v>
      </c>
      <c r="J643" s="8"/>
    </row>
    <row r="644" spans="2:10" x14ac:dyDescent="0.3">
      <c r="B644" s="5">
        <v>45258</v>
      </c>
      <c r="C644" s="6" t="s">
        <v>59</v>
      </c>
      <c r="D644" s="4" t="s">
        <v>20</v>
      </c>
      <c r="E644" s="4" t="str">
        <f>IFERROR(VLOOKUP(tbl_lançamentos[[#This Row],[Categoria]],tbl_configurações[],2,0),"")</f>
        <v>Saída</v>
      </c>
      <c r="F644" s="4" t="str">
        <f>IFERROR(VLOOKUP(tbl_lançamentos[[#This Row],[Categoria]],tbl_configurações[],3,0),"")</f>
        <v>Fixo</v>
      </c>
      <c r="G644" s="7">
        <v>1089</v>
      </c>
      <c r="H644" s="7">
        <f>IF(ISNUMBER(H643),H643,0)+IF(tbl_lançamentos[[#This Row],[Movimento]]="Entrada",tbl_lançamentos[[#This Row],[Realizado]],-tbl_lançamentos[[#This Row],[Realizado]])</f>
        <v>-450657</v>
      </c>
      <c r="J644" s="8"/>
    </row>
    <row r="645" spans="2:10" x14ac:dyDescent="0.3">
      <c r="B645" s="5">
        <v>45258</v>
      </c>
      <c r="C645" s="6" t="s">
        <v>41</v>
      </c>
      <c r="D645" s="4" t="s">
        <v>17</v>
      </c>
      <c r="E645" s="4" t="str">
        <f>IFERROR(VLOOKUP(tbl_lançamentos[[#This Row],[Categoria]],tbl_configurações[],2,0),"")</f>
        <v>Saída</v>
      </c>
      <c r="F645" s="4" t="str">
        <f>IFERROR(VLOOKUP(tbl_lançamentos[[#This Row],[Categoria]],tbl_configurações[],3,0),"")</f>
        <v>Fixo</v>
      </c>
      <c r="G645" s="7">
        <v>2101</v>
      </c>
      <c r="H645" s="7">
        <f>IF(ISNUMBER(H644),H644,0)+IF(tbl_lançamentos[[#This Row],[Movimento]]="Entrada",tbl_lançamentos[[#This Row],[Realizado]],-tbl_lançamentos[[#This Row],[Realizado]])</f>
        <v>-452758</v>
      </c>
      <c r="J645" s="8"/>
    </row>
    <row r="646" spans="2:10" x14ac:dyDescent="0.3">
      <c r="B646" s="5">
        <v>45258</v>
      </c>
      <c r="C646" s="6" t="s">
        <v>34</v>
      </c>
      <c r="D646" s="4" t="s">
        <v>16</v>
      </c>
      <c r="E646" s="4" t="str">
        <f>IFERROR(VLOOKUP(tbl_lançamentos[[#This Row],[Categoria]],tbl_configurações[],2,0),"")</f>
        <v>Entrada</v>
      </c>
      <c r="F646" s="4" t="str">
        <f>IFERROR(VLOOKUP(tbl_lançamentos[[#This Row],[Categoria]],tbl_configurações[],3,0),"")</f>
        <v>Fixo</v>
      </c>
      <c r="G646" s="7">
        <v>243</v>
      </c>
      <c r="H646" s="7">
        <f>IF(ISNUMBER(H645),H645,0)+IF(tbl_lançamentos[[#This Row],[Movimento]]="Entrada",tbl_lançamentos[[#This Row],[Realizado]],-tbl_lançamentos[[#This Row],[Realizado]])</f>
        <v>-452515</v>
      </c>
      <c r="J646" s="8"/>
    </row>
    <row r="647" spans="2:10" x14ac:dyDescent="0.3">
      <c r="B647" s="5">
        <v>45259</v>
      </c>
      <c r="C647" s="6" t="s">
        <v>37</v>
      </c>
      <c r="D647" s="4" t="s">
        <v>23</v>
      </c>
      <c r="E647" s="4" t="str">
        <f>IFERROR(VLOOKUP(tbl_lançamentos[[#This Row],[Categoria]],tbl_configurações[],2,0),"")</f>
        <v>Saída</v>
      </c>
      <c r="F647" s="4" t="str">
        <f>IFERROR(VLOOKUP(tbl_lançamentos[[#This Row],[Categoria]],tbl_configurações[],3,0),"")</f>
        <v>Fixo</v>
      </c>
      <c r="G647" s="7">
        <v>621</v>
      </c>
      <c r="H647" s="7">
        <f>IF(ISNUMBER(H646),H646,0)+IF(tbl_lançamentos[[#This Row],[Movimento]]="Entrada",tbl_lançamentos[[#This Row],[Realizado]],-tbl_lançamentos[[#This Row],[Realizado]])</f>
        <v>-453136</v>
      </c>
      <c r="J647" s="8"/>
    </row>
    <row r="648" spans="2:10" x14ac:dyDescent="0.3">
      <c r="B648" s="5">
        <v>45259</v>
      </c>
      <c r="C648" s="6" t="s">
        <v>13</v>
      </c>
      <c r="D648" s="4" t="s">
        <v>16</v>
      </c>
      <c r="E648" s="4" t="str">
        <f>IFERROR(VLOOKUP(tbl_lançamentos[[#This Row],[Categoria]],tbl_configurações[],2,0),"")</f>
        <v>Entrada</v>
      </c>
      <c r="F648" s="4" t="str">
        <f>IFERROR(VLOOKUP(tbl_lançamentos[[#This Row],[Categoria]],tbl_configurações[],3,0),"")</f>
        <v>Fixo</v>
      </c>
      <c r="G648" s="7">
        <v>1708</v>
      </c>
      <c r="H648" s="7">
        <f>IF(ISNUMBER(H647),H647,0)+IF(tbl_lançamentos[[#This Row],[Movimento]]="Entrada",tbl_lançamentos[[#This Row],[Realizado]],-tbl_lançamentos[[#This Row],[Realizado]])</f>
        <v>-451428</v>
      </c>
      <c r="J648" s="8"/>
    </row>
    <row r="649" spans="2:10" x14ac:dyDescent="0.3">
      <c r="B649" s="5">
        <v>45261</v>
      </c>
      <c r="C649" s="6" t="s">
        <v>52</v>
      </c>
      <c r="D649" s="4" t="s">
        <v>26</v>
      </c>
      <c r="E649" s="4" t="str">
        <f>IFERROR(VLOOKUP(tbl_lançamentos[[#This Row],[Categoria]],tbl_configurações[],2,0),"")</f>
        <v>Saída</v>
      </c>
      <c r="F649" s="4" t="str">
        <f>IFERROR(VLOOKUP(tbl_lançamentos[[#This Row],[Categoria]],tbl_configurações[],3,0),"")</f>
        <v>Variável</v>
      </c>
      <c r="G649" s="7">
        <v>1750</v>
      </c>
      <c r="H649" s="7">
        <f>IF(ISNUMBER(H648),H648,0)+IF(tbl_lançamentos[[#This Row],[Movimento]]="Entrada",tbl_lançamentos[[#This Row],[Realizado]],-tbl_lançamentos[[#This Row],[Realizado]])</f>
        <v>-453178</v>
      </c>
      <c r="J649" s="8"/>
    </row>
    <row r="650" spans="2:10" x14ac:dyDescent="0.3">
      <c r="B650" s="5">
        <v>45262</v>
      </c>
      <c r="C650" s="6" t="s">
        <v>39</v>
      </c>
      <c r="D650" s="4" t="s">
        <v>17</v>
      </c>
      <c r="E650" s="4" t="str">
        <f>IFERROR(VLOOKUP(tbl_lançamentos[[#This Row],[Categoria]],tbl_configurações[],2,0),"")</f>
        <v>Saída</v>
      </c>
      <c r="F650" s="4" t="str">
        <f>IFERROR(VLOOKUP(tbl_lançamentos[[#This Row],[Categoria]],tbl_configurações[],3,0),"")</f>
        <v>Fixo</v>
      </c>
      <c r="G650" s="7">
        <v>2763</v>
      </c>
      <c r="H650" s="7">
        <f>IF(ISNUMBER(H649),H649,0)+IF(tbl_lançamentos[[#This Row],[Movimento]]="Entrada",tbl_lançamentos[[#This Row],[Realizado]],-tbl_lançamentos[[#This Row],[Realizado]])</f>
        <v>-455941</v>
      </c>
      <c r="J650" s="8"/>
    </row>
    <row r="651" spans="2:10" x14ac:dyDescent="0.3">
      <c r="B651" s="5">
        <v>45262</v>
      </c>
      <c r="C651" s="6" t="s">
        <v>13</v>
      </c>
      <c r="D651" s="4" t="s">
        <v>16</v>
      </c>
      <c r="E651" s="4" t="str">
        <f>IFERROR(VLOOKUP(tbl_lançamentos[[#This Row],[Categoria]],tbl_configurações[],2,0),"")</f>
        <v>Entrada</v>
      </c>
      <c r="F651" s="4" t="str">
        <f>IFERROR(VLOOKUP(tbl_lançamentos[[#This Row],[Categoria]],tbl_configurações[],3,0),"")</f>
        <v>Fixo</v>
      </c>
      <c r="G651" s="7">
        <v>668</v>
      </c>
      <c r="H651" s="7">
        <f>IF(ISNUMBER(H650),H650,0)+IF(tbl_lançamentos[[#This Row],[Movimento]]="Entrada",tbl_lançamentos[[#This Row],[Realizado]],-tbl_lançamentos[[#This Row],[Realizado]])</f>
        <v>-455273</v>
      </c>
      <c r="J651" s="8"/>
    </row>
    <row r="652" spans="2:10" x14ac:dyDescent="0.3">
      <c r="B652" s="5">
        <v>45262</v>
      </c>
      <c r="C652" s="6" t="s">
        <v>44</v>
      </c>
      <c r="D652" s="4" t="s">
        <v>24</v>
      </c>
      <c r="E652" s="4" t="str">
        <f>IFERROR(VLOOKUP(tbl_lançamentos[[#This Row],[Categoria]],tbl_configurações[],2,0),"")</f>
        <v>Saída</v>
      </c>
      <c r="F652" s="4" t="str">
        <f>IFERROR(VLOOKUP(tbl_lançamentos[[#This Row],[Categoria]],tbl_configurações[],3,0),"")</f>
        <v>Variável</v>
      </c>
      <c r="G652" s="7">
        <v>1579</v>
      </c>
      <c r="H652" s="7">
        <f>IF(ISNUMBER(H651),H651,0)+IF(tbl_lançamentos[[#This Row],[Movimento]]="Entrada",tbl_lançamentos[[#This Row],[Realizado]],-tbl_lançamentos[[#This Row],[Realizado]])</f>
        <v>-456852</v>
      </c>
      <c r="J652" s="8"/>
    </row>
    <row r="653" spans="2:10" x14ac:dyDescent="0.3">
      <c r="B653" s="5">
        <v>45262</v>
      </c>
      <c r="C653" s="6" t="s">
        <v>11</v>
      </c>
      <c r="D653" s="4" t="s">
        <v>3</v>
      </c>
      <c r="E653" s="4" t="str">
        <f>IFERROR(VLOOKUP(tbl_lançamentos[[#This Row],[Categoria]],tbl_configurações[],2,0),"")</f>
        <v>Entrada</v>
      </c>
      <c r="F653" s="4" t="str">
        <f>IFERROR(VLOOKUP(tbl_lançamentos[[#This Row],[Categoria]],tbl_configurações[],3,0),"")</f>
        <v>Fixo</v>
      </c>
      <c r="G653" s="7">
        <v>266</v>
      </c>
      <c r="H653" s="7">
        <f>IF(ISNUMBER(H652),H652,0)+IF(tbl_lançamentos[[#This Row],[Movimento]]="Entrada",tbl_lançamentos[[#This Row],[Realizado]],-tbl_lançamentos[[#This Row],[Realizado]])</f>
        <v>-456586</v>
      </c>
      <c r="J653" s="8"/>
    </row>
    <row r="654" spans="2:10" x14ac:dyDescent="0.3">
      <c r="B654" s="5">
        <v>45263</v>
      </c>
      <c r="C654" s="6" t="s">
        <v>58</v>
      </c>
      <c r="D654" s="4" t="s">
        <v>17</v>
      </c>
      <c r="E654" s="4" t="str">
        <f>IFERROR(VLOOKUP(tbl_lançamentos[[#This Row],[Categoria]],tbl_configurações[],2,0),"")</f>
        <v>Saída</v>
      </c>
      <c r="F654" s="4" t="str">
        <f>IFERROR(VLOOKUP(tbl_lançamentos[[#This Row],[Categoria]],tbl_configurações[],3,0),"")</f>
        <v>Fixo</v>
      </c>
      <c r="G654" s="7">
        <v>275</v>
      </c>
      <c r="H654" s="7">
        <f>IF(ISNUMBER(H653),H653,0)+IF(tbl_lançamentos[[#This Row],[Movimento]]="Entrada",tbl_lançamentos[[#This Row],[Realizado]],-tbl_lançamentos[[#This Row],[Realizado]])</f>
        <v>-456861</v>
      </c>
      <c r="J654" s="8"/>
    </row>
    <row r="655" spans="2:10" x14ac:dyDescent="0.3">
      <c r="B655" s="5">
        <v>45264</v>
      </c>
      <c r="C655" s="6" t="s">
        <v>45</v>
      </c>
      <c r="D655" s="4" t="s">
        <v>28</v>
      </c>
      <c r="E655" s="4" t="str">
        <f>IFERROR(VLOOKUP(tbl_lançamentos[[#This Row],[Categoria]],tbl_configurações[],2,0),"")</f>
        <v>Saída</v>
      </c>
      <c r="F655" s="4" t="str">
        <f>IFERROR(VLOOKUP(tbl_lançamentos[[#This Row],[Categoria]],tbl_configurações[],3,0),"")</f>
        <v>Variável</v>
      </c>
      <c r="G655" s="7">
        <v>1411</v>
      </c>
      <c r="H655" s="7">
        <f>IF(ISNUMBER(H654),H654,0)+IF(tbl_lançamentos[[#This Row],[Movimento]]="Entrada",tbl_lançamentos[[#This Row],[Realizado]],-tbl_lançamentos[[#This Row],[Realizado]])</f>
        <v>-458272</v>
      </c>
      <c r="J655" s="8"/>
    </row>
    <row r="656" spans="2:10" x14ac:dyDescent="0.3">
      <c r="B656" s="5">
        <v>45264</v>
      </c>
      <c r="C656" s="6" t="s">
        <v>41</v>
      </c>
      <c r="D656" s="4" t="s">
        <v>17</v>
      </c>
      <c r="E656" s="4" t="str">
        <f>IFERROR(VLOOKUP(tbl_lançamentos[[#This Row],[Categoria]],tbl_configurações[],2,0),"")</f>
        <v>Saída</v>
      </c>
      <c r="F656" s="4" t="str">
        <f>IFERROR(VLOOKUP(tbl_lançamentos[[#This Row],[Categoria]],tbl_configurações[],3,0),"")</f>
        <v>Fixo</v>
      </c>
      <c r="G656" s="7">
        <v>3001</v>
      </c>
      <c r="H656" s="7">
        <f>IF(ISNUMBER(H655),H655,0)+IF(tbl_lançamentos[[#This Row],[Movimento]]="Entrada",tbl_lançamentos[[#This Row],[Realizado]],-tbl_lançamentos[[#This Row],[Realizado]])</f>
        <v>-461273</v>
      </c>
      <c r="J656" s="8"/>
    </row>
    <row r="657" spans="2:10" x14ac:dyDescent="0.3">
      <c r="B657" s="5">
        <v>45267</v>
      </c>
      <c r="C657" s="6" t="s">
        <v>29</v>
      </c>
      <c r="D657" s="4" t="s">
        <v>24</v>
      </c>
      <c r="E657" s="4" t="str">
        <f>IFERROR(VLOOKUP(tbl_lançamentos[[#This Row],[Categoria]],tbl_configurações[],2,0),"")</f>
        <v>Saída</v>
      </c>
      <c r="F657" s="4" t="str">
        <f>IFERROR(VLOOKUP(tbl_lançamentos[[#This Row],[Categoria]],tbl_configurações[],3,0),"")</f>
        <v>Variável</v>
      </c>
      <c r="G657" s="7">
        <v>689</v>
      </c>
      <c r="H657" s="7">
        <f>IF(ISNUMBER(H656),H656,0)+IF(tbl_lançamentos[[#This Row],[Movimento]]="Entrada",tbl_lançamentos[[#This Row],[Realizado]],-tbl_lançamentos[[#This Row],[Realizado]])</f>
        <v>-461962</v>
      </c>
      <c r="J657" s="8"/>
    </row>
    <row r="658" spans="2:10" x14ac:dyDescent="0.3">
      <c r="B658" s="5">
        <v>45268</v>
      </c>
      <c r="C658" s="6" t="s">
        <v>11</v>
      </c>
      <c r="D658" s="4" t="s">
        <v>3</v>
      </c>
      <c r="E658" s="4" t="str">
        <f>IFERROR(VLOOKUP(tbl_lançamentos[[#This Row],[Categoria]],tbl_configurações[],2,0),"")</f>
        <v>Entrada</v>
      </c>
      <c r="F658" s="4" t="str">
        <f>IFERROR(VLOOKUP(tbl_lançamentos[[#This Row],[Categoria]],tbl_configurações[],3,0),"")</f>
        <v>Fixo</v>
      </c>
      <c r="G658" s="7">
        <v>2346</v>
      </c>
      <c r="H658" s="7">
        <f>IF(ISNUMBER(H657),H657,0)+IF(tbl_lançamentos[[#This Row],[Movimento]]="Entrada",tbl_lançamentos[[#This Row],[Realizado]],-tbl_lançamentos[[#This Row],[Realizado]])</f>
        <v>-459616</v>
      </c>
      <c r="J658" s="8"/>
    </row>
    <row r="659" spans="2:10" x14ac:dyDescent="0.3">
      <c r="B659" s="5">
        <v>45269</v>
      </c>
      <c r="C659" s="6" t="s">
        <v>39</v>
      </c>
      <c r="D659" s="4" t="s">
        <v>17</v>
      </c>
      <c r="E659" s="4" t="str">
        <f>IFERROR(VLOOKUP(tbl_lançamentos[[#This Row],[Categoria]],tbl_configurações[],2,0),"")</f>
        <v>Saída</v>
      </c>
      <c r="F659" s="4" t="str">
        <f>IFERROR(VLOOKUP(tbl_lançamentos[[#This Row],[Categoria]],tbl_configurações[],3,0),"")</f>
        <v>Fixo</v>
      </c>
      <c r="G659" s="7">
        <v>2446</v>
      </c>
      <c r="H659" s="7">
        <f>IF(ISNUMBER(H658),H658,0)+IF(tbl_lançamentos[[#This Row],[Movimento]]="Entrada",tbl_lançamentos[[#This Row],[Realizado]],-tbl_lançamentos[[#This Row],[Realizado]])</f>
        <v>-462062</v>
      </c>
      <c r="J659" s="8"/>
    </row>
    <row r="660" spans="2:10" x14ac:dyDescent="0.3">
      <c r="B660" s="5">
        <v>45269</v>
      </c>
      <c r="C660" s="6" t="s">
        <v>46</v>
      </c>
      <c r="D660" s="4" t="s">
        <v>22</v>
      </c>
      <c r="E660" s="4" t="str">
        <f>IFERROR(VLOOKUP(tbl_lançamentos[[#This Row],[Categoria]],tbl_configurações[],2,0),"")</f>
        <v>Saída</v>
      </c>
      <c r="F660" s="4" t="str">
        <f>IFERROR(VLOOKUP(tbl_lançamentos[[#This Row],[Categoria]],tbl_configurações[],3,0),"")</f>
        <v>Fixo</v>
      </c>
      <c r="G660" s="7">
        <v>1273</v>
      </c>
      <c r="H660" s="7">
        <f>IF(ISNUMBER(H659),H659,0)+IF(tbl_lançamentos[[#This Row],[Movimento]]="Entrada",tbl_lançamentos[[#This Row],[Realizado]],-tbl_lançamentos[[#This Row],[Realizado]])</f>
        <v>-463335</v>
      </c>
      <c r="J660" s="8"/>
    </row>
    <row r="661" spans="2:10" x14ac:dyDescent="0.3">
      <c r="B661" s="5">
        <v>45271</v>
      </c>
      <c r="C661" s="6" t="s">
        <v>38</v>
      </c>
      <c r="D661" s="4" t="s">
        <v>24</v>
      </c>
      <c r="E661" s="4" t="str">
        <f>IFERROR(VLOOKUP(tbl_lançamentos[[#This Row],[Categoria]],tbl_configurações[],2,0),"")</f>
        <v>Saída</v>
      </c>
      <c r="F661" s="4" t="str">
        <f>IFERROR(VLOOKUP(tbl_lançamentos[[#This Row],[Categoria]],tbl_configurações[],3,0),"")</f>
        <v>Variável</v>
      </c>
      <c r="G661" s="7">
        <v>1731</v>
      </c>
      <c r="H661" s="7">
        <f>IF(ISNUMBER(H660),H660,0)+IF(tbl_lançamentos[[#This Row],[Movimento]]="Entrada",tbl_lançamentos[[#This Row],[Realizado]],-tbl_lançamentos[[#This Row],[Realizado]])</f>
        <v>-465066</v>
      </c>
      <c r="J661" s="8"/>
    </row>
    <row r="662" spans="2:10" x14ac:dyDescent="0.3">
      <c r="B662" s="5">
        <v>45272</v>
      </c>
      <c r="C662" s="6" t="s">
        <v>33</v>
      </c>
      <c r="D662" s="4" t="s">
        <v>20</v>
      </c>
      <c r="E662" s="4" t="str">
        <f>IFERROR(VLOOKUP(tbl_lançamentos[[#This Row],[Categoria]],tbl_configurações[],2,0),"")</f>
        <v>Saída</v>
      </c>
      <c r="F662" s="4" t="str">
        <f>IFERROR(VLOOKUP(tbl_lançamentos[[#This Row],[Categoria]],tbl_configurações[],3,0),"")</f>
        <v>Fixo</v>
      </c>
      <c r="G662" s="7">
        <v>1316</v>
      </c>
      <c r="H662" s="7">
        <f>IF(ISNUMBER(H661),H661,0)+IF(tbl_lançamentos[[#This Row],[Movimento]]="Entrada",tbl_lançamentos[[#This Row],[Realizado]],-tbl_lançamentos[[#This Row],[Realizado]])</f>
        <v>-466382</v>
      </c>
      <c r="J662" s="8"/>
    </row>
    <row r="663" spans="2:10" x14ac:dyDescent="0.3">
      <c r="B663" s="5">
        <v>45276</v>
      </c>
      <c r="C663" s="6" t="s">
        <v>48</v>
      </c>
      <c r="D663" s="4" t="s">
        <v>21</v>
      </c>
      <c r="E663" s="4" t="str">
        <f>IFERROR(VLOOKUP(tbl_lançamentos[[#This Row],[Categoria]],tbl_configurações[],2,0),"")</f>
        <v>Saída</v>
      </c>
      <c r="F663" s="4" t="str">
        <f>IFERROR(VLOOKUP(tbl_lançamentos[[#This Row],[Categoria]],tbl_configurações[],3,0),"")</f>
        <v>Fixo</v>
      </c>
      <c r="G663" s="7">
        <v>1162</v>
      </c>
      <c r="H663" s="7">
        <f>IF(ISNUMBER(H662),H662,0)+IF(tbl_lançamentos[[#This Row],[Movimento]]="Entrada",tbl_lançamentos[[#This Row],[Realizado]],-tbl_lançamentos[[#This Row],[Realizado]])</f>
        <v>-467544</v>
      </c>
      <c r="J663" s="8"/>
    </row>
    <row r="664" spans="2:10" x14ac:dyDescent="0.3">
      <c r="B664" s="5">
        <v>45279</v>
      </c>
      <c r="C664" s="6" t="s">
        <v>40</v>
      </c>
      <c r="D664" s="4" t="s">
        <v>27</v>
      </c>
      <c r="E664" s="4" t="str">
        <f>IFERROR(VLOOKUP(tbl_lançamentos[[#This Row],[Categoria]],tbl_configurações[],2,0),"")</f>
        <v>Saída</v>
      </c>
      <c r="F664" s="4" t="str">
        <f>IFERROR(VLOOKUP(tbl_lançamentos[[#This Row],[Categoria]],tbl_configurações[],3,0),"")</f>
        <v>Variável</v>
      </c>
      <c r="G664" s="7">
        <v>261</v>
      </c>
      <c r="H664" s="7">
        <f>IF(ISNUMBER(H663),H663,0)+IF(tbl_lançamentos[[#This Row],[Movimento]]="Entrada",tbl_lançamentos[[#This Row],[Realizado]],-tbl_lançamentos[[#This Row],[Realizado]])</f>
        <v>-467805</v>
      </c>
      <c r="J664" s="8"/>
    </row>
    <row r="665" spans="2:10" x14ac:dyDescent="0.3">
      <c r="B665" s="5">
        <v>45281</v>
      </c>
      <c r="C665" s="6" t="s">
        <v>30</v>
      </c>
      <c r="D665" s="4" t="s">
        <v>28</v>
      </c>
      <c r="E665" s="4" t="str">
        <f>IFERROR(VLOOKUP(tbl_lançamentos[[#This Row],[Categoria]],tbl_configurações[],2,0),"")</f>
        <v>Saída</v>
      </c>
      <c r="F665" s="4" t="str">
        <f>IFERROR(VLOOKUP(tbl_lançamentos[[#This Row],[Categoria]],tbl_configurações[],3,0),"")</f>
        <v>Variável</v>
      </c>
      <c r="G665" s="7">
        <v>470</v>
      </c>
      <c r="H665" s="7">
        <f>IF(ISNUMBER(H664),H664,0)+IF(tbl_lançamentos[[#This Row],[Movimento]]="Entrada",tbl_lançamentos[[#This Row],[Realizado]],-tbl_lançamentos[[#This Row],[Realizado]])</f>
        <v>-468275</v>
      </c>
      <c r="J665" s="8"/>
    </row>
    <row r="666" spans="2:10" x14ac:dyDescent="0.3">
      <c r="B666" s="5">
        <v>45285</v>
      </c>
      <c r="C666" s="6" t="s">
        <v>47</v>
      </c>
      <c r="D666" s="4" t="s">
        <v>23</v>
      </c>
      <c r="E666" s="4" t="str">
        <f>IFERROR(VLOOKUP(tbl_lançamentos[[#This Row],[Categoria]],tbl_configurações[],2,0),"")</f>
        <v>Saída</v>
      </c>
      <c r="F666" s="4" t="str">
        <f>IFERROR(VLOOKUP(tbl_lançamentos[[#This Row],[Categoria]],tbl_configurações[],3,0),"")</f>
        <v>Fixo</v>
      </c>
      <c r="G666" s="7">
        <v>617</v>
      </c>
      <c r="H666" s="7">
        <f>IF(ISNUMBER(H665),H665,0)+IF(tbl_lançamentos[[#This Row],[Movimento]]="Entrada",tbl_lançamentos[[#This Row],[Realizado]],-tbl_lançamentos[[#This Row],[Realizado]])</f>
        <v>-468892</v>
      </c>
      <c r="J666" s="8"/>
    </row>
    <row r="667" spans="2:10" x14ac:dyDescent="0.3">
      <c r="B667" s="5">
        <v>45286</v>
      </c>
      <c r="C667" s="6" t="s">
        <v>35</v>
      </c>
      <c r="D667" s="4" t="s">
        <v>27</v>
      </c>
      <c r="E667" s="4" t="str">
        <f>IFERROR(VLOOKUP(tbl_lançamentos[[#This Row],[Categoria]],tbl_configurações[],2,0),"")</f>
        <v>Saída</v>
      </c>
      <c r="F667" s="4" t="str">
        <f>IFERROR(VLOOKUP(tbl_lançamentos[[#This Row],[Categoria]],tbl_configurações[],3,0),"")</f>
        <v>Variável</v>
      </c>
      <c r="G667" s="7">
        <v>2666</v>
      </c>
      <c r="H667" s="7">
        <f>IF(ISNUMBER(H666),H666,0)+IF(tbl_lançamentos[[#This Row],[Movimento]]="Entrada",tbl_lançamentos[[#This Row],[Realizado]],-tbl_lançamentos[[#This Row],[Realizado]])</f>
        <v>-471558</v>
      </c>
      <c r="J667" s="8"/>
    </row>
    <row r="668" spans="2:10" x14ac:dyDescent="0.3">
      <c r="B668" s="5">
        <v>45288</v>
      </c>
      <c r="C668" s="6" t="s">
        <v>31</v>
      </c>
      <c r="D668" s="4" t="s">
        <v>21</v>
      </c>
      <c r="E668" s="4" t="str">
        <f>IFERROR(VLOOKUP(tbl_lançamentos[[#This Row],[Categoria]],tbl_configurações[],2,0),"")</f>
        <v>Saída</v>
      </c>
      <c r="F668" s="4" t="str">
        <f>IFERROR(VLOOKUP(tbl_lançamentos[[#This Row],[Categoria]],tbl_configurações[],3,0),"")</f>
        <v>Fixo</v>
      </c>
      <c r="G668" s="7">
        <v>2256</v>
      </c>
      <c r="H668" s="7">
        <f>IF(ISNUMBER(H667),H667,0)+IF(tbl_lançamentos[[#This Row],[Movimento]]="Entrada",tbl_lançamentos[[#This Row],[Realizado]],-tbl_lançamentos[[#This Row],[Realizado]])</f>
        <v>-473814</v>
      </c>
      <c r="J668" s="8"/>
    </row>
    <row r="669" spans="2:10" x14ac:dyDescent="0.3">
      <c r="B669" s="5">
        <v>45289</v>
      </c>
      <c r="C669" s="6" t="s">
        <v>12</v>
      </c>
      <c r="D669" s="4" t="s">
        <v>19</v>
      </c>
      <c r="E669" s="4" t="str">
        <f>IFERROR(VLOOKUP(tbl_lançamentos[[#This Row],[Categoria]],tbl_configurações[],2,0),"")</f>
        <v>Saída</v>
      </c>
      <c r="F669" s="4" t="str">
        <f>IFERROR(VLOOKUP(tbl_lançamentos[[#This Row],[Categoria]],tbl_configurações[],3,0),"")</f>
        <v>Fixo</v>
      </c>
      <c r="G669" s="7">
        <v>1954</v>
      </c>
      <c r="H669" s="7">
        <f>IF(ISNUMBER(H668),H668,0)+IF(tbl_lançamentos[[#This Row],[Movimento]]="Entrada",tbl_lançamentos[[#This Row],[Realizado]],-tbl_lançamentos[[#This Row],[Realizado]])</f>
        <v>-475768</v>
      </c>
      <c r="J669" s="8"/>
    </row>
    <row r="670" spans="2:10" x14ac:dyDescent="0.3">
      <c r="B670" s="5">
        <v>45289</v>
      </c>
      <c r="C670" s="6" t="s">
        <v>56</v>
      </c>
      <c r="D670" s="4" t="s">
        <v>22</v>
      </c>
      <c r="E670" s="4" t="str">
        <f>IFERROR(VLOOKUP(tbl_lançamentos[[#This Row],[Categoria]],tbl_configurações[],2,0),"")</f>
        <v>Saída</v>
      </c>
      <c r="F670" s="4" t="str">
        <f>IFERROR(VLOOKUP(tbl_lançamentos[[#This Row],[Categoria]],tbl_configurações[],3,0),"")</f>
        <v>Fixo</v>
      </c>
      <c r="G670" s="7">
        <v>3438</v>
      </c>
      <c r="H670" s="7">
        <f>IF(ISNUMBER(H669),H669,0)+IF(tbl_lançamentos[[#This Row],[Movimento]]="Entrada",tbl_lançamentos[[#This Row],[Realizado]],-tbl_lançamentos[[#This Row],[Realizado]])</f>
        <v>-479206</v>
      </c>
      <c r="J670" s="8"/>
    </row>
    <row r="671" spans="2:10" x14ac:dyDescent="0.3">
      <c r="B671" s="5">
        <v>45291</v>
      </c>
      <c r="C671" s="6" t="s">
        <v>32</v>
      </c>
      <c r="D671" s="4" t="s">
        <v>27</v>
      </c>
      <c r="E671" s="4" t="str">
        <f>IFERROR(VLOOKUP(tbl_lançamentos[[#This Row],[Categoria]],tbl_configurações[],2,0),"")</f>
        <v>Saída</v>
      </c>
      <c r="F671" s="4" t="str">
        <f>IFERROR(VLOOKUP(tbl_lançamentos[[#This Row],[Categoria]],tbl_configurações[],3,0),"")</f>
        <v>Variável</v>
      </c>
      <c r="G671" s="7">
        <v>1457</v>
      </c>
      <c r="H671" s="7">
        <f>IF(ISNUMBER(H670),H670,0)+IF(tbl_lançamentos[[#This Row],[Movimento]]="Entrada",tbl_lançamentos[[#This Row],[Realizado]],-tbl_lançamentos[[#This Row],[Realizado]])</f>
        <v>-480663</v>
      </c>
      <c r="J671" s="8"/>
    </row>
    <row r="672" spans="2:10" x14ac:dyDescent="0.3">
      <c r="B672" s="5">
        <v>45291</v>
      </c>
      <c r="C672" s="6" t="s">
        <v>44</v>
      </c>
      <c r="D672" s="4" t="s">
        <v>24</v>
      </c>
      <c r="E672" s="4" t="str">
        <f>IFERROR(VLOOKUP(tbl_lançamentos[[#This Row],[Categoria]],tbl_configurações[],2,0),"")</f>
        <v>Saída</v>
      </c>
      <c r="F672" s="4" t="str">
        <f>IFERROR(VLOOKUP(tbl_lançamentos[[#This Row],[Categoria]],tbl_configurações[],3,0),"")</f>
        <v>Variável</v>
      </c>
      <c r="G672" s="7">
        <v>3326</v>
      </c>
      <c r="H672" s="7">
        <f>IF(ISNUMBER(H671),H671,0)+IF(tbl_lançamentos[[#This Row],[Movimento]]="Entrada",tbl_lançamentos[[#This Row],[Realizado]],-tbl_lançamentos[[#This Row],[Realizado]])</f>
        <v>-483989</v>
      </c>
      <c r="J672" s="8"/>
    </row>
    <row r="673" spans="2:10" x14ac:dyDescent="0.3">
      <c r="B673" s="5">
        <v>45293</v>
      </c>
      <c r="C673" s="6" t="s">
        <v>12</v>
      </c>
      <c r="D673" s="4" t="s">
        <v>19</v>
      </c>
      <c r="E673" s="4" t="str">
        <f>IFERROR(VLOOKUP(tbl_lançamentos[[#This Row],[Categoria]],tbl_configurações[],2,0),"")</f>
        <v>Saída</v>
      </c>
      <c r="F673" s="4" t="str">
        <f>IFERROR(VLOOKUP(tbl_lançamentos[[#This Row],[Categoria]],tbl_configurações[],3,0),"")</f>
        <v>Fixo</v>
      </c>
      <c r="G673" s="7">
        <v>1523</v>
      </c>
      <c r="H673" s="7">
        <f>IF(ISNUMBER(H672),H672,0)+IF(tbl_lançamentos[[#This Row],[Movimento]]="Entrada",tbl_lançamentos[[#This Row],[Realizado]],-tbl_lançamentos[[#This Row],[Realizado]])</f>
        <v>-485512</v>
      </c>
      <c r="J673" s="8"/>
    </row>
    <row r="674" spans="2:10" x14ac:dyDescent="0.3">
      <c r="B674" s="5">
        <v>45295</v>
      </c>
      <c r="C674" s="6" t="s">
        <v>12</v>
      </c>
      <c r="D674" s="4" t="s">
        <v>19</v>
      </c>
      <c r="E674" s="4" t="str">
        <f>IFERROR(VLOOKUP(tbl_lançamentos[[#This Row],[Categoria]],tbl_configurações[],2,0),"")</f>
        <v>Saída</v>
      </c>
      <c r="F674" s="4" t="str">
        <f>IFERROR(VLOOKUP(tbl_lançamentos[[#This Row],[Categoria]],tbl_configurações[],3,0),"")</f>
        <v>Fixo</v>
      </c>
      <c r="G674" s="7">
        <v>2502</v>
      </c>
      <c r="H674" s="7">
        <f>IF(ISNUMBER(H673),H673,0)+IF(tbl_lançamentos[[#This Row],[Movimento]]="Entrada",tbl_lançamentos[[#This Row],[Realizado]],-tbl_lançamentos[[#This Row],[Realizado]])</f>
        <v>-488014</v>
      </c>
      <c r="J674" s="8"/>
    </row>
    <row r="675" spans="2:10" x14ac:dyDescent="0.3">
      <c r="B675" s="5">
        <v>45295</v>
      </c>
      <c r="C675" s="6" t="s">
        <v>34</v>
      </c>
      <c r="D675" s="4" t="s">
        <v>16</v>
      </c>
      <c r="E675" s="4" t="str">
        <f>IFERROR(VLOOKUP(tbl_lançamentos[[#This Row],[Categoria]],tbl_configurações[],2,0),"")</f>
        <v>Entrada</v>
      </c>
      <c r="F675" s="4" t="str">
        <f>IFERROR(VLOOKUP(tbl_lançamentos[[#This Row],[Categoria]],tbl_configurações[],3,0),"")</f>
        <v>Fixo</v>
      </c>
      <c r="G675" s="7">
        <v>3872</v>
      </c>
      <c r="H675" s="7">
        <f>IF(ISNUMBER(H674),H674,0)+IF(tbl_lançamentos[[#This Row],[Movimento]]="Entrada",tbl_lançamentos[[#This Row],[Realizado]],-tbl_lançamentos[[#This Row],[Realizado]])</f>
        <v>-484142</v>
      </c>
      <c r="J675" s="8"/>
    </row>
    <row r="676" spans="2:10" x14ac:dyDescent="0.3">
      <c r="B676" s="5">
        <v>45296</v>
      </c>
      <c r="C676" s="6" t="s">
        <v>33</v>
      </c>
      <c r="D676" s="4" t="s">
        <v>20</v>
      </c>
      <c r="E676" s="4" t="str">
        <f>IFERROR(VLOOKUP(tbl_lançamentos[[#This Row],[Categoria]],tbl_configurações[],2,0),"")</f>
        <v>Saída</v>
      </c>
      <c r="F676" s="4" t="str">
        <f>IFERROR(VLOOKUP(tbl_lançamentos[[#This Row],[Categoria]],tbl_configurações[],3,0),"")</f>
        <v>Fixo</v>
      </c>
      <c r="G676" s="7">
        <v>2625</v>
      </c>
      <c r="H676" s="7">
        <f>IF(ISNUMBER(H675),H675,0)+IF(tbl_lançamentos[[#This Row],[Movimento]]="Entrada",tbl_lançamentos[[#This Row],[Realizado]],-tbl_lançamentos[[#This Row],[Realizado]])</f>
        <v>-486767</v>
      </c>
      <c r="J676" s="8"/>
    </row>
    <row r="677" spans="2:10" x14ac:dyDescent="0.3">
      <c r="B677" s="5">
        <v>45296</v>
      </c>
      <c r="C677" s="6" t="s">
        <v>57</v>
      </c>
      <c r="D677" s="4" t="s">
        <v>26</v>
      </c>
      <c r="E677" s="4" t="str">
        <f>IFERROR(VLOOKUP(tbl_lançamentos[[#This Row],[Categoria]],tbl_configurações[],2,0),"")</f>
        <v>Saída</v>
      </c>
      <c r="F677" s="4" t="str">
        <f>IFERROR(VLOOKUP(tbl_lançamentos[[#This Row],[Categoria]],tbl_configurações[],3,0),"")</f>
        <v>Variável</v>
      </c>
      <c r="G677" s="7">
        <v>744</v>
      </c>
      <c r="H677" s="7">
        <f>IF(ISNUMBER(H676),H676,0)+IF(tbl_lançamentos[[#This Row],[Movimento]]="Entrada",tbl_lançamentos[[#This Row],[Realizado]],-tbl_lançamentos[[#This Row],[Realizado]])</f>
        <v>-487511</v>
      </c>
      <c r="J677" s="8"/>
    </row>
    <row r="678" spans="2:10" x14ac:dyDescent="0.3">
      <c r="B678" s="5">
        <v>45296</v>
      </c>
      <c r="C678" s="6" t="s">
        <v>13</v>
      </c>
      <c r="D678" s="4" t="s">
        <v>16</v>
      </c>
      <c r="E678" s="4" t="str">
        <f>IFERROR(VLOOKUP(tbl_lançamentos[[#This Row],[Categoria]],tbl_configurações[],2,0),"")</f>
        <v>Entrada</v>
      </c>
      <c r="F678" s="4" t="str">
        <f>IFERROR(VLOOKUP(tbl_lançamentos[[#This Row],[Categoria]],tbl_configurações[],3,0),"")</f>
        <v>Fixo</v>
      </c>
      <c r="G678" s="7">
        <v>3565</v>
      </c>
      <c r="H678" s="7">
        <f>IF(ISNUMBER(H677),H677,0)+IF(tbl_lançamentos[[#This Row],[Movimento]]="Entrada",tbl_lançamentos[[#This Row],[Realizado]],-tbl_lançamentos[[#This Row],[Realizado]])</f>
        <v>-483946</v>
      </c>
      <c r="J678" s="8"/>
    </row>
    <row r="679" spans="2:10" x14ac:dyDescent="0.3">
      <c r="B679" s="5">
        <v>45297</v>
      </c>
      <c r="C679" s="6" t="s">
        <v>12</v>
      </c>
      <c r="D679" s="4" t="s">
        <v>19</v>
      </c>
      <c r="E679" s="4" t="str">
        <f>IFERROR(VLOOKUP(tbl_lançamentos[[#This Row],[Categoria]],tbl_configurações[],2,0),"")</f>
        <v>Saída</v>
      </c>
      <c r="F679" s="4" t="str">
        <f>IFERROR(VLOOKUP(tbl_lançamentos[[#This Row],[Categoria]],tbl_configurações[],3,0),"")</f>
        <v>Fixo</v>
      </c>
      <c r="G679" s="7">
        <v>1961</v>
      </c>
      <c r="H679" s="7">
        <f>IF(ISNUMBER(H678),H678,0)+IF(tbl_lançamentos[[#This Row],[Movimento]]="Entrada",tbl_lançamentos[[#This Row],[Realizado]],-tbl_lançamentos[[#This Row],[Realizado]])</f>
        <v>-485907</v>
      </c>
      <c r="J679" s="8"/>
    </row>
    <row r="680" spans="2:10" x14ac:dyDescent="0.3">
      <c r="B680" s="5">
        <v>45300</v>
      </c>
      <c r="C680" s="6" t="s">
        <v>58</v>
      </c>
      <c r="D680" s="4" t="s">
        <v>17</v>
      </c>
      <c r="E680" s="4" t="str">
        <f>IFERROR(VLOOKUP(tbl_lançamentos[[#This Row],[Categoria]],tbl_configurações[],2,0),"")</f>
        <v>Saída</v>
      </c>
      <c r="F680" s="4" t="str">
        <f>IFERROR(VLOOKUP(tbl_lançamentos[[#This Row],[Categoria]],tbl_configurações[],3,0),"")</f>
        <v>Fixo</v>
      </c>
      <c r="G680" s="7">
        <v>929</v>
      </c>
      <c r="H680" s="7">
        <f>IF(ISNUMBER(H679),H679,0)+IF(tbl_lançamentos[[#This Row],[Movimento]]="Entrada",tbl_lançamentos[[#This Row],[Realizado]],-tbl_lançamentos[[#This Row],[Realizado]])</f>
        <v>-486836</v>
      </c>
      <c r="J680" s="8"/>
    </row>
    <row r="681" spans="2:10" x14ac:dyDescent="0.3">
      <c r="B681" s="5">
        <v>45300</v>
      </c>
      <c r="C681" s="6" t="s">
        <v>52</v>
      </c>
      <c r="D681" s="4" t="s">
        <v>26</v>
      </c>
      <c r="E681" s="4" t="str">
        <f>IFERROR(VLOOKUP(tbl_lançamentos[[#This Row],[Categoria]],tbl_configurações[],2,0),"")</f>
        <v>Saída</v>
      </c>
      <c r="F681" s="4" t="str">
        <f>IFERROR(VLOOKUP(tbl_lançamentos[[#This Row],[Categoria]],tbl_configurações[],3,0),"")</f>
        <v>Variável</v>
      </c>
      <c r="G681" s="7">
        <v>1810</v>
      </c>
      <c r="H681" s="7">
        <f>IF(ISNUMBER(H680),H680,0)+IF(tbl_lançamentos[[#This Row],[Movimento]]="Entrada",tbl_lançamentos[[#This Row],[Realizado]],-tbl_lançamentos[[#This Row],[Realizado]])</f>
        <v>-488646</v>
      </c>
      <c r="J681" s="8"/>
    </row>
    <row r="682" spans="2:10" x14ac:dyDescent="0.3">
      <c r="B682" s="5">
        <v>45302</v>
      </c>
      <c r="C682" s="6" t="s">
        <v>43</v>
      </c>
      <c r="D682" s="4" t="s">
        <v>23</v>
      </c>
      <c r="E682" s="4" t="str">
        <f>IFERROR(VLOOKUP(tbl_lançamentos[[#This Row],[Categoria]],tbl_configurações[],2,0),"")</f>
        <v>Saída</v>
      </c>
      <c r="F682" s="4" t="str">
        <f>IFERROR(VLOOKUP(tbl_lançamentos[[#This Row],[Categoria]],tbl_configurações[],3,0),"")</f>
        <v>Fixo</v>
      </c>
      <c r="G682" s="7">
        <v>2034</v>
      </c>
      <c r="H682" s="7">
        <f>IF(ISNUMBER(H681),H681,0)+IF(tbl_lançamentos[[#This Row],[Movimento]]="Entrada",tbl_lançamentos[[#This Row],[Realizado]],-tbl_lançamentos[[#This Row],[Realizado]])</f>
        <v>-490680</v>
      </c>
      <c r="J682" s="8"/>
    </row>
    <row r="683" spans="2:10" x14ac:dyDescent="0.3">
      <c r="B683" s="5">
        <v>45303</v>
      </c>
      <c r="C683" s="6" t="s">
        <v>38</v>
      </c>
      <c r="D683" s="4" t="s">
        <v>24</v>
      </c>
      <c r="E683" s="4" t="str">
        <f>IFERROR(VLOOKUP(tbl_lançamentos[[#This Row],[Categoria]],tbl_configurações[],2,0),"")</f>
        <v>Saída</v>
      </c>
      <c r="F683" s="4" t="str">
        <f>IFERROR(VLOOKUP(tbl_lançamentos[[#This Row],[Categoria]],tbl_configurações[],3,0),"")</f>
        <v>Variável</v>
      </c>
      <c r="G683" s="7">
        <v>3579</v>
      </c>
      <c r="H683" s="7">
        <f>IF(ISNUMBER(H682),H682,0)+IF(tbl_lançamentos[[#This Row],[Movimento]]="Entrada",tbl_lançamentos[[#This Row],[Realizado]],-tbl_lançamentos[[#This Row],[Realizado]])</f>
        <v>-494259</v>
      </c>
      <c r="J683" s="8"/>
    </row>
    <row r="684" spans="2:10" x14ac:dyDescent="0.3">
      <c r="B684" s="5">
        <v>45304</v>
      </c>
      <c r="C684" s="6" t="s">
        <v>54</v>
      </c>
      <c r="D684" s="4" t="s">
        <v>19</v>
      </c>
      <c r="E684" s="4" t="str">
        <f>IFERROR(VLOOKUP(tbl_lançamentos[[#This Row],[Categoria]],tbl_configurações[],2,0),"")</f>
        <v>Saída</v>
      </c>
      <c r="F684" s="4" t="str">
        <f>IFERROR(VLOOKUP(tbl_lançamentos[[#This Row],[Categoria]],tbl_configurações[],3,0),"")</f>
        <v>Fixo</v>
      </c>
      <c r="G684" s="7">
        <v>3631</v>
      </c>
      <c r="H684" s="7">
        <f>IF(ISNUMBER(H683),H683,0)+IF(tbl_lançamentos[[#This Row],[Movimento]]="Entrada",tbl_lançamentos[[#This Row],[Realizado]],-tbl_lançamentos[[#This Row],[Realizado]])</f>
        <v>-497890</v>
      </c>
      <c r="J684" s="8"/>
    </row>
    <row r="685" spans="2:10" x14ac:dyDescent="0.3">
      <c r="B685" s="5">
        <v>45305</v>
      </c>
      <c r="C685" s="6" t="s">
        <v>43</v>
      </c>
      <c r="D685" s="4" t="s">
        <v>10</v>
      </c>
      <c r="E685" s="4" t="str">
        <f>IFERROR(VLOOKUP(tbl_lançamentos[[#This Row],[Categoria]],tbl_configurações[],2,0),"")</f>
        <v>Entrada</v>
      </c>
      <c r="F685" s="4" t="str">
        <f>IFERROR(VLOOKUP(tbl_lançamentos[[#This Row],[Categoria]],tbl_configurações[],3,0),"")</f>
        <v>Fixo</v>
      </c>
      <c r="G685" s="7">
        <v>93000</v>
      </c>
      <c r="H685" s="7">
        <f>IF(ISNUMBER(H684),H684,0)+IF(tbl_lançamentos[[#This Row],[Movimento]]="Entrada",tbl_lançamentos[[#This Row],[Realizado]],-tbl_lançamentos[[#This Row],[Realizado]])</f>
        <v>-404890</v>
      </c>
      <c r="J685" s="8"/>
    </row>
    <row r="686" spans="2:10" x14ac:dyDescent="0.3">
      <c r="B686" s="5">
        <v>45305</v>
      </c>
      <c r="C686" s="6" t="s">
        <v>35</v>
      </c>
      <c r="D686" s="4" t="s">
        <v>27</v>
      </c>
      <c r="E686" s="4" t="str">
        <f>IFERROR(VLOOKUP(tbl_lançamentos[[#This Row],[Categoria]],tbl_configurações[],2,0),"")</f>
        <v>Saída</v>
      </c>
      <c r="F686" s="4" t="str">
        <f>IFERROR(VLOOKUP(tbl_lançamentos[[#This Row],[Categoria]],tbl_configurações[],3,0),"")</f>
        <v>Variável</v>
      </c>
      <c r="G686" s="7">
        <v>2662</v>
      </c>
      <c r="H686" s="7">
        <f>IF(ISNUMBER(H685),H685,0)+IF(tbl_lançamentos[[#This Row],[Movimento]]="Entrada",tbl_lançamentos[[#This Row],[Realizado]],-tbl_lançamentos[[#This Row],[Realizado]])</f>
        <v>-407552</v>
      </c>
      <c r="J686" s="8"/>
    </row>
    <row r="687" spans="2:10" x14ac:dyDescent="0.3">
      <c r="B687" s="5">
        <v>45305</v>
      </c>
      <c r="C687" s="6" t="s">
        <v>57</v>
      </c>
      <c r="D687" s="4" t="s">
        <v>26</v>
      </c>
      <c r="E687" s="4" t="str">
        <f>IFERROR(VLOOKUP(tbl_lançamentos[[#This Row],[Categoria]],tbl_configurações[],2,0),"")</f>
        <v>Saída</v>
      </c>
      <c r="F687" s="4" t="str">
        <f>IFERROR(VLOOKUP(tbl_lançamentos[[#This Row],[Categoria]],tbl_configurações[],3,0),"")</f>
        <v>Variável</v>
      </c>
      <c r="G687" s="7">
        <v>3649</v>
      </c>
      <c r="H687" s="7">
        <f>IF(ISNUMBER(H686),H686,0)+IF(tbl_lançamentos[[#This Row],[Movimento]]="Entrada",tbl_lançamentos[[#This Row],[Realizado]],-tbl_lançamentos[[#This Row],[Realizado]])</f>
        <v>-411201</v>
      </c>
      <c r="J687" s="8"/>
    </row>
    <row r="688" spans="2:10" x14ac:dyDescent="0.3">
      <c r="B688" s="5">
        <v>45306</v>
      </c>
      <c r="C688" s="6" t="s">
        <v>45</v>
      </c>
      <c r="D688" s="4" t="s">
        <v>28</v>
      </c>
      <c r="E688" s="4" t="str">
        <f>IFERROR(VLOOKUP(tbl_lançamentos[[#This Row],[Categoria]],tbl_configurações[],2,0),"")</f>
        <v>Saída</v>
      </c>
      <c r="F688" s="4" t="str">
        <f>IFERROR(VLOOKUP(tbl_lançamentos[[#This Row],[Categoria]],tbl_configurações[],3,0),"")</f>
        <v>Variável</v>
      </c>
      <c r="G688" s="7">
        <v>51</v>
      </c>
      <c r="H688" s="7">
        <f>IF(ISNUMBER(H687),H687,0)+IF(tbl_lançamentos[[#This Row],[Movimento]]="Entrada",tbl_lançamentos[[#This Row],[Realizado]],-tbl_lançamentos[[#This Row],[Realizado]])</f>
        <v>-411252</v>
      </c>
      <c r="J688" s="8"/>
    </row>
    <row r="689" spans="2:10" x14ac:dyDescent="0.3">
      <c r="B689" s="5">
        <v>45307</v>
      </c>
      <c r="C689" s="6" t="s">
        <v>14</v>
      </c>
      <c r="D689" s="4" t="s">
        <v>15</v>
      </c>
      <c r="E689" s="4" t="str">
        <f>IFERROR(VLOOKUP(tbl_lançamentos[[#This Row],[Categoria]],tbl_configurações[],2,0),"")</f>
        <v>Entrada</v>
      </c>
      <c r="F689" s="4" t="str">
        <f>IFERROR(VLOOKUP(tbl_lançamentos[[#This Row],[Categoria]],tbl_configurações[],3,0),"")</f>
        <v>Fixo</v>
      </c>
      <c r="G689" s="7">
        <v>541</v>
      </c>
      <c r="H689" s="7">
        <f>IF(ISNUMBER(H688),H688,0)+IF(tbl_lançamentos[[#This Row],[Movimento]]="Entrada",tbl_lançamentos[[#This Row],[Realizado]],-tbl_lançamentos[[#This Row],[Realizado]])</f>
        <v>-410711</v>
      </c>
      <c r="J689" s="8"/>
    </row>
    <row r="690" spans="2:10" x14ac:dyDescent="0.3">
      <c r="B690" s="5">
        <v>45307</v>
      </c>
      <c r="C690" s="6" t="s">
        <v>58</v>
      </c>
      <c r="D690" s="4" t="s">
        <v>17</v>
      </c>
      <c r="E690" s="4" t="str">
        <f>IFERROR(VLOOKUP(tbl_lançamentos[[#This Row],[Categoria]],tbl_configurações[],2,0),"")</f>
        <v>Saída</v>
      </c>
      <c r="F690" s="4" t="str">
        <f>IFERROR(VLOOKUP(tbl_lançamentos[[#This Row],[Categoria]],tbl_configurações[],3,0),"")</f>
        <v>Fixo</v>
      </c>
      <c r="G690" s="7">
        <v>3679</v>
      </c>
      <c r="H690" s="7">
        <f>IF(ISNUMBER(H689),H689,0)+IF(tbl_lançamentos[[#This Row],[Movimento]]="Entrada",tbl_lançamentos[[#This Row],[Realizado]],-tbl_lançamentos[[#This Row],[Realizado]])</f>
        <v>-414390</v>
      </c>
      <c r="J690" s="8"/>
    </row>
    <row r="691" spans="2:10" x14ac:dyDescent="0.3">
      <c r="B691" s="5">
        <v>45308</v>
      </c>
      <c r="C691" s="6" t="s">
        <v>35</v>
      </c>
      <c r="D691" s="4" t="s">
        <v>27</v>
      </c>
      <c r="E691" s="4" t="str">
        <f>IFERROR(VLOOKUP(tbl_lançamentos[[#This Row],[Categoria]],tbl_configurações[],2,0),"")</f>
        <v>Saída</v>
      </c>
      <c r="F691" s="4" t="str">
        <f>IFERROR(VLOOKUP(tbl_lançamentos[[#This Row],[Categoria]],tbl_configurações[],3,0),"")</f>
        <v>Variável</v>
      </c>
      <c r="G691" s="7">
        <v>919</v>
      </c>
      <c r="H691" s="7">
        <f>IF(ISNUMBER(H690),H690,0)+IF(tbl_lançamentos[[#This Row],[Movimento]]="Entrada",tbl_lançamentos[[#This Row],[Realizado]],-tbl_lançamentos[[#This Row],[Realizado]])</f>
        <v>-415309</v>
      </c>
      <c r="J691" s="8"/>
    </row>
    <row r="692" spans="2:10" x14ac:dyDescent="0.3">
      <c r="B692" s="5">
        <v>45310</v>
      </c>
      <c r="C692" s="6" t="s">
        <v>36</v>
      </c>
      <c r="D692" s="4" t="s">
        <v>22</v>
      </c>
      <c r="E692" s="4" t="str">
        <f>IFERROR(VLOOKUP(tbl_lançamentos[[#This Row],[Categoria]],tbl_configurações[],2,0),"")</f>
        <v>Saída</v>
      </c>
      <c r="F692" s="4" t="str">
        <f>IFERROR(VLOOKUP(tbl_lançamentos[[#This Row],[Categoria]],tbl_configurações[],3,0),"")</f>
        <v>Fixo</v>
      </c>
      <c r="G692" s="7">
        <v>2529</v>
      </c>
      <c r="H692" s="7">
        <f>IF(ISNUMBER(H691),H691,0)+IF(tbl_lançamentos[[#This Row],[Movimento]]="Entrada",tbl_lançamentos[[#This Row],[Realizado]],-tbl_lançamentos[[#This Row],[Realizado]])</f>
        <v>-417838</v>
      </c>
      <c r="J692" s="8"/>
    </row>
    <row r="693" spans="2:10" x14ac:dyDescent="0.3">
      <c r="B693" s="5">
        <v>45310</v>
      </c>
      <c r="C693" s="6" t="s">
        <v>59</v>
      </c>
      <c r="D693" s="4" t="s">
        <v>20</v>
      </c>
      <c r="E693" s="4" t="str">
        <f>IFERROR(VLOOKUP(tbl_lançamentos[[#This Row],[Categoria]],tbl_configurações[],2,0),"")</f>
        <v>Saída</v>
      </c>
      <c r="F693" s="4" t="str">
        <f>IFERROR(VLOOKUP(tbl_lançamentos[[#This Row],[Categoria]],tbl_configurações[],3,0),"")</f>
        <v>Fixo</v>
      </c>
      <c r="G693" s="7">
        <v>2634</v>
      </c>
      <c r="H693" s="7">
        <f>IF(ISNUMBER(H692),H692,0)+IF(tbl_lançamentos[[#This Row],[Movimento]]="Entrada",tbl_lançamentos[[#This Row],[Realizado]],-tbl_lançamentos[[#This Row],[Realizado]])</f>
        <v>-420472</v>
      </c>
      <c r="J693" s="8"/>
    </row>
    <row r="694" spans="2:10" x14ac:dyDescent="0.3">
      <c r="B694" s="5">
        <v>45312</v>
      </c>
      <c r="C694" s="6" t="s">
        <v>38</v>
      </c>
      <c r="D694" s="4" t="s">
        <v>24</v>
      </c>
      <c r="E694" s="4" t="str">
        <f>IFERROR(VLOOKUP(tbl_lançamentos[[#This Row],[Categoria]],tbl_configurações[],2,0),"")</f>
        <v>Saída</v>
      </c>
      <c r="F694" s="4" t="str">
        <f>IFERROR(VLOOKUP(tbl_lançamentos[[#This Row],[Categoria]],tbl_configurações[],3,0),"")</f>
        <v>Variável</v>
      </c>
      <c r="G694" s="7">
        <v>1781</v>
      </c>
      <c r="H694" s="7">
        <f>IF(ISNUMBER(H693),H693,0)+IF(tbl_lançamentos[[#This Row],[Movimento]]="Entrada",tbl_lançamentos[[#This Row],[Realizado]],-tbl_lançamentos[[#This Row],[Realizado]])</f>
        <v>-422253</v>
      </c>
      <c r="J694" s="8"/>
    </row>
    <row r="695" spans="2:10" x14ac:dyDescent="0.3">
      <c r="B695" s="5">
        <v>45313</v>
      </c>
      <c r="C695" s="6" t="s">
        <v>52</v>
      </c>
      <c r="D695" s="4" t="s">
        <v>26</v>
      </c>
      <c r="E695" s="4" t="str">
        <f>IFERROR(VLOOKUP(tbl_lançamentos[[#This Row],[Categoria]],tbl_configurações[],2,0),"")</f>
        <v>Saída</v>
      </c>
      <c r="F695" s="4" t="str">
        <f>IFERROR(VLOOKUP(tbl_lançamentos[[#This Row],[Categoria]],tbl_configurações[],3,0),"")</f>
        <v>Variável</v>
      </c>
      <c r="G695" s="7">
        <v>2920</v>
      </c>
      <c r="H695" s="7">
        <f>IF(ISNUMBER(H694),H694,0)+IF(tbl_lançamentos[[#This Row],[Movimento]]="Entrada",tbl_lançamentos[[#This Row],[Realizado]],-tbl_lançamentos[[#This Row],[Realizado]])</f>
        <v>-425173</v>
      </c>
      <c r="J695" s="8"/>
    </row>
    <row r="696" spans="2:10" x14ac:dyDescent="0.3">
      <c r="B696" s="5">
        <v>45313</v>
      </c>
      <c r="C696" s="6" t="s">
        <v>47</v>
      </c>
      <c r="D696" s="4" t="s">
        <v>23</v>
      </c>
      <c r="E696" s="4" t="str">
        <f>IFERROR(VLOOKUP(tbl_lançamentos[[#This Row],[Categoria]],tbl_configurações[],2,0),"")</f>
        <v>Saída</v>
      </c>
      <c r="F696" s="4" t="str">
        <f>IFERROR(VLOOKUP(tbl_lançamentos[[#This Row],[Categoria]],tbl_configurações[],3,0),"")</f>
        <v>Fixo</v>
      </c>
      <c r="G696" s="7">
        <v>1907</v>
      </c>
      <c r="H696" s="7">
        <f>IF(ISNUMBER(H695),H695,0)+IF(tbl_lançamentos[[#This Row],[Movimento]]="Entrada",tbl_lançamentos[[#This Row],[Realizado]],-tbl_lançamentos[[#This Row],[Realizado]])</f>
        <v>-427080</v>
      </c>
      <c r="J696" s="8"/>
    </row>
    <row r="697" spans="2:10" x14ac:dyDescent="0.3">
      <c r="B697" s="5">
        <v>45314</v>
      </c>
      <c r="C697" s="6" t="s">
        <v>54</v>
      </c>
      <c r="D697" s="4" t="s">
        <v>19</v>
      </c>
      <c r="E697" s="4" t="str">
        <f>IFERROR(VLOOKUP(tbl_lançamentos[[#This Row],[Categoria]],tbl_configurações[],2,0),"")</f>
        <v>Saída</v>
      </c>
      <c r="F697" s="4" t="str">
        <f>IFERROR(VLOOKUP(tbl_lançamentos[[#This Row],[Categoria]],tbl_configurações[],3,0),"")</f>
        <v>Fixo</v>
      </c>
      <c r="G697" s="7">
        <v>2350</v>
      </c>
      <c r="H697" s="7">
        <f>IF(ISNUMBER(H696),H696,0)+IF(tbl_lançamentos[[#This Row],[Movimento]]="Entrada",tbl_lançamentos[[#This Row],[Realizado]],-tbl_lançamentos[[#This Row],[Realizado]])</f>
        <v>-429430</v>
      </c>
      <c r="J697" s="8"/>
    </row>
    <row r="698" spans="2:10" x14ac:dyDescent="0.3">
      <c r="B698" s="5">
        <v>45318</v>
      </c>
      <c r="C698" s="6" t="s">
        <v>56</v>
      </c>
      <c r="D698" s="4" t="s">
        <v>22</v>
      </c>
      <c r="E698" s="4" t="str">
        <f>IFERROR(VLOOKUP(tbl_lançamentos[[#This Row],[Categoria]],tbl_configurações[],2,0),"")</f>
        <v>Saída</v>
      </c>
      <c r="F698" s="4" t="str">
        <f>IFERROR(VLOOKUP(tbl_lançamentos[[#This Row],[Categoria]],tbl_configurações[],3,0),"")</f>
        <v>Fixo</v>
      </c>
      <c r="G698" s="7">
        <v>1447</v>
      </c>
      <c r="H698" s="7">
        <f>IF(ISNUMBER(H697),H697,0)+IF(tbl_lançamentos[[#This Row],[Movimento]]="Entrada",tbl_lançamentos[[#This Row],[Realizado]],-tbl_lançamentos[[#This Row],[Realizado]])</f>
        <v>-430877</v>
      </c>
      <c r="J698" s="8"/>
    </row>
    <row r="699" spans="2:10" x14ac:dyDescent="0.3">
      <c r="B699" s="5">
        <v>45319</v>
      </c>
      <c r="C699" s="6" t="s">
        <v>49</v>
      </c>
      <c r="D699" s="4" t="s">
        <v>26</v>
      </c>
      <c r="E699" s="4" t="str">
        <f>IFERROR(VLOOKUP(tbl_lançamentos[[#This Row],[Categoria]],tbl_configurações[],2,0),"")</f>
        <v>Saída</v>
      </c>
      <c r="F699" s="4" t="str">
        <f>IFERROR(VLOOKUP(tbl_lançamentos[[#This Row],[Categoria]],tbl_configurações[],3,0),"")</f>
        <v>Variável</v>
      </c>
      <c r="G699" s="7">
        <v>2489</v>
      </c>
      <c r="H699" s="7">
        <f>IF(ISNUMBER(H698),H698,0)+IF(tbl_lançamentos[[#This Row],[Movimento]]="Entrada",tbl_lançamentos[[#This Row],[Realizado]],-tbl_lançamentos[[#This Row],[Realizado]])</f>
        <v>-433366</v>
      </c>
      <c r="J699" s="8"/>
    </row>
    <row r="700" spans="2:10" x14ac:dyDescent="0.3">
      <c r="B700" s="5">
        <v>45319</v>
      </c>
      <c r="C700" s="6" t="s">
        <v>31</v>
      </c>
      <c r="D700" s="4" t="s">
        <v>21</v>
      </c>
      <c r="E700" s="4" t="str">
        <f>IFERROR(VLOOKUP(tbl_lançamentos[[#This Row],[Categoria]],tbl_configurações[],2,0),"")</f>
        <v>Saída</v>
      </c>
      <c r="F700" s="4" t="str">
        <f>IFERROR(VLOOKUP(tbl_lançamentos[[#This Row],[Categoria]],tbl_configurações[],3,0),"")</f>
        <v>Fixo</v>
      </c>
      <c r="G700" s="7">
        <v>2339</v>
      </c>
      <c r="H700" s="7">
        <f>IF(ISNUMBER(H699),H699,0)+IF(tbl_lançamentos[[#This Row],[Movimento]]="Entrada",tbl_lançamentos[[#This Row],[Realizado]],-tbl_lançamentos[[#This Row],[Realizado]])</f>
        <v>-435705</v>
      </c>
      <c r="J700" s="8"/>
    </row>
    <row r="701" spans="2:10" x14ac:dyDescent="0.3">
      <c r="B701" s="5">
        <v>45320</v>
      </c>
      <c r="C701" s="6" t="s">
        <v>52</v>
      </c>
      <c r="D701" s="4" t="s">
        <v>26</v>
      </c>
      <c r="E701" s="4" t="str">
        <f>IFERROR(VLOOKUP(tbl_lançamentos[[#This Row],[Categoria]],tbl_configurações[],2,0),"")</f>
        <v>Saída</v>
      </c>
      <c r="F701" s="4" t="str">
        <f>IFERROR(VLOOKUP(tbl_lançamentos[[#This Row],[Categoria]],tbl_configurações[],3,0),"")</f>
        <v>Variável</v>
      </c>
      <c r="G701" s="7">
        <v>3603</v>
      </c>
      <c r="H701" s="7">
        <f>IF(ISNUMBER(H700),H700,0)+IF(tbl_lançamentos[[#This Row],[Movimento]]="Entrada",tbl_lançamentos[[#This Row],[Realizado]],-tbl_lançamentos[[#This Row],[Realizado]])</f>
        <v>-439308</v>
      </c>
      <c r="J701" s="8"/>
    </row>
    <row r="702" spans="2:10" x14ac:dyDescent="0.3">
      <c r="B702" s="5">
        <v>45320</v>
      </c>
      <c r="C702" s="6" t="s">
        <v>53</v>
      </c>
      <c r="D702" s="4" t="s">
        <v>16</v>
      </c>
      <c r="E702" s="4" t="str">
        <f>IFERROR(VLOOKUP(tbl_lançamentos[[#This Row],[Categoria]],tbl_configurações[],2,0),"")</f>
        <v>Entrada</v>
      </c>
      <c r="F702" s="4" t="str">
        <f>IFERROR(VLOOKUP(tbl_lançamentos[[#This Row],[Categoria]],tbl_configurações[],3,0),"")</f>
        <v>Fixo</v>
      </c>
      <c r="G702" s="7">
        <v>3271</v>
      </c>
      <c r="H702" s="7">
        <f>IF(ISNUMBER(H701),H701,0)+IF(tbl_lançamentos[[#This Row],[Movimento]]="Entrada",tbl_lançamentos[[#This Row],[Realizado]],-tbl_lançamentos[[#This Row],[Realizado]])</f>
        <v>-436037</v>
      </c>
      <c r="J702" s="8"/>
    </row>
    <row r="703" spans="2:10" x14ac:dyDescent="0.3">
      <c r="B703" s="5">
        <v>45321</v>
      </c>
      <c r="C703" s="6" t="s">
        <v>32</v>
      </c>
      <c r="D703" s="4" t="s">
        <v>27</v>
      </c>
      <c r="E703" s="4" t="str">
        <f>IFERROR(VLOOKUP(tbl_lançamentos[[#This Row],[Categoria]],tbl_configurações[],2,0),"")</f>
        <v>Saída</v>
      </c>
      <c r="F703" s="4" t="str">
        <f>IFERROR(VLOOKUP(tbl_lançamentos[[#This Row],[Categoria]],tbl_configurações[],3,0),"")</f>
        <v>Variável</v>
      </c>
      <c r="G703" s="7">
        <v>361</v>
      </c>
      <c r="H703" s="7">
        <f>IF(ISNUMBER(H702),H702,0)+IF(tbl_lançamentos[[#This Row],[Movimento]]="Entrada",tbl_lançamentos[[#This Row],[Realizado]],-tbl_lançamentos[[#This Row],[Realizado]])</f>
        <v>-436398</v>
      </c>
      <c r="J703" s="8"/>
    </row>
    <row r="704" spans="2:10" x14ac:dyDescent="0.3">
      <c r="B704" s="5">
        <v>45322</v>
      </c>
      <c r="C704" s="6" t="s">
        <v>46</v>
      </c>
      <c r="D704" s="4" t="s">
        <v>22</v>
      </c>
      <c r="E704" s="4" t="str">
        <f>IFERROR(VLOOKUP(tbl_lançamentos[[#This Row],[Categoria]],tbl_configurações[],2,0),"")</f>
        <v>Saída</v>
      </c>
      <c r="F704" s="4" t="str">
        <f>IFERROR(VLOOKUP(tbl_lançamentos[[#This Row],[Categoria]],tbl_configurações[],3,0),"")</f>
        <v>Fixo</v>
      </c>
      <c r="G704" s="7">
        <v>2852</v>
      </c>
      <c r="H704" s="7">
        <f>IF(ISNUMBER(H703),H703,0)+IF(tbl_lançamentos[[#This Row],[Movimento]]="Entrada",tbl_lançamentos[[#This Row],[Realizado]],-tbl_lançamentos[[#This Row],[Realizado]])</f>
        <v>-439250</v>
      </c>
      <c r="J704" s="8"/>
    </row>
    <row r="705" spans="2:10" x14ac:dyDescent="0.3">
      <c r="B705" s="5">
        <v>45325</v>
      </c>
      <c r="C705" s="6" t="s">
        <v>14</v>
      </c>
      <c r="D705" s="4" t="s">
        <v>15</v>
      </c>
      <c r="E705" s="4" t="str">
        <f>IFERROR(VLOOKUP(tbl_lançamentos[[#This Row],[Categoria]],tbl_configurações[],2,0),"")</f>
        <v>Entrada</v>
      </c>
      <c r="F705" s="4" t="str">
        <f>IFERROR(VLOOKUP(tbl_lançamentos[[#This Row],[Categoria]],tbl_configurações[],3,0),"")</f>
        <v>Fixo</v>
      </c>
      <c r="G705" s="7">
        <v>2081</v>
      </c>
      <c r="H705" s="7">
        <f>IF(ISNUMBER(H704),H704,0)+IF(tbl_lançamentos[[#This Row],[Movimento]]="Entrada",tbl_lançamentos[[#This Row],[Realizado]],-tbl_lançamentos[[#This Row],[Realizado]])</f>
        <v>-437169</v>
      </c>
      <c r="J705" s="8"/>
    </row>
    <row r="706" spans="2:10" x14ac:dyDescent="0.3">
      <c r="B706" s="5">
        <v>45328</v>
      </c>
      <c r="C706" s="6" t="s">
        <v>37</v>
      </c>
      <c r="D706" s="4" t="s">
        <v>23</v>
      </c>
      <c r="E706" s="4" t="str">
        <f>IFERROR(VLOOKUP(tbl_lançamentos[[#This Row],[Categoria]],tbl_configurações[],2,0),"")</f>
        <v>Saída</v>
      </c>
      <c r="F706" s="4" t="str">
        <f>IFERROR(VLOOKUP(tbl_lançamentos[[#This Row],[Categoria]],tbl_configurações[],3,0),"")</f>
        <v>Fixo</v>
      </c>
      <c r="G706" s="7">
        <v>1342</v>
      </c>
      <c r="H706" s="7">
        <f>IF(ISNUMBER(H705),H705,0)+IF(tbl_lançamentos[[#This Row],[Movimento]]="Entrada",tbl_lançamentos[[#This Row],[Realizado]],-tbl_lançamentos[[#This Row],[Realizado]])</f>
        <v>-438511</v>
      </c>
      <c r="J706" s="8"/>
    </row>
    <row r="707" spans="2:10" x14ac:dyDescent="0.3">
      <c r="B707" s="5">
        <v>45331</v>
      </c>
      <c r="C707" s="6" t="s">
        <v>58</v>
      </c>
      <c r="D707" s="4" t="s">
        <v>17</v>
      </c>
      <c r="E707" s="4" t="str">
        <f>IFERROR(VLOOKUP(tbl_lançamentos[[#This Row],[Categoria]],tbl_configurações[],2,0),"")</f>
        <v>Saída</v>
      </c>
      <c r="F707" s="4" t="str">
        <f>IFERROR(VLOOKUP(tbl_lançamentos[[#This Row],[Categoria]],tbl_configurações[],3,0),"")</f>
        <v>Fixo</v>
      </c>
      <c r="G707" s="7">
        <v>426</v>
      </c>
      <c r="H707" s="7">
        <f>IF(ISNUMBER(H706),H706,0)+IF(tbl_lançamentos[[#This Row],[Movimento]]="Entrada",tbl_lançamentos[[#This Row],[Realizado]],-tbl_lançamentos[[#This Row],[Realizado]])</f>
        <v>-438937</v>
      </c>
      <c r="J707" s="8"/>
    </row>
    <row r="708" spans="2:10" x14ac:dyDescent="0.3">
      <c r="B708" s="5">
        <v>45332</v>
      </c>
      <c r="C708" s="6" t="s">
        <v>38</v>
      </c>
      <c r="D708" s="4" t="s">
        <v>24</v>
      </c>
      <c r="E708" s="4" t="str">
        <f>IFERROR(VLOOKUP(tbl_lançamentos[[#This Row],[Categoria]],tbl_configurações[],2,0),"")</f>
        <v>Saída</v>
      </c>
      <c r="F708" s="4" t="str">
        <f>IFERROR(VLOOKUP(tbl_lançamentos[[#This Row],[Categoria]],tbl_configurações[],3,0),"")</f>
        <v>Variável</v>
      </c>
      <c r="G708" s="7">
        <v>605</v>
      </c>
      <c r="H708" s="7">
        <f>IF(ISNUMBER(H707),H707,0)+IF(tbl_lançamentos[[#This Row],[Movimento]]="Entrada",tbl_lançamentos[[#This Row],[Realizado]],-tbl_lançamentos[[#This Row],[Realizado]])</f>
        <v>-439542</v>
      </c>
      <c r="J708" s="8"/>
    </row>
    <row r="709" spans="2:10" x14ac:dyDescent="0.3">
      <c r="B709" s="5">
        <v>45333</v>
      </c>
      <c r="C709" s="6" t="s">
        <v>51</v>
      </c>
      <c r="D709" s="4" t="s">
        <v>19</v>
      </c>
      <c r="E709" s="4" t="str">
        <f>IFERROR(VLOOKUP(tbl_lançamentos[[#This Row],[Categoria]],tbl_configurações[],2,0),"")</f>
        <v>Saída</v>
      </c>
      <c r="F709" s="4" t="str">
        <f>IFERROR(VLOOKUP(tbl_lançamentos[[#This Row],[Categoria]],tbl_configurações[],3,0),"")</f>
        <v>Fixo</v>
      </c>
      <c r="G709" s="7">
        <v>934</v>
      </c>
      <c r="H709" s="7">
        <f>IF(ISNUMBER(H708),H708,0)+IF(tbl_lançamentos[[#This Row],[Movimento]]="Entrada",tbl_lançamentos[[#This Row],[Realizado]],-tbl_lançamentos[[#This Row],[Realizado]])</f>
        <v>-440476</v>
      </c>
      <c r="J709" s="8"/>
    </row>
    <row r="710" spans="2:10" x14ac:dyDescent="0.3">
      <c r="B710" s="5">
        <v>45335</v>
      </c>
      <c r="C710" s="6" t="s">
        <v>37</v>
      </c>
      <c r="D710" s="4" t="s">
        <v>23</v>
      </c>
      <c r="E710" s="4" t="str">
        <f>IFERROR(VLOOKUP(tbl_lançamentos[[#This Row],[Categoria]],tbl_configurações[],2,0),"")</f>
        <v>Saída</v>
      </c>
      <c r="F710" s="4" t="str">
        <f>IFERROR(VLOOKUP(tbl_lançamentos[[#This Row],[Categoria]],tbl_configurações[],3,0),"")</f>
        <v>Fixo</v>
      </c>
      <c r="G710" s="7">
        <v>3019</v>
      </c>
      <c r="H710" s="7">
        <f>IF(ISNUMBER(H709),H709,0)+IF(tbl_lançamentos[[#This Row],[Movimento]]="Entrada",tbl_lançamentos[[#This Row],[Realizado]],-tbl_lançamentos[[#This Row],[Realizado]])</f>
        <v>-443495</v>
      </c>
      <c r="J710" s="8"/>
    </row>
    <row r="711" spans="2:10" x14ac:dyDescent="0.3">
      <c r="B711" s="5">
        <v>45336</v>
      </c>
      <c r="C711" s="6" t="s">
        <v>37</v>
      </c>
      <c r="D711" s="4" t="s">
        <v>23</v>
      </c>
      <c r="E711" s="4" t="str">
        <f>IFERROR(VLOOKUP(tbl_lançamentos[[#This Row],[Categoria]],tbl_configurações[],2,0),"")</f>
        <v>Saída</v>
      </c>
      <c r="F711" s="4" t="str">
        <f>IFERROR(VLOOKUP(tbl_lançamentos[[#This Row],[Categoria]],tbl_configurações[],3,0),"")</f>
        <v>Fixo</v>
      </c>
      <c r="G711" s="7">
        <v>604</v>
      </c>
      <c r="H711" s="7">
        <f>IF(ISNUMBER(H710),H710,0)+IF(tbl_lançamentos[[#This Row],[Movimento]]="Entrada",tbl_lançamentos[[#This Row],[Realizado]],-tbl_lançamentos[[#This Row],[Realizado]])</f>
        <v>-444099</v>
      </c>
      <c r="J711" s="8"/>
    </row>
    <row r="712" spans="2:10" x14ac:dyDescent="0.3">
      <c r="B712" s="5">
        <v>45337</v>
      </c>
      <c r="C712" s="6" t="s">
        <v>44</v>
      </c>
      <c r="D712" s="4" t="s">
        <v>24</v>
      </c>
      <c r="E712" s="4" t="str">
        <f>IFERROR(VLOOKUP(tbl_lançamentos[[#This Row],[Categoria]],tbl_configurações[],2,0),"")</f>
        <v>Saída</v>
      </c>
      <c r="F712" s="4" t="str">
        <f>IFERROR(VLOOKUP(tbl_lançamentos[[#This Row],[Categoria]],tbl_configurações[],3,0),"")</f>
        <v>Variável</v>
      </c>
      <c r="G712" s="7">
        <v>3053</v>
      </c>
      <c r="H712" s="7">
        <f>IF(ISNUMBER(H711),H711,0)+IF(tbl_lançamentos[[#This Row],[Movimento]]="Entrada",tbl_lançamentos[[#This Row],[Realizado]],-tbl_lançamentos[[#This Row],[Realizado]])</f>
        <v>-447152</v>
      </c>
      <c r="J712" s="8"/>
    </row>
    <row r="713" spans="2:10" x14ac:dyDescent="0.3">
      <c r="B713" s="5">
        <v>45337</v>
      </c>
      <c r="C713" s="6" t="s">
        <v>53</v>
      </c>
      <c r="D713" s="4" t="s">
        <v>16</v>
      </c>
      <c r="E713" s="4" t="str">
        <f>IFERROR(VLOOKUP(tbl_lançamentos[[#This Row],[Categoria]],tbl_configurações[],2,0),"")</f>
        <v>Entrada</v>
      </c>
      <c r="F713" s="4" t="str">
        <f>IFERROR(VLOOKUP(tbl_lançamentos[[#This Row],[Categoria]],tbl_configurações[],3,0),"")</f>
        <v>Fixo</v>
      </c>
      <c r="G713" s="7">
        <v>2867</v>
      </c>
      <c r="H713" s="7">
        <f>IF(ISNUMBER(H712),H712,0)+IF(tbl_lançamentos[[#This Row],[Movimento]]="Entrada",tbl_lançamentos[[#This Row],[Realizado]],-tbl_lançamentos[[#This Row],[Realizado]])</f>
        <v>-444285</v>
      </c>
      <c r="J713" s="8"/>
    </row>
    <row r="714" spans="2:10" x14ac:dyDescent="0.3">
      <c r="B714" s="5">
        <v>45340</v>
      </c>
      <c r="C714" s="6" t="s">
        <v>30</v>
      </c>
      <c r="D714" s="4" t="s">
        <v>28</v>
      </c>
      <c r="E714" s="4" t="str">
        <f>IFERROR(VLOOKUP(tbl_lançamentos[[#This Row],[Categoria]],tbl_configurações[],2,0),"")</f>
        <v>Saída</v>
      </c>
      <c r="F714" s="4" t="str">
        <f>IFERROR(VLOOKUP(tbl_lançamentos[[#This Row],[Categoria]],tbl_configurações[],3,0),"")</f>
        <v>Variável</v>
      </c>
      <c r="G714" s="7">
        <v>3650</v>
      </c>
      <c r="H714" s="7">
        <f>IF(ISNUMBER(H713),H713,0)+IF(tbl_lançamentos[[#This Row],[Movimento]]="Entrada",tbl_lançamentos[[#This Row],[Realizado]],-tbl_lançamentos[[#This Row],[Realizado]])</f>
        <v>-447935</v>
      </c>
      <c r="J714" s="8"/>
    </row>
    <row r="715" spans="2:10" x14ac:dyDescent="0.3">
      <c r="B715" s="5">
        <v>45341</v>
      </c>
      <c r="C715" s="6" t="s">
        <v>46</v>
      </c>
      <c r="D715" s="4" t="s">
        <v>22</v>
      </c>
      <c r="E715" s="4" t="str">
        <f>IFERROR(VLOOKUP(tbl_lançamentos[[#This Row],[Categoria]],tbl_configurações[],2,0),"")</f>
        <v>Saída</v>
      </c>
      <c r="F715" s="4" t="str">
        <f>IFERROR(VLOOKUP(tbl_lançamentos[[#This Row],[Categoria]],tbl_configurações[],3,0),"")</f>
        <v>Fixo</v>
      </c>
      <c r="G715" s="7">
        <v>1764</v>
      </c>
      <c r="H715" s="7">
        <f>IF(ISNUMBER(H714),H714,0)+IF(tbl_lançamentos[[#This Row],[Movimento]]="Entrada",tbl_lançamentos[[#This Row],[Realizado]],-tbl_lançamentos[[#This Row],[Realizado]])</f>
        <v>-449699</v>
      </c>
      <c r="J715" s="8"/>
    </row>
    <row r="716" spans="2:10" x14ac:dyDescent="0.3">
      <c r="B716" s="5">
        <v>45341</v>
      </c>
      <c r="C716" s="6" t="s">
        <v>13</v>
      </c>
      <c r="D716" s="4" t="s">
        <v>16</v>
      </c>
      <c r="E716" s="4" t="str">
        <f>IFERROR(VLOOKUP(tbl_lançamentos[[#This Row],[Categoria]],tbl_configurações[],2,0),"")</f>
        <v>Entrada</v>
      </c>
      <c r="F716" s="4" t="str">
        <f>IFERROR(VLOOKUP(tbl_lançamentos[[#This Row],[Categoria]],tbl_configurações[],3,0),"")</f>
        <v>Fixo</v>
      </c>
      <c r="G716" s="7">
        <v>758</v>
      </c>
      <c r="H716" s="7">
        <f>IF(ISNUMBER(H715),H715,0)+IF(tbl_lançamentos[[#This Row],[Movimento]]="Entrada",tbl_lançamentos[[#This Row],[Realizado]],-tbl_lançamentos[[#This Row],[Realizado]])</f>
        <v>-448941</v>
      </c>
      <c r="J716" s="8"/>
    </row>
    <row r="717" spans="2:10" x14ac:dyDescent="0.3">
      <c r="B717" s="5">
        <v>45342</v>
      </c>
      <c r="C717" s="6" t="s">
        <v>55</v>
      </c>
      <c r="D717" s="4" t="s">
        <v>21</v>
      </c>
      <c r="E717" s="4" t="str">
        <f>IFERROR(VLOOKUP(tbl_lançamentos[[#This Row],[Categoria]],tbl_configurações[],2,0),"")</f>
        <v>Saída</v>
      </c>
      <c r="F717" s="4" t="str">
        <f>IFERROR(VLOOKUP(tbl_lançamentos[[#This Row],[Categoria]],tbl_configurações[],3,0),"")</f>
        <v>Fixo</v>
      </c>
      <c r="G717" s="7">
        <v>2569</v>
      </c>
      <c r="H717" s="7">
        <f>IF(ISNUMBER(H716),H716,0)+IF(tbl_lançamentos[[#This Row],[Movimento]]="Entrada",tbl_lançamentos[[#This Row],[Realizado]],-tbl_lançamentos[[#This Row],[Realizado]])</f>
        <v>-451510</v>
      </c>
      <c r="J717" s="8"/>
    </row>
    <row r="718" spans="2:10" x14ac:dyDescent="0.3">
      <c r="B718" s="5">
        <v>45344</v>
      </c>
      <c r="C718" s="6" t="s">
        <v>34</v>
      </c>
      <c r="D718" s="4" t="s">
        <v>16</v>
      </c>
      <c r="E718" s="4" t="str">
        <f>IFERROR(VLOOKUP(tbl_lançamentos[[#This Row],[Categoria]],tbl_configurações[],2,0),"")</f>
        <v>Entrada</v>
      </c>
      <c r="F718" s="4" t="str">
        <f>IFERROR(VLOOKUP(tbl_lançamentos[[#This Row],[Categoria]],tbl_configurações[],3,0),"")</f>
        <v>Fixo</v>
      </c>
      <c r="G718" s="7">
        <v>2327</v>
      </c>
      <c r="H718" s="7">
        <f>IF(ISNUMBER(H717),H717,0)+IF(tbl_lançamentos[[#This Row],[Movimento]]="Entrada",tbl_lançamentos[[#This Row],[Realizado]],-tbl_lançamentos[[#This Row],[Realizado]])</f>
        <v>-449183</v>
      </c>
      <c r="J718" s="8"/>
    </row>
    <row r="719" spans="2:10" x14ac:dyDescent="0.3">
      <c r="B719" s="5">
        <v>45347</v>
      </c>
      <c r="C719" s="6" t="s">
        <v>32</v>
      </c>
      <c r="D719" s="4" t="s">
        <v>27</v>
      </c>
      <c r="E719" s="4" t="str">
        <f>IFERROR(VLOOKUP(tbl_lançamentos[[#This Row],[Categoria]],tbl_configurações[],2,0),"")</f>
        <v>Saída</v>
      </c>
      <c r="F719" s="4" t="str">
        <f>IFERROR(VLOOKUP(tbl_lançamentos[[#This Row],[Categoria]],tbl_configurações[],3,0),"")</f>
        <v>Variável</v>
      </c>
      <c r="G719" s="7">
        <v>1429</v>
      </c>
      <c r="H719" s="7">
        <f>IF(ISNUMBER(H718),H718,0)+IF(tbl_lançamentos[[#This Row],[Movimento]]="Entrada",tbl_lançamentos[[#This Row],[Realizado]],-tbl_lançamentos[[#This Row],[Realizado]])</f>
        <v>-450612</v>
      </c>
      <c r="J719" s="8"/>
    </row>
    <row r="720" spans="2:10" x14ac:dyDescent="0.3">
      <c r="B720" s="5">
        <v>45347</v>
      </c>
      <c r="C720" s="6" t="s">
        <v>34</v>
      </c>
      <c r="D720" s="4" t="s">
        <v>16</v>
      </c>
      <c r="E720" s="4" t="str">
        <f>IFERROR(VLOOKUP(tbl_lançamentos[[#This Row],[Categoria]],tbl_configurações[],2,0),"")</f>
        <v>Entrada</v>
      </c>
      <c r="F720" s="4" t="str">
        <f>IFERROR(VLOOKUP(tbl_lançamentos[[#This Row],[Categoria]],tbl_configurações[],3,0),"")</f>
        <v>Fixo</v>
      </c>
      <c r="G720" s="7">
        <v>3435</v>
      </c>
      <c r="H720" s="7">
        <f>IF(ISNUMBER(H719),H719,0)+IF(tbl_lançamentos[[#This Row],[Movimento]]="Entrada",tbl_lançamentos[[#This Row],[Realizado]],-tbl_lançamentos[[#This Row],[Realizado]])</f>
        <v>-447177</v>
      </c>
      <c r="J720" s="8"/>
    </row>
    <row r="721" spans="2:10" x14ac:dyDescent="0.3">
      <c r="B721" s="5">
        <v>45350</v>
      </c>
      <c r="C721" s="6" t="s">
        <v>41</v>
      </c>
      <c r="D721" s="4" t="s">
        <v>17</v>
      </c>
      <c r="E721" s="4" t="str">
        <f>IFERROR(VLOOKUP(tbl_lançamentos[[#This Row],[Categoria]],tbl_configurações[],2,0),"")</f>
        <v>Saída</v>
      </c>
      <c r="F721" s="4" t="str">
        <f>IFERROR(VLOOKUP(tbl_lançamentos[[#This Row],[Categoria]],tbl_configurações[],3,0),"")</f>
        <v>Fixo</v>
      </c>
      <c r="G721" s="7">
        <v>2969</v>
      </c>
      <c r="H721" s="7">
        <f>IF(ISNUMBER(H720),H720,0)+IF(tbl_lançamentos[[#This Row],[Movimento]]="Entrada",tbl_lançamentos[[#This Row],[Realizado]],-tbl_lançamentos[[#This Row],[Realizado]])</f>
        <v>-450146</v>
      </c>
      <c r="J721" s="8"/>
    </row>
    <row r="722" spans="2:10" x14ac:dyDescent="0.3">
      <c r="B722" s="5">
        <v>45351</v>
      </c>
      <c r="C722" s="6" t="s">
        <v>29</v>
      </c>
      <c r="D722" s="4" t="s">
        <v>24</v>
      </c>
      <c r="E722" s="4" t="str">
        <f>IFERROR(VLOOKUP(tbl_lançamentos[[#This Row],[Categoria]],tbl_configurações[],2,0),"")</f>
        <v>Saída</v>
      </c>
      <c r="F722" s="4" t="str">
        <f>IFERROR(VLOOKUP(tbl_lançamentos[[#This Row],[Categoria]],tbl_configurações[],3,0),"")</f>
        <v>Variável</v>
      </c>
      <c r="G722" s="7">
        <v>1517</v>
      </c>
      <c r="H722" s="7">
        <f>IF(ISNUMBER(H721),H721,0)+IF(tbl_lançamentos[[#This Row],[Movimento]]="Entrada",tbl_lançamentos[[#This Row],[Realizado]],-tbl_lançamentos[[#This Row],[Realizado]])</f>
        <v>-451663</v>
      </c>
      <c r="J722" s="8"/>
    </row>
    <row r="723" spans="2:10" x14ac:dyDescent="0.3">
      <c r="B723" s="5">
        <v>45351</v>
      </c>
      <c r="C723" s="6" t="s">
        <v>33</v>
      </c>
      <c r="D723" s="4" t="s">
        <v>20</v>
      </c>
      <c r="E723" s="4" t="str">
        <f>IFERROR(VLOOKUP(tbl_lançamentos[[#This Row],[Categoria]],tbl_configurações[],2,0),"")</f>
        <v>Saída</v>
      </c>
      <c r="F723" s="4" t="str">
        <f>IFERROR(VLOOKUP(tbl_lançamentos[[#This Row],[Categoria]],tbl_configurações[],3,0),"")</f>
        <v>Fixo</v>
      </c>
      <c r="G723" s="7">
        <v>3692</v>
      </c>
      <c r="H723" s="7">
        <f>IF(ISNUMBER(H722),H722,0)+IF(tbl_lançamentos[[#This Row],[Movimento]]="Entrada",tbl_lançamentos[[#This Row],[Realizado]],-tbl_lançamentos[[#This Row],[Realizado]])</f>
        <v>-455355</v>
      </c>
      <c r="J723" s="8"/>
    </row>
    <row r="724" spans="2:10" x14ac:dyDescent="0.3">
      <c r="B724" s="5">
        <v>45354</v>
      </c>
      <c r="C724" s="6" t="s">
        <v>53</v>
      </c>
      <c r="D724" s="4" t="s">
        <v>16</v>
      </c>
      <c r="E724" s="4" t="str">
        <f>IFERROR(VLOOKUP(tbl_lançamentos[[#This Row],[Categoria]],tbl_configurações[],2,0),"")</f>
        <v>Entrada</v>
      </c>
      <c r="F724" s="4" t="str">
        <f>IFERROR(VLOOKUP(tbl_lançamentos[[#This Row],[Categoria]],tbl_configurações[],3,0),"")</f>
        <v>Fixo</v>
      </c>
      <c r="G724" s="7">
        <v>359</v>
      </c>
      <c r="H724" s="7">
        <f>IF(ISNUMBER(H723),H723,0)+IF(tbl_lançamentos[[#This Row],[Movimento]]="Entrada",tbl_lançamentos[[#This Row],[Realizado]],-tbl_lançamentos[[#This Row],[Realizado]])</f>
        <v>-454996</v>
      </c>
      <c r="J724" s="8"/>
    </row>
    <row r="725" spans="2:10" x14ac:dyDescent="0.3">
      <c r="B725" s="5">
        <v>45354</v>
      </c>
      <c r="C725" s="6" t="s">
        <v>35</v>
      </c>
      <c r="D725" s="4" t="s">
        <v>27</v>
      </c>
      <c r="E725" s="4" t="str">
        <f>IFERROR(VLOOKUP(tbl_lançamentos[[#This Row],[Categoria]],tbl_configurações[],2,0),"")</f>
        <v>Saída</v>
      </c>
      <c r="F725" s="4" t="str">
        <f>IFERROR(VLOOKUP(tbl_lançamentos[[#This Row],[Categoria]],tbl_configurações[],3,0),"")</f>
        <v>Variável</v>
      </c>
      <c r="G725" s="7">
        <v>78</v>
      </c>
      <c r="H725" s="7">
        <f>IF(ISNUMBER(H724),H724,0)+IF(tbl_lançamentos[[#This Row],[Movimento]]="Entrada",tbl_lançamentos[[#This Row],[Realizado]],-tbl_lançamentos[[#This Row],[Realizado]])</f>
        <v>-455074</v>
      </c>
      <c r="J725" s="8"/>
    </row>
    <row r="726" spans="2:10" x14ac:dyDescent="0.3">
      <c r="B726" s="5">
        <v>45355</v>
      </c>
      <c r="C726" s="6" t="s">
        <v>48</v>
      </c>
      <c r="D726" s="4" t="s">
        <v>21</v>
      </c>
      <c r="E726" s="4" t="str">
        <f>IFERROR(VLOOKUP(tbl_lançamentos[[#This Row],[Categoria]],tbl_configurações[],2,0),"")</f>
        <v>Saída</v>
      </c>
      <c r="F726" s="4" t="str">
        <f>IFERROR(VLOOKUP(tbl_lançamentos[[#This Row],[Categoria]],tbl_configurações[],3,0),"")</f>
        <v>Fixo</v>
      </c>
      <c r="G726" s="7">
        <v>3459</v>
      </c>
      <c r="H726" s="7">
        <f>IF(ISNUMBER(H725),H725,0)+IF(tbl_lançamentos[[#This Row],[Movimento]]="Entrada",tbl_lançamentos[[#This Row],[Realizado]],-tbl_lançamentos[[#This Row],[Realizado]])</f>
        <v>-458533</v>
      </c>
      <c r="J726" s="8"/>
    </row>
    <row r="727" spans="2:10" x14ac:dyDescent="0.3">
      <c r="B727" s="5">
        <v>45358</v>
      </c>
      <c r="C727" s="6" t="s">
        <v>50</v>
      </c>
      <c r="D727" s="4" t="s">
        <v>28</v>
      </c>
      <c r="E727" s="4" t="str">
        <f>IFERROR(VLOOKUP(tbl_lançamentos[[#This Row],[Categoria]],tbl_configurações[],2,0),"")</f>
        <v>Saída</v>
      </c>
      <c r="F727" s="4" t="str">
        <f>IFERROR(VLOOKUP(tbl_lançamentos[[#This Row],[Categoria]],tbl_configurações[],3,0),"")</f>
        <v>Variável</v>
      </c>
      <c r="G727" s="7">
        <v>1790</v>
      </c>
      <c r="H727" s="7">
        <f>IF(ISNUMBER(H726),H726,0)+IF(tbl_lançamentos[[#This Row],[Movimento]]="Entrada",tbl_lançamentos[[#This Row],[Realizado]],-tbl_lançamentos[[#This Row],[Realizado]])</f>
        <v>-460323</v>
      </c>
      <c r="J727" s="8"/>
    </row>
    <row r="728" spans="2:10" x14ac:dyDescent="0.3">
      <c r="B728" s="5">
        <v>45358</v>
      </c>
      <c r="C728" s="6" t="s">
        <v>45</v>
      </c>
      <c r="D728" s="4" t="s">
        <v>28</v>
      </c>
      <c r="E728" s="4" t="str">
        <f>IFERROR(VLOOKUP(tbl_lançamentos[[#This Row],[Categoria]],tbl_configurações[],2,0),"")</f>
        <v>Saída</v>
      </c>
      <c r="F728" s="4" t="str">
        <f>IFERROR(VLOOKUP(tbl_lançamentos[[#This Row],[Categoria]],tbl_configurações[],3,0),"")</f>
        <v>Variável</v>
      </c>
      <c r="G728" s="7">
        <v>3941</v>
      </c>
      <c r="H728" s="7">
        <f>IF(ISNUMBER(H727),H727,0)+IF(tbl_lançamentos[[#This Row],[Movimento]]="Entrada",tbl_lançamentos[[#This Row],[Realizado]],-tbl_lançamentos[[#This Row],[Realizado]])</f>
        <v>-464264</v>
      </c>
      <c r="J728" s="8"/>
    </row>
    <row r="729" spans="2:10" x14ac:dyDescent="0.3">
      <c r="B729" s="5">
        <v>45361</v>
      </c>
      <c r="C729" s="6" t="s">
        <v>31</v>
      </c>
      <c r="D729" s="4" t="s">
        <v>21</v>
      </c>
      <c r="E729" s="4" t="str">
        <f>IFERROR(VLOOKUP(tbl_lançamentos[[#This Row],[Categoria]],tbl_configurações[],2,0),"")</f>
        <v>Saída</v>
      </c>
      <c r="F729" s="4" t="str">
        <f>IFERROR(VLOOKUP(tbl_lançamentos[[#This Row],[Categoria]],tbl_configurações[],3,0),"")</f>
        <v>Fixo</v>
      </c>
      <c r="G729" s="7">
        <v>3322</v>
      </c>
      <c r="H729" s="7">
        <f>IF(ISNUMBER(H728),H728,0)+IF(tbl_lançamentos[[#This Row],[Movimento]]="Entrada",tbl_lançamentos[[#This Row],[Realizado]],-tbl_lançamentos[[#This Row],[Realizado]])</f>
        <v>-467586</v>
      </c>
      <c r="J729" s="8"/>
    </row>
    <row r="730" spans="2:10" x14ac:dyDescent="0.3">
      <c r="B730" s="5">
        <v>45362</v>
      </c>
      <c r="C730" s="6" t="s">
        <v>40</v>
      </c>
      <c r="D730" s="4" t="s">
        <v>27</v>
      </c>
      <c r="E730" s="4" t="str">
        <f>IFERROR(VLOOKUP(tbl_lançamentos[[#This Row],[Categoria]],tbl_configurações[],2,0),"")</f>
        <v>Saída</v>
      </c>
      <c r="F730" s="4" t="str">
        <f>IFERROR(VLOOKUP(tbl_lançamentos[[#This Row],[Categoria]],tbl_configurações[],3,0),"")</f>
        <v>Variável</v>
      </c>
      <c r="G730" s="7">
        <v>675</v>
      </c>
      <c r="H730" s="7">
        <f>IF(ISNUMBER(H729),H729,0)+IF(tbl_lançamentos[[#This Row],[Movimento]]="Entrada",tbl_lançamentos[[#This Row],[Realizado]],-tbl_lançamentos[[#This Row],[Realizado]])</f>
        <v>-468261</v>
      </c>
      <c r="J730" s="8"/>
    </row>
    <row r="731" spans="2:10" x14ac:dyDescent="0.3">
      <c r="B731" s="5">
        <v>45362</v>
      </c>
      <c r="C731" s="6" t="s">
        <v>30</v>
      </c>
      <c r="D731" s="4" t="s">
        <v>28</v>
      </c>
      <c r="E731" s="4" t="str">
        <f>IFERROR(VLOOKUP(tbl_lançamentos[[#This Row],[Categoria]],tbl_configurações[],2,0),"")</f>
        <v>Saída</v>
      </c>
      <c r="F731" s="4" t="str">
        <f>IFERROR(VLOOKUP(tbl_lançamentos[[#This Row],[Categoria]],tbl_configurações[],3,0),"")</f>
        <v>Variável</v>
      </c>
      <c r="G731" s="7">
        <v>3566</v>
      </c>
      <c r="H731" s="7">
        <f>IF(ISNUMBER(H730),H730,0)+IF(tbl_lançamentos[[#This Row],[Movimento]]="Entrada",tbl_lançamentos[[#This Row],[Realizado]],-tbl_lançamentos[[#This Row],[Realizado]])</f>
        <v>-471827</v>
      </c>
      <c r="J731" s="8"/>
    </row>
    <row r="732" spans="2:10" x14ac:dyDescent="0.3">
      <c r="B732" s="5">
        <v>45364</v>
      </c>
      <c r="C732" s="6" t="s">
        <v>34</v>
      </c>
      <c r="D732" s="4" t="s">
        <v>16</v>
      </c>
      <c r="E732" s="4" t="str">
        <f>IFERROR(VLOOKUP(tbl_lançamentos[[#This Row],[Categoria]],tbl_configurações[],2,0),"")</f>
        <v>Entrada</v>
      </c>
      <c r="F732" s="4" t="str">
        <f>IFERROR(VLOOKUP(tbl_lançamentos[[#This Row],[Categoria]],tbl_configurações[],3,0),"")</f>
        <v>Fixo</v>
      </c>
      <c r="G732" s="7">
        <v>1763</v>
      </c>
      <c r="H732" s="7">
        <f>IF(ISNUMBER(H731),H731,0)+IF(tbl_lançamentos[[#This Row],[Movimento]]="Entrada",tbl_lançamentos[[#This Row],[Realizado]],-tbl_lançamentos[[#This Row],[Realizado]])</f>
        <v>-470064</v>
      </c>
      <c r="J732" s="8"/>
    </row>
    <row r="733" spans="2:10" x14ac:dyDescent="0.3">
      <c r="B733" s="5">
        <v>45364</v>
      </c>
      <c r="C733" s="6" t="s">
        <v>30</v>
      </c>
      <c r="D733" s="4" t="s">
        <v>28</v>
      </c>
      <c r="E733" s="4" t="str">
        <f>IFERROR(VLOOKUP(tbl_lançamentos[[#This Row],[Categoria]],tbl_configurações[],2,0),"")</f>
        <v>Saída</v>
      </c>
      <c r="F733" s="4" t="str">
        <f>IFERROR(VLOOKUP(tbl_lançamentos[[#This Row],[Categoria]],tbl_configurações[],3,0),"")</f>
        <v>Variável</v>
      </c>
      <c r="G733" s="7">
        <v>1095</v>
      </c>
      <c r="H733" s="7">
        <f>IF(ISNUMBER(H732),H732,0)+IF(tbl_lançamentos[[#This Row],[Movimento]]="Entrada",tbl_lançamentos[[#This Row],[Realizado]],-tbl_lançamentos[[#This Row],[Realizado]])</f>
        <v>-471159</v>
      </c>
      <c r="J733" s="8"/>
    </row>
    <row r="734" spans="2:10" x14ac:dyDescent="0.3">
      <c r="B734" s="5">
        <v>45365</v>
      </c>
      <c r="C734" s="6" t="s">
        <v>44</v>
      </c>
      <c r="D734" s="4" t="s">
        <v>24</v>
      </c>
      <c r="E734" s="4" t="str">
        <f>IFERROR(VLOOKUP(tbl_lançamentos[[#This Row],[Categoria]],tbl_configurações[],2,0),"")</f>
        <v>Saída</v>
      </c>
      <c r="F734" s="4" t="str">
        <f>IFERROR(VLOOKUP(tbl_lançamentos[[#This Row],[Categoria]],tbl_configurações[],3,0),"")</f>
        <v>Variável</v>
      </c>
      <c r="G734" s="7">
        <v>1141</v>
      </c>
      <c r="H734" s="7">
        <f>IF(ISNUMBER(H733),H733,0)+IF(tbl_lançamentos[[#This Row],[Movimento]]="Entrada",tbl_lançamentos[[#This Row],[Realizado]],-tbl_lançamentos[[#This Row],[Realizado]])</f>
        <v>-472300</v>
      </c>
      <c r="J734" s="8"/>
    </row>
    <row r="735" spans="2:10" x14ac:dyDescent="0.3">
      <c r="B735" s="5">
        <v>45366</v>
      </c>
      <c r="C735" s="6" t="s">
        <v>50</v>
      </c>
      <c r="D735" s="4" t="s">
        <v>28</v>
      </c>
      <c r="E735" s="4" t="str">
        <f>IFERROR(VLOOKUP(tbl_lançamentos[[#This Row],[Categoria]],tbl_configurações[],2,0),"")</f>
        <v>Saída</v>
      </c>
      <c r="F735" s="4" t="str">
        <f>IFERROR(VLOOKUP(tbl_lançamentos[[#This Row],[Categoria]],tbl_configurações[],3,0),"")</f>
        <v>Variável</v>
      </c>
      <c r="G735" s="7">
        <v>1021</v>
      </c>
      <c r="H735" s="7">
        <f>IF(ISNUMBER(H734),H734,0)+IF(tbl_lançamentos[[#This Row],[Movimento]]="Entrada",tbl_lançamentos[[#This Row],[Realizado]],-tbl_lançamentos[[#This Row],[Realizado]])</f>
        <v>-473321</v>
      </c>
      <c r="J735" s="8"/>
    </row>
    <row r="736" spans="2:10" x14ac:dyDescent="0.3">
      <c r="B736" s="5">
        <v>45366</v>
      </c>
      <c r="C736" s="6" t="s">
        <v>39</v>
      </c>
      <c r="D736" s="4" t="s">
        <v>17</v>
      </c>
      <c r="E736" s="4" t="str">
        <f>IFERROR(VLOOKUP(tbl_lançamentos[[#This Row],[Categoria]],tbl_configurações[],2,0),"")</f>
        <v>Saída</v>
      </c>
      <c r="F736" s="4" t="str">
        <f>IFERROR(VLOOKUP(tbl_lançamentos[[#This Row],[Categoria]],tbl_configurações[],3,0),"")</f>
        <v>Fixo</v>
      </c>
      <c r="G736" s="7">
        <v>3784</v>
      </c>
      <c r="H736" s="7">
        <f>IF(ISNUMBER(H735),H735,0)+IF(tbl_lançamentos[[#This Row],[Movimento]]="Entrada",tbl_lançamentos[[#This Row],[Realizado]],-tbl_lançamentos[[#This Row],[Realizado]])</f>
        <v>-477105</v>
      </c>
      <c r="J736" s="8"/>
    </row>
    <row r="737" spans="2:10" x14ac:dyDescent="0.3">
      <c r="B737" s="5">
        <v>45366</v>
      </c>
      <c r="C737" s="6" t="s">
        <v>32</v>
      </c>
      <c r="D737" s="4" t="s">
        <v>27</v>
      </c>
      <c r="E737" s="4" t="str">
        <f>IFERROR(VLOOKUP(tbl_lançamentos[[#This Row],[Categoria]],tbl_configurações[],2,0),"")</f>
        <v>Saída</v>
      </c>
      <c r="F737" s="4" t="str">
        <f>IFERROR(VLOOKUP(tbl_lançamentos[[#This Row],[Categoria]],tbl_configurações[],3,0),"")</f>
        <v>Variável</v>
      </c>
      <c r="G737" s="7">
        <v>2794</v>
      </c>
      <c r="H737" s="7">
        <f>IF(ISNUMBER(H736),H736,0)+IF(tbl_lançamentos[[#This Row],[Movimento]]="Entrada",tbl_lançamentos[[#This Row],[Realizado]],-tbl_lançamentos[[#This Row],[Realizado]])</f>
        <v>-479899</v>
      </c>
      <c r="J737" s="8"/>
    </row>
    <row r="738" spans="2:10" x14ac:dyDescent="0.3">
      <c r="B738" s="5">
        <v>45366</v>
      </c>
      <c r="C738" s="6" t="s">
        <v>51</v>
      </c>
      <c r="D738" s="4" t="s">
        <v>19</v>
      </c>
      <c r="E738" s="4" t="str">
        <f>IFERROR(VLOOKUP(tbl_lançamentos[[#This Row],[Categoria]],tbl_configurações[],2,0),"")</f>
        <v>Saída</v>
      </c>
      <c r="F738" s="4" t="str">
        <f>IFERROR(VLOOKUP(tbl_lançamentos[[#This Row],[Categoria]],tbl_configurações[],3,0),"")</f>
        <v>Fixo</v>
      </c>
      <c r="G738" s="7">
        <v>2130</v>
      </c>
      <c r="H738" s="7">
        <f>IF(ISNUMBER(H737),H737,0)+IF(tbl_lançamentos[[#This Row],[Movimento]]="Entrada",tbl_lançamentos[[#This Row],[Realizado]],-tbl_lançamentos[[#This Row],[Realizado]])</f>
        <v>-482029</v>
      </c>
      <c r="J738" s="8"/>
    </row>
    <row r="739" spans="2:10" x14ac:dyDescent="0.3">
      <c r="B739" s="5">
        <v>45368</v>
      </c>
      <c r="C739" s="6" t="s">
        <v>11</v>
      </c>
      <c r="D739" s="4" t="s">
        <v>3</v>
      </c>
      <c r="E739" s="4" t="str">
        <f>IFERROR(VLOOKUP(tbl_lançamentos[[#This Row],[Categoria]],tbl_configurações[],2,0),"")</f>
        <v>Entrada</v>
      </c>
      <c r="F739" s="4" t="str">
        <f>IFERROR(VLOOKUP(tbl_lançamentos[[#This Row],[Categoria]],tbl_configurações[],3,0),"")</f>
        <v>Fixo</v>
      </c>
      <c r="G739" s="7">
        <v>2821</v>
      </c>
      <c r="H739" s="7">
        <f>IF(ISNUMBER(H738),H738,0)+IF(tbl_lançamentos[[#This Row],[Movimento]]="Entrada",tbl_lançamentos[[#This Row],[Realizado]],-tbl_lançamentos[[#This Row],[Realizado]])</f>
        <v>-479208</v>
      </c>
      <c r="J739" s="8"/>
    </row>
    <row r="740" spans="2:10" x14ac:dyDescent="0.3">
      <c r="B740" s="5">
        <v>45369</v>
      </c>
      <c r="C740" s="6" t="s">
        <v>11</v>
      </c>
      <c r="D740" s="4" t="s">
        <v>3</v>
      </c>
      <c r="E740" s="4" t="str">
        <f>IFERROR(VLOOKUP(tbl_lançamentos[[#This Row],[Categoria]],tbl_configurações[],2,0),"")</f>
        <v>Entrada</v>
      </c>
      <c r="F740" s="4" t="str">
        <f>IFERROR(VLOOKUP(tbl_lançamentos[[#This Row],[Categoria]],tbl_configurações[],3,0),"")</f>
        <v>Fixo</v>
      </c>
      <c r="G740" s="7">
        <v>3203</v>
      </c>
      <c r="H740" s="7">
        <f>IF(ISNUMBER(H739),H739,0)+IF(tbl_lançamentos[[#This Row],[Movimento]]="Entrada",tbl_lançamentos[[#This Row],[Realizado]],-tbl_lançamentos[[#This Row],[Realizado]])</f>
        <v>-476005</v>
      </c>
      <c r="J740" s="8"/>
    </row>
    <row r="741" spans="2:10" x14ac:dyDescent="0.3">
      <c r="B741" s="5">
        <v>45369</v>
      </c>
      <c r="C741" s="6" t="s">
        <v>57</v>
      </c>
      <c r="D741" s="4" t="s">
        <v>26</v>
      </c>
      <c r="E741" s="4" t="str">
        <f>IFERROR(VLOOKUP(tbl_lançamentos[[#This Row],[Categoria]],tbl_configurações[],2,0),"")</f>
        <v>Saída</v>
      </c>
      <c r="F741" s="4" t="str">
        <f>IFERROR(VLOOKUP(tbl_lançamentos[[#This Row],[Categoria]],tbl_configurações[],3,0),"")</f>
        <v>Variável</v>
      </c>
      <c r="G741" s="7">
        <v>2435</v>
      </c>
      <c r="H741" s="7">
        <f>IF(ISNUMBER(H740),H740,0)+IF(tbl_lançamentos[[#This Row],[Movimento]]="Entrada",tbl_lançamentos[[#This Row],[Realizado]],-tbl_lançamentos[[#This Row],[Realizado]])</f>
        <v>-478440</v>
      </c>
      <c r="J741" s="8"/>
    </row>
    <row r="742" spans="2:10" x14ac:dyDescent="0.3">
      <c r="B742" s="5">
        <v>45370</v>
      </c>
      <c r="C742" s="6" t="s">
        <v>43</v>
      </c>
      <c r="D742" s="4" t="s">
        <v>23</v>
      </c>
      <c r="E742" s="4" t="str">
        <f>IFERROR(VLOOKUP(tbl_lançamentos[[#This Row],[Categoria]],tbl_configurações[],2,0),"")</f>
        <v>Saída</v>
      </c>
      <c r="F742" s="4" t="str">
        <f>IFERROR(VLOOKUP(tbl_lançamentos[[#This Row],[Categoria]],tbl_configurações[],3,0),"")</f>
        <v>Fixo</v>
      </c>
      <c r="G742" s="7">
        <v>3966</v>
      </c>
      <c r="H742" s="7">
        <f>IF(ISNUMBER(H741),H741,0)+IF(tbl_lançamentos[[#This Row],[Movimento]]="Entrada",tbl_lançamentos[[#This Row],[Realizado]],-tbl_lançamentos[[#This Row],[Realizado]])</f>
        <v>-482406</v>
      </c>
      <c r="J742" s="8"/>
    </row>
    <row r="743" spans="2:10" x14ac:dyDescent="0.3">
      <c r="B743" s="5">
        <v>45371</v>
      </c>
      <c r="C743" s="6" t="s">
        <v>56</v>
      </c>
      <c r="D743" s="4" t="s">
        <v>22</v>
      </c>
      <c r="E743" s="4" t="str">
        <f>IFERROR(VLOOKUP(tbl_lançamentos[[#This Row],[Categoria]],tbl_configurações[],2,0),"")</f>
        <v>Saída</v>
      </c>
      <c r="F743" s="4" t="str">
        <f>IFERROR(VLOOKUP(tbl_lançamentos[[#This Row],[Categoria]],tbl_configurações[],3,0),"")</f>
        <v>Fixo</v>
      </c>
      <c r="G743" s="7">
        <v>115</v>
      </c>
      <c r="H743" s="7">
        <f>IF(ISNUMBER(H742),H742,0)+IF(tbl_lançamentos[[#This Row],[Movimento]]="Entrada",tbl_lançamentos[[#This Row],[Realizado]],-tbl_lançamentos[[#This Row],[Realizado]])</f>
        <v>-482521</v>
      </c>
      <c r="J743" s="8"/>
    </row>
    <row r="744" spans="2:10" x14ac:dyDescent="0.3">
      <c r="B744" s="5">
        <v>45373</v>
      </c>
      <c r="C744" s="6" t="s">
        <v>34</v>
      </c>
      <c r="D744" s="4" t="s">
        <v>16</v>
      </c>
      <c r="E744" s="4" t="str">
        <f>IFERROR(VLOOKUP(tbl_lançamentos[[#This Row],[Categoria]],tbl_configurações[],2,0),"")</f>
        <v>Entrada</v>
      </c>
      <c r="F744" s="4" t="str">
        <f>IFERROR(VLOOKUP(tbl_lançamentos[[#This Row],[Categoria]],tbl_configurações[],3,0),"")</f>
        <v>Fixo</v>
      </c>
      <c r="G744" s="7">
        <v>500000</v>
      </c>
      <c r="H744" s="7">
        <f>IF(ISNUMBER(H743),H743,0)+IF(tbl_lançamentos[[#This Row],[Movimento]]="Entrada",tbl_lançamentos[[#This Row],[Realizado]],-tbl_lançamentos[[#This Row],[Realizado]])</f>
        <v>17479</v>
      </c>
      <c r="J744" s="8"/>
    </row>
    <row r="745" spans="2:10" x14ac:dyDescent="0.3">
      <c r="B745" s="5">
        <v>45373</v>
      </c>
      <c r="C745" s="6" t="s">
        <v>38</v>
      </c>
      <c r="D745" s="4" t="s">
        <v>24</v>
      </c>
      <c r="E745" s="4" t="str">
        <f>IFERROR(VLOOKUP(tbl_lançamentos[[#This Row],[Categoria]],tbl_configurações[],2,0),"")</f>
        <v>Saída</v>
      </c>
      <c r="F745" s="4" t="str">
        <f>IFERROR(VLOOKUP(tbl_lançamentos[[#This Row],[Categoria]],tbl_configurações[],3,0),"")</f>
        <v>Variável</v>
      </c>
      <c r="G745" s="7">
        <v>3888</v>
      </c>
      <c r="H745" s="7">
        <f>IF(ISNUMBER(H744),H744,0)+IF(tbl_lançamentos[[#This Row],[Movimento]]="Entrada",tbl_lançamentos[[#This Row],[Realizado]],-tbl_lançamentos[[#This Row],[Realizado]])</f>
        <v>13591</v>
      </c>
      <c r="J745" s="8"/>
    </row>
    <row r="746" spans="2:10" x14ac:dyDescent="0.3">
      <c r="B746" s="5">
        <v>45374</v>
      </c>
      <c r="C746" s="6" t="s">
        <v>35</v>
      </c>
      <c r="D746" s="4" t="s">
        <v>27</v>
      </c>
      <c r="E746" s="4" t="str">
        <f>IFERROR(VLOOKUP(tbl_lançamentos[[#This Row],[Categoria]],tbl_configurações[],2,0),"")</f>
        <v>Saída</v>
      </c>
      <c r="F746" s="4" t="str">
        <f>IFERROR(VLOOKUP(tbl_lançamentos[[#This Row],[Categoria]],tbl_configurações[],3,0),"")</f>
        <v>Variável</v>
      </c>
      <c r="G746" s="7">
        <v>1691</v>
      </c>
      <c r="H746" s="7">
        <f>IF(ISNUMBER(H745),H745,0)+IF(tbl_lançamentos[[#This Row],[Movimento]]="Entrada",tbl_lançamentos[[#This Row],[Realizado]],-tbl_lançamentos[[#This Row],[Realizado]])</f>
        <v>11900</v>
      </c>
      <c r="J746" s="8"/>
    </row>
    <row r="747" spans="2:10" x14ac:dyDescent="0.3">
      <c r="B747" s="5">
        <v>45375</v>
      </c>
      <c r="C747" s="6" t="s">
        <v>59</v>
      </c>
      <c r="D747" s="4" t="s">
        <v>20</v>
      </c>
      <c r="E747" s="4" t="str">
        <f>IFERROR(VLOOKUP(tbl_lançamentos[[#This Row],[Categoria]],tbl_configurações[],2,0),"")</f>
        <v>Saída</v>
      </c>
      <c r="F747" s="4" t="str">
        <f>IFERROR(VLOOKUP(tbl_lançamentos[[#This Row],[Categoria]],tbl_configurações[],3,0),"")</f>
        <v>Fixo</v>
      </c>
      <c r="G747" s="7">
        <v>3433</v>
      </c>
      <c r="H747" s="7">
        <f>IF(ISNUMBER(H746),H746,0)+IF(tbl_lançamentos[[#This Row],[Movimento]]="Entrada",tbl_lançamentos[[#This Row],[Realizado]],-tbl_lançamentos[[#This Row],[Realizado]])</f>
        <v>8467</v>
      </c>
      <c r="J747" s="8"/>
    </row>
    <row r="748" spans="2:10" x14ac:dyDescent="0.3">
      <c r="B748" s="5">
        <v>45375</v>
      </c>
      <c r="C748" s="6" t="s">
        <v>43</v>
      </c>
      <c r="D748" s="4" t="s">
        <v>23</v>
      </c>
      <c r="E748" s="4" t="str">
        <f>IFERROR(VLOOKUP(tbl_lançamentos[[#This Row],[Categoria]],tbl_configurações[],2,0),"")</f>
        <v>Saída</v>
      </c>
      <c r="F748" s="4" t="str">
        <f>IFERROR(VLOOKUP(tbl_lançamentos[[#This Row],[Categoria]],tbl_configurações[],3,0),"")</f>
        <v>Fixo</v>
      </c>
      <c r="G748" s="7">
        <v>3704</v>
      </c>
      <c r="H748" s="7">
        <f>IF(ISNUMBER(H747),H747,0)+IF(tbl_lançamentos[[#This Row],[Movimento]]="Entrada",tbl_lançamentos[[#This Row],[Realizado]],-tbl_lançamentos[[#This Row],[Realizado]])</f>
        <v>4763</v>
      </c>
      <c r="J748" s="8"/>
    </row>
    <row r="749" spans="2:10" x14ac:dyDescent="0.3">
      <c r="B749" s="5">
        <v>45376</v>
      </c>
      <c r="C749" s="6" t="s">
        <v>36</v>
      </c>
      <c r="D749" s="4" t="s">
        <v>22</v>
      </c>
      <c r="E749" s="4" t="str">
        <f>IFERROR(VLOOKUP(tbl_lançamentos[[#This Row],[Categoria]],tbl_configurações[],2,0),"")</f>
        <v>Saída</v>
      </c>
      <c r="F749" s="4" t="str">
        <f>IFERROR(VLOOKUP(tbl_lançamentos[[#This Row],[Categoria]],tbl_configurações[],3,0),"")</f>
        <v>Fixo</v>
      </c>
      <c r="G749" s="7">
        <v>2779</v>
      </c>
      <c r="H749" s="7">
        <f>IF(ISNUMBER(H748),H748,0)+IF(tbl_lançamentos[[#This Row],[Movimento]]="Entrada",tbl_lançamentos[[#This Row],[Realizado]],-tbl_lançamentos[[#This Row],[Realizado]])</f>
        <v>1984</v>
      </c>
      <c r="J749" s="8"/>
    </row>
    <row r="750" spans="2:10" x14ac:dyDescent="0.3">
      <c r="B750" s="5">
        <v>45378</v>
      </c>
      <c r="C750" s="6" t="s">
        <v>42</v>
      </c>
      <c r="D750" s="4" t="s">
        <v>20</v>
      </c>
      <c r="E750" s="4" t="str">
        <f>IFERROR(VLOOKUP(tbl_lançamentos[[#This Row],[Categoria]],tbl_configurações[],2,0),"")</f>
        <v>Saída</v>
      </c>
      <c r="F750" s="4" t="str">
        <f>IFERROR(VLOOKUP(tbl_lançamentos[[#This Row],[Categoria]],tbl_configurações[],3,0),"")</f>
        <v>Fixo</v>
      </c>
      <c r="G750" s="7">
        <v>2639</v>
      </c>
      <c r="H750" s="7">
        <f>IF(ISNUMBER(H749),H749,0)+IF(tbl_lançamentos[[#This Row],[Movimento]]="Entrada",tbl_lançamentos[[#This Row],[Realizado]],-tbl_lançamentos[[#This Row],[Realizado]])</f>
        <v>-655</v>
      </c>
      <c r="J750" s="8"/>
    </row>
    <row r="751" spans="2:10" x14ac:dyDescent="0.3">
      <c r="B751" s="5">
        <v>45379</v>
      </c>
      <c r="C751" s="6" t="s">
        <v>41</v>
      </c>
      <c r="D751" s="4" t="s">
        <v>17</v>
      </c>
      <c r="E751" s="4" t="str">
        <f>IFERROR(VLOOKUP(tbl_lançamentos[[#This Row],[Categoria]],tbl_configurações[],2,0),"")</f>
        <v>Saída</v>
      </c>
      <c r="F751" s="4" t="str">
        <f>IFERROR(VLOOKUP(tbl_lançamentos[[#This Row],[Categoria]],tbl_configurações[],3,0),"")</f>
        <v>Fixo</v>
      </c>
      <c r="G751" s="7">
        <v>673</v>
      </c>
      <c r="H751" s="7">
        <f>IF(ISNUMBER(H750),H750,0)+IF(tbl_lançamentos[[#This Row],[Movimento]]="Entrada",tbl_lançamentos[[#This Row],[Realizado]],-tbl_lançamentos[[#This Row],[Realizado]])</f>
        <v>-1328</v>
      </c>
      <c r="J751" s="8"/>
    </row>
    <row r="752" spans="2:10" x14ac:dyDescent="0.3">
      <c r="B752" s="5">
        <v>45380</v>
      </c>
      <c r="C752" s="6" t="s">
        <v>38</v>
      </c>
      <c r="D752" s="4" t="s">
        <v>24</v>
      </c>
      <c r="E752" s="4" t="str">
        <f>IFERROR(VLOOKUP(tbl_lançamentos[[#This Row],[Categoria]],tbl_configurações[],2,0),"")</f>
        <v>Saída</v>
      </c>
      <c r="F752" s="4" t="str">
        <f>IFERROR(VLOOKUP(tbl_lançamentos[[#This Row],[Categoria]],tbl_configurações[],3,0),"")</f>
        <v>Variável</v>
      </c>
      <c r="G752" s="7">
        <v>959</v>
      </c>
      <c r="H752" s="7">
        <f>IF(ISNUMBER(H751),H751,0)+IF(tbl_lançamentos[[#This Row],[Movimento]]="Entrada",tbl_lançamentos[[#This Row],[Realizado]],-tbl_lançamentos[[#This Row],[Realizado]])</f>
        <v>-2287</v>
      </c>
      <c r="J752" s="8"/>
    </row>
    <row r="753" spans="2:10" x14ac:dyDescent="0.3">
      <c r="B753" s="5">
        <v>45380</v>
      </c>
      <c r="C753" s="6" t="s">
        <v>45</v>
      </c>
      <c r="D753" s="4" t="s">
        <v>28</v>
      </c>
      <c r="E753" s="4" t="str">
        <f>IFERROR(VLOOKUP(tbl_lançamentos[[#This Row],[Categoria]],tbl_configurações[],2,0),"")</f>
        <v>Saída</v>
      </c>
      <c r="F753" s="4" t="str">
        <f>IFERROR(VLOOKUP(tbl_lançamentos[[#This Row],[Categoria]],tbl_configurações[],3,0),"")</f>
        <v>Variável</v>
      </c>
      <c r="G753" s="7">
        <v>2654</v>
      </c>
      <c r="H753" s="7">
        <f>IF(ISNUMBER(H752),H752,0)+IF(tbl_lançamentos[[#This Row],[Movimento]]="Entrada",tbl_lançamentos[[#This Row],[Realizado]],-tbl_lançamentos[[#This Row],[Realizado]])</f>
        <v>-4941</v>
      </c>
      <c r="J753" s="8"/>
    </row>
    <row r="754" spans="2:10" x14ac:dyDescent="0.3">
      <c r="B754" s="5">
        <v>45381</v>
      </c>
      <c r="C754" s="6" t="s">
        <v>14</v>
      </c>
      <c r="D754" s="4" t="s">
        <v>15</v>
      </c>
      <c r="E754" s="4" t="str">
        <f>IFERROR(VLOOKUP(tbl_lançamentos[[#This Row],[Categoria]],tbl_configurações[],2,0),"")</f>
        <v>Entrada</v>
      </c>
      <c r="F754" s="4" t="str">
        <f>IFERROR(VLOOKUP(tbl_lançamentos[[#This Row],[Categoria]],tbl_configurações[],3,0),"")</f>
        <v>Fixo</v>
      </c>
      <c r="G754" s="7">
        <v>976</v>
      </c>
      <c r="H754" s="7">
        <f>IF(ISNUMBER(H753),H753,0)+IF(tbl_lançamentos[[#This Row],[Movimento]]="Entrada",tbl_lançamentos[[#This Row],[Realizado]],-tbl_lançamentos[[#This Row],[Realizado]])</f>
        <v>-3965</v>
      </c>
      <c r="J754" s="8"/>
    </row>
    <row r="755" spans="2:10" x14ac:dyDescent="0.3">
      <c r="B755" s="5">
        <v>45381</v>
      </c>
      <c r="C755" s="6" t="s">
        <v>48</v>
      </c>
      <c r="D755" s="4" t="s">
        <v>21</v>
      </c>
      <c r="E755" s="4" t="str">
        <f>IFERROR(VLOOKUP(tbl_lançamentos[[#This Row],[Categoria]],tbl_configurações[],2,0),"")</f>
        <v>Saída</v>
      </c>
      <c r="F755" s="4" t="str">
        <f>IFERROR(VLOOKUP(tbl_lançamentos[[#This Row],[Categoria]],tbl_configurações[],3,0),"")</f>
        <v>Fixo</v>
      </c>
      <c r="G755" s="7">
        <v>3056</v>
      </c>
      <c r="H755" s="7">
        <f>IF(ISNUMBER(H754),H754,0)+IF(tbl_lançamentos[[#This Row],[Movimento]]="Entrada",tbl_lançamentos[[#This Row],[Realizado]],-tbl_lançamentos[[#This Row],[Realizado]])</f>
        <v>-7021</v>
      </c>
      <c r="J755" s="8"/>
    </row>
    <row r="756" spans="2:10" x14ac:dyDescent="0.3">
      <c r="B756" s="5">
        <v>45384</v>
      </c>
      <c r="C756" s="6" t="s">
        <v>35</v>
      </c>
      <c r="D756" s="4" t="s">
        <v>27</v>
      </c>
      <c r="E756" s="4" t="str">
        <f>IFERROR(VLOOKUP(tbl_lançamentos[[#This Row],[Categoria]],tbl_configurações[],2,0),"")</f>
        <v>Saída</v>
      </c>
      <c r="F756" s="4" t="str">
        <f>IFERROR(VLOOKUP(tbl_lançamentos[[#This Row],[Categoria]],tbl_configurações[],3,0),"")</f>
        <v>Variável</v>
      </c>
      <c r="G756" s="7">
        <v>3732</v>
      </c>
      <c r="H756" s="7">
        <f>IF(ISNUMBER(H755),H755,0)+IF(tbl_lançamentos[[#This Row],[Movimento]]="Entrada",tbl_lançamentos[[#This Row],[Realizado]],-tbl_lançamentos[[#This Row],[Realizado]])</f>
        <v>-10753</v>
      </c>
      <c r="J756" s="8"/>
    </row>
    <row r="757" spans="2:10" x14ac:dyDescent="0.3">
      <c r="B757" s="5">
        <v>45386</v>
      </c>
      <c r="C757" s="6" t="s">
        <v>36</v>
      </c>
      <c r="D757" s="4" t="s">
        <v>22</v>
      </c>
      <c r="E757" s="4" t="str">
        <f>IFERROR(VLOOKUP(tbl_lançamentos[[#This Row],[Categoria]],tbl_configurações[],2,0),"")</f>
        <v>Saída</v>
      </c>
      <c r="F757" s="4" t="str">
        <f>IFERROR(VLOOKUP(tbl_lançamentos[[#This Row],[Categoria]],tbl_configurações[],3,0),"")</f>
        <v>Fixo</v>
      </c>
      <c r="G757" s="7">
        <v>716</v>
      </c>
      <c r="H757" s="7">
        <f>IF(ISNUMBER(H756),H756,0)+IF(tbl_lançamentos[[#This Row],[Movimento]]="Entrada",tbl_lançamentos[[#This Row],[Realizado]],-tbl_lançamentos[[#This Row],[Realizado]])</f>
        <v>-11469</v>
      </c>
      <c r="J757" s="8"/>
    </row>
    <row r="758" spans="2:10" x14ac:dyDescent="0.3">
      <c r="B758" s="5">
        <v>45388</v>
      </c>
      <c r="C758" s="6" t="s">
        <v>52</v>
      </c>
      <c r="D758" s="4" t="s">
        <v>26</v>
      </c>
      <c r="E758" s="4" t="str">
        <f>IFERROR(VLOOKUP(tbl_lançamentos[[#This Row],[Categoria]],tbl_configurações[],2,0),"")</f>
        <v>Saída</v>
      </c>
      <c r="F758" s="4" t="str">
        <f>IFERROR(VLOOKUP(tbl_lançamentos[[#This Row],[Categoria]],tbl_configurações[],3,0),"")</f>
        <v>Variável</v>
      </c>
      <c r="G758" s="7">
        <v>1717</v>
      </c>
      <c r="H758" s="7">
        <f>IF(ISNUMBER(H757),H757,0)+IF(tbl_lançamentos[[#This Row],[Movimento]]="Entrada",tbl_lançamentos[[#This Row],[Realizado]],-tbl_lançamentos[[#This Row],[Realizado]])</f>
        <v>-13186</v>
      </c>
      <c r="J758" s="8"/>
    </row>
    <row r="759" spans="2:10" x14ac:dyDescent="0.3">
      <c r="B759" s="5">
        <v>45389</v>
      </c>
      <c r="C759" s="6" t="s">
        <v>53</v>
      </c>
      <c r="D759" s="4" t="s">
        <v>16</v>
      </c>
      <c r="E759" s="4" t="str">
        <f>IFERROR(VLOOKUP(tbl_lançamentos[[#This Row],[Categoria]],tbl_configurações[],2,0),"")</f>
        <v>Entrada</v>
      </c>
      <c r="F759" s="4" t="str">
        <f>IFERROR(VLOOKUP(tbl_lançamentos[[#This Row],[Categoria]],tbl_configurações[],3,0),"")</f>
        <v>Fixo</v>
      </c>
      <c r="G759" s="7">
        <v>3036</v>
      </c>
      <c r="H759" s="7">
        <f>IF(ISNUMBER(H758),H758,0)+IF(tbl_lançamentos[[#This Row],[Movimento]]="Entrada",tbl_lançamentos[[#This Row],[Realizado]],-tbl_lançamentos[[#This Row],[Realizado]])</f>
        <v>-10150</v>
      </c>
      <c r="J759" s="8"/>
    </row>
    <row r="760" spans="2:10" x14ac:dyDescent="0.3">
      <c r="B760" s="5">
        <v>45389</v>
      </c>
      <c r="C760" s="6" t="s">
        <v>11</v>
      </c>
      <c r="D760" s="4" t="s">
        <v>3</v>
      </c>
      <c r="E760" s="4" t="str">
        <f>IFERROR(VLOOKUP(tbl_lançamentos[[#This Row],[Categoria]],tbl_configurações[],2,0),"")</f>
        <v>Entrada</v>
      </c>
      <c r="F760" s="4" t="str">
        <f>IFERROR(VLOOKUP(tbl_lançamentos[[#This Row],[Categoria]],tbl_configurações[],3,0),"")</f>
        <v>Fixo</v>
      </c>
      <c r="G760" s="7">
        <v>3757</v>
      </c>
      <c r="H760" s="7">
        <f>IF(ISNUMBER(H759),H759,0)+IF(tbl_lançamentos[[#This Row],[Movimento]]="Entrada",tbl_lançamentos[[#This Row],[Realizado]],-tbl_lançamentos[[#This Row],[Realizado]])</f>
        <v>-6393</v>
      </c>
      <c r="J760" s="8"/>
    </row>
    <row r="761" spans="2:10" x14ac:dyDescent="0.3">
      <c r="B761" s="5">
        <v>45390</v>
      </c>
      <c r="C761" s="6" t="s">
        <v>47</v>
      </c>
      <c r="D761" s="4" t="s">
        <v>23</v>
      </c>
      <c r="E761" s="4" t="str">
        <f>IFERROR(VLOOKUP(tbl_lançamentos[[#This Row],[Categoria]],tbl_configurações[],2,0),"")</f>
        <v>Saída</v>
      </c>
      <c r="F761" s="4" t="str">
        <f>IFERROR(VLOOKUP(tbl_lançamentos[[#This Row],[Categoria]],tbl_configurações[],3,0),"")</f>
        <v>Fixo</v>
      </c>
      <c r="G761" s="7">
        <v>716</v>
      </c>
      <c r="H761" s="7">
        <f>IF(ISNUMBER(H760),H760,0)+IF(tbl_lançamentos[[#This Row],[Movimento]]="Entrada",tbl_lançamentos[[#This Row],[Realizado]],-tbl_lançamentos[[#This Row],[Realizado]])</f>
        <v>-7109</v>
      </c>
      <c r="J761" s="8"/>
    </row>
    <row r="762" spans="2:10" x14ac:dyDescent="0.3">
      <c r="B762" s="5">
        <v>45391</v>
      </c>
      <c r="C762" s="6" t="s">
        <v>36</v>
      </c>
      <c r="D762" s="4" t="s">
        <v>22</v>
      </c>
      <c r="E762" s="4" t="str">
        <f>IFERROR(VLOOKUP(tbl_lançamentos[[#This Row],[Categoria]],tbl_configurações[],2,0),"")</f>
        <v>Saída</v>
      </c>
      <c r="F762" s="4" t="str">
        <f>IFERROR(VLOOKUP(tbl_lançamentos[[#This Row],[Categoria]],tbl_configurações[],3,0),"")</f>
        <v>Fixo</v>
      </c>
      <c r="G762" s="7">
        <v>3925</v>
      </c>
      <c r="H762" s="7">
        <f>IF(ISNUMBER(H761),H761,0)+IF(tbl_lançamentos[[#This Row],[Movimento]]="Entrada",tbl_lançamentos[[#This Row],[Realizado]],-tbl_lançamentos[[#This Row],[Realizado]])</f>
        <v>-11034</v>
      </c>
      <c r="J762" s="8"/>
    </row>
    <row r="763" spans="2:10" x14ac:dyDescent="0.3">
      <c r="B763" s="5">
        <v>45392</v>
      </c>
      <c r="C763" s="6" t="s">
        <v>43</v>
      </c>
      <c r="D763" s="4" t="s">
        <v>23</v>
      </c>
      <c r="E763" s="4" t="str">
        <f>IFERROR(VLOOKUP(tbl_lançamentos[[#This Row],[Categoria]],tbl_configurações[],2,0),"")</f>
        <v>Saída</v>
      </c>
      <c r="F763" s="4" t="str">
        <f>IFERROR(VLOOKUP(tbl_lançamentos[[#This Row],[Categoria]],tbl_configurações[],3,0),"")</f>
        <v>Fixo</v>
      </c>
      <c r="G763" s="7">
        <v>866</v>
      </c>
      <c r="H763" s="7">
        <f>IF(ISNUMBER(H762),H762,0)+IF(tbl_lançamentos[[#This Row],[Movimento]]="Entrada",tbl_lançamentos[[#This Row],[Realizado]],-tbl_lançamentos[[#This Row],[Realizado]])</f>
        <v>-11900</v>
      </c>
      <c r="J763" s="8"/>
    </row>
    <row r="764" spans="2:10" x14ac:dyDescent="0.3">
      <c r="B764" s="5">
        <v>45392</v>
      </c>
      <c r="C764" s="6" t="s">
        <v>35</v>
      </c>
      <c r="D764" s="4" t="s">
        <v>27</v>
      </c>
      <c r="E764" s="4" t="str">
        <f>IFERROR(VLOOKUP(tbl_lançamentos[[#This Row],[Categoria]],tbl_configurações[],2,0),"")</f>
        <v>Saída</v>
      </c>
      <c r="F764" s="4" t="str">
        <f>IFERROR(VLOOKUP(tbl_lançamentos[[#This Row],[Categoria]],tbl_configurações[],3,0),"")</f>
        <v>Variável</v>
      </c>
      <c r="G764" s="7">
        <v>2281</v>
      </c>
      <c r="H764" s="7">
        <f>IF(ISNUMBER(H763),H763,0)+IF(tbl_lançamentos[[#This Row],[Movimento]]="Entrada",tbl_lançamentos[[#This Row],[Realizado]],-tbl_lançamentos[[#This Row],[Realizado]])</f>
        <v>-14181</v>
      </c>
      <c r="J764" s="8"/>
    </row>
    <row r="765" spans="2:10" x14ac:dyDescent="0.3">
      <c r="B765" s="5">
        <v>45392</v>
      </c>
      <c r="C765" s="6" t="s">
        <v>14</v>
      </c>
      <c r="D765" s="4" t="s">
        <v>15</v>
      </c>
      <c r="E765" s="4" t="str">
        <f>IFERROR(VLOOKUP(tbl_lançamentos[[#This Row],[Categoria]],tbl_configurações[],2,0),"")</f>
        <v>Entrada</v>
      </c>
      <c r="F765" s="4" t="str">
        <f>IFERROR(VLOOKUP(tbl_lançamentos[[#This Row],[Categoria]],tbl_configurações[],3,0),"")</f>
        <v>Fixo</v>
      </c>
      <c r="G765" s="7">
        <v>2042</v>
      </c>
      <c r="H765" s="7">
        <f>IF(ISNUMBER(H764),H764,0)+IF(tbl_lançamentos[[#This Row],[Movimento]]="Entrada",tbl_lançamentos[[#This Row],[Realizado]],-tbl_lançamentos[[#This Row],[Realizado]])</f>
        <v>-12139</v>
      </c>
      <c r="J765" s="8"/>
    </row>
    <row r="766" spans="2:10" x14ac:dyDescent="0.3">
      <c r="B766" s="5">
        <v>45393</v>
      </c>
      <c r="C766" s="6" t="s">
        <v>46</v>
      </c>
      <c r="D766" s="4" t="s">
        <v>22</v>
      </c>
      <c r="E766" s="4" t="str">
        <f>IFERROR(VLOOKUP(tbl_lançamentos[[#This Row],[Categoria]],tbl_configurações[],2,0),"")</f>
        <v>Saída</v>
      </c>
      <c r="F766" s="4" t="str">
        <f>IFERROR(VLOOKUP(tbl_lançamentos[[#This Row],[Categoria]],tbl_configurações[],3,0),"")</f>
        <v>Fixo</v>
      </c>
      <c r="G766" s="7">
        <v>3742</v>
      </c>
      <c r="H766" s="7">
        <f>IF(ISNUMBER(H765),H765,0)+IF(tbl_lançamentos[[#This Row],[Movimento]]="Entrada",tbl_lançamentos[[#This Row],[Realizado]],-tbl_lançamentos[[#This Row],[Realizado]])</f>
        <v>-15881</v>
      </c>
      <c r="J766" s="8"/>
    </row>
    <row r="767" spans="2:10" x14ac:dyDescent="0.3">
      <c r="B767" s="5">
        <v>45394</v>
      </c>
      <c r="C767" s="6" t="s">
        <v>41</v>
      </c>
      <c r="D767" s="4" t="s">
        <v>17</v>
      </c>
      <c r="E767" s="4" t="str">
        <f>IFERROR(VLOOKUP(tbl_lançamentos[[#This Row],[Categoria]],tbl_configurações[],2,0),"")</f>
        <v>Saída</v>
      </c>
      <c r="F767" s="4" t="str">
        <f>IFERROR(VLOOKUP(tbl_lançamentos[[#This Row],[Categoria]],tbl_configurações[],3,0),"")</f>
        <v>Fixo</v>
      </c>
      <c r="G767" s="7">
        <v>3148</v>
      </c>
      <c r="H767" s="7">
        <f>IF(ISNUMBER(H766),H766,0)+IF(tbl_lançamentos[[#This Row],[Movimento]]="Entrada",tbl_lançamentos[[#This Row],[Realizado]],-tbl_lançamentos[[#This Row],[Realizado]])</f>
        <v>-19029</v>
      </c>
      <c r="J767" s="8"/>
    </row>
    <row r="768" spans="2:10" x14ac:dyDescent="0.3">
      <c r="B768" s="5">
        <v>45394</v>
      </c>
      <c r="C768" s="6" t="s">
        <v>12</v>
      </c>
      <c r="D768" s="4" t="s">
        <v>19</v>
      </c>
      <c r="E768" s="4" t="str">
        <f>IFERROR(VLOOKUP(tbl_lançamentos[[#This Row],[Categoria]],tbl_configurações[],2,0),"")</f>
        <v>Saída</v>
      </c>
      <c r="F768" s="4" t="str">
        <f>IFERROR(VLOOKUP(tbl_lançamentos[[#This Row],[Categoria]],tbl_configurações[],3,0),"")</f>
        <v>Fixo</v>
      </c>
      <c r="G768" s="7">
        <v>803</v>
      </c>
      <c r="H768" s="7">
        <f>IF(ISNUMBER(H767),H767,0)+IF(tbl_lançamentos[[#This Row],[Movimento]]="Entrada",tbl_lançamentos[[#This Row],[Realizado]],-tbl_lançamentos[[#This Row],[Realizado]])</f>
        <v>-19832</v>
      </c>
      <c r="J768" s="8"/>
    </row>
    <row r="769" spans="2:10" x14ac:dyDescent="0.3">
      <c r="B769" s="5">
        <v>45396</v>
      </c>
      <c r="C769" s="6" t="s">
        <v>33</v>
      </c>
      <c r="D769" s="4" t="s">
        <v>20</v>
      </c>
      <c r="E769" s="4" t="str">
        <f>IFERROR(VLOOKUP(tbl_lançamentos[[#This Row],[Categoria]],tbl_configurações[],2,0),"")</f>
        <v>Saída</v>
      </c>
      <c r="F769" s="4" t="str">
        <f>IFERROR(VLOOKUP(tbl_lançamentos[[#This Row],[Categoria]],tbl_configurações[],3,0),"")</f>
        <v>Fixo</v>
      </c>
      <c r="G769" s="7">
        <v>2437</v>
      </c>
      <c r="H769" s="7">
        <f>IF(ISNUMBER(H768),H768,0)+IF(tbl_lançamentos[[#This Row],[Movimento]]="Entrada",tbl_lançamentos[[#This Row],[Realizado]],-tbl_lançamentos[[#This Row],[Realizado]])</f>
        <v>-22269</v>
      </c>
      <c r="J769" s="8"/>
    </row>
    <row r="770" spans="2:10" x14ac:dyDescent="0.3">
      <c r="B770" s="5">
        <v>45397</v>
      </c>
      <c r="C770" s="6" t="s">
        <v>53</v>
      </c>
      <c r="D770" s="4" t="s">
        <v>16</v>
      </c>
      <c r="E770" s="4" t="str">
        <f>IFERROR(VLOOKUP(tbl_lançamentos[[#This Row],[Categoria]],tbl_configurações[],2,0),"")</f>
        <v>Entrada</v>
      </c>
      <c r="F770" s="4" t="str">
        <f>IFERROR(VLOOKUP(tbl_lançamentos[[#This Row],[Categoria]],tbl_configurações[],3,0),"")</f>
        <v>Fixo</v>
      </c>
      <c r="G770" s="7">
        <v>3558</v>
      </c>
      <c r="H770" s="7">
        <f>IF(ISNUMBER(H769),H769,0)+IF(tbl_lançamentos[[#This Row],[Movimento]]="Entrada",tbl_lançamentos[[#This Row],[Realizado]],-tbl_lançamentos[[#This Row],[Realizado]])</f>
        <v>-18711</v>
      </c>
      <c r="J770" s="8"/>
    </row>
    <row r="771" spans="2:10" x14ac:dyDescent="0.3">
      <c r="B771" s="5">
        <v>45398</v>
      </c>
      <c r="C771" s="6" t="s">
        <v>47</v>
      </c>
      <c r="D771" s="4" t="s">
        <v>23</v>
      </c>
      <c r="E771" s="4" t="str">
        <f>IFERROR(VLOOKUP(tbl_lançamentos[[#This Row],[Categoria]],tbl_configurações[],2,0),"")</f>
        <v>Saída</v>
      </c>
      <c r="F771" s="4" t="str">
        <f>IFERROR(VLOOKUP(tbl_lançamentos[[#This Row],[Categoria]],tbl_configurações[],3,0),"")</f>
        <v>Fixo</v>
      </c>
      <c r="G771" s="7">
        <v>1183</v>
      </c>
      <c r="H771" s="7">
        <f>IF(ISNUMBER(H770),H770,0)+IF(tbl_lançamentos[[#This Row],[Movimento]]="Entrada",tbl_lançamentos[[#This Row],[Realizado]],-tbl_lançamentos[[#This Row],[Realizado]])</f>
        <v>-19894</v>
      </c>
      <c r="J771" s="8"/>
    </row>
    <row r="772" spans="2:10" x14ac:dyDescent="0.3">
      <c r="B772" s="5">
        <v>45399</v>
      </c>
      <c r="C772" s="6" t="s">
        <v>59</v>
      </c>
      <c r="D772" s="4" t="s">
        <v>20</v>
      </c>
      <c r="E772" s="4" t="str">
        <f>IFERROR(VLOOKUP(tbl_lançamentos[[#This Row],[Categoria]],tbl_configurações[],2,0),"")</f>
        <v>Saída</v>
      </c>
      <c r="F772" s="4" t="str">
        <f>IFERROR(VLOOKUP(tbl_lançamentos[[#This Row],[Categoria]],tbl_configurações[],3,0),"")</f>
        <v>Fixo</v>
      </c>
      <c r="G772" s="7">
        <v>2222</v>
      </c>
      <c r="H772" s="7">
        <f>IF(ISNUMBER(H771),H771,0)+IF(tbl_lançamentos[[#This Row],[Movimento]]="Entrada",tbl_lançamentos[[#This Row],[Realizado]],-tbl_lançamentos[[#This Row],[Realizado]])</f>
        <v>-22116</v>
      </c>
      <c r="J772" s="8"/>
    </row>
    <row r="773" spans="2:10" x14ac:dyDescent="0.3">
      <c r="B773" s="5">
        <v>45401</v>
      </c>
      <c r="C773" s="6" t="s">
        <v>30</v>
      </c>
      <c r="D773" s="4" t="s">
        <v>28</v>
      </c>
      <c r="E773" s="4" t="str">
        <f>IFERROR(VLOOKUP(tbl_lançamentos[[#This Row],[Categoria]],tbl_configurações[],2,0),"")</f>
        <v>Saída</v>
      </c>
      <c r="F773" s="4" t="str">
        <f>IFERROR(VLOOKUP(tbl_lançamentos[[#This Row],[Categoria]],tbl_configurações[],3,0),"")</f>
        <v>Variável</v>
      </c>
      <c r="G773" s="7">
        <v>3944</v>
      </c>
      <c r="H773" s="7">
        <f>IF(ISNUMBER(H772),H772,0)+IF(tbl_lançamentos[[#This Row],[Movimento]]="Entrada",tbl_lançamentos[[#This Row],[Realizado]],-tbl_lançamentos[[#This Row],[Realizado]])</f>
        <v>-26060</v>
      </c>
      <c r="J773" s="8"/>
    </row>
    <row r="774" spans="2:10" x14ac:dyDescent="0.3">
      <c r="B774" s="5">
        <v>45401</v>
      </c>
      <c r="C774" s="6" t="s">
        <v>47</v>
      </c>
      <c r="D774" s="4" t="s">
        <v>23</v>
      </c>
      <c r="E774" s="4" t="str">
        <f>IFERROR(VLOOKUP(tbl_lançamentos[[#This Row],[Categoria]],tbl_configurações[],2,0),"")</f>
        <v>Saída</v>
      </c>
      <c r="F774" s="4" t="str">
        <f>IFERROR(VLOOKUP(tbl_lançamentos[[#This Row],[Categoria]],tbl_configurações[],3,0),"")</f>
        <v>Fixo</v>
      </c>
      <c r="G774" s="7">
        <v>2850</v>
      </c>
      <c r="H774" s="7">
        <f>IF(ISNUMBER(H773),H773,0)+IF(tbl_lançamentos[[#This Row],[Movimento]]="Entrada",tbl_lançamentos[[#This Row],[Realizado]],-tbl_lançamentos[[#This Row],[Realizado]])</f>
        <v>-28910</v>
      </c>
      <c r="J774" s="8"/>
    </row>
    <row r="775" spans="2:10" x14ac:dyDescent="0.3">
      <c r="B775" s="5">
        <v>45403</v>
      </c>
      <c r="C775" s="6" t="s">
        <v>14</v>
      </c>
      <c r="D775" s="4" t="s">
        <v>15</v>
      </c>
      <c r="E775" s="4" t="str">
        <f>IFERROR(VLOOKUP(tbl_lançamentos[[#This Row],[Categoria]],tbl_configurações[],2,0),"")</f>
        <v>Entrada</v>
      </c>
      <c r="F775" s="4" t="str">
        <f>IFERROR(VLOOKUP(tbl_lançamentos[[#This Row],[Categoria]],tbl_configurações[],3,0),"")</f>
        <v>Fixo</v>
      </c>
      <c r="G775" s="7">
        <v>581</v>
      </c>
      <c r="H775" s="7">
        <f>IF(ISNUMBER(H774),H774,0)+IF(tbl_lançamentos[[#This Row],[Movimento]]="Entrada",tbl_lançamentos[[#This Row],[Realizado]],-tbl_lançamentos[[#This Row],[Realizado]])</f>
        <v>-28329</v>
      </c>
      <c r="J775" s="8"/>
    </row>
    <row r="776" spans="2:10" x14ac:dyDescent="0.3">
      <c r="B776" s="5">
        <v>45406</v>
      </c>
      <c r="C776" s="6" t="s">
        <v>30</v>
      </c>
      <c r="D776" s="4" t="s">
        <v>28</v>
      </c>
      <c r="E776" s="4" t="str">
        <f>IFERROR(VLOOKUP(tbl_lançamentos[[#This Row],[Categoria]],tbl_configurações[],2,0),"")</f>
        <v>Saída</v>
      </c>
      <c r="F776" s="4" t="str">
        <f>IFERROR(VLOOKUP(tbl_lançamentos[[#This Row],[Categoria]],tbl_configurações[],3,0),"")</f>
        <v>Variável</v>
      </c>
      <c r="G776" s="7">
        <v>736</v>
      </c>
      <c r="H776" s="7">
        <f>IF(ISNUMBER(H775),H775,0)+IF(tbl_lançamentos[[#This Row],[Movimento]]="Entrada",tbl_lançamentos[[#This Row],[Realizado]],-tbl_lançamentos[[#This Row],[Realizado]])</f>
        <v>-29065</v>
      </c>
      <c r="J776" s="8"/>
    </row>
    <row r="777" spans="2:10" x14ac:dyDescent="0.3">
      <c r="B777" s="5">
        <v>45406</v>
      </c>
      <c r="C777" s="6" t="s">
        <v>11</v>
      </c>
      <c r="D777" s="4" t="s">
        <v>3</v>
      </c>
      <c r="E777" s="4" t="str">
        <f>IFERROR(VLOOKUP(tbl_lançamentos[[#This Row],[Categoria]],tbl_configurações[],2,0),"")</f>
        <v>Entrada</v>
      </c>
      <c r="F777" s="4" t="str">
        <f>IFERROR(VLOOKUP(tbl_lançamentos[[#This Row],[Categoria]],tbl_configurações[],3,0),"")</f>
        <v>Fixo</v>
      </c>
      <c r="G777" s="7">
        <v>2078</v>
      </c>
      <c r="H777" s="7">
        <f>IF(ISNUMBER(H776),H776,0)+IF(tbl_lançamentos[[#This Row],[Movimento]]="Entrada",tbl_lançamentos[[#This Row],[Realizado]],-tbl_lançamentos[[#This Row],[Realizado]])</f>
        <v>-26987</v>
      </c>
      <c r="J777" s="8"/>
    </row>
    <row r="778" spans="2:10" x14ac:dyDescent="0.3">
      <c r="B778" s="5">
        <v>45407</v>
      </c>
      <c r="C778" s="6" t="s">
        <v>53</v>
      </c>
      <c r="D778" s="4" t="s">
        <v>16</v>
      </c>
      <c r="E778" s="4" t="str">
        <f>IFERROR(VLOOKUP(tbl_lançamentos[[#This Row],[Categoria]],tbl_configurações[],2,0),"")</f>
        <v>Entrada</v>
      </c>
      <c r="F778" s="4" t="str">
        <f>IFERROR(VLOOKUP(tbl_lançamentos[[#This Row],[Categoria]],tbl_configurações[],3,0),"")</f>
        <v>Fixo</v>
      </c>
      <c r="G778" s="7">
        <v>1628</v>
      </c>
      <c r="H778" s="7">
        <f>IF(ISNUMBER(H777),H777,0)+IF(tbl_lançamentos[[#This Row],[Movimento]]="Entrada",tbl_lançamentos[[#This Row],[Realizado]],-tbl_lançamentos[[#This Row],[Realizado]])</f>
        <v>-25359</v>
      </c>
      <c r="J778" s="8"/>
    </row>
    <row r="779" spans="2:10" x14ac:dyDescent="0.3">
      <c r="B779" s="5">
        <v>45408</v>
      </c>
      <c r="C779" s="6" t="s">
        <v>30</v>
      </c>
      <c r="D779" s="4" t="s">
        <v>28</v>
      </c>
      <c r="E779" s="4" t="str">
        <f>IFERROR(VLOOKUP(tbl_lançamentos[[#This Row],[Categoria]],tbl_configurações[],2,0),"")</f>
        <v>Saída</v>
      </c>
      <c r="F779" s="4" t="str">
        <f>IFERROR(VLOOKUP(tbl_lançamentos[[#This Row],[Categoria]],tbl_configurações[],3,0),"")</f>
        <v>Variável</v>
      </c>
      <c r="G779" s="7">
        <v>3669</v>
      </c>
      <c r="H779" s="7">
        <f>IF(ISNUMBER(H778),H778,0)+IF(tbl_lançamentos[[#This Row],[Movimento]]="Entrada",tbl_lançamentos[[#This Row],[Realizado]],-tbl_lançamentos[[#This Row],[Realizado]])</f>
        <v>-29028</v>
      </c>
      <c r="J779" s="8"/>
    </row>
    <row r="780" spans="2:10" x14ac:dyDescent="0.3">
      <c r="B780" s="5">
        <v>45408</v>
      </c>
      <c r="C780" s="6" t="s">
        <v>55</v>
      </c>
      <c r="D780" s="4" t="s">
        <v>21</v>
      </c>
      <c r="E780" s="4" t="str">
        <f>IFERROR(VLOOKUP(tbl_lançamentos[[#This Row],[Categoria]],tbl_configurações[],2,0),"")</f>
        <v>Saída</v>
      </c>
      <c r="F780" s="4" t="str">
        <f>IFERROR(VLOOKUP(tbl_lançamentos[[#This Row],[Categoria]],tbl_configurações[],3,0),"")</f>
        <v>Fixo</v>
      </c>
      <c r="G780" s="7">
        <v>3295</v>
      </c>
      <c r="H780" s="7">
        <f>IF(ISNUMBER(H779),H779,0)+IF(tbl_lançamentos[[#This Row],[Movimento]]="Entrada",tbl_lançamentos[[#This Row],[Realizado]],-tbl_lançamentos[[#This Row],[Realizado]])</f>
        <v>-32323</v>
      </c>
      <c r="J780" s="8"/>
    </row>
    <row r="781" spans="2:10" x14ac:dyDescent="0.3">
      <c r="B781" s="5">
        <v>45409</v>
      </c>
      <c r="C781" s="6" t="s">
        <v>38</v>
      </c>
      <c r="D781" s="4" t="s">
        <v>24</v>
      </c>
      <c r="E781" s="4" t="str">
        <f>IFERROR(VLOOKUP(tbl_lançamentos[[#This Row],[Categoria]],tbl_configurações[],2,0),"")</f>
        <v>Saída</v>
      </c>
      <c r="F781" s="4" t="str">
        <f>IFERROR(VLOOKUP(tbl_lançamentos[[#This Row],[Categoria]],tbl_configurações[],3,0),"")</f>
        <v>Variável</v>
      </c>
      <c r="G781" s="7">
        <v>3864</v>
      </c>
      <c r="H781" s="7">
        <f>IF(ISNUMBER(H780),H780,0)+IF(tbl_lançamentos[[#This Row],[Movimento]]="Entrada",tbl_lançamentos[[#This Row],[Realizado]],-tbl_lançamentos[[#This Row],[Realizado]])</f>
        <v>-36187</v>
      </c>
      <c r="J781" s="8"/>
    </row>
    <row r="782" spans="2:10" x14ac:dyDescent="0.3">
      <c r="B782" s="5">
        <v>45410</v>
      </c>
      <c r="C782" s="6" t="s">
        <v>41</v>
      </c>
      <c r="D782" s="4" t="s">
        <v>17</v>
      </c>
      <c r="E782" s="4" t="str">
        <f>IFERROR(VLOOKUP(tbl_lançamentos[[#This Row],[Categoria]],tbl_configurações[],2,0),"")</f>
        <v>Saída</v>
      </c>
      <c r="F782" s="4" t="str">
        <f>IFERROR(VLOOKUP(tbl_lançamentos[[#This Row],[Categoria]],tbl_configurações[],3,0),"")</f>
        <v>Fixo</v>
      </c>
      <c r="G782" s="7">
        <v>3566</v>
      </c>
      <c r="H782" s="7">
        <f>IF(ISNUMBER(H781),H781,0)+IF(tbl_lançamentos[[#This Row],[Movimento]]="Entrada",tbl_lançamentos[[#This Row],[Realizado]],-tbl_lançamentos[[#This Row],[Realizado]])</f>
        <v>-39753</v>
      </c>
      <c r="J782" s="8"/>
    </row>
    <row r="783" spans="2:10" x14ac:dyDescent="0.3">
      <c r="B783" s="5">
        <v>45410</v>
      </c>
      <c r="C783" s="6" t="s">
        <v>40</v>
      </c>
      <c r="D783" s="4" t="s">
        <v>27</v>
      </c>
      <c r="E783" s="4" t="str">
        <f>IFERROR(VLOOKUP(tbl_lançamentos[[#This Row],[Categoria]],tbl_configurações[],2,0),"")</f>
        <v>Saída</v>
      </c>
      <c r="F783" s="4" t="str">
        <f>IFERROR(VLOOKUP(tbl_lançamentos[[#This Row],[Categoria]],tbl_configurações[],3,0),"")</f>
        <v>Variável</v>
      </c>
      <c r="G783" s="7">
        <v>2823</v>
      </c>
      <c r="H783" s="7">
        <f>IF(ISNUMBER(H782),H782,0)+IF(tbl_lançamentos[[#This Row],[Movimento]]="Entrada",tbl_lançamentos[[#This Row],[Realizado]],-tbl_lançamentos[[#This Row],[Realizado]])</f>
        <v>-42576</v>
      </c>
      <c r="J783" s="8"/>
    </row>
    <row r="784" spans="2:10" x14ac:dyDescent="0.3">
      <c r="B784" s="5">
        <v>45411</v>
      </c>
      <c r="C784" s="6" t="s">
        <v>41</v>
      </c>
      <c r="D784" s="4" t="s">
        <v>17</v>
      </c>
      <c r="E784" s="4" t="str">
        <f>IFERROR(VLOOKUP(tbl_lançamentos[[#This Row],[Categoria]],tbl_configurações[],2,0),"")</f>
        <v>Saída</v>
      </c>
      <c r="F784" s="4" t="str">
        <f>IFERROR(VLOOKUP(tbl_lançamentos[[#This Row],[Categoria]],tbl_configurações[],3,0),"")</f>
        <v>Fixo</v>
      </c>
      <c r="G784" s="7">
        <v>1154</v>
      </c>
      <c r="H784" s="7">
        <f>IF(ISNUMBER(H783),H783,0)+IF(tbl_lançamentos[[#This Row],[Movimento]]="Entrada",tbl_lançamentos[[#This Row],[Realizado]],-tbl_lançamentos[[#This Row],[Realizado]])</f>
        <v>-43730</v>
      </c>
      <c r="J784" s="8"/>
    </row>
    <row r="785" spans="2:10" x14ac:dyDescent="0.3">
      <c r="B785" s="5">
        <v>45411</v>
      </c>
      <c r="C785" s="6" t="s">
        <v>48</v>
      </c>
      <c r="D785" s="4" t="s">
        <v>21</v>
      </c>
      <c r="E785" s="4" t="str">
        <f>IFERROR(VLOOKUP(tbl_lançamentos[[#This Row],[Categoria]],tbl_configurações[],2,0),"")</f>
        <v>Saída</v>
      </c>
      <c r="F785" s="4" t="str">
        <f>IFERROR(VLOOKUP(tbl_lançamentos[[#This Row],[Categoria]],tbl_configurações[],3,0),"")</f>
        <v>Fixo</v>
      </c>
      <c r="G785" s="7">
        <v>2995</v>
      </c>
      <c r="H785" s="7">
        <f>IF(ISNUMBER(H784),H784,0)+IF(tbl_lançamentos[[#This Row],[Movimento]]="Entrada",tbl_lançamentos[[#This Row],[Realizado]],-tbl_lançamentos[[#This Row],[Realizado]])</f>
        <v>-46725</v>
      </c>
      <c r="J785" s="8"/>
    </row>
    <row r="786" spans="2:10" x14ac:dyDescent="0.3">
      <c r="B786" s="5">
        <v>45411</v>
      </c>
      <c r="C786" s="6" t="s">
        <v>33</v>
      </c>
      <c r="D786" s="4" t="s">
        <v>20</v>
      </c>
      <c r="E786" s="4" t="str">
        <f>IFERROR(VLOOKUP(tbl_lançamentos[[#This Row],[Categoria]],tbl_configurações[],2,0),"")</f>
        <v>Saída</v>
      </c>
      <c r="F786" s="4" t="str">
        <f>IFERROR(VLOOKUP(tbl_lançamentos[[#This Row],[Categoria]],tbl_configurações[],3,0),"")</f>
        <v>Fixo</v>
      </c>
      <c r="G786" s="7">
        <v>3820</v>
      </c>
      <c r="H786" s="7">
        <f>IF(ISNUMBER(H785),H785,0)+IF(tbl_lançamentos[[#This Row],[Movimento]]="Entrada",tbl_lançamentos[[#This Row],[Realizado]],-tbl_lançamentos[[#This Row],[Realizado]])</f>
        <v>-50545</v>
      </c>
      <c r="J786" s="8"/>
    </row>
    <row r="787" spans="2:10" x14ac:dyDescent="0.3">
      <c r="B787" s="5">
        <v>45414</v>
      </c>
      <c r="C787" s="6" t="s">
        <v>33</v>
      </c>
      <c r="D787" s="4" t="s">
        <v>20</v>
      </c>
      <c r="E787" s="4" t="str">
        <f>IFERROR(VLOOKUP(tbl_lançamentos[[#This Row],[Categoria]],tbl_configurações[],2,0),"")</f>
        <v>Saída</v>
      </c>
      <c r="F787" s="4" t="str">
        <f>IFERROR(VLOOKUP(tbl_lançamentos[[#This Row],[Categoria]],tbl_configurações[],3,0),"")</f>
        <v>Fixo</v>
      </c>
      <c r="G787" s="7">
        <v>574</v>
      </c>
      <c r="H787" s="7">
        <f>IF(ISNUMBER(H786),H786,0)+IF(tbl_lançamentos[[#This Row],[Movimento]]="Entrada",tbl_lançamentos[[#This Row],[Realizado]],-tbl_lançamentos[[#This Row],[Realizado]])</f>
        <v>-51119</v>
      </c>
      <c r="J787" s="8"/>
    </row>
    <row r="788" spans="2:10" x14ac:dyDescent="0.3">
      <c r="B788" s="5">
        <v>45416</v>
      </c>
      <c r="C788" s="6" t="s">
        <v>53</v>
      </c>
      <c r="D788" s="4" t="s">
        <v>16</v>
      </c>
      <c r="E788" s="4" t="str">
        <f>IFERROR(VLOOKUP(tbl_lançamentos[[#This Row],[Categoria]],tbl_configurações[],2,0),"")</f>
        <v>Entrada</v>
      </c>
      <c r="F788" s="4" t="str">
        <f>IFERROR(VLOOKUP(tbl_lançamentos[[#This Row],[Categoria]],tbl_configurações[],3,0),"")</f>
        <v>Fixo</v>
      </c>
      <c r="G788" s="7">
        <v>757</v>
      </c>
      <c r="H788" s="7">
        <f>IF(ISNUMBER(H787),H787,0)+IF(tbl_lançamentos[[#This Row],[Movimento]]="Entrada",tbl_lançamentos[[#This Row],[Realizado]],-tbl_lançamentos[[#This Row],[Realizado]])</f>
        <v>-50362</v>
      </c>
      <c r="J788" s="8"/>
    </row>
    <row r="789" spans="2:10" x14ac:dyDescent="0.3">
      <c r="B789" s="5">
        <v>45416</v>
      </c>
      <c r="C789" s="6" t="s">
        <v>12</v>
      </c>
      <c r="D789" s="4" t="s">
        <v>19</v>
      </c>
      <c r="E789" s="4" t="str">
        <f>IFERROR(VLOOKUP(tbl_lançamentos[[#This Row],[Categoria]],tbl_configurações[],2,0),"")</f>
        <v>Saída</v>
      </c>
      <c r="F789" s="4" t="str">
        <f>IFERROR(VLOOKUP(tbl_lançamentos[[#This Row],[Categoria]],tbl_configurações[],3,0),"")</f>
        <v>Fixo</v>
      </c>
      <c r="G789" s="7">
        <v>1844</v>
      </c>
      <c r="H789" s="7">
        <f>IF(ISNUMBER(H788),H788,0)+IF(tbl_lançamentos[[#This Row],[Movimento]]="Entrada",tbl_lançamentos[[#This Row],[Realizado]],-tbl_lançamentos[[#This Row],[Realizado]])</f>
        <v>-52206</v>
      </c>
      <c r="J789" s="8"/>
    </row>
    <row r="790" spans="2:10" x14ac:dyDescent="0.3">
      <c r="B790" s="5">
        <v>45419</v>
      </c>
      <c r="C790" s="6" t="s">
        <v>13</v>
      </c>
      <c r="D790" s="4" t="s">
        <v>16</v>
      </c>
      <c r="E790" s="4" t="str">
        <f>IFERROR(VLOOKUP(tbl_lançamentos[[#This Row],[Categoria]],tbl_configurações[],2,0),"")</f>
        <v>Entrada</v>
      </c>
      <c r="F790" s="4" t="str">
        <f>IFERROR(VLOOKUP(tbl_lançamentos[[#This Row],[Categoria]],tbl_configurações[],3,0),"")</f>
        <v>Fixo</v>
      </c>
      <c r="G790" s="7">
        <v>58</v>
      </c>
      <c r="H790" s="7">
        <f>IF(ISNUMBER(H789),H789,0)+IF(tbl_lançamentos[[#This Row],[Movimento]]="Entrada",tbl_lançamentos[[#This Row],[Realizado]],-tbl_lançamentos[[#This Row],[Realizado]])</f>
        <v>-52148</v>
      </c>
      <c r="J790" s="8"/>
    </row>
    <row r="791" spans="2:10" x14ac:dyDescent="0.3">
      <c r="B791" s="5">
        <v>45419</v>
      </c>
      <c r="C791" s="6" t="s">
        <v>11</v>
      </c>
      <c r="D791" s="4" t="s">
        <v>3</v>
      </c>
      <c r="E791" s="4" t="str">
        <f>IFERROR(VLOOKUP(tbl_lançamentos[[#This Row],[Categoria]],tbl_configurações[],2,0),"")</f>
        <v>Entrada</v>
      </c>
      <c r="F791" s="4" t="str">
        <f>IFERROR(VLOOKUP(tbl_lançamentos[[#This Row],[Categoria]],tbl_configurações[],3,0),"")</f>
        <v>Fixo</v>
      </c>
      <c r="G791" s="7">
        <v>2223</v>
      </c>
      <c r="H791" s="7">
        <f>IF(ISNUMBER(H790),H790,0)+IF(tbl_lançamentos[[#This Row],[Movimento]]="Entrada",tbl_lançamentos[[#This Row],[Realizado]],-tbl_lançamentos[[#This Row],[Realizado]])</f>
        <v>-49925</v>
      </c>
      <c r="J791" s="8"/>
    </row>
    <row r="792" spans="2:10" x14ac:dyDescent="0.3">
      <c r="B792" s="5">
        <v>45420</v>
      </c>
      <c r="C792" s="6" t="s">
        <v>37</v>
      </c>
      <c r="D792" s="4" t="s">
        <v>23</v>
      </c>
      <c r="E792" s="4" t="str">
        <f>IFERROR(VLOOKUP(tbl_lançamentos[[#This Row],[Categoria]],tbl_configurações[],2,0),"")</f>
        <v>Saída</v>
      </c>
      <c r="F792" s="4" t="str">
        <f>IFERROR(VLOOKUP(tbl_lançamentos[[#This Row],[Categoria]],tbl_configurações[],3,0),"")</f>
        <v>Fixo</v>
      </c>
      <c r="G792" s="7">
        <v>920</v>
      </c>
      <c r="H792" s="7">
        <f>IF(ISNUMBER(H791),H791,0)+IF(tbl_lançamentos[[#This Row],[Movimento]]="Entrada",tbl_lançamentos[[#This Row],[Realizado]],-tbl_lançamentos[[#This Row],[Realizado]])</f>
        <v>-50845</v>
      </c>
      <c r="J792" s="8"/>
    </row>
    <row r="793" spans="2:10" x14ac:dyDescent="0.3">
      <c r="B793" s="5">
        <v>45422</v>
      </c>
      <c r="C793" s="6" t="s">
        <v>49</v>
      </c>
      <c r="D793" s="4" t="s">
        <v>26</v>
      </c>
      <c r="E793" s="4" t="str">
        <f>IFERROR(VLOOKUP(tbl_lançamentos[[#This Row],[Categoria]],tbl_configurações[],2,0),"")</f>
        <v>Saída</v>
      </c>
      <c r="F793" s="4" t="str">
        <f>IFERROR(VLOOKUP(tbl_lançamentos[[#This Row],[Categoria]],tbl_configurações[],3,0),"")</f>
        <v>Variável</v>
      </c>
      <c r="G793" s="7">
        <v>2185</v>
      </c>
      <c r="H793" s="7">
        <f>IF(ISNUMBER(H792),H792,0)+IF(tbl_lançamentos[[#This Row],[Movimento]]="Entrada",tbl_lançamentos[[#This Row],[Realizado]],-tbl_lançamentos[[#This Row],[Realizado]])</f>
        <v>-53030</v>
      </c>
      <c r="J793" s="8"/>
    </row>
    <row r="794" spans="2:10" x14ac:dyDescent="0.3">
      <c r="B794" s="5">
        <v>45422</v>
      </c>
      <c r="C794" s="6" t="s">
        <v>41</v>
      </c>
      <c r="D794" s="4" t="s">
        <v>17</v>
      </c>
      <c r="E794" s="4" t="str">
        <f>IFERROR(VLOOKUP(tbl_lançamentos[[#This Row],[Categoria]],tbl_configurações[],2,0),"")</f>
        <v>Saída</v>
      </c>
      <c r="F794" s="4" t="str">
        <f>IFERROR(VLOOKUP(tbl_lançamentos[[#This Row],[Categoria]],tbl_configurações[],3,0),"")</f>
        <v>Fixo</v>
      </c>
      <c r="G794" s="7">
        <v>3753</v>
      </c>
      <c r="H794" s="7">
        <f>IF(ISNUMBER(H793),H793,0)+IF(tbl_lançamentos[[#This Row],[Movimento]]="Entrada",tbl_lançamentos[[#This Row],[Realizado]],-tbl_lançamentos[[#This Row],[Realizado]])</f>
        <v>-56783</v>
      </c>
      <c r="J794" s="8"/>
    </row>
    <row r="795" spans="2:10" x14ac:dyDescent="0.3">
      <c r="B795" s="5">
        <v>45424</v>
      </c>
      <c r="C795" s="6" t="s">
        <v>37</v>
      </c>
      <c r="D795" s="4" t="s">
        <v>23</v>
      </c>
      <c r="E795" s="4" t="str">
        <f>IFERROR(VLOOKUP(tbl_lançamentos[[#This Row],[Categoria]],tbl_configurações[],2,0),"")</f>
        <v>Saída</v>
      </c>
      <c r="F795" s="4" t="str">
        <f>IFERROR(VLOOKUP(tbl_lançamentos[[#This Row],[Categoria]],tbl_configurações[],3,0),"")</f>
        <v>Fixo</v>
      </c>
      <c r="G795" s="7">
        <v>3287</v>
      </c>
      <c r="H795" s="7">
        <f>IF(ISNUMBER(H794),H794,0)+IF(tbl_lançamentos[[#This Row],[Movimento]]="Entrada",tbl_lançamentos[[#This Row],[Realizado]],-tbl_lançamentos[[#This Row],[Realizado]])</f>
        <v>-60070</v>
      </c>
      <c r="J795" s="8"/>
    </row>
    <row r="796" spans="2:10" x14ac:dyDescent="0.3">
      <c r="B796" s="5">
        <v>45425</v>
      </c>
      <c r="C796" s="6" t="s">
        <v>40</v>
      </c>
      <c r="D796" s="4" t="s">
        <v>27</v>
      </c>
      <c r="E796" s="4" t="str">
        <f>IFERROR(VLOOKUP(tbl_lançamentos[[#This Row],[Categoria]],tbl_configurações[],2,0),"")</f>
        <v>Saída</v>
      </c>
      <c r="F796" s="4" t="str">
        <f>IFERROR(VLOOKUP(tbl_lançamentos[[#This Row],[Categoria]],tbl_configurações[],3,0),"")</f>
        <v>Variável</v>
      </c>
      <c r="G796" s="7">
        <v>14</v>
      </c>
      <c r="H796" s="7">
        <f>IF(ISNUMBER(H795),H795,0)+IF(tbl_lançamentos[[#This Row],[Movimento]]="Entrada",tbl_lançamentos[[#This Row],[Realizado]],-tbl_lançamentos[[#This Row],[Realizado]])</f>
        <v>-60084</v>
      </c>
      <c r="J796" s="8"/>
    </row>
    <row r="797" spans="2:10" x14ac:dyDescent="0.3">
      <c r="B797" s="5">
        <v>45425</v>
      </c>
      <c r="C797" s="6" t="s">
        <v>39</v>
      </c>
      <c r="D797" s="4" t="s">
        <v>17</v>
      </c>
      <c r="E797" s="4" t="str">
        <f>IFERROR(VLOOKUP(tbl_lançamentos[[#This Row],[Categoria]],tbl_configurações[],2,0),"")</f>
        <v>Saída</v>
      </c>
      <c r="F797" s="4" t="str">
        <f>IFERROR(VLOOKUP(tbl_lançamentos[[#This Row],[Categoria]],tbl_configurações[],3,0),"")</f>
        <v>Fixo</v>
      </c>
      <c r="G797" s="7">
        <v>2018</v>
      </c>
      <c r="H797" s="7">
        <f>IF(ISNUMBER(H796),H796,0)+IF(tbl_lançamentos[[#This Row],[Movimento]]="Entrada",tbl_lançamentos[[#This Row],[Realizado]],-tbl_lançamentos[[#This Row],[Realizado]])</f>
        <v>-62102</v>
      </c>
      <c r="J797" s="8"/>
    </row>
    <row r="798" spans="2:10" x14ac:dyDescent="0.3">
      <c r="B798" s="5">
        <v>45427</v>
      </c>
      <c r="C798" s="6" t="s">
        <v>58</v>
      </c>
      <c r="D798" s="4" t="s">
        <v>17</v>
      </c>
      <c r="E798" s="4" t="str">
        <f>IFERROR(VLOOKUP(tbl_lançamentos[[#This Row],[Categoria]],tbl_configurações[],2,0),"")</f>
        <v>Saída</v>
      </c>
      <c r="F798" s="4" t="str">
        <f>IFERROR(VLOOKUP(tbl_lançamentos[[#This Row],[Categoria]],tbl_configurações[],3,0),"")</f>
        <v>Fixo</v>
      </c>
      <c r="G798" s="7">
        <v>332</v>
      </c>
      <c r="H798" s="7">
        <f>IF(ISNUMBER(H797),H797,0)+IF(tbl_lançamentos[[#This Row],[Movimento]]="Entrada",tbl_lançamentos[[#This Row],[Realizado]],-tbl_lançamentos[[#This Row],[Realizado]])</f>
        <v>-62434</v>
      </c>
      <c r="J798" s="8"/>
    </row>
    <row r="799" spans="2:10" x14ac:dyDescent="0.3">
      <c r="B799" s="5">
        <v>45428</v>
      </c>
      <c r="C799" s="6" t="s">
        <v>51</v>
      </c>
      <c r="D799" s="4" t="s">
        <v>19</v>
      </c>
      <c r="E799" s="4" t="str">
        <f>IFERROR(VLOOKUP(tbl_lançamentos[[#This Row],[Categoria]],tbl_configurações[],2,0),"")</f>
        <v>Saída</v>
      </c>
      <c r="F799" s="4" t="str">
        <f>IFERROR(VLOOKUP(tbl_lançamentos[[#This Row],[Categoria]],tbl_configurações[],3,0),"")</f>
        <v>Fixo</v>
      </c>
      <c r="G799" s="7">
        <v>3760</v>
      </c>
      <c r="H799" s="7">
        <f>IF(ISNUMBER(H798),H798,0)+IF(tbl_lançamentos[[#This Row],[Movimento]]="Entrada",tbl_lançamentos[[#This Row],[Realizado]],-tbl_lançamentos[[#This Row],[Realizado]])</f>
        <v>-66194</v>
      </c>
      <c r="J799" s="8"/>
    </row>
    <row r="800" spans="2:10" x14ac:dyDescent="0.3">
      <c r="B800" s="5">
        <v>45430</v>
      </c>
      <c r="C800" s="6" t="s">
        <v>51</v>
      </c>
      <c r="D800" s="4" t="s">
        <v>19</v>
      </c>
      <c r="E800" s="4" t="str">
        <f>IFERROR(VLOOKUP(tbl_lançamentos[[#This Row],[Categoria]],tbl_configurações[],2,0),"")</f>
        <v>Saída</v>
      </c>
      <c r="F800" s="4" t="str">
        <f>IFERROR(VLOOKUP(tbl_lançamentos[[#This Row],[Categoria]],tbl_configurações[],3,0),"")</f>
        <v>Fixo</v>
      </c>
      <c r="G800" s="7">
        <v>162</v>
      </c>
      <c r="H800" s="7">
        <f>IF(ISNUMBER(H799),H799,0)+IF(tbl_lançamentos[[#This Row],[Movimento]]="Entrada",tbl_lançamentos[[#This Row],[Realizado]],-tbl_lançamentos[[#This Row],[Realizado]])</f>
        <v>-66356</v>
      </c>
      <c r="J800" s="8"/>
    </row>
    <row r="801" spans="2:10" x14ac:dyDescent="0.3">
      <c r="B801" s="5">
        <v>45430</v>
      </c>
      <c r="C801" s="6" t="s">
        <v>53</v>
      </c>
      <c r="D801" s="4" t="s">
        <v>16</v>
      </c>
      <c r="E801" s="4" t="str">
        <f>IFERROR(VLOOKUP(tbl_lançamentos[[#This Row],[Categoria]],tbl_configurações[],2,0),"")</f>
        <v>Entrada</v>
      </c>
      <c r="F801" s="4" t="str">
        <f>IFERROR(VLOOKUP(tbl_lançamentos[[#This Row],[Categoria]],tbl_configurações[],3,0),"")</f>
        <v>Fixo</v>
      </c>
      <c r="G801" s="7">
        <v>80000</v>
      </c>
      <c r="H801" s="7">
        <f>IF(ISNUMBER(H800),H800,0)+IF(tbl_lançamentos[[#This Row],[Movimento]]="Entrada",tbl_lançamentos[[#This Row],[Realizado]],-tbl_lançamentos[[#This Row],[Realizado]])</f>
        <v>13644</v>
      </c>
      <c r="J801" s="8"/>
    </row>
    <row r="802" spans="2:10" x14ac:dyDescent="0.3">
      <c r="B802" s="5">
        <v>45431</v>
      </c>
      <c r="C802" s="6" t="s">
        <v>45</v>
      </c>
      <c r="D802" s="4" t="s">
        <v>28</v>
      </c>
      <c r="E802" s="4" t="str">
        <f>IFERROR(VLOOKUP(tbl_lançamentos[[#This Row],[Categoria]],tbl_configurações[],2,0),"")</f>
        <v>Saída</v>
      </c>
      <c r="F802" s="4" t="str">
        <f>IFERROR(VLOOKUP(tbl_lançamentos[[#This Row],[Categoria]],tbl_configurações[],3,0),"")</f>
        <v>Variável</v>
      </c>
      <c r="G802" s="7">
        <v>3115</v>
      </c>
      <c r="H802" s="7">
        <f>IF(ISNUMBER(H801),H801,0)+IF(tbl_lançamentos[[#This Row],[Movimento]]="Entrada",tbl_lançamentos[[#This Row],[Realizado]],-tbl_lançamentos[[#This Row],[Realizado]])</f>
        <v>10529</v>
      </c>
      <c r="J802" s="8"/>
    </row>
    <row r="803" spans="2:10" x14ac:dyDescent="0.3">
      <c r="B803" s="5">
        <v>45433</v>
      </c>
      <c r="C803" s="6" t="s">
        <v>43</v>
      </c>
      <c r="D803" s="4" t="s">
        <v>23</v>
      </c>
      <c r="E803" s="4" t="str">
        <f>IFERROR(VLOOKUP(tbl_lançamentos[[#This Row],[Categoria]],tbl_configurações[],2,0),"")</f>
        <v>Saída</v>
      </c>
      <c r="F803" s="4" t="str">
        <f>IFERROR(VLOOKUP(tbl_lançamentos[[#This Row],[Categoria]],tbl_configurações[],3,0),"")</f>
        <v>Fixo</v>
      </c>
      <c r="G803" s="7">
        <v>496</v>
      </c>
      <c r="H803" s="7">
        <f>IF(ISNUMBER(H802),H802,0)+IF(tbl_lançamentos[[#This Row],[Movimento]]="Entrada",tbl_lançamentos[[#This Row],[Realizado]],-tbl_lançamentos[[#This Row],[Realizado]])</f>
        <v>10033</v>
      </c>
      <c r="J803" s="8"/>
    </row>
    <row r="804" spans="2:10" x14ac:dyDescent="0.3">
      <c r="B804" s="5">
        <v>45434</v>
      </c>
      <c r="C804" s="6" t="s">
        <v>40</v>
      </c>
      <c r="D804" s="4" t="s">
        <v>27</v>
      </c>
      <c r="E804" s="4" t="str">
        <f>IFERROR(VLOOKUP(tbl_lançamentos[[#This Row],[Categoria]],tbl_configurações[],2,0),"")</f>
        <v>Saída</v>
      </c>
      <c r="F804" s="4" t="str">
        <f>IFERROR(VLOOKUP(tbl_lançamentos[[#This Row],[Categoria]],tbl_configurações[],3,0),"")</f>
        <v>Variável</v>
      </c>
      <c r="G804" s="7">
        <v>878</v>
      </c>
      <c r="H804" s="7">
        <f>IF(ISNUMBER(H803),H803,0)+IF(tbl_lançamentos[[#This Row],[Movimento]]="Entrada",tbl_lançamentos[[#This Row],[Realizado]],-tbl_lançamentos[[#This Row],[Realizado]])</f>
        <v>9155</v>
      </c>
      <c r="J804" s="8"/>
    </row>
    <row r="805" spans="2:10" x14ac:dyDescent="0.3">
      <c r="B805" s="5">
        <v>45436</v>
      </c>
      <c r="C805" s="6" t="s">
        <v>59</v>
      </c>
      <c r="D805" s="4" t="s">
        <v>20</v>
      </c>
      <c r="E805" s="4" t="str">
        <f>IFERROR(VLOOKUP(tbl_lançamentos[[#This Row],[Categoria]],tbl_configurações[],2,0),"")</f>
        <v>Saída</v>
      </c>
      <c r="F805" s="4" t="str">
        <f>IFERROR(VLOOKUP(tbl_lançamentos[[#This Row],[Categoria]],tbl_configurações[],3,0),"")</f>
        <v>Fixo</v>
      </c>
      <c r="G805" s="7">
        <v>1310</v>
      </c>
      <c r="H805" s="7">
        <f>IF(ISNUMBER(H804),H804,0)+IF(tbl_lançamentos[[#This Row],[Movimento]]="Entrada",tbl_lançamentos[[#This Row],[Realizado]],-tbl_lançamentos[[#This Row],[Realizado]])</f>
        <v>7845</v>
      </c>
      <c r="J805" s="8"/>
    </row>
    <row r="806" spans="2:10" x14ac:dyDescent="0.3">
      <c r="B806" s="5">
        <v>45438</v>
      </c>
      <c r="C806" s="6" t="s">
        <v>31</v>
      </c>
      <c r="D806" s="4" t="s">
        <v>21</v>
      </c>
      <c r="E806" s="4" t="str">
        <f>IFERROR(VLOOKUP(tbl_lançamentos[[#This Row],[Categoria]],tbl_configurações[],2,0),"")</f>
        <v>Saída</v>
      </c>
      <c r="F806" s="4" t="str">
        <f>IFERROR(VLOOKUP(tbl_lançamentos[[#This Row],[Categoria]],tbl_configurações[],3,0),"")</f>
        <v>Fixo</v>
      </c>
      <c r="G806" s="7">
        <v>3084</v>
      </c>
      <c r="H806" s="7">
        <f>IF(ISNUMBER(H805),H805,0)+IF(tbl_lançamentos[[#This Row],[Movimento]]="Entrada",tbl_lançamentos[[#This Row],[Realizado]],-tbl_lançamentos[[#This Row],[Realizado]])</f>
        <v>4761</v>
      </c>
      <c r="J806" s="8"/>
    </row>
    <row r="807" spans="2:10" x14ac:dyDescent="0.3">
      <c r="B807" s="5">
        <v>45438</v>
      </c>
      <c r="C807" s="6" t="s">
        <v>29</v>
      </c>
      <c r="D807" s="4" t="s">
        <v>24</v>
      </c>
      <c r="E807" s="4" t="str">
        <f>IFERROR(VLOOKUP(tbl_lançamentos[[#This Row],[Categoria]],tbl_configurações[],2,0),"")</f>
        <v>Saída</v>
      </c>
      <c r="F807" s="4" t="str">
        <f>IFERROR(VLOOKUP(tbl_lançamentos[[#This Row],[Categoria]],tbl_configurações[],3,0),"")</f>
        <v>Variável</v>
      </c>
      <c r="G807" s="7">
        <v>2620</v>
      </c>
      <c r="H807" s="7">
        <f>IF(ISNUMBER(H806),H806,0)+IF(tbl_lançamentos[[#This Row],[Movimento]]="Entrada",tbl_lançamentos[[#This Row],[Realizado]],-tbl_lançamentos[[#This Row],[Realizado]])</f>
        <v>2141</v>
      </c>
      <c r="J807" s="8"/>
    </row>
    <row r="808" spans="2:10" x14ac:dyDescent="0.3">
      <c r="B808" s="5">
        <v>45439</v>
      </c>
      <c r="C808" s="6" t="s">
        <v>49</v>
      </c>
      <c r="D808" s="4" t="s">
        <v>26</v>
      </c>
      <c r="E808" s="4" t="str">
        <f>IFERROR(VLOOKUP(tbl_lançamentos[[#This Row],[Categoria]],tbl_configurações[],2,0),"")</f>
        <v>Saída</v>
      </c>
      <c r="F808" s="4" t="str">
        <f>IFERROR(VLOOKUP(tbl_lançamentos[[#This Row],[Categoria]],tbl_configurações[],3,0),"")</f>
        <v>Variável</v>
      </c>
      <c r="G808" s="7">
        <v>3615</v>
      </c>
      <c r="H808" s="7">
        <f>IF(ISNUMBER(H807),H807,0)+IF(tbl_lançamentos[[#This Row],[Movimento]]="Entrada",tbl_lançamentos[[#This Row],[Realizado]],-tbl_lançamentos[[#This Row],[Realizado]])</f>
        <v>-1474</v>
      </c>
      <c r="J808" s="8"/>
    </row>
    <row r="809" spans="2:10" x14ac:dyDescent="0.3">
      <c r="B809" s="5">
        <v>45440</v>
      </c>
      <c r="C809" s="6" t="s">
        <v>43</v>
      </c>
      <c r="D809" s="4" t="s">
        <v>23</v>
      </c>
      <c r="E809" s="4" t="str">
        <f>IFERROR(VLOOKUP(tbl_lançamentos[[#This Row],[Categoria]],tbl_configurações[],2,0),"")</f>
        <v>Saída</v>
      </c>
      <c r="F809" s="4" t="str">
        <f>IFERROR(VLOOKUP(tbl_lançamentos[[#This Row],[Categoria]],tbl_configurações[],3,0),"")</f>
        <v>Fixo</v>
      </c>
      <c r="G809" s="7">
        <v>3247</v>
      </c>
      <c r="H809" s="7">
        <f>IF(ISNUMBER(H808),H808,0)+IF(tbl_lançamentos[[#This Row],[Movimento]]="Entrada",tbl_lançamentos[[#This Row],[Realizado]],-tbl_lançamentos[[#This Row],[Realizado]])</f>
        <v>-4721</v>
      </c>
      <c r="J809" s="8"/>
    </row>
    <row r="810" spans="2:10" x14ac:dyDescent="0.3">
      <c r="B810" s="5">
        <v>45441</v>
      </c>
      <c r="C810" s="6" t="s">
        <v>13</v>
      </c>
      <c r="D810" s="4" t="s">
        <v>16</v>
      </c>
      <c r="E810" s="4" t="str">
        <f>IFERROR(VLOOKUP(tbl_lançamentos[[#This Row],[Categoria]],tbl_configurações[],2,0),"")</f>
        <v>Entrada</v>
      </c>
      <c r="F810" s="4" t="str">
        <f>IFERROR(VLOOKUP(tbl_lançamentos[[#This Row],[Categoria]],tbl_configurações[],3,0),"")</f>
        <v>Fixo</v>
      </c>
      <c r="G810" s="7">
        <v>2755</v>
      </c>
      <c r="H810" s="7">
        <f>IF(ISNUMBER(H809),H809,0)+IF(tbl_lançamentos[[#This Row],[Movimento]]="Entrada",tbl_lançamentos[[#This Row],[Realizado]],-tbl_lançamentos[[#This Row],[Realizado]])</f>
        <v>-1966</v>
      </c>
      <c r="J810" s="8"/>
    </row>
    <row r="811" spans="2:10" x14ac:dyDescent="0.3">
      <c r="B811" s="5">
        <v>45443</v>
      </c>
      <c r="C811" s="6" t="s">
        <v>29</v>
      </c>
      <c r="D811" s="4" t="s">
        <v>24</v>
      </c>
      <c r="E811" s="4" t="str">
        <f>IFERROR(VLOOKUP(tbl_lançamentos[[#This Row],[Categoria]],tbl_configurações[],2,0),"")</f>
        <v>Saída</v>
      </c>
      <c r="F811" s="4" t="str">
        <f>IFERROR(VLOOKUP(tbl_lançamentos[[#This Row],[Categoria]],tbl_configurações[],3,0),"")</f>
        <v>Variável</v>
      </c>
      <c r="G811" s="7">
        <v>3957</v>
      </c>
      <c r="H811" s="7">
        <f>IF(ISNUMBER(H810),H810,0)+IF(tbl_lançamentos[[#This Row],[Movimento]]="Entrada",tbl_lançamentos[[#This Row],[Realizado]],-tbl_lançamentos[[#This Row],[Realizado]])</f>
        <v>-5923</v>
      </c>
      <c r="J811" s="8"/>
    </row>
    <row r="812" spans="2:10" x14ac:dyDescent="0.3">
      <c r="B812" s="5">
        <v>45443</v>
      </c>
      <c r="C812" s="6" t="s">
        <v>13</v>
      </c>
      <c r="D812" s="4" t="s">
        <v>16</v>
      </c>
      <c r="E812" s="4" t="str">
        <f>IFERROR(VLOOKUP(tbl_lançamentos[[#This Row],[Categoria]],tbl_configurações[],2,0),"")</f>
        <v>Entrada</v>
      </c>
      <c r="F812" s="4" t="str">
        <f>IFERROR(VLOOKUP(tbl_lançamentos[[#This Row],[Categoria]],tbl_configurações[],3,0),"")</f>
        <v>Fixo</v>
      </c>
      <c r="G812" s="7">
        <v>2317</v>
      </c>
      <c r="H812" s="7">
        <f>IF(ISNUMBER(H811),H811,0)+IF(tbl_lançamentos[[#This Row],[Movimento]]="Entrada",tbl_lançamentos[[#This Row],[Realizado]],-tbl_lançamentos[[#This Row],[Realizado]])</f>
        <v>-3606</v>
      </c>
      <c r="J812" s="8"/>
    </row>
    <row r="813" spans="2:10" x14ac:dyDescent="0.3">
      <c r="B813" s="5">
        <v>45443</v>
      </c>
      <c r="C813" s="6" t="s">
        <v>42</v>
      </c>
      <c r="D813" s="4" t="s">
        <v>20</v>
      </c>
      <c r="E813" s="4" t="str">
        <f>IFERROR(VLOOKUP(tbl_lançamentos[[#This Row],[Categoria]],tbl_configurações[],2,0),"")</f>
        <v>Saída</v>
      </c>
      <c r="F813" s="4" t="str">
        <f>IFERROR(VLOOKUP(tbl_lançamentos[[#This Row],[Categoria]],tbl_configurações[],3,0),"")</f>
        <v>Fixo</v>
      </c>
      <c r="G813" s="7">
        <v>1321</v>
      </c>
      <c r="H813" s="7">
        <f>IF(ISNUMBER(H812),H812,0)+IF(tbl_lançamentos[[#This Row],[Movimento]]="Entrada",tbl_lançamentos[[#This Row],[Realizado]],-tbl_lançamentos[[#This Row],[Realizado]])</f>
        <v>-4927</v>
      </c>
      <c r="J813" s="8"/>
    </row>
    <row r="814" spans="2:10" x14ac:dyDescent="0.3">
      <c r="B814" s="5">
        <v>45444</v>
      </c>
      <c r="C814" s="6" t="s">
        <v>38</v>
      </c>
      <c r="D814" s="4" t="s">
        <v>24</v>
      </c>
      <c r="E814" s="4" t="str">
        <f>IFERROR(VLOOKUP(tbl_lançamentos[[#This Row],[Categoria]],tbl_configurações[],2,0),"")</f>
        <v>Saída</v>
      </c>
      <c r="F814" s="4" t="str">
        <f>IFERROR(VLOOKUP(tbl_lançamentos[[#This Row],[Categoria]],tbl_configurações[],3,0),"")</f>
        <v>Variável</v>
      </c>
      <c r="G814" s="7">
        <v>1094</v>
      </c>
      <c r="H814" s="7">
        <f>IF(ISNUMBER(H813),H813,0)+IF(tbl_lançamentos[[#This Row],[Movimento]]="Entrada",tbl_lançamentos[[#This Row],[Realizado]],-tbl_lançamentos[[#This Row],[Realizado]])</f>
        <v>-6021</v>
      </c>
      <c r="J814" s="8"/>
    </row>
    <row r="815" spans="2:10" x14ac:dyDescent="0.3">
      <c r="B815" s="5">
        <v>45445</v>
      </c>
      <c r="C815" s="6" t="s">
        <v>42</v>
      </c>
      <c r="D815" s="4" t="s">
        <v>20</v>
      </c>
      <c r="E815" s="4" t="str">
        <f>IFERROR(VLOOKUP(tbl_lançamentos[[#This Row],[Categoria]],tbl_configurações[],2,0),"")</f>
        <v>Saída</v>
      </c>
      <c r="F815" s="4" t="str">
        <f>IFERROR(VLOOKUP(tbl_lançamentos[[#This Row],[Categoria]],tbl_configurações[],3,0),"")</f>
        <v>Fixo</v>
      </c>
      <c r="G815" s="7">
        <v>2838</v>
      </c>
      <c r="H815" s="7">
        <f>IF(ISNUMBER(H814),H814,0)+IF(tbl_lançamentos[[#This Row],[Movimento]]="Entrada",tbl_lançamentos[[#This Row],[Realizado]],-tbl_lançamentos[[#This Row],[Realizado]])</f>
        <v>-8859</v>
      </c>
      <c r="J815" s="8"/>
    </row>
    <row r="816" spans="2:10" x14ac:dyDescent="0.3">
      <c r="B816" s="5">
        <v>45445</v>
      </c>
      <c r="C816" s="6" t="s">
        <v>13</v>
      </c>
      <c r="D816" s="4" t="s">
        <v>16</v>
      </c>
      <c r="E816" s="4" t="str">
        <f>IFERROR(VLOOKUP(tbl_lançamentos[[#This Row],[Categoria]],tbl_configurações[],2,0),"")</f>
        <v>Entrada</v>
      </c>
      <c r="F816" s="4" t="str">
        <f>IFERROR(VLOOKUP(tbl_lançamentos[[#This Row],[Categoria]],tbl_configurações[],3,0),"")</f>
        <v>Fixo</v>
      </c>
      <c r="G816" s="7">
        <v>34</v>
      </c>
      <c r="H816" s="7">
        <f>IF(ISNUMBER(H815),H815,0)+IF(tbl_lançamentos[[#This Row],[Movimento]]="Entrada",tbl_lançamentos[[#This Row],[Realizado]],-tbl_lançamentos[[#This Row],[Realizado]])</f>
        <v>-8825</v>
      </c>
      <c r="J816" s="8"/>
    </row>
    <row r="817" spans="2:10" x14ac:dyDescent="0.3">
      <c r="B817" s="5">
        <v>45448</v>
      </c>
      <c r="C817" s="6" t="s">
        <v>48</v>
      </c>
      <c r="D817" s="4" t="s">
        <v>21</v>
      </c>
      <c r="E817" s="4" t="str">
        <f>IFERROR(VLOOKUP(tbl_lançamentos[[#This Row],[Categoria]],tbl_configurações[],2,0),"")</f>
        <v>Saída</v>
      </c>
      <c r="F817" s="4" t="str">
        <f>IFERROR(VLOOKUP(tbl_lançamentos[[#This Row],[Categoria]],tbl_configurações[],3,0),"")</f>
        <v>Fixo</v>
      </c>
      <c r="G817" s="7">
        <v>835</v>
      </c>
      <c r="H817" s="7">
        <f>IF(ISNUMBER(H816),H816,0)+IF(tbl_lançamentos[[#This Row],[Movimento]]="Entrada",tbl_lançamentos[[#This Row],[Realizado]],-tbl_lançamentos[[#This Row],[Realizado]])</f>
        <v>-9660</v>
      </c>
      <c r="J817" s="8"/>
    </row>
    <row r="818" spans="2:10" x14ac:dyDescent="0.3">
      <c r="B818" s="5">
        <v>45448</v>
      </c>
      <c r="C818" s="6" t="s">
        <v>46</v>
      </c>
      <c r="D818" s="4" t="s">
        <v>22</v>
      </c>
      <c r="E818" s="4" t="str">
        <f>IFERROR(VLOOKUP(tbl_lançamentos[[#This Row],[Categoria]],tbl_configurações[],2,0),"")</f>
        <v>Saída</v>
      </c>
      <c r="F818" s="4" t="str">
        <f>IFERROR(VLOOKUP(tbl_lançamentos[[#This Row],[Categoria]],tbl_configurações[],3,0),"")</f>
        <v>Fixo</v>
      </c>
      <c r="G818" s="7">
        <v>575</v>
      </c>
      <c r="H818" s="7">
        <f>IF(ISNUMBER(H817),H817,0)+IF(tbl_lançamentos[[#This Row],[Movimento]]="Entrada",tbl_lançamentos[[#This Row],[Realizado]],-tbl_lançamentos[[#This Row],[Realizado]])</f>
        <v>-10235</v>
      </c>
      <c r="J818" s="8"/>
    </row>
    <row r="819" spans="2:10" x14ac:dyDescent="0.3">
      <c r="B819" s="5">
        <v>45449</v>
      </c>
      <c r="C819" s="6" t="s">
        <v>33</v>
      </c>
      <c r="D819" s="4" t="s">
        <v>20</v>
      </c>
      <c r="E819" s="4" t="str">
        <f>IFERROR(VLOOKUP(tbl_lançamentos[[#This Row],[Categoria]],tbl_configurações[],2,0),"")</f>
        <v>Saída</v>
      </c>
      <c r="F819" s="4" t="str">
        <f>IFERROR(VLOOKUP(tbl_lançamentos[[#This Row],[Categoria]],tbl_configurações[],3,0),"")</f>
        <v>Fixo</v>
      </c>
      <c r="G819" s="7">
        <v>760</v>
      </c>
      <c r="H819" s="7">
        <f>IF(ISNUMBER(H818),H818,0)+IF(tbl_lançamentos[[#This Row],[Movimento]]="Entrada",tbl_lançamentos[[#This Row],[Realizado]],-tbl_lançamentos[[#This Row],[Realizado]])</f>
        <v>-10995</v>
      </c>
      <c r="J819" s="8"/>
    </row>
    <row r="820" spans="2:10" x14ac:dyDescent="0.3">
      <c r="B820" s="5">
        <v>45450</v>
      </c>
      <c r="C820" s="6" t="s">
        <v>43</v>
      </c>
      <c r="D820" s="4" t="s">
        <v>23</v>
      </c>
      <c r="E820" s="4" t="str">
        <f>IFERROR(VLOOKUP(tbl_lançamentos[[#This Row],[Categoria]],tbl_configurações[],2,0),"")</f>
        <v>Saída</v>
      </c>
      <c r="F820" s="4" t="str">
        <f>IFERROR(VLOOKUP(tbl_lançamentos[[#This Row],[Categoria]],tbl_configurações[],3,0),"")</f>
        <v>Fixo</v>
      </c>
      <c r="G820" s="7">
        <v>2623</v>
      </c>
      <c r="H820" s="7">
        <f>IF(ISNUMBER(H819),H819,0)+IF(tbl_lançamentos[[#This Row],[Movimento]]="Entrada",tbl_lançamentos[[#This Row],[Realizado]],-tbl_lançamentos[[#This Row],[Realizado]])</f>
        <v>-13618</v>
      </c>
      <c r="J820" s="8"/>
    </row>
    <row r="821" spans="2:10" x14ac:dyDescent="0.3">
      <c r="B821" s="5">
        <v>45451</v>
      </c>
      <c r="C821" s="6" t="s">
        <v>40</v>
      </c>
      <c r="D821" s="4" t="s">
        <v>27</v>
      </c>
      <c r="E821" s="4" t="str">
        <f>IFERROR(VLOOKUP(tbl_lançamentos[[#This Row],[Categoria]],tbl_configurações[],2,0),"")</f>
        <v>Saída</v>
      </c>
      <c r="F821" s="4" t="str">
        <f>IFERROR(VLOOKUP(tbl_lançamentos[[#This Row],[Categoria]],tbl_configurações[],3,0),"")</f>
        <v>Variável</v>
      </c>
      <c r="G821" s="7">
        <v>1784</v>
      </c>
      <c r="H821" s="7">
        <f>IF(ISNUMBER(H820),H820,0)+IF(tbl_lançamentos[[#This Row],[Movimento]]="Entrada",tbl_lançamentos[[#This Row],[Realizado]],-tbl_lançamentos[[#This Row],[Realizado]])</f>
        <v>-15402</v>
      </c>
      <c r="J821" s="8"/>
    </row>
    <row r="822" spans="2:10" x14ac:dyDescent="0.3">
      <c r="B822" s="5">
        <v>45451</v>
      </c>
      <c r="C822" s="6" t="s">
        <v>39</v>
      </c>
      <c r="D822" s="4" t="s">
        <v>17</v>
      </c>
      <c r="E822" s="4" t="str">
        <f>IFERROR(VLOOKUP(tbl_lançamentos[[#This Row],[Categoria]],tbl_configurações[],2,0),"")</f>
        <v>Saída</v>
      </c>
      <c r="F822" s="4" t="str">
        <f>IFERROR(VLOOKUP(tbl_lançamentos[[#This Row],[Categoria]],tbl_configurações[],3,0),"")</f>
        <v>Fixo</v>
      </c>
      <c r="G822" s="7">
        <v>212</v>
      </c>
      <c r="H822" s="7">
        <f>IF(ISNUMBER(H821),H821,0)+IF(tbl_lançamentos[[#This Row],[Movimento]]="Entrada",tbl_lançamentos[[#This Row],[Realizado]],-tbl_lançamentos[[#This Row],[Realizado]])</f>
        <v>-15614</v>
      </c>
      <c r="J822" s="8"/>
    </row>
    <row r="823" spans="2:10" x14ac:dyDescent="0.3">
      <c r="B823" s="5">
        <v>45451</v>
      </c>
      <c r="C823" s="6" t="s">
        <v>29</v>
      </c>
      <c r="D823" s="4" t="s">
        <v>24</v>
      </c>
      <c r="E823" s="4" t="str">
        <f>IFERROR(VLOOKUP(tbl_lançamentos[[#This Row],[Categoria]],tbl_configurações[],2,0),"")</f>
        <v>Saída</v>
      </c>
      <c r="F823" s="4" t="str">
        <f>IFERROR(VLOOKUP(tbl_lançamentos[[#This Row],[Categoria]],tbl_configurações[],3,0),"")</f>
        <v>Variável</v>
      </c>
      <c r="G823" s="7">
        <v>3982</v>
      </c>
      <c r="H823" s="7">
        <f>IF(ISNUMBER(H822),H822,0)+IF(tbl_lançamentos[[#This Row],[Movimento]]="Entrada",tbl_lançamentos[[#This Row],[Realizado]],-tbl_lançamentos[[#This Row],[Realizado]])</f>
        <v>-19596</v>
      </c>
      <c r="J823" s="8"/>
    </row>
    <row r="824" spans="2:10" x14ac:dyDescent="0.3">
      <c r="B824" s="5">
        <v>45453</v>
      </c>
      <c r="C824" s="6" t="s">
        <v>57</v>
      </c>
      <c r="D824" s="4" t="s">
        <v>26</v>
      </c>
      <c r="E824" s="4" t="str">
        <f>IFERROR(VLOOKUP(tbl_lançamentos[[#This Row],[Categoria]],tbl_configurações[],2,0),"")</f>
        <v>Saída</v>
      </c>
      <c r="F824" s="4" t="str">
        <f>IFERROR(VLOOKUP(tbl_lançamentos[[#This Row],[Categoria]],tbl_configurações[],3,0),"")</f>
        <v>Variável</v>
      </c>
      <c r="G824" s="7">
        <v>1600</v>
      </c>
      <c r="H824" s="7">
        <f>IF(ISNUMBER(H823),H823,0)+IF(tbl_lançamentos[[#This Row],[Movimento]]="Entrada",tbl_lançamentos[[#This Row],[Realizado]],-tbl_lançamentos[[#This Row],[Realizado]])</f>
        <v>-21196</v>
      </c>
      <c r="J824" s="8"/>
    </row>
    <row r="825" spans="2:10" x14ac:dyDescent="0.3">
      <c r="B825" s="5">
        <v>45453</v>
      </c>
      <c r="C825" s="6" t="s">
        <v>40</v>
      </c>
      <c r="D825" s="4" t="s">
        <v>27</v>
      </c>
      <c r="E825" s="4" t="str">
        <f>IFERROR(VLOOKUP(tbl_lançamentos[[#This Row],[Categoria]],tbl_configurações[],2,0),"")</f>
        <v>Saída</v>
      </c>
      <c r="F825" s="4" t="str">
        <f>IFERROR(VLOOKUP(tbl_lançamentos[[#This Row],[Categoria]],tbl_configurações[],3,0),"")</f>
        <v>Variável</v>
      </c>
      <c r="G825" s="7">
        <v>1589</v>
      </c>
      <c r="H825" s="7">
        <f>IF(ISNUMBER(H824),H824,0)+IF(tbl_lançamentos[[#This Row],[Movimento]]="Entrada",tbl_lançamentos[[#This Row],[Realizado]],-tbl_lançamentos[[#This Row],[Realizado]])</f>
        <v>-22785</v>
      </c>
      <c r="J825" s="8"/>
    </row>
    <row r="826" spans="2:10" x14ac:dyDescent="0.3">
      <c r="B826" s="5">
        <v>45454</v>
      </c>
      <c r="C826" s="6" t="s">
        <v>29</v>
      </c>
      <c r="D826" s="4" t="s">
        <v>24</v>
      </c>
      <c r="E826" s="4" t="str">
        <f>IFERROR(VLOOKUP(tbl_lançamentos[[#This Row],[Categoria]],tbl_configurações[],2,0),"")</f>
        <v>Saída</v>
      </c>
      <c r="F826" s="4" t="str">
        <f>IFERROR(VLOOKUP(tbl_lançamentos[[#This Row],[Categoria]],tbl_configurações[],3,0),"")</f>
        <v>Variável</v>
      </c>
      <c r="G826" s="7">
        <v>1143</v>
      </c>
      <c r="H826" s="7">
        <f>IF(ISNUMBER(H825),H825,0)+IF(tbl_lançamentos[[#This Row],[Movimento]]="Entrada",tbl_lançamentos[[#This Row],[Realizado]],-tbl_lançamentos[[#This Row],[Realizado]])</f>
        <v>-23928</v>
      </c>
      <c r="J826" s="8"/>
    </row>
    <row r="827" spans="2:10" x14ac:dyDescent="0.3">
      <c r="B827" s="5">
        <v>45454</v>
      </c>
      <c r="C827" s="6" t="s">
        <v>45</v>
      </c>
      <c r="D827" s="4" t="s">
        <v>28</v>
      </c>
      <c r="E827" s="4" t="str">
        <f>IFERROR(VLOOKUP(tbl_lançamentos[[#This Row],[Categoria]],tbl_configurações[],2,0),"")</f>
        <v>Saída</v>
      </c>
      <c r="F827" s="4" t="str">
        <f>IFERROR(VLOOKUP(tbl_lançamentos[[#This Row],[Categoria]],tbl_configurações[],3,0),"")</f>
        <v>Variável</v>
      </c>
      <c r="G827" s="7">
        <v>3656</v>
      </c>
      <c r="H827" s="7">
        <f>IF(ISNUMBER(H826),H826,0)+IF(tbl_lançamentos[[#This Row],[Movimento]]="Entrada",tbl_lançamentos[[#This Row],[Realizado]],-tbl_lançamentos[[#This Row],[Realizado]])</f>
        <v>-27584</v>
      </c>
      <c r="J827" s="8"/>
    </row>
    <row r="828" spans="2:10" x14ac:dyDescent="0.3">
      <c r="B828" s="5">
        <v>45457</v>
      </c>
      <c r="C828" s="6" t="s">
        <v>55</v>
      </c>
      <c r="D828" s="4" t="s">
        <v>21</v>
      </c>
      <c r="E828" s="4" t="str">
        <f>IFERROR(VLOOKUP(tbl_lançamentos[[#This Row],[Categoria]],tbl_configurações[],2,0),"")</f>
        <v>Saída</v>
      </c>
      <c r="F828" s="4" t="str">
        <f>IFERROR(VLOOKUP(tbl_lançamentos[[#This Row],[Categoria]],tbl_configurações[],3,0),"")</f>
        <v>Fixo</v>
      </c>
      <c r="G828" s="7">
        <v>3599</v>
      </c>
      <c r="H828" s="7">
        <f>IF(ISNUMBER(H827),H827,0)+IF(tbl_lançamentos[[#This Row],[Movimento]]="Entrada",tbl_lançamentos[[#This Row],[Realizado]],-tbl_lançamentos[[#This Row],[Realizado]])</f>
        <v>-31183</v>
      </c>
      <c r="J828" s="8"/>
    </row>
    <row r="829" spans="2:10" x14ac:dyDescent="0.3">
      <c r="B829" s="5">
        <v>45458</v>
      </c>
      <c r="C829" s="6" t="s">
        <v>52</v>
      </c>
      <c r="D829" s="4" t="s">
        <v>26</v>
      </c>
      <c r="E829" s="4" t="str">
        <f>IFERROR(VLOOKUP(tbl_lançamentos[[#This Row],[Categoria]],tbl_configurações[],2,0),"")</f>
        <v>Saída</v>
      </c>
      <c r="F829" s="4" t="str">
        <f>IFERROR(VLOOKUP(tbl_lançamentos[[#This Row],[Categoria]],tbl_configurações[],3,0),"")</f>
        <v>Variável</v>
      </c>
      <c r="G829" s="7">
        <v>1312</v>
      </c>
      <c r="H829" s="7">
        <f>IF(ISNUMBER(H828),H828,0)+IF(tbl_lançamentos[[#This Row],[Movimento]]="Entrada",tbl_lançamentos[[#This Row],[Realizado]],-tbl_lançamentos[[#This Row],[Realizado]])</f>
        <v>-32495</v>
      </c>
      <c r="J829" s="8"/>
    </row>
    <row r="830" spans="2:10" x14ac:dyDescent="0.3">
      <c r="B830" s="5">
        <v>45459</v>
      </c>
      <c r="C830" s="6" t="s">
        <v>52</v>
      </c>
      <c r="D830" s="4" t="s">
        <v>26</v>
      </c>
      <c r="E830" s="4" t="str">
        <f>IFERROR(VLOOKUP(tbl_lançamentos[[#This Row],[Categoria]],tbl_configurações[],2,0),"")</f>
        <v>Saída</v>
      </c>
      <c r="F830" s="4" t="str">
        <f>IFERROR(VLOOKUP(tbl_lançamentos[[#This Row],[Categoria]],tbl_configurações[],3,0),"")</f>
        <v>Variável</v>
      </c>
      <c r="G830" s="7">
        <v>1609</v>
      </c>
      <c r="H830" s="7">
        <f>IF(ISNUMBER(H829),H829,0)+IF(tbl_lançamentos[[#This Row],[Movimento]]="Entrada",tbl_lançamentos[[#This Row],[Realizado]],-tbl_lançamentos[[#This Row],[Realizado]])</f>
        <v>-34104</v>
      </c>
      <c r="J830" s="8"/>
    </row>
    <row r="831" spans="2:10" x14ac:dyDescent="0.3">
      <c r="B831" s="5">
        <v>45459</v>
      </c>
      <c r="C831" s="6" t="s">
        <v>12</v>
      </c>
      <c r="D831" s="4" t="s">
        <v>19</v>
      </c>
      <c r="E831" s="4" t="str">
        <f>IFERROR(VLOOKUP(tbl_lançamentos[[#This Row],[Categoria]],tbl_configurações[],2,0),"")</f>
        <v>Saída</v>
      </c>
      <c r="F831" s="4" t="str">
        <f>IFERROR(VLOOKUP(tbl_lançamentos[[#This Row],[Categoria]],tbl_configurações[],3,0),"")</f>
        <v>Fixo</v>
      </c>
      <c r="G831" s="7">
        <v>3268</v>
      </c>
      <c r="H831" s="7">
        <f>IF(ISNUMBER(H830),H830,0)+IF(tbl_lançamentos[[#This Row],[Movimento]]="Entrada",tbl_lançamentos[[#This Row],[Realizado]],-tbl_lançamentos[[#This Row],[Realizado]])</f>
        <v>-37372</v>
      </c>
      <c r="J831" s="8"/>
    </row>
    <row r="832" spans="2:10" x14ac:dyDescent="0.3">
      <c r="B832" s="5">
        <v>45459</v>
      </c>
      <c r="C832" s="6" t="s">
        <v>56</v>
      </c>
      <c r="D832" s="4" t="s">
        <v>22</v>
      </c>
      <c r="E832" s="4" t="str">
        <f>IFERROR(VLOOKUP(tbl_lançamentos[[#This Row],[Categoria]],tbl_configurações[],2,0),"")</f>
        <v>Saída</v>
      </c>
      <c r="F832" s="4" t="str">
        <f>IFERROR(VLOOKUP(tbl_lançamentos[[#This Row],[Categoria]],tbl_configurações[],3,0),"")</f>
        <v>Fixo</v>
      </c>
      <c r="G832" s="7">
        <v>2763</v>
      </c>
      <c r="H832" s="7">
        <f>IF(ISNUMBER(H831),H831,0)+IF(tbl_lançamentos[[#This Row],[Movimento]]="Entrada",tbl_lançamentos[[#This Row],[Realizado]],-tbl_lançamentos[[#This Row],[Realizado]])</f>
        <v>-40135</v>
      </c>
      <c r="J832" s="8"/>
    </row>
    <row r="833" spans="2:10" x14ac:dyDescent="0.3">
      <c r="B833" s="5">
        <v>45460</v>
      </c>
      <c r="C833" s="6" t="s">
        <v>45</v>
      </c>
      <c r="D833" s="4" t="s">
        <v>28</v>
      </c>
      <c r="E833" s="4" t="str">
        <f>IFERROR(VLOOKUP(tbl_lançamentos[[#This Row],[Categoria]],tbl_configurações[],2,0),"")</f>
        <v>Saída</v>
      </c>
      <c r="F833" s="4" t="str">
        <f>IFERROR(VLOOKUP(tbl_lançamentos[[#This Row],[Categoria]],tbl_configurações[],3,0),"")</f>
        <v>Variável</v>
      </c>
      <c r="G833" s="7">
        <v>3156</v>
      </c>
      <c r="H833" s="7">
        <f>IF(ISNUMBER(H832),H832,0)+IF(tbl_lançamentos[[#This Row],[Movimento]]="Entrada",tbl_lançamentos[[#This Row],[Realizado]],-tbl_lançamentos[[#This Row],[Realizado]])</f>
        <v>-43291</v>
      </c>
      <c r="J833" s="8"/>
    </row>
    <row r="834" spans="2:10" x14ac:dyDescent="0.3">
      <c r="B834" s="5">
        <v>45460</v>
      </c>
      <c r="C834" s="6" t="s">
        <v>46</v>
      </c>
      <c r="D834" s="4" t="s">
        <v>22</v>
      </c>
      <c r="E834" s="4" t="str">
        <f>IFERROR(VLOOKUP(tbl_lançamentos[[#This Row],[Categoria]],tbl_configurações[],2,0),"")</f>
        <v>Saída</v>
      </c>
      <c r="F834" s="4" t="str">
        <f>IFERROR(VLOOKUP(tbl_lançamentos[[#This Row],[Categoria]],tbl_configurações[],3,0),"")</f>
        <v>Fixo</v>
      </c>
      <c r="G834" s="7">
        <v>3756</v>
      </c>
      <c r="H834" s="7">
        <f>IF(ISNUMBER(H833),H833,0)+IF(tbl_lançamentos[[#This Row],[Movimento]]="Entrada",tbl_lançamentos[[#This Row],[Realizado]],-tbl_lançamentos[[#This Row],[Realizado]])</f>
        <v>-47047</v>
      </c>
      <c r="J834" s="8"/>
    </row>
    <row r="835" spans="2:10" x14ac:dyDescent="0.3">
      <c r="B835" s="5">
        <v>45461</v>
      </c>
      <c r="C835" s="6" t="s">
        <v>50</v>
      </c>
      <c r="D835" s="4" t="s">
        <v>28</v>
      </c>
      <c r="E835" s="4" t="str">
        <f>IFERROR(VLOOKUP(tbl_lançamentos[[#This Row],[Categoria]],tbl_configurações[],2,0),"")</f>
        <v>Saída</v>
      </c>
      <c r="F835" s="4" t="str">
        <f>IFERROR(VLOOKUP(tbl_lançamentos[[#This Row],[Categoria]],tbl_configurações[],3,0),"")</f>
        <v>Variável</v>
      </c>
      <c r="G835" s="7">
        <v>2252</v>
      </c>
      <c r="H835" s="7">
        <f>IF(ISNUMBER(H834),H834,0)+IF(tbl_lançamentos[[#This Row],[Movimento]]="Entrada",tbl_lançamentos[[#This Row],[Realizado]],-tbl_lançamentos[[#This Row],[Realizado]])</f>
        <v>-49299</v>
      </c>
      <c r="J835" s="8"/>
    </row>
    <row r="836" spans="2:10" x14ac:dyDescent="0.3">
      <c r="B836" s="5">
        <v>45461</v>
      </c>
      <c r="C836" s="6" t="s">
        <v>29</v>
      </c>
      <c r="D836" s="4" t="s">
        <v>24</v>
      </c>
      <c r="E836" s="4" t="str">
        <f>IFERROR(VLOOKUP(tbl_lançamentos[[#This Row],[Categoria]],tbl_configurações[],2,0),"")</f>
        <v>Saída</v>
      </c>
      <c r="F836" s="4" t="str">
        <f>IFERROR(VLOOKUP(tbl_lançamentos[[#This Row],[Categoria]],tbl_configurações[],3,0),"")</f>
        <v>Variável</v>
      </c>
      <c r="G836" s="7">
        <v>2574</v>
      </c>
      <c r="H836" s="7">
        <f>IF(ISNUMBER(H835),H835,0)+IF(tbl_lançamentos[[#This Row],[Movimento]]="Entrada",tbl_lançamentos[[#This Row],[Realizado]],-tbl_lançamentos[[#This Row],[Realizado]])</f>
        <v>-51873</v>
      </c>
      <c r="J836" s="8"/>
    </row>
    <row r="837" spans="2:10" x14ac:dyDescent="0.3">
      <c r="B837" s="5">
        <v>45462</v>
      </c>
      <c r="C837" s="6" t="s">
        <v>29</v>
      </c>
      <c r="D837" s="4" t="s">
        <v>24</v>
      </c>
      <c r="E837" s="4" t="str">
        <f>IFERROR(VLOOKUP(tbl_lançamentos[[#This Row],[Categoria]],tbl_configurações[],2,0),"")</f>
        <v>Saída</v>
      </c>
      <c r="F837" s="4" t="str">
        <f>IFERROR(VLOOKUP(tbl_lançamentos[[#This Row],[Categoria]],tbl_configurações[],3,0),"")</f>
        <v>Variável</v>
      </c>
      <c r="G837" s="7">
        <v>1703</v>
      </c>
      <c r="H837" s="7">
        <f>IF(ISNUMBER(H836),H836,0)+IF(tbl_lançamentos[[#This Row],[Movimento]]="Entrada",tbl_lançamentos[[#This Row],[Realizado]],-tbl_lançamentos[[#This Row],[Realizado]])</f>
        <v>-53576</v>
      </c>
      <c r="J837" s="8"/>
    </row>
    <row r="838" spans="2:10" x14ac:dyDescent="0.3">
      <c r="B838" s="5">
        <v>45462</v>
      </c>
      <c r="C838" s="6" t="s">
        <v>44</v>
      </c>
      <c r="D838" s="4" t="s">
        <v>24</v>
      </c>
      <c r="E838" s="4" t="str">
        <f>IFERROR(VLOOKUP(tbl_lançamentos[[#This Row],[Categoria]],tbl_configurações[],2,0),"")</f>
        <v>Saída</v>
      </c>
      <c r="F838" s="4" t="str">
        <f>IFERROR(VLOOKUP(tbl_lançamentos[[#This Row],[Categoria]],tbl_configurações[],3,0),"")</f>
        <v>Variável</v>
      </c>
      <c r="G838" s="7">
        <v>3159</v>
      </c>
      <c r="H838" s="7">
        <f>IF(ISNUMBER(H837),H837,0)+IF(tbl_lançamentos[[#This Row],[Movimento]]="Entrada",tbl_lançamentos[[#This Row],[Realizado]],-tbl_lançamentos[[#This Row],[Realizado]])</f>
        <v>-56735</v>
      </c>
      <c r="J838" s="8"/>
    </row>
    <row r="839" spans="2:10" x14ac:dyDescent="0.3">
      <c r="B839" s="5">
        <v>45462</v>
      </c>
      <c r="C839" s="6" t="s">
        <v>48</v>
      </c>
      <c r="D839" s="4" t="s">
        <v>21</v>
      </c>
      <c r="E839" s="4" t="str">
        <f>IFERROR(VLOOKUP(tbl_lançamentos[[#This Row],[Categoria]],tbl_configurações[],2,0),"")</f>
        <v>Saída</v>
      </c>
      <c r="F839" s="4" t="str">
        <f>IFERROR(VLOOKUP(tbl_lançamentos[[#This Row],[Categoria]],tbl_configurações[],3,0),"")</f>
        <v>Fixo</v>
      </c>
      <c r="G839" s="7">
        <v>3128</v>
      </c>
      <c r="H839" s="7">
        <f>IF(ISNUMBER(H838),H838,0)+IF(tbl_lançamentos[[#This Row],[Movimento]]="Entrada",tbl_lançamentos[[#This Row],[Realizado]],-tbl_lançamentos[[#This Row],[Realizado]])</f>
        <v>-59863</v>
      </c>
      <c r="J839" s="8"/>
    </row>
    <row r="840" spans="2:10" x14ac:dyDescent="0.3">
      <c r="B840" s="5">
        <v>45463</v>
      </c>
      <c r="C840" s="6" t="s">
        <v>11</v>
      </c>
      <c r="D840" s="4" t="s">
        <v>3</v>
      </c>
      <c r="E840" s="4" t="str">
        <f>IFERROR(VLOOKUP(tbl_lançamentos[[#This Row],[Categoria]],tbl_configurações[],2,0),"")</f>
        <v>Entrada</v>
      </c>
      <c r="F840" s="4" t="str">
        <f>IFERROR(VLOOKUP(tbl_lançamentos[[#This Row],[Categoria]],tbl_configurações[],3,0),"")</f>
        <v>Fixo</v>
      </c>
      <c r="G840" s="7">
        <v>2115</v>
      </c>
      <c r="H840" s="7">
        <f>IF(ISNUMBER(H839),H839,0)+IF(tbl_lançamentos[[#This Row],[Movimento]]="Entrada",tbl_lançamentos[[#This Row],[Realizado]],-tbl_lançamentos[[#This Row],[Realizado]])</f>
        <v>-57748</v>
      </c>
      <c r="J840" s="8"/>
    </row>
    <row r="841" spans="2:10" x14ac:dyDescent="0.3">
      <c r="B841" s="5">
        <v>45463</v>
      </c>
      <c r="C841" s="6" t="s">
        <v>59</v>
      </c>
      <c r="D841" s="4" t="s">
        <v>20</v>
      </c>
      <c r="E841" s="4" t="str">
        <f>IFERROR(VLOOKUP(tbl_lançamentos[[#This Row],[Categoria]],tbl_configurações[],2,0),"")</f>
        <v>Saída</v>
      </c>
      <c r="F841" s="4" t="str">
        <f>IFERROR(VLOOKUP(tbl_lançamentos[[#This Row],[Categoria]],tbl_configurações[],3,0),"")</f>
        <v>Fixo</v>
      </c>
      <c r="G841" s="7">
        <v>654</v>
      </c>
      <c r="H841" s="7">
        <f>IF(ISNUMBER(H840),H840,0)+IF(tbl_lançamentos[[#This Row],[Movimento]]="Entrada",tbl_lançamentos[[#This Row],[Realizado]],-tbl_lançamentos[[#This Row],[Realizado]])</f>
        <v>-58402</v>
      </c>
      <c r="J841" s="8"/>
    </row>
    <row r="842" spans="2:10" x14ac:dyDescent="0.3">
      <c r="B842" s="5">
        <v>45464</v>
      </c>
      <c r="C842" s="6" t="s">
        <v>42</v>
      </c>
      <c r="D842" s="4" t="s">
        <v>20</v>
      </c>
      <c r="E842" s="4" t="str">
        <f>IFERROR(VLOOKUP(tbl_lançamentos[[#This Row],[Categoria]],tbl_configurações[],2,0),"")</f>
        <v>Saída</v>
      </c>
      <c r="F842" s="4" t="str">
        <f>IFERROR(VLOOKUP(tbl_lançamentos[[#This Row],[Categoria]],tbl_configurações[],3,0),"")</f>
        <v>Fixo</v>
      </c>
      <c r="G842" s="7">
        <v>3225</v>
      </c>
      <c r="H842" s="7">
        <f>IF(ISNUMBER(H841),H841,0)+IF(tbl_lançamentos[[#This Row],[Movimento]]="Entrada",tbl_lançamentos[[#This Row],[Realizado]],-tbl_lançamentos[[#This Row],[Realizado]])</f>
        <v>-61627</v>
      </c>
      <c r="J842" s="8"/>
    </row>
    <row r="843" spans="2:10" x14ac:dyDescent="0.3">
      <c r="B843" s="5">
        <v>45465</v>
      </c>
      <c r="C843" s="6" t="s">
        <v>53</v>
      </c>
      <c r="D843" s="4" t="s">
        <v>16</v>
      </c>
      <c r="E843" s="4" t="str">
        <f>IFERROR(VLOOKUP(tbl_lançamentos[[#This Row],[Categoria]],tbl_configurações[],2,0),"")</f>
        <v>Entrada</v>
      </c>
      <c r="F843" s="4" t="str">
        <f>IFERROR(VLOOKUP(tbl_lançamentos[[#This Row],[Categoria]],tbl_configurações[],3,0),"")</f>
        <v>Fixo</v>
      </c>
      <c r="G843" s="7">
        <v>3814</v>
      </c>
      <c r="H843" s="7">
        <f>IF(ISNUMBER(H842),H842,0)+IF(tbl_lançamentos[[#This Row],[Movimento]]="Entrada",tbl_lançamentos[[#This Row],[Realizado]],-tbl_lançamentos[[#This Row],[Realizado]])</f>
        <v>-57813</v>
      </c>
      <c r="J843" s="8"/>
    </row>
    <row r="844" spans="2:10" x14ac:dyDescent="0.3">
      <c r="B844" s="5">
        <v>45465</v>
      </c>
      <c r="C844" s="6" t="s">
        <v>11</v>
      </c>
      <c r="D844" s="4" t="s">
        <v>3</v>
      </c>
      <c r="E844" s="4" t="str">
        <f>IFERROR(VLOOKUP(tbl_lançamentos[[#This Row],[Categoria]],tbl_configurações[],2,0),"")</f>
        <v>Entrada</v>
      </c>
      <c r="F844" s="4" t="str">
        <f>IFERROR(VLOOKUP(tbl_lançamentos[[#This Row],[Categoria]],tbl_configurações[],3,0),"")</f>
        <v>Fixo</v>
      </c>
      <c r="G844" s="7">
        <v>2791</v>
      </c>
      <c r="H844" s="7">
        <f>IF(ISNUMBER(H843),H843,0)+IF(tbl_lançamentos[[#This Row],[Movimento]]="Entrada",tbl_lançamentos[[#This Row],[Realizado]],-tbl_lançamentos[[#This Row],[Realizado]])</f>
        <v>-55022</v>
      </c>
      <c r="J844" s="8"/>
    </row>
    <row r="845" spans="2:10" x14ac:dyDescent="0.3">
      <c r="B845" s="5">
        <v>45468</v>
      </c>
      <c r="C845" s="6" t="s">
        <v>39</v>
      </c>
      <c r="D845" s="4" t="s">
        <v>17</v>
      </c>
      <c r="E845" s="4" t="str">
        <f>IFERROR(VLOOKUP(tbl_lançamentos[[#This Row],[Categoria]],tbl_configurações[],2,0),"")</f>
        <v>Saída</v>
      </c>
      <c r="F845" s="4" t="str">
        <f>IFERROR(VLOOKUP(tbl_lançamentos[[#This Row],[Categoria]],tbl_configurações[],3,0),"")</f>
        <v>Fixo</v>
      </c>
      <c r="G845" s="7">
        <v>3522</v>
      </c>
      <c r="H845" s="7">
        <f>IF(ISNUMBER(H844),H844,0)+IF(tbl_lançamentos[[#This Row],[Movimento]]="Entrada",tbl_lançamentos[[#This Row],[Realizado]],-tbl_lançamentos[[#This Row],[Realizado]])</f>
        <v>-58544</v>
      </c>
      <c r="J845" s="8"/>
    </row>
    <row r="846" spans="2:10" x14ac:dyDescent="0.3">
      <c r="B846" s="5">
        <v>45469</v>
      </c>
      <c r="C846" s="6" t="s">
        <v>59</v>
      </c>
      <c r="D846" s="4" t="s">
        <v>20</v>
      </c>
      <c r="E846" s="4" t="str">
        <f>IFERROR(VLOOKUP(tbl_lançamentos[[#This Row],[Categoria]],tbl_configurações[],2,0),"")</f>
        <v>Saída</v>
      </c>
      <c r="F846" s="4" t="str">
        <f>IFERROR(VLOOKUP(tbl_lançamentos[[#This Row],[Categoria]],tbl_configurações[],3,0),"")</f>
        <v>Fixo</v>
      </c>
      <c r="G846" s="7">
        <v>2420</v>
      </c>
      <c r="H846" s="7">
        <f>IF(ISNUMBER(H845),H845,0)+IF(tbl_lançamentos[[#This Row],[Movimento]]="Entrada",tbl_lançamentos[[#This Row],[Realizado]],-tbl_lançamentos[[#This Row],[Realizado]])</f>
        <v>-60964</v>
      </c>
      <c r="J846" s="8"/>
    </row>
    <row r="847" spans="2:10" x14ac:dyDescent="0.3">
      <c r="B847" s="5">
        <v>45470</v>
      </c>
      <c r="C847" s="6" t="s">
        <v>44</v>
      </c>
      <c r="D847" s="4" t="s">
        <v>24</v>
      </c>
      <c r="E847" s="4" t="str">
        <f>IFERROR(VLOOKUP(tbl_lançamentos[[#This Row],[Categoria]],tbl_configurações[],2,0),"")</f>
        <v>Saída</v>
      </c>
      <c r="F847" s="4" t="str">
        <f>IFERROR(VLOOKUP(tbl_lançamentos[[#This Row],[Categoria]],tbl_configurações[],3,0),"")</f>
        <v>Variável</v>
      </c>
      <c r="G847" s="7">
        <v>3996</v>
      </c>
      <c r="H847" s="7">
        <f>IF(ISNUMBER(H846),H846,0)+IF(tbl_lançamentos[[#This Row],[Movimento]]="Entrada",tbl_lançamentos[[#This Row],[Realizado]],-tbl_lançamentos[[#This Row],[Realizado]])</f>
        <v>-64960</v>
      </c>
      <c r="J847" s="8"/>
    </row>
    <row r="848" spans="2:10" x14ac:dyDescent="0.3">
      <c r="B848" s="5">
        <v>45471</v>
      </c>
      <c r="C848" s="6" t="s">
        <v>13</v>
      </c>
      <c r="D848" s="4" t="s">
        <v>16</v>
      </c>
      <c r="E848" s="4" t="str">
        <f>IFERROR(VLOOKUP(tbl_lançamentos[[#This Row],[Categoria]],tbl_configurações[],2,0),"")</f>
        <v>Entrada</v>
      </c>
      <c r="F848" s="4" t="str">
        <f>IFERROR(VLOOKUP(tbl_lançamentos[[#This Row],[Categoria]],tbl_configurações[],3,0),"")</f>
        <v>Fixo</v>
      </c>
      <c r="G848" s="7">
        <v>300000</v>
      </c>
      <c r="H848" s="7">
        <f>IF(ISNUMBER(H847),H847,0)+IF(tbl_lançamentos[[#This Row],[Movimento]]="Entrada",tbl_lançamentos[[#This Row],[Realizado]],-tbl_lançamentos[[#This Row],[Realizado]])</f>
        <v>235040</v>
      </c>
      <c r="J848" s="8"/>
    </row>
    <row r="849" spans="2:10" x14ac:dyDescent="0.3">
      <c r="B849" s="5">
        <v>45471</v>
      </c>
      <c r="C849" s="6" t="s">
        <v>31</v>
      </c>
      <c r="D849" s="4" t="s">
        <v>21</v>
      </c>
      <c r="E849" s="4" t="str">
        <f>IFERROR(VLOOKUP(tbl_lançamentos[[#This Row],[Categoria]],tbl_configurações[],2,0),"")</f>
        <v>Saída</v>
      </c>
      <c r="F849" s="4" t="str">
        <f>IFERROR(VLOOKUP(tbl_lançamentos[[#This Row],[Categoria]],tbl_configurações[],3,0),"")</f>
        <v>Fixo</v>
      </c>
      <c r="G849" s="7">
        <v>3479</v>
      </c>
      <c r="H849" s="7">
        <f>IF(ISNUMBER(H848),H848,0)+IF(tbl_lançamentos[[#This Row],[Movimento]]="Entrada",tbl_lançamentos[[#This Row],[Realizado]],-tbl_lançamentos[[#This Row],[Realizado]])</f>
        <v>231561</v>
      </c>
      <c r="J849" s="8"/>
    </row>
    <row r="850" spans="2:10" x14ac:dyDescent="0.3">
      <c r="B850" s="5">
        <v>45474</v>
      </c>
      <c r="C850" s="6" t="s">
        <v>42</v>
      </c>
      <c r="D850" s="4" t="s">
        <v>20</v>
      </c>
      <c r="E850" s="4" t="str">
        <f>IFERROR(VLOOKUP(tbl_lançamentos[[#This Row],[Categoria]],tbl_configurações[],2,0),"")</f>
        <v>Saída</v>
      </c>
      <c r="F850" s="4" t="str">
        <f>IFERROR(VLOOKUP(tbl_lançamentos[[#This Row],[Categoria]],tbl_configurações[],3,0),"")</f>
        <v>Fixo</v>
      </c>
      <c r="G850" s="7">
        <v>460</v>
      </c>
      <c r="H850" s="7">
        <f>IF(ISNUMBER(H849),H849,0)+IF(tbl_lançamentos[[#This Row],[Movimento]]="Entrada",tbl_lançamentos[[#This Row],[Realizado]],-tbl_lançamentos[[#This Row],[Realizado]])</f>
        <v>231101</v>
      </c>
      <c r="J850" s="8"/>
    </row>
    <row r="851" spans="2:10" x14ac:dyDescent="0.3">
      <c r="B851" s="5">
        <v>45475</v>
      </c>
      <c r="C851" s="6" t="s">
        <v>51</v>
      </c>
      <c r="D851" s="4" t="s">
        <v>19</v>
      </c>
      <c r="E851" s="4" t="str">
        <f>IFERROR(VLOOKUP(tbl_lançamentos[[#This Row],[Categoria]],tbl_configurações[],2,0),"")</f>
        <v>Saída</v>
      </c>
      <c r="F851" s="4" t="str">
        <f>IFERROR(VLOOKUP(tbl_lançamentos[[#This Row],[Categoria]],tbl_configurações[],3,0),"")</f>
        <v>Fixo</v>
      </c>
      <c r="G851" s="7">
        <v>3728</v>
      </c>
      <c r="H851" s="7">
        <f>IF(ISNUMBER(H850),H850,0)+IF(tbl_lançamentos[[#This Row],[Movimento]]="Entrada",tbl_lançamentos[[#This Row],[Realizado]],-tbl_lançamentos[[#This Row],[Realizado]])</f>
        <v>227373</v>
      </c>
      <c r="J851" s="8"/>
    </row>
    <row r="852" spans="2:10" x14ac:dyDescent="0.3">
      <c r="B852" s="5">
        <v>45476</v>
      </c>
      <c r="C852" s="6" t="s">
        <v>56</v>
      </c>
      <c r="D852" s="4" t="s">
        <v>22</v>
      </c>
      <c r="E852" s="4" t="str">
        <f>IFERROR(VLOOKUP(tbl_lançamentos[[#This Row],[Categoria]],tbl_configurações[],2,0),"")</f>
        <v>Saída</v>
      </c>
      <c r="F852" s="4" t="str">
        <f>IFERROR(VLOOKUP(tbl_lançamentos[[#This Row],[Categoria]],tbl_configurações[],3,0),"")</f>
        <v>Fixo</v>
      </c>
      <c r="G852" s="7">
        <v>162</v>
      </c>
      <c r="H852" s="7">
        <f>IF(ISNUMBER(H851),H851,0)+IF(tbl_lançamentos[[#This Row],[Movimento]]="Entrada",tbl_lançamentos[[#This Row],[Realizado]],-tbl_lançamentos[[#This Row],[Realizado]])</f>
        <v>227211</v>
      </c>
      <c r="J852" s="8"/>
    </row>
    <row r="853" spans="2:10" x14ac:dyDescent="0.3">
      <c r="B853" s="5">
        <v>45476</v>
      </c>
      <c r="C853" s="6" t="s">
        <v>44</v>
      </c>
      <c r="D853" s="4" t="s">
        <v>24</v>
      </c>
      <c r="E853" s="4" t="str">
        <f>IFERROR(VLOOKUP(tbl_lançamentos[[#This Row],[Categoria]],tbl_configurações[],2,0),"")</f>
        <v>Saída</v>
      </c>
      <c r="F853" s="4" t="str">
        <f>IFERROR(VLOOKUP(tbl_lançamentos[[#This Row],[Categoria]],tbl_configurações[],3,0),"")</f>
        <v>Variável</v>
      </c>
      <c r="G853" s="7">
        <v>2550</v>
      </c>
      <c r="H853" s="7">
        <f>IF(ISNUMBER(H852),H852,0)+IF(tbl_lançamentos[[#This Row],[Movimento]]="Entrada",tbl_lançamentos[[#This Row],[Realizado]],-tbl_lançamentos[[#This Row],[Realizado]])</f>
        <v>224661</v>
      </c>
      <c r="J853" s="8"/>
    </row>
    <row r="854" spans="2:10" x14ac:dyDescent="0.3">
      <c r="B854" s="5">
        <v>45477</v>
      </c>
      <c r="C854" s="6" t="s">
        <v>14</v>
      </c>
      <c r="D854" s="4" t="s">
        <v>15</v>
      </c>
      <c r="E854" s="4" t="str">
        <f>IFERROR(VLOOKUP(tbl_lançamentos[[#This Row],[Categoria]],tbl_configurações[],2,0),"")</f>
        <v>Entrada</v>
      </c>
      <c r="F854" s="4" t="str">
        <f>IFERROR(VLOOKUP(tbl_lançamentos[[#This Row],[Categoria]],tbl_configurações[],3,0),"")</f>
        <v>Fixo</v>
      </c>
      <c r="G854" s="7">
        <v>1522</v>
      </c>
      <c r="H854" s="7">
        <f>IF(ISNUMBER(H853),H853,0)+IF(tbl_lançamentos[[#This Row],[Movimento]]="Entrada",tbl_lançamentos[[#This Row],[Realizado]],-tbl_lançamentos[[#This Row],[Realizado]])</f>
        <v>226183</v>
      </c>
      <c r="J854" s="8"/>
    </row>
    <row r="855" spans="2:10" x14ac:dyDescent="0.3">
      <c r="B855" s="5">
        <v>45478</v>
      </c>
      <c r="C855" s="6" t="s">
        <v>39</v>
      </c>
      <c r="D855" s="4" t="s">
        <v>17</v>
      </c>
      <c r="E855" s="4" t="str">
        <f>IFERROR(VLOOKUP(tbl_lançamentos[[#This Row],[Categoria]],tbl_configurações[],2,0),"")</f>
        <v>Saída</v>
      </c>
      <c r="F855" s="4" t="str">
        <f>IFERROR(VLOOKUP(tbl_lançamentos[[#This Row],[Categoria]],tbl_configurações[],3,0),"")</f>
        <v>Fixo</v>
      </c>
      <c r="G855" s="7">
        <v>3175</v>
      </c>
      <c r="H855" s="7">
        <f>IF(ISNUMBER(H854),H854,0)+IF(tbl_lançamentos[[#This Row],[Movimento]]="Entrada",tbl_lançamentos[[#This Row],[Realizado]],-tbl_lançamentos[[#This Row],[Realizado]])</f>
        <v>223008</v>
      </c>
      <c r="J855" s="8"/>
    </row>
    <row r="856" spans="2:10" x14ac:dyDescent="0.3">
      <c r="B856" s="5">
        <v>45478</v>
      </c>
      <c r="C856" s="6" t="s">
        <v>44</v>
      </c>
      <c r="D856" s="4" t="s">
        <v>24</v>
      </c>
      <c r="E856" s="4" t="str">
        <f>IFERROR(VLOOKUP(tbl_lançamentos[[#This Row],[Categoria]],tbl_configurações[],2,0),"")</f>
        <v>Saída</v>
      </c>
      <c r="F856" s="4" t="str">
        <f>IFERROR(VLOOKUP(tbl_lançamentos[[#This Row],[Categoria]],tbl_configurações[],3,0),"")</f>
        <v>Variável</v>
      </c>
      <c r="G856" s="7">
        <v>3085</v>
      </c>
      <c r="H856" s="7">
        <f>IF(ISNUMBER(H855),H855,0)+IF(tbl_lançamentos[[#This Row],[Movimento]]="Entrada",tbl_lançamentos[[#This Row],[Realizado]],-tbl_lançamentos[[#This Row],[Realizado]])</f>
        <v>219923</v>
      </c>
      <c r="J856" s="8"/>
    </row>
    <row r="857" spans="2:10" x14ac:dyDescent="0.3">
      <c r="B857" s="5">
        <v>45478</v>
      </c>
      <c r="C857" s="6" t="s">
        <v>37</v>
      </c>
      <c r="D857" s="4" t="s">
        <v>23</v>
      </c>
      <c r="E857" s="4" t="str">
        <f>IFERROR(VLOOKUP(tbl_lançamentos[[#This Row],[Categoria]],tbl_configurações[],2,0),"")</f>
        <v>Saída</v>
      </c>
      <c r="F857" s="4" t="str">
        <f>IFERROR(VLOOKUP(tbl_lançamentos[[#This Row],[Categoria]],tbl_configurações[],3,0),"")</f>
        <v>Fixo</v>
      </c>
      <c r="G857" s="7">
        <v>2175</v>
      </c>
      <c r="H857" s="7">
        <f>IF(ISNUMBER(H856),H856,0)+IF(tbl_lançamentos[[#This Row],[Movimento]]="Entrada",tbl_lançamentos[[#This Row],[Realizado]],-tbl_lançamentos[[#This Row],[Realizado]])</f>
        <v>217748</v>
      </c>
      <c r="J857" s="8"/>
    </row>
    <row r="858" spans="2:10" x14ac:dyDescent="0.3">
      <c r="B858" s="5">
        <v>45480</v>
      </c>
      <c r="C858" s="6" t="s">
        <v>33</v>
      </c>
      <c r="D858" s="4" t="s">
        <v>20</v>
      </c>
      <c r="E858" s="4" t="str">
        <f>IFERROR(VLOOKUP(tbl_lançamentos[[#This Row],[Categoria]],tbl_configurações[],2,0),"")</f>
        <v>Saída</v>
      </c>
      <c r="F858" s="4" t="str">
        <f>IFERROR(VLOOKUP(tbl_lançamentos[[#This Row],[Categoria]],tbl_configurações[],3,0),"")</f>
        <v>Fixo</v>
      </c>
      <c r="G858" s="7">
        <v>916</v>
      </c>
      <c r="H858" s="7">
        <f>IF(ISNUMBER(H857),H857,0)+IF(tbl_lançamentos[[#This Row],[Movimento]]="Entrada",tbl_lançamentos[[#This Row],[Realizado]],-tbl_lançamentos[[#This Row],[Realizado]])</f>
        <v>216832</v>
      </c>
      <c r="J858" s="8"/>
    </row>
    <row r="859" spans="2:10" x14ac:dyDescent="0.3">
      <c r="B859" s="5">
        <v>45482</v>
      </c>
      <c r="C859" s="6" t="s">
        <v>59</v>
      </c>
      <c r="D859" s="4" t="s">
        <v>20</v>
      </c>
      <c r="E859" s="4" t="str">
        <f>IFERROR(VLOOKUP(tbl_lançamentos[[#This Row],[Categoria]],tbl_configurações[],2,0),"")</f>
        <v>Saída</v>
      </c>
      <c r="F859" s="4" t="str">
        <f>IFERROR(VLOOKUP(tbl_lançamentos[[#This Row],[Categoria]],tbl_configurações[],3,0),"")</f>
        <v>Fixo</v>
      </c>
      <c r="G859" s="7">
        <v>1752</v>
      </c>
      <c r="H859" s="7">
        <f>IF(ISNUMBER(H858),H858,0)+IF(tbl_lançamentos[[#This Row],[Movimento]]="Entrada",tbl_lançamentos[[#This Row],[Realizado]],-tbl_lançamentos[[#This Row],[Realizado]])</f>
        <v>215080</v>
      </c>
      <c r="J859" s="8"/>
    </row>
    <row r="860" spans="2:10" x14ac:dyDescent="0.3">
      <c r="B860" s="5">
        <v>45483</v>
      </c>
      <c r="C860" s="6" t="s">
        <v>34</v>
      </c>
      <c r="D860" s="4" t="s">
        <v>16</v>
      </c>
      <c r="E860" s="4" t="str">
        <f>IFERROR(VLOOKUP(tbl_lançamentos[[#This Row],[Categoria]],tbl_configurações[],2,0),"")</f>
        <v>Entrada</v>
      </c>
      <c r="F860" s="4" t="str">
        <f>IFERROR(VLOOKUP(tbl_lançamentos[[#This Row],[Categoria]],tbl_configurações[],3,0),"")</f>
        <v>Fixo</v>
      </c>
      <c r="G860" s="7">
        <v>22000</v>
      </c>
      <c r="H860" s="7">
        <f>IF(ISNUMBER(H859),H859,0)+IF(tbl_lançamentos[[#This Row],[Movimento]]="Entrada",tbl_lançamentos[[#This Row],[Realizado]],-tbl_lançamentos[[#This Row],[Realizado]])</f>
        <v>237080</v>
      </c>
      <c r="J860" s="8"/>
    </row>
    <row r="861" spans="2:10" x14ac:dyDescent="0.3">
      <c r="B861" s="5">
        <v>45483</v>
      </c>
      <c r="C861" s="6" t="s">
        <v>37</v>
      </c>
      <c r="D861" s="4" t="s">
        <v>23</v>
      </c>
      <c r="E861" s="4" t="str">
        <f>IFERROR(VLOOKUP(tbl_lançamentos[[#This Row],[Categoria]],tbl_configurações[],2,0),"")</f>
        <v>Saída</v>
      </c>
      <c r="F861" s="4" t="str">
        <f>IFERROR(VLOOKUP(tbl_lançamentos[[#This Row],[Categoria]],tbl_configurações[],3,0),"")</f>
        <v>Fixo</v>
      </c>
      <c r="G861" s="7">
        <v>3478</v>
      </c>
      <c r="H861" s="7">
        <f>IF(ISNUMBER(H860),H860,0)+IF(tbl_lançamentos[[#This Row],[Movimento]]="Entrada",tbl_lançamentos[[#This Row],[Realizado]],-tbl_lançamentos[[#This Row],[Realizado]])</f>
        <v>233602</v>
      </c>
      <c r="J861" s="8"/>
    </row>
    <row r="862" spans="2:10" x14ac:dyDescent="0.3">
      <c r="B862" s="5">
        <v>45483</v>
      </c>
      <c r="C862" s="6" t="s">
        <v>47</v>
      </c>
      <c r="D862" s="4" t="s">
        <v>23</v>
      </c>
      <c r="E862" s="4" t="str">
        <f>IFERROR(VLOOKUP(tbl_lançamentos[[#This Row],[Categoria]],tbl_configurações[],2,0),"")</f>
        <v>Saída</v>
      </c>
      <c r="F862" s="4" t="str">
        <f>IFERROR(VLOOKUP(tbl_lançamentos[[#This Row],[Categoria]],tbl_configurações[],3,0),"")</f>
        <v>Fixo</v>
      </c>
      <c r="G862" s="7">
        <v>2573</v>
      </c>
      <c r="H862" s="7">
        <f>IF(ISNUMBER(H861),H861,0)+IF(tbl_lançamentos[[#This Row],[Movimento]]="Entrada",tbl_lançamentos[[#This Row],[Realizado]],-tbl_lançamentos[[#This Row],[Realizado]])</f>
        <v>231029</v>
      </c>
      <c r="J862" s="8"/>
    </row>
    <row r="863" spans="2:10" x14ac:dyDescent="0.3">
      <c r="B863" s="5">
        <v>45484</v>
      </c>
      <c r="C863" s="6" t="s">
        <v>46</v>
      </c>
      <c r="D863" s="4" t="s">
        <v>22</v>
      </c>
      <c r="E863" s="4" t="str">
        <f>IFERROR(VLOOKUP(tbl_lançamentos[[#This Row],[Categoria]],tbl_configurações[],2,0),"")</f>
        <v>Saída</v>
      </c>
      <c r="F863" s="4" t="str">
        <f>IFERROR(VLOOKUP(tbl_lançamentos[[#This Row],[Categoria]],tbl_configurações[],3,0),"")</f>
        <v>Fixo</v>
      </c>
      <c r="G863" s="7">
        <v>707</v>
      </c>
      <c r="H863" s="7">
        <f>IF(ISNUMBER(H862),H862,0)+IF(tbl_lançamentos[[#This Row],[Movimento]]="Entrada",tbl_lançamentos[[#This Row],[Realizado]],-tbl_lançamentos[[#This Row],[Realizado]])</f>
        <v>230322</v>
      </c>
      <c r="J863" s="8"/>
    </row>
    <row r="864" spans="2:10" x14ac:dyDescent="0.3">
      <c r="B864" s="5">
        <v>45484</v>
      </c>
      <c r="C864" s="6" t="s">
        <v>44</v>
      </c>
      <c r="D864" s="4" t="s">
        <v>24</v>
      </c>
      <c r="E864" s="4" t="str">
        <f>IFERROR(VLOOKUP(tbl_lançamentos[[#This Row],[Categoria]],tbl_configurações[],2,0),"")</f>
        <v>Saída</v>
      </c>
      <c r="F864" s="4" t="str">
        <f>IFERROR(VLOOKUP(tbl_lançamentos[[#This Row],[Categoria]],tbl_configurações[],3,0),"")</f>
        <v>Variável</v>
      </c>
      <c r="G864" s="7">
        <v>2839</v>
      </c>
      <c r="H864" s="7">
        <f>IF(ISNUMBER(H863),H863,0)+IF(tbl_lançamentos[[#This Row],[Movimento]]="Entrada",tbl_lançamentos[[#This Row],[Realizado]],-tbl_lançamentos[[#This Row],[Realizado]])</f>
        <v>227483</v>
      </c>
      <c r="J864" s="8"/>
    </row>
    <row r="865" spans="2:10" x14ac:dyDescent="0.3">
      <c r="B865" s="5">
        <v>45486</v>
      </c>
      <c r="C865" s="6" t="s">
        <v>12</v>
      </c>
      <c r="D865" s="4" t="s">
        <v>19</v>
      </c>
      <c r="E865" s="4" t="str">
        <f>IFERROR(VLOOKUP(tbl_lançamentos[[#This Row],[Categoria]],tbl_configurações[],2,0),"")</f>
        <v>Saída</v>
      </c>
      <c r="F865" s="4" t="str">
        <f>IFERROR(VLOOKUP(tbl_lançamentos[[#This Row],[Categoria]],tbl_configurações[],3,0),"")</f>
        <v>Fixo</v>
      </c>
      <c r="G865" s="7">
        <v>1376</v>
      </c>
      <c r="H865" s="7">
        <f>IF(ISNUMBER(H864),H864,0)+IF(tbl_lançamentos[[#This Row],[Movimento]]="Entrada",tbl_lançamentos[[#This Row],[Realizado]],-tbl_lançamentos[[#This Row],[Realizado]])</f>
        <v>226107</v>
      </c>
      <c r="J865" s="8"/>
    </row>
    <row r="866" spans="2:10" x14ac:dyDescent="0.3">
      <c r="B866" s="5">
        <v>45489</v>
      </c>
      <c r="C866" s="6" t="s">
        <v>44</v>
      </c>
      <c r="D866" s="4" t="s">
        <v>24</v>
      </c>
      <c r="E866" s="4" t="str">
        <f>IFERROR(VLOOKUP(tbl_lançamentos[[#This Row],[Categoria]],tbl_configurações[],2,0),"")</f>
        <v>Saída</v>
      </c>
      <c r="F866" s="4" t="str">
        <f>IFERROR(VLOOKUP(tbl_lançamentos[[#This Row],[Categoria]],tbl_configurações[],3,0),"")</f>
        <v>Variável</v>
      </c>
      <c r="G866" s="7">
        <v>2401</v>
      </c>
      <c r="H866" s="7">
        <f>IF(ISNUMBER(H865),H865,0)+IF(tbl_lançamentos[[#This Row],[Movimento]]="Entrada",tbl_lançamentos[[#This Row],[Realizado]],-tbl_lançamentos[[#This Row],[Realizado]])</f>
        <v>223706</v>
      </c>
      <c r="J866" s="8"/>
    </row>
    <row r="867" spans="2:10" x14ac:dyDescent="0.3">
      <c r="B867" s="5">
        <v>45489</v>
      </c>
      <c r="C867" s="6" t="s">
        <v>45</v>
      </c>
      <c r="D867" s="4" t="s">
        <v>28</v>
      </c>
      <c r="E867" s="4" t="str">
        <f>IFERROR(VLOOKUP(tbl_lançamentos[[#This Row],[Categoria]],tbl_configurações[],2,0),"")</f>
        <v>Saída</v>
      </c>
      <c r="F867" s="4" t="str">
        <f>IFERROR(VLOOKUP(tbl_lançamentos[[#This Row],[Categoria]],tbl_configurações[],3,0),"")</f>
        <v>Variável</v>
      </c>
      <c r="G867" s="7">
        <v>2307</v>
      </c>
      <c r="H867" s="7">
        <f>IF(ISNUMBER(H866),H866,0)+IF(tbl_lançamentos[[#This Row],[Movimento]]="Entrada",tbl_lançamentos[[#This Row],[Realizado]],-tbl_lançamentos[[#This Row],[Realizado]])</f>
        <v>221399</v>
      </c>
      <c r="J867" s="8"/>
    </row>
    <row r="868" spans="2:10" x14ac:dyDescent="0.3">
      <c r="B868" s="5">
        <v>45490</v>
      </c>
      <c r="C868" s="6" t="s">
        <v>55</v>
      </c>
      <c r="D868" s="4" t="s">
        <v>21</v>
      </c>
      <c r="E868" s="4" t="str">
        <f>IFERROR(VLOOKUP(tbl_lançamentos[[#This Row],[Categoria]],tbl_configurações[],2,0),"")</f>
        <v>Saída</v>
      </c>
      <c r="F868" s="4" t="str">
        <f>IFERROR(VLOOKUP(tbl_lançamentos[[#This Row],[Categoria]],tbl_configurações[],3,0),"")</f>
        <v>Fixo</v>
      </c>
      <c r="G868" s="7">
        <v>78</v>
      </c>
      <c r="H868" s="7">
        <f>IF(ISNUMBER(H867),H867,0)+IF(tbl_lançamentos[[#This Row],[Movimento]]="Entrada",tbl_lançamentos[[#This Row],[Realizado]],-tbl_lançamentos[[#This Row],[Realizado]])</f>
        <v>221321</v>
      </c>
      <c r="J868" s="8"/>
    </row>
    <row r="869" spans="2:10" x14ac:dyDescent="0.3">
      <c r="B869" s="5">
        <v>45490</v>
      </c>
      <c r="C869" s="6" t="s">
        <v>14</v>
      </c>
      <c r="D869" s="4" t="s">
        <v>15</v>
      </c>
      <c r="E869" s="4" t="str">
        <f>IFERROR(VLOOKUP(tbl_lançamentos[[#This Row],[Categoria]],tbl_configurações[],2,0),"")</f>
        <v>Entrada</v>
      </c>
      <c r="F869" s="4" t="str">
        <f>IFERROR(VLOOKUP(tbl_lançamentos[[#This Row],[Categoria]],tbl_configurações[],3,0),"")</f>
        <v>Fixo</v>
      </c>
      <c r="G869" s="7">
        <v>200000</v>
      </c>
      <c r="H869" s="7">
        <f>IF(ISNUMBER(H868),H868,0)+IF(tbl_lançamentos[[#This Row],[Movimento]]="Entrada",tbl_lançamentos[[#This Row],[Realizado]],-tbl_lançamentos[[#This Row],[Realizado]])</f>
        <v>421321</v>
      </c>
      <c r="J869" s="8"/>
    </row>
    <row r="870" spans="2:10" x14ac:dyDescent="0.3">
      <c r="B870" s="5">
        <v>45493</v>
      </c>
      <c r="C870" s="6" t="s">
        <v>41</v>
      </c>
      <c r="D870" s="4" t="s">
        <v>17</v>
      </c>
      <c r="E870" s="4" t="str">
        <f>IFERROR(VLOOKUP(tbl_lançamentos[[#This Row],[Categoria]],tbl_configurações[],2,0),"")</f>
        <v>Saída</v>
      </c>
      <c r="F870" s="4" t="str">
        <f>IFERROR(VLOOKUP(tbl_lançamentos[[#This Row],[Categoria]],tbl_configurações[],3,0),"")</f>
        <v>Fixo</v>
      </c>
      <c r="G870" s="7">
        <v>1408</v>
      </c>
      <c r="H870" s="7">
        <f>IF(ISNUMBER(H869),H869,0)+IF(tbl_lançamentos[[#This Row],[Movimento]]="Entrada",tbl_lançamentos[[#This Row],[Realizado]],-tbl_lançamentos[[#This Row],[Realizado]])</f>
        <v>419913</v>
      </c>
      <c r="J870" s="8"/>
    </row>
    <row r="871" spans="2:10" x14ac:dyDescent="0.3">
      <c r="B871" s="5">
        <v>45494</v>
      </c>
      <c r="C871" s="6" t="s">
        <v>51</v>
      </c>
      <c r="D871" s="4" t="s">
        <v>19</v>
      </c>
      <c r="E871" s="4" t="str">
        <f>IFERROR(VLOOKUP(tbl_lançamentos[[#This Row],[Categoria]],tbl_configurações[],2,0),"")</f>
        <v>Saída</v>
      </c>
      <c r="F871" s="4" t="str">
        <f>IFERROR(VLOOKUP(tbl_lançamentos[[#This Row],[Categoria]],tbl_configurações[],3,0),"")</f>
        <v>Fixo</v>
      </c>
      <c r="G871" s="7">
        <v>2495</v>
      </c>
      <c r="H871" s="7">
        <f>IF(ISNUMBER(H870),H870,0)+IF(tbl_lançamentos[[#This Row],[Movimento]]="Entrada",tbl_lançamentos[[#This Row],[Realizado]],-tbl_lançamentos[[#This Row],[Realizado]])</f>
        <v>417418</v>
      </c>
      <c r="J871" s="8"/>
    </row>
    <row r="872" spans="2:10" x14ac:dyDescent="0.3">
      <c r="B872" s="5">
        <v>45497</v>
      </c>
      <c r="C872" s="6" t="s">
        <v>48</v>
      </c>
      <c r="D872" s="4" t="s">
        <v>21</v>
      </c>
      <c r="E872" s="4" t="str">
        <f>IFERROR(VLOOKUP(tbl_lançamentos[[#This Row],[Categoria]],tbl_configurações[],2,0),"")</f>
        <v>Saída</v>
      </c>
      <c r="F872" s="4" t="str">
        <f>IFERROR(VLOOKUP(tbl_lançamentos[[#This Row],[Categoria]],tbl_configurações[],3,0),"")</f>
        <v>Fixo</v>
      </c>
      <c r="G872" s="7">
        <v>3516</v>
      </c>
      <c r="H872" s="7">
        <f>IF(ISNUMBER(H871),H871,0)+IF(tbl_lançamentos[[#This Row],[Movimento]]="Entrada",tbl_lançamentos[[#This Row],[Realizado]],-tbl_lançamentos[[#This Row],[Realizado]])</f>
        <v>413902</v>
      </c>
      <c r="J872" s="8"/>
    </row>
    <row r="873" spans="2:10" x14ac:dyDescent="0.3">
      <c r="B873" s="5">
        <v>45498</v>
      </c>
      <c r="C873" s="6" t="s">
        <v>40</v>
      </c>
      <c r="D873" s="4" t="s">
        <v>27</v>
      </c>
      <c r="E873" s="4" t="str">
        <f>IFERROR(VLOOKUP(tbl_lançamentos[[#This Row],[Categoria]],tbl_configurações[],2,0),"")</f>
        <v>Saída</v>
      </c>
      <c r="F873" s="4" t="str">
        <f>IFERROR(VLOOKUP(tbl_lançamentos[[#This Row],[Categoria]],tbl_configurações[],3,0),"")</f>
        <v>Variável</v>
      </c>
      <c r="G873" s="7">
        <v>3555</v>
      </c>
      <c r="H873" s="7">
        <f>IF(ISNUMBER(H872),H872,0)+IF(tbl_lançamentos[[#This Row],[Movimento]]="Entrada",tbl_lançamentos[[#This Row],[Realizado]],-tbl_lançamentos[[#This Row],[Realizado]])</f>
        <v>410347</v>
      </c>
      <c r="J873" s="8"/>
    </row>
    <row r="874" spans="2:10" x14ac:dyDescent="0.3">
      <c r="B874" s="5">
        <v>45498</v>
      </c>
      <c r="C874" s="6" t="s">
        <v>54</v>
      </c>
      <c r="D874" s="4" t="s">
        <v>19</v>
      </c>
      <c r="E874" s="4" t="str">
        <f>IFERROR(VLOOKUP(tbl_lançamentos[[#This Row],[Categoria]],tbl_configurações[],2,0),"")</f>
        <v>Saída</v>
      </c>
      <c r="F874" s="4" t="str">
        <f>IFERROR(VLOOKUP(tbl_lançamentos[[#This Row],[Categoria]],tbl_configurações[],3,0),"")</f>
        <v>Fixo</v>
      </c>
      <c r="G874" s="7">
        <v>2154</v>
      </c>
      <c r="H874" s="7">
        <f>IF(ISNUMBER(H873),H873,0)+IF(tbl_lançamentos[[#This Row],[Movimento]]="Entrada",tbl_lançamentos[[#This Row],[Realizado]],-tbl_lançamentos[[#This Row],[Realizado]])</f>
        <v>408193</v>
      </c>
      <c r="J874" s="8"/>
    </row>
    <row r="875" spans="2:10" x14ac:dyDescent="0.3">
      <c r="B875" s="5">
        <v>45498</v>
      </c>
      <c r="C875" s="6" t="s">
        <v>58</v>
      </c>
      <c r="D875" s="4" t="s">
        <v>17</v>
      </c>
      <c r="E875" s="4" t="str">
        <f>IFERROR(VLOOKUP(tbl_lançamentos[[#This Row],[Categoria]],tbl_configurações[],2,0),"")</f>
        <v>Saída</v>
      </c>
      <c r="F875" s="4" t="str">
        <f>IFERROR(VLOOKUP(tbl_lançamentos[[#This Row],[Categoria]],tbl_configurações[],3,0),"")</f>
        <v>Fixo</v>
      </c>
      <c r="G875" s="7">
        <v>851</v>
      </c>
      <c r="H875" s="7">
        <f>IF(ISNUMBER(H874),H874,0)+IF(tbl_lançamentos[[#This Row],[Movimento]]="Entrada",tbl_lançamentos[[#This Row],[Realizado]],-tbl_lançamentos[[#This Row],[Realizado]])</f>
        <v>407342</v>
      </c>
      <c r="J875" s="8"/>
    </row>
    <row r="876" spans="2:10" x14ac:dyDescent="0.3">
      <c r="B876" s="5">
        <v>45499</v>
      </c>
      <c r="C876" s="6" t="s">
        <v>46</v>
      </c>
      <c r="D876" s="4" t="s">
        <v>22</v>
      </c>
      <c r="E876" s="4" t="str">
        <f>IFERROR(VLOOKUP(tbl_lançamentos[[#This Row],[Categoria]],tbl_configurações[],2,0),"")</f>
        <v>Saída</v>
      </c>
      <c r="F876" s="4" t="str">
        <f>IFERROR(VLOOKUP(tbl_lançamentos[[#This Row],[Categoria]],tbl_configurações[],3,0),"")</f>
        <v>Fixo</v>
      </c>
      <c r="G876" s="7">
        <v>1836</v>
      </c>
      <c r="H876" s="7">
        <f>IF(ISNUMBER(H875),H875,0)+IF(tbl_lançamentos[[#This Row],[Movimento]]="Entrada",tbl_lançamentos[[#This Row],[Realizado]],-tbl_lançamentos[[#This Row],[Realizado]])</f>
        <v>405506</v>
      </c>
      <c r="J876" s="8"/>
    </row>
    <row r="877" spans="2:10" x14ac:dyDescent="0.3">
      <c r="B877" s="5">
        <v>45502</v>
      </c>
      <c r="C877" s="6" t="s">
        <v>43</v>
      </c>
      <c r="D877" s="4" t="s">
        <v>23</v>
      </c>
      <c r="E877" s="4" t="str">
        <f>IFERROR(VLOOKUP(tbl_lançamentos[[#This Row],[Categoria]],tbl_configurações[],2,0),"")</f>
        <v>Saída</v>
      </c>
      <c r="F877" s="4" t="str">
        <f>IFERROR(VLOOKUP(tbl_lançamentos[[#This Row],[Categoria]],tbl_configurações[],3,0),"")</f>
        <v>Fixo</v>
      </c>
      <c r="G877" s="7">
        <v>3626</v>
      </c>
      <c r="H877" s="7">
        <f>IF(ISNUMBER(H876),H876,0)+IF(tbl_lançamentos[[#This Row],[Movimento]]="Entrada",tbl_lançamentos[[#This Row],[Realizado]],-tbl_lançamentos[[#This Row],[Realizado]])</f>
        <v>401880</v>
      </c>
      <c r="J877" s="8"/>
    </row>
    <row r="878" spans="2:10" x14ac:dyDescent="0.3">
      <c r="B878" s="5">
        <v>45502</v>
      </c>
      <c r="C878" s="6" t="s">
        <v>33</v>
      </c>
      <c r="D878" s="4" t="s">
        <v>20</v>
      </c>
      <c r="E878" s="4" t="str">
        <f>IFERROR(VLOOKUP(tbl_lançamentos[[#This Row],[Categoria]],tbl_configurações[],2,0),"")</f>
        <v>Saída</v>
      </c>
      <c r="F878" s="4" t="str">
        <f>IFERROR(VLOOKUP(tbl_lançamentos[[#This Row],[Categoria]],tbl_configurações[],3,0),"")</f>
        <v>Fixo</v>
      </c>
      <c r="G878" s="7">
        <v>783</v>
      </c>
      <c r="H878" s="7">
        <f>IF(ISNUMBER(H877),H877,0)+IF(tbl_lançamentos[[#This Row],[Movimento]]="Entrada",tbl_lançamentos[[#This Row],[Realizado]],-tbl_lançamentos[[#This Row],[Realizado]])</f>
        <v>401097</v>
      </c>
      <c r="J878" s="8"/>
    </row>
    <row r="879" spans="2:10" x14ac:dyDescent="0.3">
      <c r="B879" s="5">
        <v>45503</v>
      </c>
      <c r="C879" s="6" t="s">
        <v>37</v>
      </c>
      <c r="D879" s="4" t="s">
        <v>23</v>
      </c>
      <c r="E879" s="4" t="str">
        <f>IFERROR(VLOOKUP(tbl_lançamentos[[#This Row],[Categoria]],tbl_configurações[],2,0),"")</f>
        <v>Saída</v>
      </c>
      <c r="F879" s="4" t="str">
        <f>IFERROR(VLOOKUP(tbl_lançamentos[[#This Row],[Categoria]],tbl_configurações[],3,0),"")</f>
        <v>Fixo</v>
      </c>
      <c r="G879" s="7">
        <v>969</v>
      </c>
      <c r="H879" s="7">
        <f>IF(ISNUMBER(H878),H878,0)+IF(tbl_lançamentos[[#This Row],[Movimento]]="Entrada",tbl_lançamentos[[#This Row],[Realizado]],-tbl_lançamentos[[#This Row],[Realizado]])</f>
        <v>400128</v>
      </c>
      <c r="J879" s="8"/>
    </row>
    <row r="880" spans="2:10" x14ac:dyDescent="0.3">
      <c r="B880" s="5">
        <v>45506</v>
      </c>
      <c r="C880" s="6" t="s">
        <v>38</v>
      </c>
      <c r="D880" s="4" t="s">
        <v>24</v>
      </c>
      <c r="E880" s="4" t="str">
        <f>IFERROR(VLOOKUP(tbl_lançamentos[[#This Row],[Categoria]],tbl_configurações[],2,0),"")</f>
        <v>Saída</v>
      </c>
      <c r="F880" s="4" t="str">
        <f>IFERROR(VLOOKUP(tbl_lançamentos[[#This Row],[Categoria]],tbl_configurações[],3,0),"")</f>
        <v>Variável</v>
      </c>
      <c r="G880" s="7">
        <v>3600</v>
      </c>
      <c r="H880" s="7">
        <f>IF(ISNUMBER(H879),H879,0)+IF(tbl_lançamentos[[#This Row],[Movimento]]="Entrada",tbl_lançamentos[[#This Row],[Realizado]],-tbl_lançamentos[[#This Row],[Realizado]])</f>
        <v>396528</v>
      </c>
      <c r="J880" s="8"/>
    </row>
    <row r="881" spans="2:10" x14ac:dyDescent="0.3">
      <c r="B881" s="5">
        <v>45508</v>
      </c>
      <c r="C881" s="6" t="s">
        <v>59</v>
      </c>
      <c r="D881" s="4" t="s">
        <v>20</v>
      </c>
      <c r="E881" s="4" t="str">
        <f>IFERROR(VLOOKUP(tbl_lançamentos[[#This Row],[Categoria]],tbl_configurações[],2,0),"")</f>
        <v>Saída</v>
      </c>
      <c r="F881" s="4" t="str">
        <f>IFERROR(VLOOKUP(tbl_lançamentos[[#This Row],[Categoria]],tbl_configurações[],3,0),"")</f>
        <v>Fixo</v>
      </c>
      <c r="G881" s="7">
        <v>2723</v>
      </c>
      <c r="H881" s="7">
        <f>IF(ISNUMBER(H880),H880,0)+IF(tbl_lançamentos[[#This Row],[Movimento]]="Entrada",tbl_lançamentos[[#This Row],[Realizado]],-tbl_lançamentos[[#This Row],[Realizado]])</f>
        <v>393805</v>
      </c>
      <c r="J881" s="8"/>
    </row>
    <row r="882" spans="2:10" x14ac:dyDescent="0.3">
      <c r="B882" s="5">
        <v>45508</v>
      </c>
      <c r="C882" s="6" t="s">
        <v>46</v>
      </c>
      <c r="D882" s="4" t="s">
        <v>22</v>
      </c>
      <c r="E882" s="4" t="str">
        <f>IFERROR(VLOOKUP(tbl_lançamentos[[#This Row],[Categoria]],tbl_configurações[],2,0),"")</f>
        <v>Saída</v>
      </c>
      <c r="F882" s="4" t="str">
        <f>IFERROR(VLOOKUP(tbl_lançamentos[[#This Row],[Categoria]],tbl_configurações[],3,0),"")</f>
        <v>Fixo</v>
      </c>
      <c r="G882" s="7">
        <v>34</v>
      </c>
      <c r="H882" s="7">
        <f>IF(ISNUMBER(H881),H881,0)+IF(tbl_lançamentos[[#This Row],[Movimento]]="Entrada",tbl_lançamentos[[#This Row],[Realizado]],-tbl_lançamentos[[#This Row],[Realizado]])</f>
        <v>393771</v>
      </c>
      <c r="J882" s="8"/>
    </row>
    <row r="883" spans="2:10" x14ac:dyDescent="0.3">
      <c r="B883" s="5">
        <v>45509</v>
      </c>
      <c r="C883" s="6" t="s">
        <v>50</v>
      </c>
      <c r="D883" s="4" t="s">
        <v>28</v>
      </c>
      <c r="E883" s="4" t="str">
        <f>IFERROR(VLOOKUP(tbl_lançamentos[[#This Row],[Categoria]],tbl_configurações[],2,0),"")</f>
        <v>Saída</v>
      </c>
      <c r="F883" s="4" t="str">
        <f>IFERROR(VLOOKUP(tbl_lançamentos[[#This Row],[Categoria]],tbl_configurações[],3,0),"")</f>
        <v>Variável</v>
      </c>
      <c r="G883" s="7">
        <v>1932</v>
      </c>
      <c r="H883" s="7">
        <f>IF(ISNUMBER(H882),H882,0)+IF(tbl_lançamentos[[#This Row],[Movimento]]="Entrada",tbl_lançamentos[[#This Row],[Realizado]],-tbl_lançamentos[[#This Row],[Realizado]])</f>
        <v>391839</v>
      </c>
      <c r="J883" s="8"/>
    </row>
    <row r="884" spans="2:10" x14ac:dyDescent="0.3">
      <c r="B884" s="5">
        <v>45509</v>
      </c>
      <c r="C884" s="6" t="s">
        <v>45</v>
      </c>
      <c r="D884" s="4" t="s">
        <v>28</v>
      </c>
      <c r="E884" s="4" t="str">
        <f>IFERROR(VLOOKUP(tbl_lançamentos[[#This Row],[Categoria]],tbl_configurações[],2,0),"")</f>
        <v>Saída</v>
      </c>
      <c r="F884" s="4" t="str">
        <f>IFERROR(VLOOKUP(tbl_lançamentos[[#This Row],[Categoria]],tbl_configurações[],3,0),"")</f>
        <v>Variável</v>
      </c>
      <c r="G884" s="7">
        <v>2245</v>
      </c>
      <c r="H884" s="7">
        <f>IF(ISNUMBER(H883),H883,0)+IF(tbl_lançamentos[[#This Row],[Movimento]]="Entrada",tbl_lançamentos[[#This Row],[Realizado]],-tbl_lançamentos[[#This Row],[Realizado]])</f>
        <v>389594</v>
      </c>
      <c r="J884" s="8"/>
    </row>
    <row r="885" spans="2:10" x14ac:dyDescent="0.3">
      <c r="B885" s="5">
        <v>45510</v>
      </c>
      <c r="C885" s="6" t="s">
        <v>11</v>
      </c>
      <c r="D885" s="4" t="s">
        <v>3</v>
      </c>
      <c r="E885" s="4" t="str">
        <f>IFERROR(VLOOKUP(tbl_lançamentos[[#This Row],[Categoria]],tbl_configurações[],2,0),"")</f>
        <v>Entrada</v>
      </c>
      <c r="F885" s="4" t="str">
        <f>IFERROR(VLOOKUP(tbl_lançamentos[[#This Row],[Categoria]],tbl_configurações[],3,0),"")</f>
        <v>Fixo</v>
      </c>
      <c r="G885" s="7">
        <v>125000</v>
      </c>
      <c r="H885" s="7">
        <f>IF(ISNUMBER(H884),H884,0)+IF(tbl_lançamentos[[#This Row],[Movimento]]="Entrada",tbl_lançamentos[[#This Row],[Realizado]],-tbl_lançamentos[[#This Row],[Realizado]])</f>
        <v>514594</v>
      </c>
      <c r="J885" s="8"/>
    </row>
    <row r="886" spans="2:10" x14ac:dyDescent="0.3">
      <c r="B886" s="5">
        <v>45511</v>
      </c>
      <c r="C886" s="6" t="s">
        <v>39</v>
      </c>
      <c r="D886" s="4" t="s">
        <v>17</v>
      </c>
      <c r="E886" s="4" t="str">
        <f>IFERROR(VLOOKUP(tbl_lançamentos[[#This Row],[Categoria]],tbl_configurações[],2,0),"")</f>
        <v>Saída</v>
      </c>
      <c r="F886" s="4" t="str">
        <f>IFERROR(VLOOKUP(tbl_lançamentos[[#This Row],[Categoria]],tbl_configurações[],3,0),"")</f>
        <v>Fixo</v>
      </c>
      <c r="G886" s="7">
        <v>2247</v>
      </c>
      <c r="H886" s="7">
        <f>IF(ISNUMBER(H885),H885,0)+IF(tbl_lançamentos[[#This Row],[Movimento]]="Entrada",tbl_lançamentos[[#This Row],[Realizado]],-tbl_lançamentos[[#This Row],[Realizado]])</f>
        <v>512347</v>
      </c>
      <c r="J886" s="8"/>
    </row>
    <row r="887" spans="2:10" x14ac:dyDescent="0.3">
      <c r="B887" s="5">
        <v>45512</v>
      </c>
      <c r="C887" s="6" t="s">
        <v>11</v>
      </c>
      <c r="D887" s="4" t="s">
        <v>3</v>
      </c>
      <c r="E887" s="4" t="str">
        <f>IFERROR(VLOOKUP(tbl_lançamentos[[#This Row],[Categoria]],tbl_configurações[],2,0),"")</f>
        <v>Entrada</v>
      </c>
      <c r="F887" s="4" t="str">
        <f>IFERROR(VLOOKUP(tbl_lançamentos[[#This Row],[Categoria]],tbl_configurações[],3,0),"")</f>
        <v>Fixo</v>
      </c>
      <c r="G887" s="7">
        <v>1153</v>
      </c>
      <c r="H887" s="7">
        <f>IF(ISNUMBER(H886),H886,0)+IF(tbl_lançamentos[[#This Row],[Movimento]]="Entrada",tbl_lançamentos[[#This Row],[Realizado]],-tbl_lançamentos[[#This Row],[Realizado]])</f>
        <v>513500</v>
      </c>
      <c r="J887" s="8"/>
    </row>
    <row r="888" spans="2:10" x14ac:dyDescent="0.3">
      <c r="B888" s="5">
        <v>45513</v>
      </c>
      <c r="C888" s="6" t="s">
        <v>35</v>
      </c>
      <c r="D888" s="4" t="s">
        <v>27</v>
      </c>
      <c r="E888" s="4" t="str">
        <f>IFERROR(VLOOKUP(tbl_lançamentos[[#This Row],[Categoria]],tbl_configurações[],2,0),"")</f>
        <v>Saída</v>
      </c>
      <c r="F888" s="4" t="str">
        <f>IFERROR(VLOOKUP(tbl_lançamentos[[#This Row],[Categoria]],tbl_configurações[],3,0),"")</f>
        <v>Variável</v>
      </c>
      <c r="G888" s="7">
        <v>2611</v>
      </c>
      <c r="H888" s="7">
        <f>IF(ISNUMBER(H887),H887,0)+IF(tbl_lançamentos[[#This Row],[Movimento]]="Entrada",tbl_lançamentos[[#This Row],[Realizado]],-tbl_lançamentos[[#This Row],[Realizado]])</f>
        <v>510889</v>
      </c>
      <c r="J888" s="8"/>
    </row>
    <row r="889" spans="2:10" x14ac:dyDescent="0.3">
      <c r="B889" s="5">
        <v>45514</v>
      </c>
      <c r="C889" s="6" t="s">
        <v>42</v>
      </c>
      <c r="D889" s="4" t="s">
        <v>20</v>
      </c>
      <c r="E889" s="4" t="str">
        <f>IFERROR(VLOOKUP(tbl_lançamentos[[#This Row],[Categoria]],tbl_configurações[],2,0),"")</f>
        <v>Saída</v>
      </c>
      <c r="F889" s="4" t="str">
        <f>IFERROR(VLOOKUP(tbl_lançamentos[[#This Row],[Categoria]],tbl_configurações[],3,0),"")</f>
        <v>Fixo</v>
      </c>
      <c r="G889" s="7">
        <v>3053</v>
      </c>
      <c r="H889" s="7">
        <f>IF(ISNUMBER(H888),H888,0)+IF(tbl_lançamentos[[#This Row],[Movimento]]="Entrada",tbl_lançamentos[[#This Row],[Realizado]],-tbl_lançamentos[[#This Row],[Realizado]])</f>
        <v>507836</v>
      </c>
      <c r="J889" s="8"/>
    </row>
    <row r="890" spans="2:10" x14ac:dyDescent="0.3">
      <c r="B890" s="5">
        <v>45514</v>
      </c>
      <c r="C890" s="6" t="s">
        <v>52</v>
      </c>
      <c r="D890" s="4" t="s">
        <v>26</v>
      </c>
      <c r="E890" s="4" t="str">
        <f>IFERROR(VLOOKUP(tbl_lançamentos[[#This Row],[Categoria]],tbl_configurações[],2,0),"")</f>
        <v>Saída</v>
      </c>
      <c r="F890" s="4" t="str">
        <f>IFERROR(VLOOKUP(tbl_lançamentos[[#This Row],[Categoria]],tbl_configurações[],3,0),"")</f>
        <v>Variável</v>
      </c>
      <c r="G890" s="7">
        <v>134</v>
      </c>
      <c r="H890" s="7">
        <f>IF(ISNUMBER(H889),H889,0)+IF(tbl_lançamentos[[#This Row],[Movimento]]="Entrada",tbl_lançamentos[[#This Row],[Realizado]],-tbl_lançamentos[[#This Row],[Realizado]])</f>
        <v>507702</v>
      </c>
      <c r="J890" s="8"/>
    </row>
    <row r="891" spans="2:10" x14ac:dyDescent="0.3">
      <c r="B891" s="5">
        <v>45515</v>
      </c>
      <c r="C891" s="6" t="s">
        <v>57</v>
      </c>
      <c r="D891" s="4" t="s">
        <v>26</v>
      </c>
      <c r="E891" s="4" t="str">
        <f>IFERROR(VLOOKUP(tbl_lançamentos[[#This Row],[Categoria]],tbl_configurações[],2,0),"")</f>
        <v>Saída</v>
      </c>
      <c r="F891" s="4" t="str">
        <f>IFERROR(VLOOKUP(tbl_lançamentos[[#This Row],[Categoria]],tbl_configurações[],3,0),"")</f>
        <v>Variável</v>
      </c>
      <c r="G891" s="7">
        <v>1558</v>
      </c>
      <c r="H891" s="7">
        <f>IF(ISNUMBER(H890),H890,0)+IF(tbl_lançamentos[[#This Row],[Movimento]]="Entrada",tbl_lançamentos[[#This Row],[Realizado]],-tbl_lançamentos[[#This Row],[Realizado]])</f>
        <v>506144</v>
      </c>
      <c r="J891" s="8"/>
    </row>
    <row r="892" spans="2:10" x14ac:dyDescent="0.3">
      <c r="B892" s="5">
        <v>45517</v>
      </c>
      <c r="C892" s="6" t="s">
        <v>47</v>
      </c>
      <c r="D892" s="4" t="s">
        <v>23</v>
      </c>
      <c r="E892" s="4" t="str">
        <f>IFERROR(VLOOKUP(tbl_lançamentos[[#This Row],[Categoria]],tbl_configurações[],2,0),"")</f>
        <v>Saída</v>
      </c>
      <c r="F892" s="4" t="str">
        <f>IFERROR(VLOOKUP(tbl_lançamentos[[#This Row],[Categoria]],tbl_configurações[],3,0),"")</f>
        <v>Fixo</v>
      </c>
      <c r="G892" s="7">
        <v>3604</v>
      </c>
      <c r="H892" s="7">
        <f>IF(ISNUMBER(H891),H891,0)+IF(tbl_lançamentos[[#This Row],[Movimento]]="Entrada",tbl_lançamentos[[#This Row],[Realizado]],-tbl_lançamentos[[#This Row],[Realizado]])</f>
        <v>502540</v>
      </c>
      <c r="J892" s="8"/>
    </row>
    <row r="893" spans="2:10" x14ac:dyDescent="0.3">
      <c r="B893" s="5">
        <v>45519</v>
      </c>
      <c r="C893" s="6" t="s">
        <v>53</v>
      </c>
      <c r="D893" s="4" t="s">
        <v>16</v>
      </c>
      <c r="E893" s="4" t="str">
        <f>IFERROR(VLOOKUP(tbl_lançamentos[[#This Row],[Categoria]],tbl_configurações[],2,0),"")</f>
        <v>Entrada</v>
      </c>
      <c r="F893" s="4" t="str">
        <f>IFERROR(VLOOKUP(tbl_lançamentos[[#This Row],[Categoria]],tbl_configurações[],3,0),"")</f>
        <v>Fixo</v>
      </c>
      <c r="G893" s="7">
        <v>10000</v>
      </c>
      <c r="H893" s="7">
        <f>IF(ISNUMBER(H892),H892,0)+IF(tbl_lançamentos[[#This Row],[Movimento]]="Entrada",tbl_lançamentos[[#This Row],[Realizado]],-tbl_lançamentos[[#This Row],[Realizado]])</f>
        <v>512540</v>
      </c>
      <c r="J893" s="8"/>
    </row>
    <row r="894" spans="2:10" x14ac:dyDescent="0.3">
      <c r="B894" s="5">
        <v>45519</v>
      </c>
      <c r="C894" s="6" t="s">
        <v>56</v>
      </c>
      <c r="D894" s="4" t="s">
        <v>22</v>
      </c>
      <c r="E894" s="4" t="str">
        <f>IFERROR(VLOOKUP(tbl_lançamentos[[#This Row],[Categoria]],tbl_configurações[],2,0),"")</f>
        <v>Saída</v>
      </c>
      <c r="F894" s="4" t="str">
        <f>IFERROR(VLOOKUP(tbl_lançamentos[[#This Row],[Categoria]],tbl_configurações[],3,0),"")</f>
        <v>Fixo</v>
      </c>
      <c r="G894" s="7">
        <v>2361</v>
      </c>
      <c r="H894" s="7">
        <f>IF(ISNUMBER(H893),H893,0)+IF(tbl_lançamentos[[#This Row],[Movimento]]="Entrada",tbl_lançamentos[[#This Row],[Realizado]],-tbl_lançamentos[[#This Row],[Realizado]])</f>
        <v>510179</v>
      </c>
      <c r="J894" s="8"/>
    </row>
    <row r="895" spans="2:10" x14ac:dyDescent="0.3">
      <c r="B895" s="5">
        <v>45521</v>
      </c>
      <c r="C895" s="6" t="s">
        <v>35</v>
      </c>
      <c r="D895" s="4" t="s">
        <v>27</v>
      </c>
      <c r="E895" s="4" t="str">
        <f>IFERROR(VLOOKUP(tbl_lançamentos[[#This Row],[Categoria]],tbl_configurações[],2,0),"")</f>
        <v>Saída</v>
      </c>
      <c r="F895" s="4" t="str">
        <f>IFERROR(VLOOKUP(tbl_lançamentos[[#This Row],[Categoria]],tbl_configurações[],3,0),"")</f>
        <v>Variável</v>
      </c>
      <c r="G895" s="7">
        <v>3565</v>
      </c>
      <c r="H895" s="7">
        <f>IF(ISNUMBER(H894),H894,0)+IF(tbl_lançamentos[[#This Row],[Movimento]]="Entrada",tbl_lançamentos[[#This Row],[Realizado]],-tbl_lançamentos[[#This Row],[Realizado]])</f>
        <v>506614</v>
      </c>
      <c r="J895" s="8"/>
    </row>
    <row r="896" spans="2:10" x14ac:dyDescent="0.3">
      <c r="B896" s="5">
        <v>45522</v>
      </c>
      <c r="C896" s="6" t="s">
        <v>49</v>
      </c>
      <c r="D896" s="4" t="s">
        <v>26</v>
      </c>
      <c r="E896" s="4" t="str">
        <f>IFERROR(VLOOKUP(tbl_lançamentos[[#This Row],[Categoria]],tbl_configurações[],2,0),"")</f>
        <v>Saída</v>
      </c>
      <c r="F896" s="4" t="str">
        <f>IFERROR(VLOOKUP(tbl_lançamentos[[#This Row],[Categoria]],tbl_configurações[],3,0),"")</f>
        <v>Variável</v>
      </c>
      <c r="G896" s="7">
        <v>3662</v>
      </c>
      <c r="H896" s="7">
        <f>IF(ISNUMBER(H895),H895,0)+IF(tbl_lançamentos[[#This Row],[Movimento]]="Entrada",tbl_lançamentos[[#This Row],[Realizado]],-tbl_lançamentos[[#This Row],[Realizado]])</f>
        <v>502952</v>
      </c>
      <c r="J896" s="8"/>
    </row>
    <row r="897" spans="2:10" x14ac:dyDescent="0.3">
      <c r="B897" s="5">
        <v>45523</v>
      </c>
      <c r="C897" s="6" t="s">
        <v>31</v>
      </c>
      <c r="D897" s="4" t="s">
        <v>21</v>
      </c>
      <c r="E897" s="4" t="str">
        <f>IFERROR(VLOOKUP(tbl_lançamentos[[#This Row],[Categoria]],tbl_configurações[],2,0),"")</f>
        <v>Saída</v>
      </c>
      <c r="F897" s="4" t="str">
        <f>IFERROR(VLOOKUP(tbl_lançamentos[[#This Row],[Categoria]],tbl_configurações[],3,0),"")</f>
        <v>Fixo</v>
      </c>
      <c r="G897" s="7">
        <v>1143</v>
      </c>
      <c r="H897" s="7">
        <f>IF(ISNUMBER(H896),H896,0)+IF(tbl_lançamentos[[#This Row],[Movimento]]="Entrada",tbl_lançamentos[[#This Row],[Realizado]],-tbl_lançamentos[[#This Row],[Realizado]])</f>
        <v>501809</v>
      </c>
      <c r="J897" s="8"/>
    </row>
    <row r="898" spans="2:10" x14ac:dyDescent="0.3">
      <c r="B898" s="5">
        <v>45523</v>
      </c>
      <c r="C898" s="6" t="s">
        <v>54</v>
      </c>
      <c r="D898" s="4" t="s">
        <v>19</v>
      </c>
      <c r="E898" s="4" t="str">
        <f>IFERROR(VLOOKUP(tbl_lançamentos[[#This Row],[Categoria]],tbl_configurações[],2,0),"")</f>
        <v>Saída</v>
      </c>
      <c r="F898" s="4" t="str">
        <f>IFERROR(VLOOKUP(tbl_lançamentos[[#This Row],[Categoria]],tbl_configurações[],3,0),"")</f>
        <v>Fixo</v>
      </c>
      <c r="G898" s="7">
        <v>195</v>
      </c>
      <c r="H898" s="7">
        <f>IF(ISNUMBER(H897),H897,0)+IF(tbl_lançamentos[[#This Row],[Movimento]]="Entrada",tbl_lançamentos[[#This Row],[Realizado]],-tbl_lançamentos[[#This Row],[Realizado]])</f>
        <v>501614</v>
      </c>
      <c r="J898" s="8"/>
    </row>
    <row r="899" spans="2:10" x14ac:dyDescent="0.3">
      <c r="B899" s="5">
        <v>45524</v>
      </c>
      <c r="C899" s="6" t="s">
        <v>46</v>
      </c>
      <c r="D899" s="4" t="s">
        <v>22</v>
      </c>
      <c r="E899" s="4" t="str">
        <f>IFERROR(VLOOKUP(tbl_lançamentos[[#This Row],[Categoria]],tbl_configurações[],2,0),"")</f>
        <v>Saída</v>
      </c>
      <c r="F899" s="4" t="str">
        <f>IFERROR(VLOOKUP(tbl_lançamentos[[#This Row],[Categoria]],tbl_configurações[],3,0),"")</f>
        <v>Fixo</v>
      </c>
      <c r="G899" s="7">
        <v>3336</v>
      </c>
      <c r="H899" s="7">
        <f>IF(ISNUMBER(H898),H898,0)+IF(tbl_lançamentos[[#This Row],[Movimento]]="Entrada",tbl_lançamentos[[#This Row],[Realizado]],-tbl_lançamentos[[#This Row],[Realizado]])</f>
        <v>498278</v>
      </c>
      <c r="J899" s="8"/>
    </row>
    <row r="900" spans="2:10" x14ac:dyDescent="0.3">
      <c r="B900" s="5">
        <v>45524</v>
      </c>
      <c r="C900" s="6" t="s">
        <v>57</v>
      </c>
      <c r="D900" s="4" t="s">
        <v>26</v>
      </c>
      <c r="E900" s="4" t="str">
        <f>IFERROR(VLOOKUP(tbl_lançamentos[[#This Row],[Categoria]],tbl_configurações[],2,0),"")</f>
        <v>Saída</v>
      </c>
      <c r="F900" s="4" t="str">
        <f>IFERROR(VLOOKUP(tbl_lançamentos[[#This Row],[Categoria]],tbl_configurações[],3,0),"")</f>
        <v>Variável</v>
      </c>
      <c r="G900" s="7">
        <v>1273</v>
      </c>
      <c r="H900" s="7">
        <f>IF(ISNUMBER(H899),H899,0)+IF(tbl_lançamentos[[#This Row],[Movimento]]="Entrada",tbl_lançamentos[[#This Row],[Realizado]],-tbl_lançamentos[[#This Row],[Realizado]])</f>
        <v>497005</v>
      </c>
      <c r="J900" s="8"/>
    </row>
    <row r="901" spans="2:10" x14ac:dyDescent="0.3">
      <c r="B901" s="5">
        <v>45525</v>
      </c>
      <c r="C901" s="6" t="s">
        <v>56</v>
      </c>
      <c r="D901" s="4" t="s">
        <v>22</v>
      </c>
      <c r="E901" s="4" t="str">
        <f>IFERROR(VLOOKUP(tbl_lançamentos[[#This Row],[Categoria]],tbl_configurações[],2,0),"")</f>
        <v>Saída</v>
      </c>
      <c r="F901" s="4" t="str">
        <f>IFERROR(VLOOKUP(tbl_lançamentos[[#This Row],[Categoria]],tbl_configurações[],3,0),"")</f>
        <v>Fixo</v>
      </c>
      <c r="G901" s="7">
        <v>1051</v>
      </c>
      <c r="H901" s="7">
        <f>IF(ISNUMBER(H900),H900,0)+IF(tbl_lançamentos[[#This Row],[Movimento]]="Entrada",tbl_lançamentos[[#This Row],[Realizado]],-tbl_lançamentos[[#This Row],[Realizado]])</f>
        <v>495954</v>
      </c>
      <c r="J901" s="8"/>
    </row>
    <row r="902" spans="2:10" x14ac:dyDescent="0.3">
      <c r="B902" s="5">
        <v>45525</v>
      </c>
      <c r="C902" s="6" t="s">
        <v>12</v>
      </c>
      <c r="D902" s="4" t="s">
        <v>19</v>
      </c>
      <c r="E902" s="4" t="str">
        <f>IFERROR(VLOOKUP(tbl_lançamentos[[#This Row],[Categoria]],tbl_configurações[],2,0),"")</f>
        <v>Saída</v>
      </c>
      <c r="F902" s="4" t="str">
        <f>IFERROR(VLOOKUP(tbl_lançamentos[[#This Row],[Categoria]],tbl_configurações[],3,0),"")</f>
        <v>Fixo</v>
      </c>
      <c r="G902" s="7">
        <v>2015</v>
      </c>
      <c r="H902" s="7">
        <f>IF(ISNUMBER(H901),H901,0)+IF(tbl_lançamentos[[#This Row],[Movimento]]="Entrada",tbl_lançamentos[[#This Row],[Realizado]],-tbl_lançamentos[[#This Row],[Realizado]])</f>
        <v>493939</v>
      </c>
      <c r="J902" s="8"/>
    </row>
    <row r="903" spans="2:10" x14ac:dyDescent="0.3">
      <c r="B903" s="5">
        <v>45526</v>
      </c>
      <c r="C903" s="6" t="s">
        <v>55</v>
      </c>
      <c r="D903" s="4" t="s">
        <v>21</v>
      </c>
      <c r="E903" s="4" t="str">
        <f>IFERROR(VLOOKUP(tbl_lançamentos[[#This Row],[Categoria]],tbl_configurações[],2,0),"")</f>
        <v>Saída</v>
      </c>
      <c r="F903" s="4" t="str">
        <f>IFERROR(VLOOKUP(tbl_lançamentos[[#This Row],[Categoria]],tbl_configurações[],3,0),"")</f>
        <v>Fixo</v>
      </c>
      <c r="G903" s="7">
        <v>721</v>
      </c>
      <c r="H903" s="7">
        <f>IF(ISNUMBER(H902),H902,0)+IF(tbl_lançamentos[[#This Row],[Movimento]]="Entrada",tbl_lançamentos[[#This Row],[Realizado]],-tbl_lançamentos[[#This Row],[Realizado]])</f>
        <v>493218</v>
      </c>
      <c r="J903" s="8"/>
    </row>
    <row r="904" spans="2:10" x14ac:dyDescent="0.3">
      <c r="B904" s="5">
        <v>45526</v>
      </c>
      <c r="C904" s="6" t="s">
        <v>58</v>
      </c>
      <c r="D904" s="4" t="s">
        <v>17</v>
      </c>
      <c r="E904" s="4" t="str">
        <f>IFERROR(VLOOKUP(tbl_lançamentos[[#This Row],[Categoria]],tbl_configurações[],2,0),"")</f>
        <v>Saída</v>
      </c>
      <c r="F904" s="4" t="str">
        <f>IFERROR(VLOOKUP(tbl_lançamentos[[#This Row],[Categoria]],tbl_configurações[],3,0),"")</f>
        <v>Fixo</v>
      </c>
      <c r="G904" s="7">
        <v>731</v>
      </c>
      <c r="H904" s="7">
        <f>IF(ISNUMBER(H903),H903,0)+IF(tbl_lançamentos[[#This Row],[Movimento]]="Entrada",tbl_lançamentos[[#This Row],[Realizado]],-tbl_lançamentos[[#This Row],[Realizado]])</f>
        <v>492487</v>
      </c>
      <c r="J904" s="8"/>
    </row>
    <row r="905" spans="2:10" x14ac:dyDescent="0.3">
      <c r="B905" s="5">
        <v>45528</v>
      </c>
      <c r="C905" s="6" t="s">
        <v>14</v>
      </c>
      <c r="D905" s="4" t="s">
        <v>15</v>
      </c>
      <c r="E905" s="4" t="str">
        <f>IFERROR(VLOOKUP(tbl_lançamentos[[#This Row],[Categoria]],tbl_configurações[],2,0),"")</f>
        <v>Entrada</v>
      </c>
      <c r="F905" s="4" t="str">
        <f>IFERROR(VLOOKUP(tbl_lançamentos[[#This Row],[Categoria]],tbl_configurações[],3,0),"")</f>
        <v>Fixo</v>
      </c>
      <c r="G905" s="7">
        <v>32000</v>
      </c>
      <c r="H905" s="7">
        <f>IF(ISNUMBER(H904),H904,0)+IF(tbl_lançamentos[[#This Row],[Movimento]]="Entrada",tbl_lançamentos[[#This Row],[Realizado]],-tbl_lançamentos[[#This Row],[Realizado]])</f>
        <v>524487</v>
      </c>
      <c r="J905" s="8"/>
    </row>
    <row r="906" spans="2:10" x14ac:dyDescent="0.3">
      <c r="B906" s="5">
        <v>45529</v>
      </c>
      <c r="C906" s="6" t="s">
        <v>35</v>
      </c>
      <c r="D906" s="4" t="s">
        <v>27</v>
      </c>
      <c r="E906" s="4" t="str">
        <f>IFERROR(VLOOKUP(tbl_lançamentos[[#This Row],[Categoria]],tbl_configurações[],2,0),"")</f>
        <v>Saída</v>
      </c>
      <c r="F906" s="4" t="str">
        <f>IFERROR(VLOOKUP(tbl_lançamentos[[#This Row],[Categoria]],tbl_configurações[],3,0),"")</f>
        <v>Variável</v>
      </c>
      <c r="G906" s="7">
        <v>3733</v>
      </c>
      <c r="H906" s="7">
        <f>IF(ISNUMBER(H905),H905,0)+IF(tbl_lançamentos[[#This Row],[Movimento]]="Entrada",tbl_lançamentos[[#This Row],[Realizado]],-tbl_lançamentos[[#This Row],[Realizado]])</f>
        <v>520754</v>
      </c>
      <c r="J906" s="8"/>
    </row>
    <row r="907" spans="2:10" x14ac:dyDescent="0.3">
      <c r="B907" s="5">
        <v>45530</v>
      </c>
      <c r="C907" s="6" t="s">
        <v>47</v>
      </c>
      <c r="D907" s="4" t="s">
        <v>23</v>
      </c>
      <c r="E907" s="4" t="str">
        <f>IFERROR(VLOOKUP(tbl_lançamentos[[#This Row],[Categoria]],tbl_configurações[],2,0),"")</f>
        <v>Saída</v>
      </c>
      <c r="F907" s="4" t="str">
        <f>IFERROR(VLOOKUP(tbl_lançamentos[[#This Row],[Categoria]],tbl_configurações[],3,0),"")</f>
        <v>Fixo</v>
      </c>
      <c r="G907" s="7">
        <v>1368</v>
      </c>
      <c r="H907" s="7">
        <f>IF(ISNUMBER(H906),H906,0)+IF(tbl_lançamentos[[#This Row],[Movimento]]="Entrada",tbl_lançamentos[[#This Row],[Realizado]],-tbl_lançamentos[[#This Row],[Realizado]])</f>
        <v>519386</v>
      </c>
      <c r="J907" s="8"/>
    </row>
    <row r="908" spans="2:10" x14ac:dyDescent="0.3">
      <c r="B908" s="5">
        <v>45530</v>
      </c>
      <c r="C908" s="6" t="s">
        <v>39</v>
      </c>
      <c r="D908" s="4" t="s">
        <v>17</v>
      </c>
      <c r="E908" s="4" t="str">
        <f>IFERROR(VLOOKUP(tbl_lançamentos[[#This Row],[Categoria]],tbl_configurações[],2,0),"")</f>
        <v>Saída</v>
      </c>
      <c r="F908" s="4" t="str">
        <f>IFERROR(VLOOKUP(tbl_lançamentos[[#This Row],[Categoria]],tbl_configurações[],3,0),"")</f>
        <v>Fixo</v>
      </c>
      <c r="G908" s="7">
        <v>2719</v>
      </c>
      <c r="H908" s="7">
        <f>IF(ISNUMBER(H907),H907,0)+IF(tbl_lançamentos[[#This Row],[Movimento]]="Entrada",tbl_lançamentos[[#This Row],[Realizado]],-tbl_lançamentos[[#This Row],[Realizado]])</f>
        <v>516667</v>
      </c>
      <c r="J908" s="8"/>
    </row>
    <row r="909" spans="2:10" x14ac:dyDescent="0.3">
      <c r="B909" s="5">
        <v>45532</v>
      </c>
      <c r="C909" s="6" t="s">
        <v>49</v>
      </c>
      <c r="D909" s="4" t="s">
        <v>26</v>
      </c>
      <c r="E909" s="4" t="str">
        <f>IFERROR(VLOOKUP(tbl_lançamentos[[#This Row],[Categoria]],tbl_configurações[],2,0),"")</f>
        <v>Saída</v>
      </c>
      <c r="F909" s="4" t="str">
        <f>IFERROR(VLOOKUP(tbl_lançamentos[[#This Row],[Categoria]],tbl_configurações[],3,0),"")</f>
        <v>Variável</v>
      </c>
      <c r="G909" s="7">
        <v>2878</v>
      </c>
      <c r="H909" s="7">
        <f>IF(ISNUMBER(H908),H908,0)+IF(tbl_lançamentos[[#This Row],[Movimento]]="Entrada",tbl_lançamentos[[#This Row],[Realizado]],-tbl_lançamentos[[#This Row],[Realizado]])</f>
        <v>513789</v>
      </c>
      <c r="J909" s="8"/>
    </row>
    <row r="910" spans="2:10" x14ac:dyDescent="0.3">
      <c r="B910" s="5">
        <v>45532</v>
      </c>
      <c r="C910" s="6" t="s">
        <v>32</v>
      </c>
      <c r="D910" s="4" t="s">
        <v>27</v>
      </c>
      <c r="E910" s="4" t="str">
        <f>IFERROR(VLOOKUP(tbl_lançamentos[[#This Row],[Categoria]],tbl_configurações[],2,0),"")</f>
        <v>Saída</v>
      </c>
      <c r="F910" s="4" t="str">
        <f>IFERROR(VLOOKUP(tbl_lançamentos[[#This Row],[Categoria]],tbl_configurações[],3,0),"")</f>
        <v>Variável</v>
      </c>
      <c r="G910" s="7">
        <v>2534</v>
      </c>
      <c r="H910" s="7">
        <f>IF(ISNUMBER(H909),H909,0)+IF(tbl_lançamentos[[#This Row],[Movimento]]="Entrada",tbl_lançamentos[[#This Row],[Realizado]],-tbl_lançamentos[[#This Row],[Realizado]])</f>
        <v>511255</v>
      </c>
      <c r="J910" s="8"/>
    </row>
    <row r="911" spans="2:10" x14ac:dyDescent="0.3">
      <c r="B911" s="5">
        <v>45533</v>
      </c>
      <c r="C911" s="6" t="s">
        <v>50</v>
      </c>
      <c r="D911" s="4" t="s">
        <v>28</v>
      </c>
      <c r="E911" s="4" t="str">
        <f>IFERROR(VLOOKUP(tbl_lançamentos[[#This Row],[Categoria]],tbl_configurações[],2,0),"")</f>
        <v>Saída</v>
      </c>
      <c r="F911" s="4" t="str">
        <f>IFERROR(VLOOKUP(tbl_lançamentos[[#This Row],[Categoria]],tbl_configurações[],3,0),"")</f>
        <v>Variável</v>
      </c>
      <c r="G911" s="7">
        <v>1724</v>
      </c>
      <c r="H911" s="7">
        <f>IF(ISNUMBER(H910),H910,0)+IF(tbl_lançamentos[[#This Row],[Movimento]]="Entrada",tbl_lançamentos[[#This Row],[Realizado]],-tbl_lançamentos[[#This Row],[Realizado]])</f>
        <v>509531</v>
      </c>
      <c r="J911" s="8"/>
    </row>
    <row r="912" spans="2:10" x14ac:dyDescent="0.3">
      <c r="B912" s="5">
        <v>45533</v>
      </c>
      <c r="C912" s="6" t="s">
        <v>35</v>
      </c>
      <c r="D912" s="4" t="s">
        <v>27</v>
      </c>
      <c r="E912" s="4" t="str">
        <f>IFERROR(VLOOKUP(tbl_lançamentos[[#This Row],[Categoria]],tbl_configurações[],2,0),"")</f>
        <v>Saída</v>
      </c>
      <c r="F912" s="4" t="str">
        <f>IFERROR(VLOOKUP(tbl_lançamentos[[#This Row],[Categoria]],tbl_configurações[],3,0),"")</f>
        <v>Variável</v>
      </c>
      <c r="G912" s="7">
        <v>1122</v>
      </c>
      <c r="H912" s="7">
        <f>IF(ISNUMBER(H911),H911,0)+IF(tbl_lançamentos[[#This Row],[Movimento]]="Entrada",tbl_lançamentos[[#This Row],[Realizado]],-tbl_lançamentos[[#This Row],[Realizado]])</f>
        <v>508409</v>
      </c>
      <c r="J912" s="8"/>
    </row>
    <row r="913" spans="2:10" x14ac:dyDescent="0.3">
      <c r="B913" s="5">
        <v>45535</v>
      </c>
      <c r="C913" s="6" t="s">
        <v>34</v>
      </c>
      <c r="D913" s="4" t="s">
        <v>16</v>
      </c>
      <c r="E913" s="4" t="str">
        <f>IFERROR(VLOOKUP(tbl_lançamentos[[#This Row],[Categoria]],tbl_configurações[],2,0),"")</f>
        <v>Entrada</v>
      </c>
      <c r="F913" s="4" t="str">
        <f>IFERROR(VLOOKUP(tbl_lançamentos[[#This Row],[Categoria]],tbl_configurações[],3,0),"")</f>
        <v>Fixo</v>
      </c>
      <c r="G913" s="7">
        <v>15000</v>
      </c>
      <c r="H913" s="7">
        <f>IF(ISNUMBER(H912),H912,0)+IF(tbl_lançamentos[[#This Row],[Movimento]]="Entrada",tbl_lançamentos[[#This Row],[Realizado]],-tbl_lançamentos[[#This Row],[Realizado]])</f>
        <v>523409</v>
      </c>
      <c r="J913" s="8"/>
    </row>
    <row r="914" spans="2:10" x14ac:dyDescent="0.3">
      <c r="B914" s="5">
        <v>45536</v>
      </c>
      <c r="C914" s="6" t="s">
        <v>32</v>
      </c>
      <c r="D914" s="4" t="s">
        <v>27</v>
      </c>
      <c r="E914" s="4" t="str">
        <f>IFERROR(VLOOKUP(tbl_lançamentos[[#This Row],[Categoria]],tbl_configurações[],2,0),"")</f>
        <v>Saída</v>
      </c>
      <c r="F914" s="4" t="str">
        <f>IFERROR(VLOOKUP(tbl_lançamentos[[#This Row],[Categoria]],tbl_configurações[],3,0),"")</f>
        <v>Variável</v>
      </c>
      <c r="G914" s="7">
        <v>2562</v>
      </c>
      <c r="H914" s="7">
        <f>IF(ISNUMBER(H913),H913,0)+IF(tbl_lançamentos[[#This Row],[Movimento]]="Entrada",tbl_lançamentos[[#This Row],[Realizado]],-tbl_lançamentos[[#This Row],[Realizado]])</f>
        <v>520847</v>
      </c>
      <c r="J914" s="8"/>
    </row>
    <row r="915" spans="2:10" x14ac:dyDescent="0.3">
      <c r="B915" s="5">
        <v>45537</v>
      </c>
      <c r="C915" s="6" t="s">
        <v>42</v>
      </c>
      <c r="D915" s="4" t="s">
        <v>20</v>
      </c>
      <c r="E915" s="4" t="str">
        <f>IFERROR(VLOOKUP(tbl_lançamentos[[#This Row],[Categoria]],tbl_configurações[],2,0),"")</f>
        <v>Saída</v>
      </c>
      <c r="F915" s="4" t="str">
        <f>IFERROR(VLOOKUP(tbl_lançamentos[[#This Row],[Categoria]],tbl_configurações[],3,0),"")</f>
        <v>Fixo</v>
      </c>
      <c r="G915" s="7">
        <v>1339</v>
      </c>
      <c r="H915" s="7">
        <f>IF(ISNUMBER(H914),H914,0)+IF(tbl_lançamentos[[#This Row],[Movimento]]="Entrada",tbl_lançamentos[[#This Row],[Realizado]],-tbl_lançamentos[[#This Row],[Realizado]])</f>
        <v>519508</v>
      </c>
      <c r="J915" s="8"/>
    </row>
    <row r="916" spans="2:10" x14ac:dyDescent="0.3">
      <c r="B916" s="5">
        <v>45537</v>
      </c>
      <c r="C916" s="6" t="s">
        <v>41</v>
      </c>
      <c r="D916" s="4" t="s">
        <v>17</v>
      </c>
      <c r="E916" s="4" t="str">
        <f>IFERROR(VLOOKUP(tbl_lançamentos[[#This Row],[Categoria]],tbl_configurações[],2,0),"")</f>
        <v>Saída</v>
      </c>
      <c r="F916" s="4" t="str">
        <f>IFERROR(VLOOKUP(tbl_lançamentos[[#This Row],[Categoria]],tbl_configurações[],3,0),"")</f>
        <v>Fixo</v>
      </c>
      <c r="G916" s="7">
        <v>3676</v>
      </c>
      <c r="H916" s="7">
        <f>IF(ISNUMBER(H915),H915,0)+IF(tbl_lançamentos[[#This Row],[Movimento]]="Entrada",tbl_lançamentos[[#This Row],[Realizado]],-tbl_lançamentos[[#This Row],[Realizado]])</f>
        <v>515832</v>
      </c>
      <c r="J916" s="8"/>
    </row>
    <row r="917" spans="2:10" x14ac:dyDescent="0.3">
      <c r="B917" s="5">
        <v>45537</v>
      </c>
      <c r="C917" s="6" t="s">
        <v>45</v>
      </c>
      <c r="D917" s="4" t="s">
        <v>28</v>
      </c>
      <c r="E917" s="4" t="str">
        <f>IFERROR(VLOOKUP(tbl_lançamentos[[#This Row],[Categoria]],tbl_configurações[],2,0),"")</f>
        <v>Saída</v>
      </c>
      <c r="F917" s="4" t="str">
        <f>IFERROR(VLOOKUP(tbl_lançamentos[[#This Row],[Categoria]],tbl_configurações[],3,0),"")</f>
        <v>Variável</v>
      </c>
      <c r="G917" s="7">
        <v>581</v>
      </c>
      <c r="H917" s="7">
        <f>IF(ISNUMBER(H916),H916,0)+IF(tbl_lançamentos[[#This Row],[Movimento]]="Entrada",tbl_lançamentos[[#This Row],[Realizado]],-tbl_lançamentos[[#This Row],[Realizado]])</f>
        <v>515251</v>
      </c>
      <c r="J917" s="8"/>
    </row>
    <row r="918" spans="2:10" x14ac:dyDescent="0.3">
      <c r="B918" s="5">
        <v>45539</v>
      </c>
      <c r="C918" s="6" t="s">
        <v>48</v>
      </c>
      <c r="D918" s="4" t="s">
        <v>21</v>
      </c>
      <c r="E918" s="4" t="str">
        <f>IFERROR(VLOOKUP(tbl_lançamentos[[#This Row],[Categoria]],tbl_configurações[],2,0),"")</f>
        <v>Saída</v>
      </c>
      <c r="F918" s="4" t="str">
        <f>IFERROR(VLOOKUP(tbl_lançamentos[[#This Row],[Categoria]],tbl_configurações[],3,0),"")</f>
        <v>Fixo</v>
      </c>
      <c r="G918" s="7">
        <v>3623</v>
      </c>
      <c r="H918" s="7">
        <f>IF(ISNUMBER(H917),H917,0)+IF(tbl_lançamentos[[#This Row],[Movimento]]="Entrada",tbl_lançamentos[[#This Row],[Realizado]],-tbl_lançamentos[[#This Row],[Realizado]])</f>
        <v>511628</v>
      </c>
      <c r="J918" s="8"/>
    </row>
    <row r="919" spans="2:10" x14ac:dyDescent="0.3">
      <c r="B919" s="5">
        <v>45539</v>
      </c>
      <c r="C919" s="6" t="s">
        <v>57</v>
      </c>
      <c r="D919" s="4" t="s">
        <v>26</v>
      </c>
      <c r="E919" s="4" t="str">
        <f>IFERROR(VLOOKUP(tbl_lançamentos[[#This Row],[Categoria]],tbl_configurações[],2,0),"")</f>
        <v>Saída</v>
      </c>
      <c r="F919" s="4" t="str">
        <f>IFERROR(VLOOKUP(tbl_lançamentos[[#This Row],[Categoria]],tbl_configurações[],3,0),"")</f>
        <v>Variável</v>
      </c>
      <c r="G919" s="7">
        <v>2340</v>
      </c>
      <c r="H919" s="7">
        <f>IF(ISNUMBER(H918),H918,0)+IF(tbl_lançamentos[[#This Row],[Movimento]]="Entrada",tbl_lançamentos[[#This Row],[Realizado]],-tbl_lançamentos[[#This Row],[Realizado]])</f>
        <v>509288</v>
      </c>
      <c r="J919" s="8"/>
    </row>
    <row r="920" spans="2:10" x14ac:dyDescent="0.3">
      <c r="B920" s="5">
        <v>45540</v>
      </c>
      <c r="C920" s="6" t="s">
        <v>47</v>
      </c>
      <c r="D920" s="4" t="s">
        <v>23</v>
      </c>
      <c r="E920" s="4" t="str">
        <f>IFERROR(VLOOKUP(tbl_lançamentos[[#This Row],[Categoria]],tbl_configurações[],2,0),"")</f>
        <v>Saída</v>
      </c>
      <c r="F920" s="4" t="str">
        <f>IFERROR(VLOOKUP(tbl_lançamentos[[#This Row],[Categoria]],tbl_configurações[],3,0),"")</f>
        <v>Fixo</v>
      </c>
      <c r="G920" s="7">
        <v>3007</v>
      </c>
      <c r="H920" s="7">
        <f>IF(ISNUMBER(H919),H919,0)+IF(tbl_lançamentos[[#This Row],[Movimento]]="Entrada",tbl_lançamentos[[#This Row],[Realizado]],-tbl_lançamentos[[#This Row],[Realizado]])</f>
        <v>506281</v>
      </c>
      <c r="J920" s="8"/>
    </row>
    <row r="921" spans="2:10" x14ac:dyDescent="0.3">
      <c r="B921" s="5">
        <v>45540</v>
      </c>
      <c r="C921" s="6" t="s">
        <v>11</v>
      </c>
      <c r="D921" s="4" t="s">
        <v>3</v>
      </c>
      <c r="E921" s="4" t="str">
        <f>IFERROR(VLOOKUP(tbl_lançamentos[[#This Row],[Categoria]],tbl_configurações[],2,0),"")</f>
        <v>Entrada</v>
      </c>
      <c r="F921" s="4" t="str">
        <f>IFERROR(VLOOKUP(tbl_lançamentos[[#This Row],[Categoria]],tbl_configurações[],3,0),"")</f>
        <v>Fixo</v>
      </c>
      <c r="G921" s="7">
        <v>3041</v>
      </c>
      <c r="H921" s="7">
        <f>IF(ISNUMBER(H920),H920,0)+IF(tbl_lançamentos[[#This Row],[Movimento]]="Entrada",tbl_lançamentos[[#This Row],[Realizado]],-tbl_lançamentos[[#This Row],[Realizado]])</f>
        <v>509322</v>
      </c>
      <c r="J921" s="8"/>
    </row>
    <row r="922" spans="2:10" x14ac:dyDescent="0.3">
      <c r="B922" s="5">
        <v>45540</v>
      </c>
      <c r="C922" s="6" t="s">
        <v>59</v>
      </c>
      <c r="D922" s="4" t="s">
        <v>20</v>
      </c>
      <c r="E922" s="4" t="str">
        <f>IFERROR(VLOOKUP(tbl_lançamentos[[#This Row],[Categoria]],tbl_configurações[],2,0),"")</f>
        <v>Saída</v>
      </c>
      <c r="F922" s="4" t="str">
        <f>IFERROR(VLOOKUP(tbl_lançamentos[[#This Row],[Categoria]],tbl_configurações[],3,0),"")</f>
        <v>Fixo</v>
      </c>
      <c r="G922" s="7">
        <v>2043</v>
      </c>
      <c r="H922" s="7">
        <f>IF(ISNUMBER(H921),H921,0)+IF(tbl_lançamentos[[#This Row],[Movimento]]="Entrada",tbl_lançamentos[[#This Row],[Realizado]],-tbl_lançamentos[[#This Row],[Realizado]])</f>
        <v>507279</v>
      </c>
      <c r="J922" s="8"/>
    </row>
    <row r="923" spans="2:10" x14ac:dyDescent="0.3">
      <c r="B923" s="5">
        <v>45542</v>
      </c>
      <c r="C923" s="6" t="s">
        <v>14</v>
      </c>
      <c r="D923" s="4" t="s">
        <v>15</v>
      </c>
      <c r="E923" s="4" t="str">
        <f>IFERROR(VLOOKUP(tbl_lançamentos[[#This Row],[Categoria]],tbl_configurações[],2,0),"")</f>
        <v>Entrada</v>
      </c>
      <c r="F923" s="4" t="str">
        <f>IFERROR(VLOOKUP(tbl_lançamentos[[#This Row],[Categoria]],tbl_configurações[],3,0),"")</f>
        <v>Fixo</v>
      </c>
      <c r="G923" s="7">
        <v>2992</v>
      </c>
      <c r="H923" s="7">
        <f>IF(ISNUMBER(H922),H922,0)+IF(tbl_lançamentos[[#This Row],[Movimento]]="Entrada",tbl_lançamentos[[#This Row],[Realizado]],-tbl_lançamentos[[#This Row],[Realizado]])</f>
        <v>510271</v>
      </c>
      <c r="J923" s="8"/>
    </row>
    <row r="924" spans="2:10" x14ac:dyDescent="0.3">
      <c r="B924" s="5">
        <v>45542</v>
      </c>
      <c r="C924" s="6" t="s">
        <v>41</v>
      </c>
      <c r="D924" s="4" t="s">
        <v>17</v>
      </c>
      <c r="E924" s="4" t="str">
        <f>IFERROR(VLOOKUP(tbl_lançamentos[[#This Row],[Categoria]],tbl_configurações[],2,0),"")</f>
        <v>Saída</v>
      </c>
      <c r="F924" s="4" t="str">
        <f>IFERROR(VLOOKUP(tbl_lançamentos[[#This Row],[Categoria]],tbl_configurações[],3,0),"")</f>
        <v>Fixo</v>
      </c>
      <c r="G924" s="7">
        <v>899</v>
      </c>
      <c r="H924" s="7">
        <f>IF(ISNUMBER(H923),H923,0)+IF(tbl_lançamentos[[#This Row],[Movimento]]="Entrada",tbl_lançamentos[[#This Row],[Realizado]],-tbl_lançamentos[[#This Row],[Realizado]])</f>
        <v>509372</v>
      </c>
      <c r="J924" s="8"/>
    </row>
    <row r="925" spans="2:10" x14ac:dyDescent="0.3">
      <c r="B925" s="5">
        <v>45542</v>
      </c>
      <c r="C925" s="6" t="s">
        <v>37</v>
      </c>
      <c r="D925" s="4" t="s">
        <v>23</v>
      </c>
      <c r="E925" s="4" t="str">
        <f>IFERROR(VLOOKUP(tbl_lançamentos[[#This Row],[Categoria]],tbl_configurações[],2,0),"")</f>
        <v>Saída</v>
      </c>
      <c r="F925" s="4" t="str">
        <f>IFERROR(VLOOKUP(tbl_lançamentos[[#This Row],[Categoria]],tbl_configurações[],3,0),"")</f>
        <v>Fixo</v>
      </c>
      <c r="G925" s="7">
        <v>527</v>
      </c>
      <c r="H925" s="7">
        <f>IF(ISNUMBER(H924),H924,0)+IF(tbl_lançamentos[[#This Row],[Movimento]]="Entrada",tbl_lançamentos[[#This Row],[Realizado]],-tbl_lançamentos[[#This Row],[Realizado]])</f>
        <v>508845</v>
      </c>
      <c r="J925" s="8"/>
    </row>
    <row r="926" spans="2:10" x14ac:dyDescent="0.3">
      <c r="B926" s="5">
        <v>45543</v>
      </c>
      <c r="C926" s="6" t="s">
        <v>55</v>
      </c>
      <c r="D926" s="4" t="s">
        <v>21</v>
      </c>
      <c r="E926" s="4" t="str">
        <f>IFERROR(VLOOKUP(tbl_lançamentos[[#This Row],[Categoria]],tbl_configurações[],2,0),"")</f>
        <v>Saída</v>
      </c>
      <c r="F926" s="4" t="str">
        <f>IFERROR(VLOOKUP(tbl_lançamentos[[#This Row],[Categoria]],tbl_configurações[],3,0),"")</f>
        <v>Fixo</v>
      </c>
      <c r="G926" s="7">
        <v>1555</v>
      </c>
      <c r="H926" s="7">
        <f>IF(ISNUMBER(H925),H925,0)+IF(tbl_lançamentos[[#This Row],[Movimento]]="Entrada",tbl_lançamentos[[#This Row],[Realizado]],-tbl_lançamentos[[#This Row],[Realizado]])</f>
        <v>507290</v>
      </c>
      <c r="J926" s="8"/>
    </row>
    <row r="927" spans="2:10" x14ac:dyDescent="0.3">
      <c r="B927" s="5">
        <v>45546</v>
      </c>
      <c r="C927" s="6" t="s">
        <v>31</v>
      </c>
      <c r="D927" s="4" t="s">
        <v>21</v>
      </c>
      <c r="E927" s="4" t="str">
        <f>IFERROR(VLOOKUP(tbl_lançamentos[[#This Row],[Categoria]],tbl_configurações[],2,0),"")</f>
        <v>Saída</v>
      </c>
      <c r="F927" s="4" t="str">
        <f>IFERROR(VLOOKUP(tbl_lançamentos[[#This Row],[Categoria]],tbl_configurações[],3,0),"")</f>
        <v>Fixo</v>
      </c>
      <c r="G927" s="7">
        <v>1058</v>
      </c>
      <c r="H927" s="7">
        <f>IF(ISNUMBER(H926),H926,0)+IF(tbl_lançamentos[[#This Row],[Movimento]]="Entrada",tbl_lançamentos[[#This Row],[Realizado]],-tbl_lançamentos[[#This Row],[Realizado]])</f>
        <v>506232</v>
      </c>
      <c r="J927" s="8"/>
    </row>
    <row r="928" spans="2:10" x14ac:dyDescent="0.3">
      <c r="B928" s="5">
        <v>45546</v>
      </c>
      <c r="C928" s="6" t="s">
        <v>58</v>
      </c>
      <c r="D928" s="4" t="s">
        <v>17</v>
      </c>
      <c r="E928" s="4" t="str">
        <f>IFERROR(VLOOKUP(tbl_lançamentos[[#This Row],[Categoria]],tbl_configurações[],2,0),"")</f>
        <v>Saída</v>
      </c>
      <c r="F928" s="4" t="str">
        <f>IFERROR(VLOOKUP(tbl_lançamentos[[#This Row],[Categoria]],tbl_configurações[],3,0),"")</f>
        <v>Fixo</v>
      </c>
      <c r="G928" s="7">
        <v>2684</v>
      </c>
      <c r="H928" s="7">
        <f>IF(ISNUMBER(H927),H927,0)+IF(tbl_lançamentos[[#This Row],[Movimento]]="Entrada",tbl_lançamentos[[#This Row],[Realizado]],-tbl_lançamentos[[#This Row],[Realizado]])</f>
        <v>503548</v>
      </c>
      <c r="J928" s="8"/>
    </row>
    <row r="929" spans="2:10" x14ac:dyDescent="0.3">
      <c r="B929" s="5">
        <v>45547</v>
      </c>
      <c r="C929" s="6" t="s">
        <v>49</v>
      </c>
      <c r="D929" s="4" t="s">
        <v>26</v>
      </c>
      <c r="E929" s="4" t="str">
        <f>IFERROR(VLOOKUP(tbl_lançamentos[[#This Row],[Categoria]],tbl_configurações[],2,0),"")</f>
        <v>Saída</v>
      </c>
      <c r="F929" s="4" t="str">
        <f>IFERROR(VLOOKUP(tbl_lançamentos[[#This Row],[Categoria]],tbl_configurações[],3,0),"")</f>
        <v>Variável</v>
      </c>
      <c r="G929" s="7">
        <v>1608</v>
      </c>
      <c r="H929" s="7">
        <f>IF(ISNUMBER(H928),H928,0)+IF(tbl_lançamentos[[#This Row],[Movimento]]="Entrada",tbl_lançamentos[[#This Row],[Realizado]],-tbl_lançamentos[[#This Row],[Realizado]])</f>
        <v>501940</v>
      </c>
      <c r="J929" s="8"/>
    </row>
    <row r="930" spans="2:10" x14ac:dyDescent="0.3">
      <c r="B930" s="5">
        <v>45548</v>
      </c>
      <c r="C930" s="6" t="s">
        <v>47</v>
      </c>
      <c r="D930" s="4" t="s">
        <v>23</v>
      </c>
      <c r="E930" s="4" t="str">
        <f>IFERROR(VLOOKUP(tbl_lançamentos[[#This Row],[Categoria]],tbl_configurações[],2,0),"")</f>
        <v>Saída</v>
      </c>
      <c r="F930" s="4" t="str">
        <f>IFERROR(VLOOKUP(tbl_lançamentos[[#This Row],[Categoria]],tbl_configurações[],3,0),"")</f>
        <v>Fixo</v>
      </c>
      <c r="G930" s="7">
        <v>3888</v>
      </c>
      <c r="H930" s="7">
        <f>IF(ISNUMBER(H929),H929,0)+IF(tbl_lançamentos[[#This Row],[Movimento]]="Entrada",tbl_lançamentos[[#This Row],[Realizado]],-tbl_lançamentos[[#This Row],[Realizado]])</f>
        <v>498052</v>
      </c>
      <c r="J930" s="8"/>
    </row>
    <row r="931" spans="2:10" x14ac:dyDescent="0.3">
      <c r="B931" s="5">
        <v>45549</v>
      </c>
      <c r="C931" s="6" t="s">
        <v>12</v>
      </c>
      <c r="D931" s="4" t="s">
        <v>19</v>
      </c>
      <c r="E931" s="4" t="str">
        <f>IFERROR(VLOOKUP(tbl_lançamentos[[#This Row],[Categoria]],tbl_configurações[],2,0),"")</f>
        <v>Saída</v>
      </c>
      <c r="F931" s="4" t="str">
        <f>IFERROR(VLOOKUP(tbl_lançamentos[[#This Row],[Categoria]],tbl_configurações[],3,0),"")</f>
        <v>Fixo</v>
      </c>
      <c r="G931" s="7">
        <v>1183</v>
      </c>
      <c r="H931" s="7">
        <f>IF(ISNUMBER(H930),H930,0)+IF(tbl_lançamentos[[#This Row],[Movimento]]="Entrada",tbl_lançamentos[[#This Row],[Realizado]],-tbl_lançamentos[[#This Row],[Realizado]])</f>
        <v>496869</v>
      </c>
      <c r="J931" s="8"/>
    </row>
    <row r="932" spans="2:10" x14ac:dyDescent="0.3">
      <c r="B932" s="5">
        <v>45549</v>
      </c>
      <c r="C932" s="6" t="s">
        <v>55</v>
      </c>
      <c r="D932" s="4" t="s">
        <v>21</v>
      </c>
      <c r="E932" s="4" t="str">
        <f>IFERROR(VLOOKUP(tbl_lançamentos[[#This Row],[Categoria]],tbl_configurações[],2,0),"")</f>
        <v>Saída</v>
      </c>
      <c r="F932" s="4" t="str">
        <f>IFERROR(VLOOKUP(tbl_lançamentos[[#This Row],[Categoria]],tbl_configurações[],3,0),"")</f>
        <v>Fixo</v>
      </c>
      <c r="G932" s="7">
        <v>3252</v>
      </c>
      <c r="H932" s="7">
        <f>IF(ISNUMBER(H931),H931,0)+IF(tbl_lançamentos[[#This Row],[Movimento]]="Entrada",tbl_lançamentos[[#This Row],[Realizado]],-tbl_lançamentos[[#This Row],[Realizado]])</f>
        <v>493617</v>
      </c>
      <c r="J932" s="8"/>
    </row>
    <row r="933" spans="2:10" x14ac:dyDescent="0.3">
      <c r="B933" s="5">
        <v>45549</v>
      </c>
      <c r="C933" s="6" t="s">
        <v>55</v>
      </c>
      <c r="D933" s="4" t="s">
        <v>21</v>
      </c>
      <c r="E933" s="4" t="str">
        <f>IFERROR(VLOOKUP(tbl_lançamentos[[#This Row],[Categoria]],tbl_configurações[],2,0),"")</f>
        <v>Saída</v>
      </c>
      <c r="F933" s="4" t="str">
        <f>IFERROR(VLOOKUP(tbl_lançamentos[[#This Row],[Categoria]],tbl_configurações[],3,0),"")</f>
        <v>Fixo</v>
      </c>
      <c r="G933" s="7">
        <v>3201</v>
      </c>
      <c r="H933" s="7">
        <f>IF(ISNUMBER(H932),H932,0)+IF(tbl_lançamentos[[#This Row],[Movimento]]="Entrada",tbl_lançamentos[[#This Row],[Realizado]],-tbl_lançamentos[[#This Row],[Realizado]])</f>
        <v>490416</v>
      </c>
      <c r="J933" s="8"/>
    </row>
    <row r="934" spans="2:10" x14ac:dyDescent="0.3">
      <c r="B934" s="5">
        <v>45550</v>
      </c>
      <c r="C934" s="6" t="s">
        <v>39</v>
      </c>
      <c r="D934" s="4" t="s">
        <v>17</v>
      </c>
      <c r="E934" s="4" t="str">
        <f>IFERROR(VLOOKUP(tbl_lançamentos[[#This Row],[Categoria]],tbl_configurações[],2,0),"")</f>
        <v>Saída</v>
      </c>
      <c r="F934" s="4" t="str">
        <f>IFERROR(VLOOKUP(tbl_lançamentos[[#This Row],[Categoria]],tbl_configurações[],3,0),"")</f>
        <v>Fixo</v>
      </c>
      <c r="G934" s="7">
        <v>2179</v>
      </c>
      <c r="H934" s="7">
        <f>IF(ISNUMBER(H933),H933,0)+IF(tbl_lançamentos[[#This Row],[Movimento]]="Entrada",tbl_lançamentos[[#This Row],[Realizado]],-tbl_lançamentos[[#This Row],[Realizado]])</f>
        <v>488237</v>
      </c>
      <c r="J934" s="8"/>
    </row>
    <row r="935" spans="2:10" x14ac:dyDescent="0.3">
      <c r="B935" s="5">
        <v>45550</v>
      </c>
      <c r="C935" s="6" t="s">
        <v>57</v>
      </c>
      <c r="D935" s="4" t="s">
        <v>26</v>
      </c>
      <c r="E935" s="4" t="str">
        <f>IFERROR(VLOOKUP(tbl_lançamentos[[#This Row],[Categoria]],tbl_configurações[],2,0),"")</f>
        <v>Saída</v>
      </c>
      <c r="F935" s="4" t="str">
        <f>IFERROR(VLOOKUP(tbl_lançamentos[[#This Row],[Categoria]],tbl_configurações[],3,0),"")</f>
        <v>Variável</v>
      </c>
      <c r="G935" s="7">
        <v>3716</v>
      </c>
      <c r="H935" s="7">
        <f>IF(ISNUMBER(H934),H934,0)+IF(tbl_lançamentos[[#This Row],[Movimento]]="Entrada",tbl_lançamentos[[#This Row],[Realizado]],-tbl_lançamentos[[#This Row],[Realizado]])</f>
        <v>484521</v>
      </c>
      <c r="J935" s="8"/>
    </row>
    <row r="936" spans="2:10" x14ac:dyDescent="0.3">
      <c r="B936" s="5">
        <v>45550</v>
      </c>
      <c r="C936" s="6" t="s">
        <v>52</v>
      </c>
      <c r="D936" s="4" t="s">
        <v>26</v>
      </c>
      <c r="E936" s="4" t="str">
        <f>IFERROR(VLOOKUP(tbl_lançamentos[[#This Row],[Categoria]],tbl_configurações[],2,0),"")</f>
        <v>Saída</v>
      </c>
      <c r="F936" s="4" t="str">
        <f>IFERROR(VLOOKUP(tbl_lançamentos[[#This Row],[Categoria]],tbl_configurações[],3,0),"")</f>
        <v>Variável</v>
      </c>
      <c r="G936" s="7">
        <v>79</v>
      </c>
      <c r="H936" s="7">
        <f>IF(ISNUMBER(H935),H935,0)+IF(tbl_lançamentos[[#This Row],[Movimento]]="Entrada",tbl_lançamentos[[#This Row],[Realizado]],-tbl_lançamentos[[#This Row],[Realizado]])</f>
        <v>484442</v>
      </c>
      <c r="J936" s="8"/>
    </row>
    <row r="937" spans="2:10" x14ac:dyDescent="0.3">
      <c r="B937" s="5">
        <v>45551</v>
      </c>
      <c r="C937" s="6" t="s">
        <v>35</v>
      </c>
      <c r="D937" s="4" t="s">
        <v>27</v>
      </c>
      <c r="E937" s="4" t="str">
        <f>IFERROR(VLOOKUP(tbl_lançamentos[[#This Row],[Categoria]],tbl_configurações[],2,0),"")</f>
        <v>Saída</v>
      </c>
      <c r="F937" s="4" t="str">
        <f>IFERROR(VLOOKUP(tbl_lançamentos[[#This Row],[Categoria]],tbl_configurações[],3,0),"")</f>
        <v>Variável</v>
      </c>
      <c r="G937" s="7">
        <v>3291</v>
      </c>
      <c r="H937" s="7">
        <f>IF(ISNUMBER(H936),H936,0)+IF(tbl_lançamentos[[#This Row],[Movimento]]="Entrada",tbl_lançamentos[[#This Row],[Realizado]],-tbl_lançamentos[[#This Row],[Realizado]])</f>
        <v>481151</v>
      </c>
      <c r="J937" s="8"/>
    </row>
    <row r="938" spans="2:10" x14ac:dyDescent="0.3">
      <c r="B938" s="5">
        <v>45551</v>
      </c>
      <c r="C938" s="6" t="s">
        <v>34</v>
      </c>
      <c r="D938" s="4" t="s">
        <v>16</v>
      </c>
      <c r="E938" s="4" t="str">
        <f>IFERROR(VLOOKUP(tbl_lançamentos[[#This Row],[Categoria]],tbl_configurações[],2,0),"")</f>
        <v>Entrada</v>
      </c>
      <c r="F938" s="4" t="str">
        <f>IFERROR(VLOOKUP(tbl_lançamentos[[#This Row],[Categoria]],tbl_configurações[],3,0),"")</f>
        <v>Fixo</v>
      </c>
      <c r="G938" s="7">
        <v>3906</v>
      </c>
      <c r="H938" s="7">
        <f>IF(ISNUMBER(H937),H937,0)+IF(tbl_lançamentos[[#This Row],[Movimento]]="Entrada",tbl_lançamentos[[#This Row],[Realizado]],-tbl_lançamentos[[#This Row],[Realizado]])</f>
        <v>485057</v>
      </c>
      <c r="J938" s="8"/>
    </row>
    <row r="939" spans="2:10" x14ac:dyDescent="0.3">
      <c r="B939" s="5">
        <v>45553</v>
      </c>
      <c r="C939" s="6" t="s">
        <v>42</v>
      </c>
      <c r="D939" s="4" t="s">
        <v>20</v>
      </c>
      <c r="E939" s="4" t="str">
        <f>IFERROR(VLOOKUP(tbl_lançamentos[[#This Row],[Categoria]],tbl_configurações[],2,0),"")</f>
        <v>Saída</v>
      </c>
      <c r="F939" s="4" t="str">
        <f>IFERROR(VLOOKUP(tbl_lançamentos[[#This Row],[Categoria]],tbl_configurações[],3,0),"")</f>
        <v>Fixo</v>
      </c>
      <c r="G939" s="7">
        <v>3405</v>
      </c>
      <c r="H939" s="7">
        <f>IF(ISNUMBER(H938),H938,0)+IF(tbl_lançamentos[[#This Row],[Movimento]]="Entrada",tbl_lançamentos[[#This Row],[Realizado]],-tbl_lançamentos[[#This Row],[Realizado]])</f>
        <v>481652</v>
      </c>
      <c r="J939" s="8"/>
    </row>
    <row r="940" spans="2:10" x14ac:dyDescent="0.3">
      <c r="B940" s="5">
        <v>45554</v>
      </c>
      <c r="C940" s="6" t="s">
        <v>51</v>
      </c>
      <c r="D940" s="4" t="s">
        <v>19</v>
      </c>
      <c r="E940" s="4" t="str">
        <f>IFERROR(VLOOKUP(tbl_lançamentos[[#This Row],[Categoria]],tbl_configurações[],2,0),"")</f>
        <v>Saída</v>
      </c>
      <c r="F940" s="4" t="str">
        <f>IFERROR(VLOOKUP(tbl_lançamentos[[#This Row],[Categoria]],tbl_configurações[],3,0),"")</f>
        <v>Fixo</v>
      </c>
      <c r="G940" s="7">
        <v>2363</v>
      </c>
      <c r="H940" s="7">
        <f>IF(ISNUMBER(H939),H939,0)+IF(tbl_lançamentos[[#This Row],[Movimento]]="Entrada",tbl_lançamentos[[#This Row],[Realizado]],-tbl_lançamentos[[#This Row],[Realizado]])</f>
        <v>479289</v>
      </c>
      <c r="J940" s="8"/>
    </row>
    <row r="941" spans="2:10" x14ac:dyDescent="0.3">
      <c r="B941" s="5">
        <v>45554</v>
      </c>
      <c r="C941" s="6" t="s">
        <v>57</v>
      </c>
      <c r="D941" s="4" t="s">
        <v>26</v>
      </c>
      <c r="E941" s="4" t="str">
        <f>IFERROR(VLOOKUP(tbl_lançamentos[[#This Row],[Categoria]],tbl_configurações[],2,0),"")</f>
        <v>Saída</v>
      </c>
      <c r="F941" s="4" t="str">
        <f>IFERROR(VLOOKUP(tbl_lançamentos[[#This Row],[Categoria]],tbl_configurações[],3,0),"")</f>
        <v>Variável</v>
      </c>
      <c r="G941" s="7">
        <v>603</v>
      </c>
      <c r="H941" s="7">
        <f>IF(ISNUMBER(H940),H940,0)+IF(tbl_lançamentos[[#This Row],[Movimento]]="Entrada",tbl_lançamentos[[#This Row],[Realizado]],-tbl_lançamentos[[#This Row],[Realizado]])</f>
        <v>478686</v>
      </c>
      <c r="J941" s="8"/>
    </row>
    <row r="942" spans="2:10" x14ac:dyDescent="0.3">
      <c r="B942" s="5">
        <v>45555</v>
      </c>
      <c r="C942" s="6" t="s">
        <v>48</v>
      </c>
      <c r="D942" s="4" t="s">
        <v>21</v>
      </c>
      <c r="E942" s="4" t="str">
        <f>IFERROR(VLOOKUP(tbl_lançamentos[[#This Row],[Categoria]],tbl_configurações[],2,0),"")</f>
        <v>Saída</v>
      </c>
      <c r="F942" s="4" t="str">
        <f>IFERROR(VLOOKUP(tbl_lançamentos[[#This Row],[Categoria]],tbl_configurações[],3,0),"")</f>
        <v>Fixo</v>
      </c>
      <c r="G942" s="7">
        <v>3272</v>
      </c>
      <c r="H942" s="7">
        <f>IF(ISNUMBER(H941),H941,0)+IF(tbl_lançamentos[[#This Row],[Movimento]]="Entrada",tbl_lançamentos[[#This Row],[Realizado]],-tbl_lançamentos[[#This Row],[Realizado]])</f>
        <v>475414</v>
      </c>
      <c r="J942" s="8"/>
    </row>
    <row r="943" spans="2:10" x14ac:dyDescent="0.3">
      <c r="B943" s="5">
        <v>45555</v>
      </c>
      <c r="C943" s="6" t="s">
        <v>32</v>
      </c>
      <c r="D943" s="4" t="s">
        <v>27</v>
      </c>
      <c r="E943" s="4" t="str">
        <f>IFERROR(VLOOKUP(tbl_lançamentos[[#This Row],[Categoria]],tbl_configurações[],2,0),"")</f>
        <v>Saída</v>
      </c>
      <c r="F943" s="4" t="str">
        <f>IFERROR(VLOOKUP(tbl_lançamentos[[#This Row],[Categoria]],tbl_configurações[],3,0),"")</f>
        <v>Variável</v>
      </c>
      <c r="G943" s="7">
        <v>227</v>
      </c>
      <c r="H943" s="7">
        <f>IF(ISNUMBER(H942),H942,0)+IF(tbl_lançamentos[[#This Row],[Movimento]]="Entrada",tbl_lançamentos[[#This Row],[Realizado]],-tbl_lançamentos[[#This Row],[Realizado]])</f>
        <v>475187</v>
      </c>
      <c r="J943" s="8"/>
    </row>
    <row r="944" spans="2:10" x14ac:dyDescent="0.3">
      <c r="B944" s="5">
        <v>45557</v>
      </c>
      <c r="C944" s="6" t="s">
        <v>56</v>
      </c>
      <c r="D944" s="4" t="s">
        <v>22</v>
      </c>
      <c r="E944" s="4" t="str">
        <f>IFERROR(VLOOKUP(tbl_lançamentos[[#This Row],[Categoria]],tbl_configurações[],2,0),"")</f>
        <v>Saída</v>
      </c>
      <c r="F944" s="4" t="str">
        <f>IFERROR(VLOOKUP(tbl_lançamentos[[#This Row],[Categoria]],tbl_configurações[],3,0),"")</f>
        <v>Fixo</v>
      </c>
      <c r="G944" s="7">
        <v>599</v>
      </c>
      <c r="H944" s="7">
        <f>IF(ISNUMBER(H943),H943,0)+IF(tbl_lançamentos[[#This Row],[Movimento]]="Entrada",tbl_lançamentos[[#This Row],[Realizado]],-tbl_lançamentos[[#This Row],[Realizado]])</f>
        <v>474588</v>
      </c>
      <c r="J944" s="8"/>
    </row>
    <row r="945" spans="2:10" x14ac:dyDescent="0.3">
      <c r="B945" s="5">
        <v>45557</v>
      </c>
      <c r="C945" s="6" t="s">
        <v>58</v>
      </c>
      <c r="D945" s="4" t="s">
        <v>17</v>
      </c>
      <c r="E945" s="4" t="str">
        <f>IFERROR(VLOOKUP(tbl_lançamentos[[#This Row],[Categoria]],tbl_configurações[],2,0),"")</f>
        <v>Saída</v>
      </c>
      <c r="F945" s="4" t="str">
        <f>IFERROR(VLOOKUP(tbl_lançamentos[[#This Row],[Categoria]],tbl_configurações[],3,0),"")</f>
        <v>Fixo</v>
      </c>
      <c r="G945" s="7">
        <v>1804</v>
      </c>
      <c r="H945" s="7">
        <f>IF(ISNUMBER(H944),H944,0)+IF(tbl_lançamentos[[#This Row],[Movimento]]="Entrada",tbl_lançamentos[[#This Row],[Realizado]],-tbl_lançamentos[[#This Row],[Realizado]])</f>
        <v>472784</v>
      </c>
      <c r="J945" s="8"/>
    </row>
    <row r="946" spans="2:10" x14ac:dyDescent="0.3">
      <c r="B946" s="5">
        <v>45557</v>
      </c>
      <c r="C946" s="6" t="s">
        <v>57</v>
      </c>
      <c r="D946" s="4" t="s">
        <v>26</v>
      </c>
      <c r="E946" s="4" t="str">
        <f>IFERROR(VLOOKUP(tbl_lançamentos[[#This Row],[Categoria]],tbl_configurações[],2,0),"")</f>
        <v>Saída</v>
      </c>
      <c r="F946" s="4" t="str">
        <f>IFERROR(VLOOKUP(tbl_lançamentos[[#This Row],[Categoria]],tbl_configurações[],3,0),"")</f>
        <v>Variável</v>
      </c>
      <c r="G946" s="7">
        <v>2305</v>
      </c>
      <c r="H946" s="7">
        <f>IF(ISNUMBER(H945),H945,0)+IF(tbl_lançamentos[[#This Row],[Movimento]]="Entrada",tbl_lançamentos[[#This Row],[Realizado]],-tbl_lançamentos[[#This Row],[Realizado]])</f>
        <v>470479</v>
      </c>
      <c r="J946" s="8"/>
    </row>
    <row r="947" spans="2:10" x14ac:dyDescent="0.3">
      <c r="B947" s="5">
        <v>45558</v>
      </c>
      <c r="C947" s="6" t="s">
        <v>58</v>
      </c>
      <c r="D947" s="4" t="s">
        <v>17</v>
      </c>
      <c r="E947" s="4" t="str">
        <f>IFERROR(VLOOKUP(tbl_lançamentos[[#This Row],[Categoria]],tbl_configurações[],2,0),"")</f>
        <v>Saída</v>
      </c>
      <c r="F947" s="4" t="str">
        <f>IFERROR(VLOOKUP(tbl_lançamentos[[#This Row],[Categoria]],tbl_configurações[],3,0),"")</f>
        <v>Fixo</v>
      </c>
      <c r="G947" s="7">
        <v>1209</v>
      </c>
      <c r="H947" s="7">
        <f>IF(ISNUMBER(H946),H946,0)+IF(tbl_lançamentos[[#This Row],[Movimento]]="Entrada",tbl_lançamentos[[#This Row],[Realizado]],-tbl_lançamentos[[#This Row],[Realizado]])</f>
        <v>469270</v>
      </c>
      <c r="J947" s="8"/>
    </row>
    <row r="948" spans="2:10" x14ac:dyDescent="0.3">
      <c r="B948" s="5">
        <v>45558</v>
      </c>
      <c r="C948" s="6" t="s">
        <v>45</v>
      </c>
      <c r="D948" s="4" t="s">
        <v>28</v>
      </c>
      <c r="E948" s="4" t="str">
        <f>IFERROR(VLOOKUP(tbl_lançamentos[[#This Row],[Categoria]],tbl_configurações[],2,0),"")</f>
        <v>Saída</v>
      </c>
      <c r="F948" s="4" t="str">
        <f>IFERROR(VLOOKUP(tbl_lançamentos[[#This Row],[Categoria]],tbl_configurações[],3,0),"")</f>
        <v>Variável</v>
      </c>
      <c r="G948" s="7">
        <v>2465</v>
      </c>
      <c r="H948" s="7">
        <f>IF(ISNUMBER(H947),H947,0)+IF(tbl_lançamentos[[#This Row],[Movimento]]="Entrada",tbl_lançamentos[[#This Row],[Realizado]],-tbl_lançamentos[[#This Row],[Realizado]])</f>
        <v>466805</v>
      </c>
      <c r="J948" s="8"/>
    </row>
    <row r="949" spans="2:10" x14ac:dyDescent="0.3">
      <c r="B949" s="5">
        <v>45558</v>
      </c>
      <c r="C949" s="6" t="s">
        <v>32</v>
      </c>
      <c r="D949" s="4" t="s">
        <v>27</v>
      </c>
      <c r="E949" s="4" t="str">
        <f>IFERROR(VLOOKUP(tbl_lançamentos[[#This Row],[Categoria]],tbl_configurações[],2,0),"")</f>
        <v>Saída</v>
      </c>
      <c r="F949" s="4" t="str">
        <f>IFERROR(VLOOKUP(tbl_lançamentos[[#This Row],[Categoria]],tbl_configurações[],3,0),"")</f>
        <v>Variável</v>
      </c>
      <c r="G949" s="7">
        <v>1093</v>
      </c>
      <c r="H949" s="7">
        <f>IF(ISNUMBER(H948),H948,0)+IF(tbl_lançamentos[[#This Row],[Movimento]]="Entrada",tbl_lançamentos[[#This Row],[Realizado]],-tbl_lançamentos[[#This Row],[Realizado]])</f>
        <v>465712</v>
      </c>
      <c r="J949" s="8"/>
    </row>
    <row r="950" spans="2:10" x14ac:dyDescent="0.3">
      <c r="B950" s="5">
        <v>45559</v>
      </c>
      <c r="C950" s="6" t="s">
        <v>34</v>
      </c>
      <c r="D950" s="4" t="s">
        <v>16</v>
      </c>
      <c r="E950" s="4" t="str">
        <f>IFERROR(VLOOKUP(tbl_lançamentos[[#This Row],[Categoria]],tbl_configurações[],2,0),"")</f>
        <v>Entrada</v>
      </c>
      <c r="F950" s="4" t="str">
        <f>IFERROR(VLOOKUP(tbl_lançamentos[[#This Row],[Categoria]],tbl_configurações[],3,0),"")</f>
        <v>Fixo</v>
      </c>
      <c r="G950" s="7">
        <v>50000</v>
      </c>
      <c r="H950" s="7">
        <f>IF(ISNUMBER(H949),H949,0)+IF(tbl_lançamentos[[#This Row],[Movimento]]="Entrada",tbl_lançamentos[[#This Row],[Realizado]],-tbl_lançamentos[[#This Row],[Realizado]])</f>
        <v>515712</v>
      </c>
      <c r="J950" s="8"/>
    </row>
    <row r="951" spans="2:10" x14ac:dyDescent="0.3">
      <c r="B951" s="5">
        <v>45559</v>
      </c>
      <c r="C951" s="6" t="s">
        <v>31</v>
      </c>
      <c r="D951" s="4" t="s">
        <v>21</v>
      </c>
      <c r="E951" s="4" t="str">
        <f>IFERROR(VLOOKUP(tbl_lançamentos[[#This Row],[Categoria]],tbl_configurações[],2,0),"")</f>
        <v>Saída</v>
      </c>
      <c r="F951" s="4" t="str">
        <f>IFERROR(VLOOKUP(tbl_lançamentos[[#This Row],[Categoria]],tbl_configurações[],3,0),"")</f>
        <v>Fixo</v>
      </c>
      <c r="G951" s="7">
        <v>2963</v>
      </c>
      <c r="H951" s="7">
        <f>IF(ISNUMBER(H950),H950,0)+IF(tbl_lançamentos[[#This Row],[Movimento]]="Entrada",tbl_lançamentos[[#This Row],[Realizado]],-tbl_lançamentos[[#This Row],[Realizado]])</f>
        <v>512749</v>
      </c>
      <c r="J951" s="8"/>
    </row>
    <row r="952" spans="2:10" x14ac:dyDescent="0.3">
      <c r="B952" s="5">
        <v>45559</v>
      </c>
      <c r="C952" s="6" t="s">
        <v>32</v>
      </c>
      <c r="D952" s="4" t="s">
        <v>27</v>
      </c>
      <c r="E952" s="4" t="str">
        <f>IFERROR(VLOOKUP(tbl_lançamentos[[#This Row],[Categoria]],tbl_configurações[],2,0),"")</f>
        <v>Saída</v>
      </c>
      <c r="F952" s="4" t="str">
        <f>IFERROR(VLOOKUP(tbl_lançamentos[[#This Row],[Categoria]],tbl_configurações[],3,0),"")</f>
        <v>Variável</v>
      </c>
      <c r="G952" s="7">
        <v>2774</v>
      </c>
      <c r="H952" s="7">
        <f>IF(ISNUMBER(H951),H951,0)+IF(tbl_lançamentos[[#This Row],[Movimento]]="Entrada",tbl_lançamentos[[#This Row],[Realizado]],-tbl_lançamentos[[#This Row],[Realizado]])</f>
        <v>509975</v>
      </c>
      <c r="J952" s="8"/>
    </row>
    <row r="953" spans="2:10" x14ac:dyDescent="0.3">
      <c r="B953" s="5">
        <v>45561</v>
      </c>
      <c r="C953" s="6" t="s">
        <v>35</v>
      </c>
      <c r="D953" s="4" t="s">
        <v>27</v>
      </c>
      <c r="E953" s="4" t="str">
        <f>IFERROR(VLOOKUP(tbl_lançamentos[[#This Row],[Categoria]],tbl_configurações[],2,0),"")</f>
        <v>Saída</v>
      </c>
      <c r="F953" s="4" t="str">
        <f>IFERROR(VLOOKUP(tbl_lançamentos[[#This Row],[Categoria]],tbl_configurações[],3,0),"")</f>
        <v>Variável</v>
      </c>
      <c r="G953" s="7">
        <v>3775</v>
      </c>
      <c r="H953" s="7">
        <f>IF(ISNUMBER(H952),H952,0)+IF(tbl_lançamentos[[#This Row],[Movimento]]="Entrada",tbl_lançamentos[[#This Row],[Realizado]],-tbl_lançamentos[[#This Row],[Realizado]])</f>
        <v>506200</v>
      </c>
      <c r="J953" s="8"/>
    </row>
    <row r="954" spans="2:10" x14ac:dyDescent="0.3">
      <c r="B954" s="5">
        <v>45564</v>
      </c>
      <c r="C954" s="6" t="s">
        <v>31</v>
      </c>
      <c r="D954" s="4" t="s">
        <v>21</v>
      </c>
      <c r="E954" s="4" t="str">
        <f>IFERROR(VLOOKUP(tbl_lançamentos[[#This Row],[Categoria]],tbl_configurações[],2,0),"")</f>
        <v>Saída</v>
      </c>
      <c r="F954" s="4" t="str">
        <f>IFERROR(VLOOKUP(tbl_lançamentos[[#This Row],[Categoria]],tbl_configurações[],3,0),"")</f>
        <v>Fixo</v>
      </c>
      <c r="G954" s="7">
        <v>1466</v>
      </c>
      <c r="H954" s="7">
        <f>IF(ISNUMBER(H953),H953,0)+IF(tbl_lançamentos[[#This Row],[Movimento]]="Entrada",tbl_lançamentos[[#This Row],[Realizado]],-tbl_lançamentos[[#This Row],[Realizado]])</f>
        <v>504734</v>
      </c>
      <c r="J954" s="8"/>
    </row>
    <row r="955" spans="2:10" x14ac:dyDescent="0.3">
      <c r="B955" s="5">
        <v>45564</v>
      </c>
      <c r="C955" s="6" t="s">
        <v>59</v>
      </c>
      <c r="D955" s="4" t="s">
        <v>20</v>
      </c>
      <c r="E955" s="4" t="str">
        <f>IFERROR(VLOOKUP(tbl_lançamentos[[#This Row],[Categoria]],tbl_configurações[],2,0),"")</f>
        <v>Saída</v>
      </c>
      <c r="F955" s="4" t="str">
        <f>IFERROR(VLOOKUP(tbl_lançamentos[[#This Row],[Categoria]],tbl_configurações[],3,0),"")</f>
        <v>Fixo</v>
      </c>
      <c r="G955" s="7">
        <v>3401</v>
      </c>
      <c r="H955" s="7">
        <f>IF(ISNUMBER(H954),H954,0)+IF(tbl_lançamentos[[#This Row],[Movimento]]="Entrada",tbl_lançamentos[[#This Row],[Realizado]],-tbl_lançamentos[[#This Row],[Realizado]])</f>
        <v>501333</v>
      </c>
      <c r="J955" s="8"/>
    </row>
    <row r="956" spans="2:10" x14ac:dyDescent="0.3">
      <c r="B956" s="5">
        <v>45564</v>
      </c>
      <c r="C956" s="6" t="s">
        <v>33</v>
      </c>
      <c r="D956" s="4" t="s">
        <v>20</v>
      </c>
      <c r="E956" s="4" t="str">
        <f>IFERROR(VLOOKUP(tbl_lançamentos[[#This Row],[Categoria]],tbl_configurações[],2,0),"")</f>
        <v>Saída</v>
      </c>
      <c r="F956" s="4" t="str">
        <f>IFERROR(VLOOKUP(tbl_lançamentos[[#This Row],[Categoria]],tbl_configurações[],3,0),"")</f>
        <v>Fixo</v>
      </c>
      <c r="G956" s="7">
        <v>3400</v>
      </c>
      <c r="H956" s="7">
        <f>IF(ISNUMBER(H955),H955,0)+IF(tbl_lançamentos[[#This Row],[Movimento]]="Entrada",tbl_lançamentos[[#This Row],[Realizado]],-tbl_lançamentos[[#This Row],[Realizado]])</f>
        <v>497933</v>
      </c>
      <c r="J956" s="8"/>
    </row>
    <row r="957" spans="2:10" x14ac:dyDescent="0.3">
      <c r="B957" s="5">
        <v>45565</v>
      </c>
      <c r="C957" s="6" t="s">
        <v>49</v>
      </c>
      <c r="D957" s="4" t="s">
        <v>26</v>
      </c>
      <c r="E957" s="4" t="str">
        <f>IFERROR(VLOOKUP(tbl_lançamentos[[#This Row],[Categoria]],tbl_configurações[],2,0),"")</f>
        <v>Saída</v>
      </c>
      <c r="F957" s="4" t="str">
        <f>IFERROR(VLOOKUP(tbl_lançamentos[[#This Row],[Categoria]],tbl_configurações[],3,0),"")</f>
        <v>Variável</v>
      </c>
      <c r="G957" s="7">
        <v>1366</v>
      </c>
      <c r="H957" s="7">
        <f>IF(ISNUMBER(H956),H956,0)+IF(tbl_lançamentos[[#This Row],[Movimento]]="Entrada",tbl_lançamentos[[#This Row],[Realizado]],-tbl_lançamentos[[#This Row],[Realizado]])</f>
        <v>496567</v>
      </c>
      <c r="J957" s="8"/>
    </row>
    <row r="958" spans="2:10" x14ac:dyDescent="0.3">
      <c r="B958" s="5">
        <v>45566</v>
      </c>
      <c r="C958" s="6" t="s">
        <v>49</v>
      </c>
      <c r="D958" s="4" t="s">
        <v>26</v>
      </c>
      <c r="E958" s="4" t="str">
        <f>IFERROR(VLOOKUP(tbl_lançamentos[[#This Row],[Categoria]],tbl_configurações[],2,0),"")</f>
        <v>Saída</v>
      </c>
      <c r="F958" s="4" t="str">
        <f>IFERROR(VLOOKUP(tbl_lançamentos[[#This Row],[Categoria]],tbl_configurações[],3,0),"")</f>
        <v>Variável</v>
      </c>
      <c r="G958" s="7">
        <v>3218</v>
      </c>
      <c r="H958" s="7">
        <f>IF(ISNUMBER(H957),H957,0)+IF(tbl_lançamentos[[#This Row],[Movimento]]="Entrada",tbl_lançamentos[[#This Row],[Realizado]],-tbl_lançamentos[[#This Row],[Realizado]])</f>
        <v>493349</v>
      </c>
      <c r="J958" s="8"/>
    </row>
    <row r="959" spans="2:10" x14ac:dyDescent="0.3">
      <c r="B959" s="5">
        <v>45567</v>
      </c>
      <c r="C959" s="6" t="s">
        <v>38</v>
      </c>
      <c r="D959" s="4" t="s">
        <v>24</v>
      </c>
      <c r="E959" s="4" t="str">
        <f>IFERROR(VLOOKUP(tbl_lançamentos[[#This Row],[Categoria]],tbl_configurações[],2,0),"")</f>
        <v>Saída</v>
      </c>
      <c r="F959" s="4" t="str">
        <f>IFERROR(VLOOKUP(tbl_lançamentos[[#This Row],[Categoria]],tbl_configurações[],3,0),"")</f>
        <v>Variável</v>
      </c>
      <c r="G959" s="7">
        <v>2357</v>
      </c>
      <c r="H959" s="7">
        <f>IF(ISNUMBER(H958),H958,0)+IF(tbl_lançamentos[[#This Row],[Movimento]]="Entrada",tbl_lançamentos[[#This Row],[Realizado]],-tbl_lançamentos[[#This Row],[Realizado]])</f>
        <v>490992</v>
      </c>
      <c r="J959" s="8"/>
    </row>
    <row r="960" spans="2:10" x14ac:dyDescent="0.3">
      <c r="B960" s="5">
        <v>45567</v>
      </c>
      <c r="C960" s="6" t="s">
        <v>31</v>
      </c>
      <c r="D960" s="4" t="s">
        <v>21</v>
      </c>
      <c r="E960" s="4" t="str">
        <f>IFERROR(VLOOKUP(tbl_lançamentos[[#This Row],[Categoria]],tbl_configurações[],2,0),"")</f>
        <v>Saída</v>
      </c>
      <c r="F960" s="4" t="str">
        <f>IFERROR(VLOOKUP(tbl_lançamentos[[#This Row],[Categoria]],tbl_configurações[],3,0),"")</f>
        <v>Fixo</v>
      </c>
      <c r="G960" s="7">
        <v>545</v>
      </c>
      <c r="H960" s="7">
        <f>IF(ISNUMBER(H959),H959,0)+IF(tbl_lançamentos[[#This Row],[Movimento]]="Entrada",tbl_lançamentos[[#This Row],[Realizado]],-tbl_lançamentos[[#This Row],[Realizado]])</f>
        <v>490447</v>
      </c>
      <c r="J960" s="8"/>
    </row>
    <row r="961" spans="2:10" x14ac:dyDescent="0.3">
      <c r="B961" s="5">
        <v>45569</v>
      </c>
      <c r="C961" s="6" t="s">
        <v>14</v>
      </c>
      <c r="D961" s="4" t="s">
        <v>15</v>
      </c>
      <c r="E961" s="4" t="str">
        <f>IFERROR(VLOOKUP(tbl_lançamentos[[#This Row],[Categoria]],tbl_configurações[],2,0),"")</f>
        <v>Entrada</v>
      </c>
      <c r="F961" s="4" t="str">
        <f>IFERROR(VLOOKUP(tbl_lançamentos[[#This Row],[Categoria]],tbl_configurações[],3,0),"")</f>
        <v>Fixo</v>
      </c>
      <c r="G961" s="7">
        <v>10000</v>
      </c>
      <c r="H961" s="7">
        <f>IF(ISNUMBER(H960),H960,0)+IF(tbl_lançamentos[[#This Row],[Movimento]]="Entrada",tbl_lançamentos[[#This Row],[Realizado]],-tbl_lançamentos[[#This Row],[Realizado]])</f>
        <v>500447</v>
      </c>
      <c r="J961" s="8"/>
    </row>
    <row r="962" spans="2:10" x14ac:dyDescent="0.3">
      <c r="B962" s="5">
        <v>45569</v>
      </c>
      <c r="C962" s="6" t="s">
        <v>30</v>
      </c>
      <c r="D962" s="4" t="s">
        <v>28</v>
      </c>
      <c r="E962" s="4" t="str">
        <f>IFERROR(VLOOKUP(tbl_lançamentos[[#This Row],[Categoria]],tbl_configurações[],2,0),"")</f>
        <v>Saída</v>
      </c>
      <c r="F962" s="4" t="str">
        <f>IFERROR(VLOOKUP(tbl_lançamentos[[#This Row],[Categoria]],tbl_configurações[],3,0),"")</f>
        <v>Variável</v>
      </c>
      <c r="G962" s="7">
        <v>3204</v>
      </c>
      <c r="H962" s="7">
        <f>IF(ISNUMBER(H961),H961,0)+IF(tbl_lançamentos[[#This Row],[Movimento]]="Entrada",tbl_lançamentos[[#This Row],[Realizado]],-tbl_lançamentos[[#This Row],[Realizado]])</f>
        <v>497243</v>
      </c>
      <c r="J962" s="8"/>
    </row>
    <row r="963" spans="2:10" x14ac:dyDescent="0.3">
      <c r="B963" s="5">
        <v>45569</v>
      </c>
      <c r="C963" s="6" t="s">
        <v>30</v>
      </c>
      <c r="D963" s="4" t="s">
        <v>28</v>
      </c>
      <c r="E963" s="4" t="str">
        <f>IFERROR(VLOOKUP(tbl_lançamentos[[#This Row],[Categoria]],tbl_configurações[],2,0),"")</f>
        <v>Saída</v>
      </c>
      <c r="F963" s="4" t="str">
        <f>IFERROR(VLOOKUP(tbl_lançamentos[[#This Row],[Categoria]],tbl_configurações[],3,0),"")</f>
        <v>Variável</v>
      </c>
      <c r="G963" s="7">
        <v>1006</v>
      </c>
      <c r="H963" s="7">
        <f>IF(ISNUMBER(H962),H962,0)+IF(tbl_lançamentos[[#This Row],[Movimento]]="Entrada",tbl_lançamentos[[#This Row],[Realizado]],-tbl_lançamentos[[#This Row],[Realizado]])</f>
        <v>496237</v>
      </c>
      <c r="J963" s="8"/>
    </row>
    <row r="964" spans="2:10" x14ac:dyDescent="0.3">
      <c r="B964" s="5">
        <v>45570</v>
      </c>
      <c r="C964" s="6" t="s">
        <v>56</v>
      </c>
      <c r="D964" s="4" t="s">
        <v>22</v>
      </c>
      <c r="E964" s="4" t="str">
        <f>IFERROR(VLOOKUP(tbl_lançamentos[[#This Row],[Categoria]],tbl_configurações[],2,0),"")</f>
        <v>Saída</v>
      </c>
      <c r="F964" s="4" t="str">
        <f>IFERROR(VLOOKUP(tbl_lançamentos[[#This Row],[Categoria]],tbl_configurações[],3,0),"")</f>
        <v>Fixo</v>
      </c>
      <c r="G964" s="7">
        <v>53</v>
      </c>
      <c r="H964" s="7">
        <f>IF(ISNUMBER(H963),H963,0)+IF(tbl_lançamentos[[#This Row],[Movimento]]="Entrada",tbl_lançamentos[[#This Row],[Realizado]],-tbl_lançamentos[[#This Row],[Realizado]])</f>
        <v>496184</v>
      </c>
      <c r="J964" s="8"/>
    </row>
    <row r="965" spans="2:10" x14ac:dyDescent="0.3">
      <c r="B965" s="5">
        <v>45571</v>
      </c>
      <c r="C965" s="6" t="s">
        <v>58</v>
      </c>
      <c r="D965" s="4" t="s">
        <v>17</v>
      </c>
      <c r="E965" s="4" t="str">
        <f>IFERROR(VLOOKUP(tbl_lançamentos[[#This Row],[Categoria]],tbl_configurações[],2,0),"")</f>
        <v>Saída</v>
      </c>
      <c r="F965" s="4" t="str">
        <f>IFERROR(VLOOKUP(tbl_lançamentos[[#This Row],[Categoria]],tbl_configurações[],3,0),"")</f>
        <v>Fixo</v>
      </c>
      <c r="G965" s="7">
        <v>2856</v>
      </c>
      <c r="H965" s="7">
        <f>IF(ISNUMBER(H964),H964,0)+IF(tbl_lançamentos[[#This Row],[Movimento]]="Entrada",tbl_lançamentos[[#This Row],[Realizado]],-tbl_lançamentos[[#This Row],[Realizado]])</f>
        <v>493328</v>
      </c>
      <c r="J965" s="8"/>
    </row>
    <row r="966" spans="2:10" x14ac:dyDescent="0.3">
      <c r="B966" s="5">
        <v>45571</v>
      </c>
      <c r="C966" s="6" t="s">
        <v>29</v>
      </c>
      <c r="D966" s="4" t="s">
        <v>24</v>
      </c>
      <c r="E966" s="4" t="str">
        <f>IFERROR(VLOOKUP(tbl_lançamentos[[#This Row],[Categoria]],tbl_configurações[],2,0),"")</f>
        <v>Saída</v>
      </c>
      <c r="F966" s="4" t="str">
        <f>IFERROR(VLOOKUP(tbl_lançamentos[[#This Row],[Categoria]],tbl_configurações[],3,0),"")</f>
        <v>Variável</v>
      </c>
      <c r="G966" s="7">
        <v>3438</v>
      </c>
      <c r="H966" s="7">
        <f>IF(ISNUMBER(H965),H965,0)+IF(tbl_lançamentos[[#This Row],[Movimento]]="Entrada",tbl_lançamentos[[#This Row],[Realizado]],-tbl_lançamentos[[#This Row],[Realizado]])</f>
        <v>489890</v>
      </c>
      <c r="J966" s="8"/>
    </row>
    <row r="967" spans="2:10" x14ac:dyDescent="0.3">
      <c r="B967" s="5">
        <v>45572</v>
      </c>
      <c r="C967" s="6" t="s">
        <v>43</v>
      </c>
      <c r="D967" s="4" t="s">
        <v>23</v>
      </c>
      <c r="E967" s="4" t="str">
        <f>IFERROR(VLOOKUP(tbl_lançamentos[[#This Row],[Categoria]],tbl_configurações[],2,0),"")</f>
        <v>Saída</v>
      </c>
      <c r="F967" s="4" t="str">
        <f>IFERROR(VLOOKUP(tbl_lançamentos[[#This Row],[Categoria]],tbl_configurações[],3,0),"")</f>
        <v>Fixo</v>
      </c>
      <c r="G967" s="7">
        <v>2696</v>
      </c>
      <c r="H967" s="7">
        <f>IF(ISNUMBER(H966),H966,0)+IF(tbl_lançamentos[[#This Row],[Movimento]]="Entrada",tbl_lançamentos[[#This Row],[Realizado]],-tbl_lançamentos[[#This Row],[Realizado]])</f>
        <v>487194</v>
      </c>
      <c r="J967" s="8"/>
    </row>
    <row r="968" spans="2:10" x14ac:dyDescent="0.3">
      <c r="B968" s="5">
        <v>45572</v>
      </c>
      <c r="C968" s="6" t="s">
        <v>50</v>
      </c>
      <c r="D968" s="4" t="s">
        <v>28</v>
      </c>
      <c r="E968" s="4" t="str">
        <f>IFERROR(VLOOKUP(tbl_lançamentos[[#This Row],[Categoria]],tbl_configurações[],2,0),"")</f>
        <v>Saída</v>
      </c>
      <c r="F968" s="4" t="str">
        <f>IFERROR(VLOOKUP(tbl_lançamentos[[#This Row],[Categoria]],tbl_configurações[],3,0),"")</f>
        <v>Variável</v>
      </c>
      <c r="G968" s="7">
        <v>1964</v>
      </c>
      <c r="H968" s="7">
        <f>IF(ISNUMBER(H967),H967,0)+IF(tbl_lançamentos[[#This Row],[Movimento]]="Entrada",tbl_lançamentos[[#This Row],[Realizado]],-tbl_lançamentos[[#This Row],[Realizado]])</f>
        <v>485230</v>
      </c>
      <c r="J968" s="8"/>
    </row>
    <row r="969" spans="2:10" x14ac:dyDescent="0.3">
      <c r="B969" s="5">
        <v>45573</v>
      </c>
      <c r="C969" s="6" t="s">
        <v>40</v>
      </c>
      <c r="D969" s="4" t="s">
        <v>27</v>
      </c>
      <c r="E969" s="4" t="str">
        <f>IFERROR(VLOOKUP(tbl_lançamentos[[#This Row],[Categoria]],tbl_configurações[],2,0),"")</f>
        <v>Saída</v>
      </c>
      <c r="F969" s="4" t="str">
        <f>IFERROR(VLOOKUP(tbl_lançamentos[[#This Row],[Categoria]],tbl_configurações[],3,0),"")</f>
        <v>Variável</v>
      </c>
      <c r="G969" s="7">
        <v>3502</v>
      </c>
      <c r="H969" s="7">
        <f>IF(ISNUMBER(H968),H968,0)+IF(tbl_lançamentos[[#This Row],[Movimento]]="Entrada",tbl_lançamentos[[#This Row],[Realizado]],-tbl_lançamentos[[#This Row],[Realizado]])</f>
        <v>481728</v>
      </c>
      <c r="J969" s="8"/>
    </row>
    <row r="970" spans="2:10" x14ac:dyDescent="0.3">
      <c r="B970" s="5">
        <v>45574</v>
      </c>
      <c r="C970" s="6" t="s">
        <v>43</v>
      </c>
      <c r="D970" s="4" t="s">
        <v>23</v>
      </c>
      <c r="E970" s="4" t="str">
        <f>IFERROR(VLOOKUP(tbl_lançamentos[[#This Row],[Categoria]],tbl_configurações[],2,0),"")</f>
        <v>Saída</v>
      </c>
      <c r="F970" s="4" t="str">
        <f>IFERROR(VLOOKUP(tbl_lançamentos[[#This Row],[Categoria]],tbl_configurações[],3,0),"")</f>
        <v>Fixo</v>
      </c>
      <c r="G970" s="7">
        <v>3753</v>
      </c>
      <c r="H970" s="7">
        <f>IF(ISNUMBER(H969),H969,0)+IF(tbl_lançamentos[[#This Row],[Movimento]]="Entrada",tbl_lançamentos[[#This Row],[Realizado]],-tbl_lançamentos[[#This Row],[Realizado]])</f>
        <v>477975</v>
      </c>
      <c r="J970" s="8"/>
    </row>
    <row r="971" spans="2:10" x14ac:dyDescent="0.3">
      <c r="B971" s="5">
        <v>45574</v>
      </c>
      <c r="C971" s="6" t="s">
        <v>36</v>
      </c>
      <c r="D971" s="4" t="s">
        <v>22</v>
      </c>
      <c r="E971" s="4" t="str">
        <f>IFERROR(VLOOKUP(tbl_lançamentos[[#This Row],[Categoria]],tbl_configurações[],2,0),"")</f>
        <v>Saída</v>
      </c>
      <c r="F971" s="4" t="str">
        <f>IFERROR(VLOOKUP(tbl_lançamentos[[#This Row],[Categoria]],tbl_configurações[],3,0),"")</f>
        <v>Fixo</v>
      </c>
      <c r="G971" s="7">
        <v>1446</v>
      </c>
      <c r="H971" s="7">
        <f>IF(ISNUMBER(H970),H970,0)+IF(tbl_lançamentos[[#This Row],[Movimento]]="Entrada",tbl_lançamentos[[#This Row],[Realizado]],-tbl_lançamentos[[#This Row],[Realizado]])</f>
        <v>476529</v>
      </c>
      <c r="J971" s="8"/>
    </row>
    <row r="972" spans="2:10" x14ac:dyDescent="0.3">
      <c r="B972" s="5">
        <v>45574</v>
      </c>
      <c r="C972" s="6" t="s">
        <v>57</v>
      </c>
      <c r="D972" s="4" t="s">
        <v>26</v>
      </c>
      <c r="E972" s="4" t="str">
        <f>IFERROR(VLOOKUP(tbl_lançamentos[[#This Row],[Categoria]],tbl_configurações[],2,0),"")</f>
        <v>Saída</v>
      </c>
      <c r="F972" s="4" t="str">
        <f>IFERROR(VLOOKUP(tbl_lançamentos[[#This Row],[Categoria]],tbl_configurações[],3,0),"")</f>
        <v>Variável</v>
      </c>
      <c r="G972" s="7">
        <v>1484</v>
      </c>
      <c r="H972" s="7">
        <f>IF(ISNUMBER(H971),H971,0)+IF(tbl_lançamentos[[#This Row],[Movimento]]="Entrada",tbl_lançamentos[[#This Row],[Realizado]],-tbl_lançamentos[[#This Row],[Realizado]])</f>
        <v>475045</v>
      </c>
      <c r="J972" s="8"/>
    </row>
    <row r="973" spans="2:10" x14ac:dyDescent="0.3">
      <c r="B973" s="5">
        <v>45574</v>
      </c>
      <c r="C973" s="6" t="s">
        <v>39</v>
      </c>
      <c r="D973" s="4" t="s">
        <v>17</v>
      </c>
      <c r="E973" s="4" t="str">
        <f>IFERROR(VLOOKUP(tbl_lançamentos[[#This Row],[Categoria]],tbl_configurações[],2,0),"")</f>
        <v>Saída</v>
      </c>
      <c r="F973" s="4" t="str">
        <f>IFERROR(VLOOKUP(tbl_lançamentos[[#This Row],[Categoria]],tbl_configurações[],3,0),"")</f>
        <v>Fixo</v>
      </c>
      <c r="G973" s="7">
        <v>166</v>
      </c>
      <c r="H973" s="7">
        <f>IF(ISNUMBER(H972),H972,0)+IF(tbl_lançamentos[[#This Row],[Movimento]]="Entrada",tbl_lançamentos[[#This Row],[Realizado]],-tbl_lançamentos[[#This Row],[Realizado]])</f>
        <v>474879</v>
      </c>
      <c r="J973" s="8"/>
    </row>
    <row r="974" spans="2:10" x14ac:dyDescent="0.3">
      <c r="B974" s="5">
        <v>45574</v>
      </c>
      <c r="C974" s="6" t="s">
        <v>40</v>
      </c>
      <c r="D974" s="4" t="s">
        <v>27</v>
      </c>
      <c r="E974" s="4" t="str">
        <f>IFERROR(VLOOKUP(tbl_lançamentos[[#This Row],[Categoria]],tbl_configurações[],2,0),"")</f>
        <v>Saída</v>
      </c>
      <c r="F974" s="4" t="str">
        <f>IFERROR(VLOOKUP(tbl_lançamentos[[#This Row],[Categoria]],tbl_configurações[],3,0),"")</f>
        <v>Variável</v>
      </c>
      <c r="G974" s="7">
        <v>732</v>
      </c>
      <c r="H974" s="7">
        <f>IF(ISNUMBER(H973),H973,0)+IF(tbl_lançamentos[[#This Row],[Movimento]]="Entrada",tbl_lançamentos[[#This Row],[Realizado]],-tbl_lançamentos[[#This Row],[Realizado]])</f>
        <v>474147</v>
      </c>
      <c r="J974" s="8"/>
    </row>
    <row r="975" spans="2:10" x14ac:dyDescent="0.3">
      <c r="B975" s="5">
        <v>45578</v>
      </c>
      <c r="C975" s="6" t="s">
        <v>50</v>
      </c>
      <c r="D975" s="4" t="s">
        <v>28</v>
      </c>
      <c r="E975" s="4" t="str">
        <f>IFERROR(VLOOKUP(tbl_lançamentos[[#This Row],[Categoria]],tbl_configurações[],2,0),"")</f>
        <v>Saída</v>
      </c>
      <c r="F975" s="4" t="str">
        <f>IFERROR(VLOOKUP(tbl_lançamentos[[#This Row],[Categoria]],tbl_configurações[],3,0),"")</f>
        <v>Variável</v>
      </c>
      <c r="G975" s="7">
        <v>1139</v>
      </c>
      <c r="H975" s="7">
        <f>IF(ISNUMBER(H974),H974,0)+IF(tbl_lançamentos[[#This Row],[Movimento]]="Entrada",tbl_lançamentos[[#This Row],[Realizado]],-tbl_lançamentos[[#This Row],[Realizado]])</f>
        <v>473008</v>
      </c>
      <c r="J975" s="8"/>
    </row>
    <row r="976" spans="2:10" x14ac:dyDescent="0.3">
      <c r="B976" s="5">
        <v>45578</v>
      </c>
      <c r="C976" s="6" t="s">
        <v>52</v>
      </c>
      <c r="D976" s="4" t="s">
        <v>26</v>
      </c>
      <c r="E976" s="4" t="str">
        <f>IFERROR(VLOOKUP(tbl_lançamentos[[#This Row],[Categoria]],tbl_configurações[],2,0),"")</f>
        <v>Saída</v>
      </c>
      <c r="F976" s="4" t="str">
        <f>IFERROR(VLOOKUP(tbl_lançamentos[[#This Row],[Categoria]],tbl_configurações[],3,0),"")</f>
        <v>Variável</v>
      </c>
      <c r="G976" s="7">
        <v>724</v>
      </c>
      <c r="H976" s="7">
        <f>IF(ISNUMBER(H975),H975,0)+IF(tbl_lançamentos[[#This Row],[Movimento]]="Entrada",tbl_lançamentos[[#This Row],[Realizado]],-tbl_lançamentos[[#This Row],[Realizado]])</f>
        <v>472284</v>
      </c>
      <c r="J976" s="8"/>
    </row>
    <row r="977" spans="2:10" x14ac:dyDescent="0.3">
      <c r="B977" s="5">
        <v>45578</v>
      </c>
      <c r="C977" s="6" t="s">
        <v>42</v>
      </c>
      <c r="D977" s="4" t="s">
        <v>20</v>
      </c>
      <c r="E977" s="4" t="str">
        <f>IFERROR(VLOOKUP(tbl_lançamentos[[#This Row],[Categoria]],tbl_configurações[],2,0),"")</f>
        <v>Saída</v>
      </c>
      <c r="F977" s="4" t="str">
        <f>IFERROR(VLOOKUP(tbl_lançamentos[[#This Row],[Categoria]],tbl_configurações[],3,0),"")</f>
        <v>Fixo</v>
      </c>
      <c r="G977" s="7">
        <v>2931</v>
      </c>
      <c r="H977" s="7">
        <f>IF(ISNUMBER(H976),H976,0)+IF(tbl_lançamentos[[#This Row],[Movimento]]="Entrada",tbl_lançamentos[[#This Row],[Realizado]],-tbl_lançamentos[[#This Row],[Realizado]])</f>
        <v>469353</v>
      </c>
      <c r="J977" s="8"/>
    </row>
    <row r="978" spans="2:10" x14ac:dyDescent="0.3">
      <c r="B978" s="5">
        <v>45579</v>
      </c>
      <c r="C978" s="6" t="s">
        <v>48</v>
      </c>
      <c r="D978" s="4" t="s">
        <v>21</v>
      </c>
      <c r="E978" s="4" t="str">
        <f>IFERROR(VLOOKUP(tbl_lançamentos[[#This Row],[Categoria]],tbl_configurações[],2,0),"")</f>
        <v>Saída</v>
      </c>
      <c r="F978" s="4" t="str">
        <f>IFERROR(VLOOKUP(tbl_lançamentos[[#This Row],[Categoria]],tbl_configurações[],3,0),"")</f>
        <v>Fixo</v>
      </c>
      <c r="G978" s="7">
        <v>2929</v>
      </c>
      <c r="H978" s="7">
        <f>IF(ISNUMBER(H977),H977,0)+IF(tbl_lançamentos[[#This Row],[Movimento]]="Entrada",tbl_lançamentos[[#This Row],[Realizado]],-tbl_lançamentos[[#This Row],[Realizado]])</f>
        <v>466424</v>
      </c>
      <c r="J978" s="8"/>
    </row>
    <row r="979" spans="2:10" x14ac:dyDescent="0.3">
      <c r="B979" s="5">
        <v>45579</v>
      </c>
      <c r="C979" s="6" t="s">
        <v>38</v>
      </c>
      <c r="D979" s="4" t="s">
        <v>24</v>
      </c>
      <c r="E979" s="4" t="str">
        <f>IFERROR(VLOOKUP(tbl_lançamentos[[#This Row],[Categoria]],tbl_configurações[],2,0),"")</f>
        <v>Saída</v>
      </c>
      <c r="F979" s="4" t="str">
        <f>IFERROR(VLOOKUP(tbl_lançamentos[[#This Row],[Categoria]],tbl_configurações[],3,0),"")</f>
        <v>Variável</v>
      </c>
      <c r="G979" s="7">
        <v>3347</v>
      </c>
      <c r="H979" s="7">
        <f>IF(ISNUMBER(H978),H978,0)+IF(tbl_lançamentos[[#This Row],[Movimento]]="Entrada",tbl_lançamentos[[#This Row],[Realizado]],-tbl_lançamentos[[#This Row],[Realizado]])</f>
        <v>463077</v>
      </c>
      <c r="J979" s="8"/>
    </row>
    <row r="980" spans="2:10" x14ac:dyDescent="0.3">
      <c r="B980" s="5">
        <v>45580</v>
      </c>
      <c r="C980" s="6" t="s">
        <v>41</v>
      </c>
      <c r="D980" s="4" t="s">
        <v>17</v>
      </c>
      <c r="E980" s="4" t="str">
        <f>IFERROR(VLOOKUP(tbl_lançamentos[[#This Row],[Categoria]],tbl_configurações[],2,0),"")</f>
        <v>Saída</v>
      </c>
      <c r="F980" s="4" t="str">
        <f>IFERROR(VLOOKUP(tbl_lançamentos[[#This Row],[Categoria]],tbl_configurações[],3,0),"")</f>
        <v>Fixo</v>
      </c>
      <c r="G980" s="7">
        <v>3899</v>
      </c>
      <c r="H980" s="7">
        <f>IF(ISNUMBER(H979),H979,0)+IF(tbl_lançamentos[[#This Row],[Movimento]]="Entrada",tbl_lançamentos[[#This Row],[Realizado]],-tbl_lançamentos[[#This Row],[Realizado]])</f>
        <v>459178</v>
      </c>
      <c r="J980" s="8"/>
    </row>
    <row r="981" spans="2:10" x14ac:dyDescent="0.3">
      <c r="B981" s="5">
        <v>45581</v>
      </c>
      <c r="C981" s="6" t="s">
        <v>54</v>
      </c>
      <c r="D981" s="4" t="s">
        <v>19</v>
      </c>
      <c r="E981" s="4" t="str">
        <f>IFERROR(VLOOKUP(tbl_lançamentos[[#This Row],[Categoria]],tbl_configurações[],2,0),"")</f>
        <v>Saída</v>
      </c>
      <c r="F981" s="4" t="str">
        <f>IFERROR(VLOOKUP(tbl_lançamentos[[#This Row],[Categoria]],tbl_configurações[],3,0),"")</f>
        <v>Fixo</v>
      </c>
      <c r="G981" s="7">
        <v>3642</v>
      </c>
      <c r="H981" s="7">
        <f>IF(ISNUMBER(H980),H980,0)+IF(tbl_lançamentos[[#This Row],[Movimento]]="Entrada",tbl_lançamentos[[#This Row],[Realizado]],-tbl_lançamentos[[#This Row],[Realizado]])</f>
        <v>455536</v>
      </c>
      <c r="J981" s="8"/>
    </row>
    <row r="982" spans="2:10" x14ac:dyDescent="0.3">
      <c r="B982" s="5">
        <v>45583</v>
      </c>
      <c r="C982" s="6" t="s">
        <v>36</v>
      </c>
      <c r="D982" s="4" t="s">
        <v>22</v>
      </c>
      <c r="E982" s="4" t="str">
        <f>IFERROR(VLOOKUP(tbl_lançamentos[[#This Row],[Categoria]],tbl_configurações[],2,0),"")</f>
        <v>Saída</v>
      </c>
      <c r="F982" s="4" t="str">
        <f>IFERROR(VLOOKUP(tbl_lançamentos[[#This Row],[Categoria]],tbl_configurações[],3,0),"")</f>
        <v>Fixo</v>
      </c>
      <c r="G982" s="7">
        <v>1846</v>
      </c>
      <c r="H982" s="7">
        <f>IF(ISNUMBER(H981),H981,0)+IF(tbl_lançamentos[[#This Row],[Movimento]]="Entrada",tbl_lançamentos[[#This Row],[Realizado]],-tbl_lançamentos[[#This Row],[Realizado]])</f>
        <v>453690</v>
      </c>
      <c r="J982" s="8"/>
    </row>
    <row r="983" spans="2:10" x14ac:dyDescent="0.3">
      <c r="B983" s="5">
        <v>45583</v>
      </c>
      <c r="C983" s="6" t="s">
        <v>49</v>
      </c>
      <c r="D983" s="4" t="s">
        <v>26</v>
      </c>
      <c r="E983" s="4" t="str">
        <f>IFERROR(VLOOKUP(tbl_lançamentos[[#This Row],[Categoria]],tbl_configurações[],2,0),"")</f>
        <v>Saída</v>
      </c>
      <c r="F983" s="4" t="str">
        <f>IFERROR(VLOOKUP(tbl_lançamentos[[#This Row],[Categoria]],tbl_configurações[],3,0),"")</f>
        <v>Variável</v>
      </c>
      <c r="G983" s="7">
        <v>1061</v>
      </c>
      <c r="H983" s="7">
        <f>IF(ISNUMBER(H982),H982,0)+IF(tbl_lançamentos[[#This Row],[Movimento]]="Entrada",tbl_lançamentos[[#This Row],[Realizado]],-tbl_lançamentos[[#This Row],[Realizado]])</f>
        <v>452629</v>
      </c>
      <c r="J983" s="8"/>
    </row>
    <row r="984" spans="2:10" x14ac:dyDescent="0.3">
      <c r="B984" s="5">
        <v>45583</v>
      </c>
      <c r="C984" s="6" t="s">
        <v>54</v>
      </c>
      <c r="D984" s="4" t="s">
        <v>19</v>
      </c>
      <c r="E984" s="4" t="str">
        <f>IFERROR(VLOOKUP(tbl_lançamentos[[#This Row],[Categoria]],tbl_configurações[],2,0),"")</f>
        <v>Saída</v>
      </c>
      <c r="F984" s="4" t="str">
        <f>IFERROR(VLOOKUP(tbl_lançamentos[[#This Row],[Categoria]],tbl_configurações[],3,0),"")</f>
        <v>Fixo</v>
      </c>
      <c r="G984" s="7">
        <v>3353</v>
      </c>
      <c r="H984" s="7">
        <f>IF(ISNUMBER(H983),H983,0)+IF(tbl_lançamentos[[#This Row],[Movimento]]="Entrada",tbl_lançamentos[[#This Row],[Realizado]],-tbl_lançamentos[[#This Row],[Realizado]])</f>
        <v>449276</v>
      </c>
      <c r="J984" s="8"/>
    </row>
    <row r="985" spans="2:10" x14ac:dyDescent="0.3">
      <c r="B985" s="5">
        <v>45584</v>
      </c>
      <c r="C985" s="6" t="s">
        <v>52</v>
      </c>
      <c r="D985" s="4" t="s">
        <v>26</v>
      </c>
      <c r="E985" s="4" t="str">
        <f>IFERROR(VLOOKUP(tbl_lançamentos[[#This Row],[Categoria]],tbl_configurações[],2,0),"")</f>
        <v>Saída</v>
      </c>
      <c r="F985" s="4" t="str">
        <f>IFERROR(VLOOKUP(tbl_lançamentos[[#This Row],[Categoria]],tbl_configurações[],3,0),"")</f>
        <v>Variável</v>
      </c>
      <c r="G985" s="7">
        <v>56</v>
      </c>
      <c r="H985" s="7">
        <f>IF(ISNUMBER(H984),H984,0)+IF(tbl_lançamentos[[#This Row],[Movimento]]="Entrada",tbl_lançamentos[[#This Row],[Realizado]],-tbl_lançamentos[[#This Row],[Realizado]])</f>
        <v>449220</v>
      </c>
      <c r="J985" s="8"/>
    </row>
    <row r="986" spans="2:10" x14ac:dyDescent="0.3">
      <c r="B986" s="5">
        <v>45584</v>
      </c>
      <c r="C986" s="6" t="s">
        <v>40</v>
      </c>
      <c r="D986" s="4" t="s">
        <v>27</v>
      </c>
      <c r="E986" s="4" t="str">
        <f>IFERROR(VLOOKUP(tbl_lançamentos[[#This Row],[Categoria]],tbl_configurações[],2,0),"")</f>
        <v>Saída</v>
      </c>
      <c r="F986" s="4" t="str">
        <f>IFERROR(VLOOKUP(tbl_lançamentos[[#This Row],[Categoria]],tbl_configurações[],3,0),"")</f>
        <v>Variável</v>
      </c>
      <c r="G986" s="7">
        <v>3621</v>
      </c>
      <c r="H986" s="7">
        <f>IF(ISNUMBER(H985),H985,0)+IF(tbl_lançamentos[[#This Row],[Movimento]]="Entrada",tbl_lançamentos[[#This Row],[Realizado]],-tbl_lançamentos[[#This Row],[Realizado]])</f>
        <v>445599</v>
      </c>
      <c r="J986" s="8"/>
    </row>
    <row r="987" spans="2:10" x14ac:dyDescent="0.3">
      <c r="B987" s="5">
        <v>45585</v>
      </c>
      <c r="C987" s="6" t="s">
        <v>41</v>
      </c>
      <c r="D987" s="4" t="s">
        <v>17</v>
      </c>
      <c r="E987" s="4" t="str">
        <f>IFERROR(VLOOKUP(tbl_lançamentos[[#This Row],[Categoria]],tbl_configurações[],2,0),"")</f>
        <v>Saída</v>
      </c>
      <c r="F987" s="4" t="str">
        <f>IFERROR(VLOOKUP(tbl_lançamentos[[#This Row],[Categoria]],tbl_configurações[],3,0),"")</f>
        <v>Fixo</v>
      </c>
      <c r="G987" s="7">
        <v>3882</v>
      </c>
      <c r="H987" s="7">
        <f>IF(ISNUMBER(H986),H986,0)+IF(tbl_lançamentos[[#This Row],[Movimento]]="Entrada",tbl_lançamentos[[#This Row],[Realizado]],-tbl_lançamentos[[#This Row],[Realizado]])</f>
        <v>441717</v>
      </c>
      <c r="J987" s="8"/>
    </row>
    <row r="988" spans="2:10" x14ac:dyDescent="0.3">
      <c r="B988" s="5">
        <v>45585</v>
      </c>
      <c r="C988" s="6" t="s">
        <v>30</v>
      </c>
      <c r="D988" s="4" t="s">
        <v>28</v>
      </c>
      <c r="E988" s="4" t="str">
        <f>IFERROR(VLOOKUP(tbl_lançamentos[[#This Row],[Categoria]],tbl_configurações[],2,0),"")</f>
        <v>Saída</v>
      </c>
      <c r="F988" s="4" t="str">
        <f>IFERROR(VLOOKUP(tbl_lançamentos[[#This Row],[Categoria]],tbl_configurações[],3,0),"")</f>
        <v>Variável</v>
      </c>
      <c r="G988" s="7">
        <v>2811</v>
      </c>
      <c r="H988" s="7">
        <f>IF(ISNUMBER(H987),H987,0)+IF(tbl_lançamentos[[#This Row],[Movimento]]="Entrada",tbl_lançamentos[[#This Row],[Realizado]],-tbl_lançamentos[[#This Row],[Realizado]])</f>
        <v>438906</v>
      </c>
      <c r="J988" s="8"/>
    </row>
    <row r="989" spans="2:10" x14ac:dyDescent="0.3">
      <c r="B989" s="5">
        <v>45586</v>
      </c>
      <c r="C989" s="6" t="s">
        <v>51</v>
      </c>
      <c r="D989" s="4" t="s">
        <v>19</v>
      </c>
      <c r="E989" s="4" t="str">
        <f>IFERROR(VLOOKUP(tbl_lançamentos[[#This Row],[Categoria]],tbl_configurações[],2,0),"")</f>
        <v>Saída</v>
      </c>
      <c r="F989" s="4" t="str">
        <f>IFERROR(VLOOKUP(tbl_lançamentos[[#This Row],[Categoria]],tbl_configurações[],3,0),"")</f>
        <v>Fixo</v>
      </c>
      <c r="G989" s="7">
        <v>367</v>
      </c>
      <c r="H989" s="7">
        <f>IF(ISNUMBER(H988),H988,0)+IF(tbl_lançamentos[[#This Row],[Movimento]]="Entrada",tbl_lançamentos[[#This Row],[Realizado]],-tbl_lançamentos[[#This Row],[Realizado]])</f>
        <v>438539</v>
      </c>
      <c r="J989" s="8"/>
    </row>
    <row r="990" spans="2:10" x14ac:dyDescent="0.3">
      <c r="B990" s="5">
        <v>45587</v>
      </c>
      <c r="C990" s="6" t="s">
        <v>39</v>
      </c>
      <c r="D990" s="4" t="s">
        <v>17</v>
      </c>
      <c r="E990" s="4" t="str">
        <f>IFERROR(VLOOKUP(tbl_lançamentos[[#This Row],[Categoria]],tbl_configurações[],2,0),"")</f>
        <v>Saída</v>
      </c>
      <c r="F990" s="4" t="str">
        <f>IFERROR(VLOOKUP(tbl_lançamentos[[#This Row],[Categoria]],tbl_configurações[],3,0),"")</f>
        <v>Fixo</v>
      </c>
      <c r="G990" s="7">
        <v>1010</v>
      </c>
      <c r="H990" s="7">
        <f>IF(ISNUMBER(H989),H989,0)+IF(tbl_lançamentos[[#This Row],[Movimento]]="Entrada",tbl_lançamentos[[#This Row],[Realizado]],-tbl_lançamentos[[#This Row],[Realizado]])</f>
        <v>437529</v>
      </c>
      <c r="J990" s="8"/>
    </row>
    <row r="991" spans="2:10" x14ac:dyDescent="0.3">
      <c r="B991" s="5">
        <v>45587</v>
      </c>
      <c r="C991" s="6" t="s">
        <v>56</v>
      </c>
      <c r="D991" s="4" t="s">
        <v>22</v>
      </c>
      <c r="E991" s="4" t="str">
        <f>IFERROR(VLOOKUP(tbl_lançamentos[[#This Row],[Categoria]],tbl_configurações[],2,0),"")</f>
        <v>Saída</v>
      </c>
      <c r="F991" s="4" t="str">
        <f>IFERROR(VLOOKUP(tbl_lançamentos[[#This Row],[Categoria]],tbl_configurações[],3,0),"")</f>
        <v>Fixo</v>
      </c>
      <c r="G991" s="7">
        <v>766</v>
      </c>
      <c r="H991" s="7">
        <f>IF(ISNUMBER(H990),H990,0)+IF(tbl_lançamentos[[#This Row],[Movimento]]="Entrada",tbl_lançamentos[[#This Row],[Realizado]],-tbl_lançamentos[[#This Row],[Realizado]])</f>
        <v>436763</v>
      </c>
      <c r="J991" s="8"/>
    </row>
    <row r="992" spans="2:10" x14ac:dyDescent="0.3">
      <c r="B992" s="5">
        <v>45587</v>
      </c>
      <c r="C992" s="6" t="s">
        <v>34</v>
      </c>
      <c r="D992" s="4" t="s">
        <v>16</v>
      </c>
      <c r="E992" s="4" t="str">
        <f>IFERROR(VLOOKUP(tbl_lançamentos[[#This Row],[Categoria]],tbl_configurações[],2,0),"")</f>
        <v>Entrada</v>
      </c>
      <c r="F992" s="4" t="str">
        <f>IFERROR(VLOOKUP(tbl_lançamentos[[#This Row],[Categoria]],tbl_configurações[],3,0),"")</f>
        <v>Fixo</v>
      </c>
      <c r="G992" s="7">
        <v>20000</v>
      </c>
      <c r="H992" s="7">
        <f>IF(ISNUMBER(H991),H991,0)+IF(tbl_lançamentos[[#This Row],[Movimento]]="Entrada",tbl_lançamentos[[#This Row],[Realizado]],-tbl_lançamentos[[#This Row],[Realizado]])</f>
        <v>456763</v>
      </c>
      <c r="J992" s="8"/>
    </row>
    <row r="993" spans="2:10" x14ac:dyDescent="0.3">
      <c r="B993" s="5">
        <v>45587</v>
      </c>
      <c r="C993" s="6" t="s">
        <v>40</v>
      </c>
      <c r="D993" s="4" t="s">
        <v>27</v>
      </c>
      <c r="E993" s="4" t="str">
        <f>IFERROR(VLOOKUP(tbl_lançamentos[[#This Row],[Categoria]],tbl_configurações[],2,0),"")</f>
        <v>Saída</v>
      </c>
      <c r="F993" s="4" t="str">
        <f>IFERROR(VLOOKUP(tbl_lançamentos[[#This Row],[Categoria]],tbl_configurações[],3,0),"")</f>
        <v>Variável</v>
      </c>
      <c r="G993" s="7">
        <v>3369</v>
      </c>
      <c r="H993" s="7">
        <f>IF(ISNUMBER(H992),H992,0)+IF(tbl_lançamentos[[#This Row],[Movimento]]="Entrada",tbl_lançamentos[[#This Row],[Realizado]],-tbl_lançamentos[[#This Row],[Realizado]])</f>
        <v>453394</v>
      </c>
      <c r="J993" s="8"/>
    </row>
    <row r="994" spans="2:10" x14ac:dyDescent="0.3">
      <c r="B994" s="5">
        <v>45588</v>
      </c>
      <c r="C994" s="6" t="s">
        <v>50</v>
      </c>
      <c r="D994" s="4" t="s">
        <v>28</v>
      </c>
      <c r="E994" s="4" t="str">
        <f>IFERROR(VLOOKUP(tbl_lançamentos[[#This Row],[Categoria]],tbl_configurações[],2,0),"")</f>
        <v>Saída</v>
      </c>
      <c r="F994" s="4" t="str">
        <f>IFERROR(VLOOKUP(tbl_lançamentos[[#This Row],[Categoria]],tbl_configurações[],3,0),"")</f>
        <v>Variável</v>
      </c>
      <c r="G994" s="7">
        <v>524</v>
      </c>
      <c r="H994" s="7">
        <f>IF(ISNUMBER(H993),H993,0)+IF(tbl_lançamentos[[#This Row],[Movimento]]="Entrada",tbl_lançamentos[[#This Row],[Realizado]],-tbl_lançamentos[[#This Row],[Realizado]])</f>
        <v>452870</v>
      </c>
      <c r="J994" s="8"/>
    </row>
    <row r="995" spans="2:10" x14ac:dyDescent="0.3">
      <c r="B995" s="5">
        <v>45588</v>
      </c>
      <c r="C995" s="6" t="s">
        <v>29</v>
      </c>
      <c r="D995" s="4" t="s">
        <v>24</v>
      </c>
      <c r="E995" s="4" t="str">
        <f>IFERROR(VLOOKUP(tbl_lançamentos[[#This Row],[Categoria]],tbl_configurações[],2,0),"")</f>
        <v>Saída</v>
      </c>
      <c r="F995" s="4" t="str">
        <f>IFERROR(VLOOKUP(tbl_lançamentos[[#This Row],[Categoria]],tbl_configurações[],3,0),"")</f>
        <v>Variável</v>
      </c>
      <c r="G995" s="7">
        <v>116</v>
      </c>
      <c r="H995" s="7">
        <f>IF(ISNUMBER(H994),H994,0)+IF(tbl_lançamentos[[#This Row],[Movimento]]="Entrada",tbl_lançamentos[[#This Row],[Realizado]],-tbl_lançamentos[[#This Row],[Realizado]])</f>
        <v>452754</v>
      </c>
      <c r="J995" s="8"/>
    </row>
    <row r="996" spans="2:10" x14ac:dyDescent="0.3">
      <c r="B996" s="5">
        <v>45590</v>
      </c>
      <c r="C996" s="6" t="s">
        <v>34</v>
      </c>
      <c r="D996" s="4" t="s">
        <v>16</v>
      </c>
      <c r="E996" s="4" t="str">
        <f>IFERROR(VLOOKUP(tbl_lançamentos[[#This Row],[Categoria]],tbl_configurações[],2,0),"")</f>
        <v>Entrada</v>
      </c>
      <c r="F996" s="4" t="str">
        <f>IFERROR(VLOOKUP(tbl_lançamentos[[#This Row],[Categoria]],tbl_configurações[],3,0),"")</f>
        <v>Fixo</v>
      </c>
      <c r="G996" s="7">
        <v>40000</v>
      </c>
      <c r="H996" s="7">
        <f>IF(ISNUMBER(H995),H995,0)+IF(tbl_lançamentos[[#This Row],[Movimento]]="Entrada",tbl_lançamentos[[#This Row],[Realizado]],-tbl_lançamentos[[#This Row],[Realizado]])</f>
        <v>492754</v>
      </c>
      <c r="J996" s="8"/>
    </row>
    <row r="997" spans="2:10" x14ac:dyDescent="0.3">
      <c r="B997" s="5">
        <v>45591</v>
      </c>
      <c r="C997" s="6" t="s">
        <v>51</v>
      </c>
      <c r="D997" s="4" t="s">
        <v>19</v>
      </c>
      <c r="E997" s="4" t="str">
        <f>IFERROR(VLOOKUP(tbl_lançamentos[[#This Row],[Categoria]],tbl_configurações[],2,0),"")</f>
        <v>Saída</v>
      </c>
      <c r="F997" s="4" t="str">
        <f>IFERROR(VLOOKUP(tbl_lançamentos[[#This Row],[Categoria]],tbl_configurações[],3,0),"")</f>
        <v>Fixo</v>
      </c>
      <c r="G997" s="7">
        <v>3498</v>
      </c>
      <c r="H997" s="7">
        <f>IF(ISNUMBER(H996),H996,0)+IF(tbl_lançamentos[[#This Row],[Movimento]]="Entrada",tbl_lançamentos[[#This Row],[Realizado]],-tbl_lançamentos[[#This Row],[Realizado]])</f>
        <v>489256</v>
      </c>
      <c r="J997" s="8"/>
    </row>
    <row r="998" spans="2:10" x14ac:dyDescent="0.3">
      <c r="B998" s="5">
        <v>45592</v>
      </c>
      <c r="C998" s="6" t="s">
        <v>41</v>
      </c>
      <c r="D998" s="4" t="s">
        <v>17</v>
      </c>
      <c r="E998" s="4" t="str">
        <f>IFERROR(VLOOKUP(tbl_lançamentos[[#This Row],[Categoria]],tbl_configurações[],2,0),"")</f>
        <v>Saída</v>
      </c>
      <c r="F998" s="4" t="str">
        <f>IFERROR(VLOOKUP(tbl_lançamentos[[#This Row],[Categoria]],tbl_configurações[],3,0),"")</f>
        <v>Fixo</v>
      </c>
      <c r="G998" s="7">
        <v>1406</v>
      </c>
      <c r="H998" s="7">
        <f>IF(ISNUMBER(H997),H997,0)+IF(tbl_lançamentos[[#This Row],[Movimento]]="Entrada",tbl_lançamentos[[#This Row],[Realizado]],-tbl_lançamentos[[#This Row],[Realizado]])</f>
        <v>487850</v>
      </c>
      <c r="J998" s="8"/>
    </row>
    <row r="999" spans="2:10" x14ac:dyDescent="0.3">
      <c r="B999" s="5">
        <v>45594</v>
      </c>
      <c r="C999" s="6" t="s">
        <v>56</v>
      </c>
      <c r="D999" s="4" t="s">
        <v>22</v>
      </c>
      <c r="E999" s="4" t="str">
        <f>IFERROR(VLOOKUP(tbl_lançamentos[[#This Row],[Categoria]],tbl_configurações[],2,0),"")</f>
        <v>Saída</v>
      </c>
      <c r="F999" s="4" t="str">
        <f>IFERROR(VLOOKUP(tbl_lançamentos[[#This Row],[Categoria]],tbl_configurações[],3,0),"")</f>
        <v>Fixo</v>
      </c>
      <c r="G999" s="7">
        <v>2972</v>
      </c>
      <c r="H999" s="7">
        <f>IF(ISNUMBER(H998),H998,0)+IF(tbl_lançamentos[[#This Row],[Movimento]]="Entrada",tbl_lançamentos[[#This Row],[Realizado]],-tbl_lançamentos[[#This Row],[Realizado]])</f>
        <v>484878</v>
      </c>
      <c r="J999" s="8"/>
    </row>
    <row r="1000" spans="2:10" x14ac:dyDescent="0.3">
      <c r="B1000" s="5">
        <v>45594</v>
      </c>
      <c r="C1000" s="6" t="s">
        <v>52</v>
      </c>
      <c r="D1000" s="4" t="s">
        <v>26</v>
      </c>
      <c r="E1000" s="4" t="str">
        <f>IFERROR(VLOOKUP(tbl_lançamentos[[#This Row],[Categoria]],tbl_configurações[],2,0),"")</f>
        <v>Saída</v>
      </c>
      <c r="F1000" s="4" t="str">
        <f>IFERROR(VLOOKUP(tbl_lançamentos[[#This Row],[Categoria]],tbl_configurações[],3,0),"")</f>
        <v>Variável</v>
      </c>
      <c r="G1000" s="7">
        <v>2421</v>
      </c>
      <c r="H1000" s="7">
        <f>IF(ISNUMBER(H999),H999,0)+IF(tbl_lançamentos[[#This Row],[Movimento]]="Entrada",tbl_lançamentos[[#This Row],[Realizado]],-tbl_lançamentos[[#This Row],[Realizado]])</f>
        <v>482457</v>
      </c>
      <c r="J1000" s="8"/>
    </row>
    <row r="1001" spans="2:10" x14ac:dyDescent="0.3">
      <c r="B1001" s="5">
        <v>45595</v>
      </c>
      <c r="C1001" s="6" t="s">
        <v>45</v>
      </c>
      <c r="D1001" s="4" t="s">
        <v>28</v>
      </c>
      <c r="E1001" s="4" t="str">
        <f>IFERROR(VLOOKUP(tbl_lançamentos[[#This Row],[Categoria]],tbl_configurações[],2,0),"")</f>
        <v>Saída</v>
      </c>
      <c r="F1001" s="4" t="str">
        <f>IFERROR(VLOOKUP(tbl_lançamentos[[#This Row],[Categoria]],tbl_configurações[],3,0),"")</f>
        <v>Variável</v>
      </c>
      <c r="G1001" s="7">
        <v>1971</v>
      </c>
      <c r="H1001" s="7">
        <f>IF(ISNUMBER(H1000),H1000,0)+IF(tbl_lançamentos[[#This Row],[Movimento]]="Entrada",tbl_lançamentos[[#This Row],[Realizado]],-tbl_lançamentos[[#This Row],[Realizado]])</f>
        <v>480486</v>
      </c>
      <c r="J1001" s="8"/>
    </row>
    <row r="1002" spans="2:10" x14ac:dyDescent="0.3">
      <c r="B1002" s="5">
        <v>45595</v>
      </c>
      <c r="C1002" s="6" t="s">
        <v>32</v>
      </c>
      <c r="D1002" s="4" t="s">
        <v>27</v>
      </c>
      <c r="E1002" s="4" t="str">
        <f>IFERROR(VLOOKUP(tbl_lançamentos[[#This Row],[Categoria]],tbl_configurações[],2,0),"")</f>
        <v>Saída</v>
      </c>
      <c r="F1002" s="4" t="str">
        <f>IFERROR(VLOOKUP(tbl_lançamentos[[#This Row],[Categoria]],tbl_configurações[],3,0),"")</f>
        <v>Variável</v>
      </c>
      <c r="G1002" s="7">
        <v>1797</v>
      </c>
      <c r="H1002" s="7">
        <f>IF(ISNUMBER(H1001),H1001,0)+IF(tbl_lançamentos[[#This Row],[Movimento]]="Entrada",tbl_lançamentos[[#This Row],[Realizado]],-tbl_lançamentos[[#This Row],[Realizado]])</f>
        <v>478689</v>
      </c>
      <c r="J1002" s="8"/>
    </row>
    <row r="1003" spans="2:10" x14ac:dyDescent="0.3">
      <c r="B1003" s="5">
        <v>45596</v>
      </c>
      <c r="C1003" s="6" t="s">
        <v>47</v>
      </c>
      <c r="D1003" s="4" t="s">
        <v>23</v>
      </c>
      <c r="E1003" s="4" t="str">
        <f>IFERROR(VLOOKUP(tbl_lançamentos[[#This Row],[Categoria]],tbl_configurações[],2,0),"")</f>
        <v>Saída</v>
      </c>
      <c r="F1003" s="4" t="str">
        <f>IFERROR(VLOOKUP(tbl_lançamentos[[#This Row],[Categoria]],tbl_configurações[],3,0),"")</f>
        <v>Fixo</v>
      </c>
      <c r="G1003" s="7">
        <v>2566</v>
      </c>
      <c r="H1003" s="7">
        <f>IF(ISNUMBER(H1002),H1002,0)+IF(tbl_lançamentos[[#This Row],[Movimento]]="Entrada",tbl_lançamentos[[#This Row],[Realizado]],-tbl_lançamentos[[#This Row],[Realizado]])</f>
        <v>476123</v>
      </c>
      <c r="J1003" s="8"/>
    </row>
    <row r="1004" spans="2:10" x14ac:dyDescent="0.3">
      <c r="B1004" s="5">
        <v>45596</v>
      </c>
      <c r="C1004" s="6" t="s">
        <v>36</v>
      </c>
      <c r="D1004" s="4" t="s">
        <v>22</v>
      </c>
      <c r="E1004" s="4" t="str">
        <f>IFERROR(VLOOKUP(tbl_lançamentos[[#This Row],[Categoria]],tbl_configurações[],2,0),"")</f>
        <v>Saída</v>
      </c>
      <c r="F1004" s="4" t="str">
        <f>IFERROR(VLOOKUP(tbl_lançamentos[[#This Row],[Categoria]],tbl_configurações[],3,0),"")</f>
        <v>Fixo</v>
      </c>
      <c r="G1004" s="7">
        <v>3100</v>
      </c>
      <c r="H1004" s="7">
        <f>IF(ISNUMBER(H1003),H1003,0)+IF(tbl_lançamentos[[#This Row],[Movimento]]="Entrada",tbl_lançamentos[[#This Row],[Realizado]],-tbl_lançamentos[[#This Row],[Realizado]])</f>
        <v>473023</v>
      </c>
      <c r="J1004" s="8"/>
    </row>
    <row r="1005" spans="2:10" x14ac:dyDescent="0.3">
      <c r="B1005" s="5">
        <v>45597</v>
      </c>
      <c r="C1005" s="6" t="s">
        <v>56</v>
      </c>
      <c r="D1005" s="4" t="s">
        <v>22</v>
      </c>
      <c r="E1005" s="4" t="str">
        <f>IFERROR(VLOOKUP(tbl_lançamentos[[#This Row],[Categoria]],tbl_configurações[],2,0),"")</f>
        <v>Saída</v>
      </c>
      <c r="F1005" s="4" t="str">
        <f>IFERROR(VLOOKUP(tbl_lançamentos[[#This Row],[Categoria]],tbl_configurações[],3,0),"")</f>
        <v>Fixo</v>
      </c>
      <c r="G1005" s="7">
        <v>2329</v>
      </c>
      <c r="H1005" s="7">
        <f>IF(ISNUMBER(H1004),H1004,0)+IF(tbl_lançamentos[[#This Row],[Movimento]]="Entrada",tbl_lançamentos[[#This Row],[Realizado]],-tbl_lançamentos[[#This Row],[Realizado]])</f>
        <v>470694</v>
      </c>
      <c r="J1005" s="8"/>
    </row>
    <row r="1006" spans="2:10" x14ac:dyDescent="0.3">
      <c r="B1006" s="5">
        <v>45599</v>
      </c>
      <c r="C1006" s="6" t="s">
        <v>51</v>
      </c>
      <c r="D1006" s="4" t="s">
        <v>19</v>
      </c>
      <c r="E1006" s="4" t="str">
        <f>IFERROR(VLOOKUP(tbl_lançamentos[[#This Row],[Categoria]],tbl_configurações[],2,0),"")</f>
        <v>Saída</v>
      </c>
      <c r="F1006" s="4" t="str">
        <f>IFERROR(VLOOKUP(tbl_lançamentos[[#This Row],[Categoria]],tbl_configurações[],3,0),"")</f>
        <v>Fixo</v>
      </c>
      <c r="G1006" s="7">
        <v>2541</v>
      </c>
      <c r="H1006" s="7">
        <f>IF(ISNUMBER(H1005),H1005,0)+IF(tbl_lançamentos[[#This Row],[Movimento]]="Entrada",tbl_lançamentos[[#This Row],[Realizado]],-tbl_lançamentos[[#This Row],[Realizado]])</f>
        <v>468153</v>
      </c>
      <c r="J1006" s="8"/>
    </row>
    <row r="1007" spans="2:10" x14ac:dyDescent="0.3">
      <c r="B1007" s="5">
        <v>45599</v>
      </c>
      <c r="C1007" s="6" t="s">
        <v>49</v>
      </c>
      <c r="D1007" s="4" t="s">
        <v>26</v>
      </c>
      <c r="E1007" s="4" t="str">
        <f>IFERROR(VLOOKUP(tbl_lançamentos[[#This Row],[Categoria]],tbl_configurações[],2,0),"")</f>
        <v>Saída</v>
      </c>
      <c r="F1007" s="4" t="str">
        <f>IFERROR(VLOOKUP(tbl_lançamentos[[#This Row],[Categoria]],tbl_configurações[],3,0),"")</f>
        <v>Variável</v>
      </c>
      <c r="G1007" s="7">
        <v>664</v>
      </c>
      <c r="H1007" s="7">
        <f>IF(ISNUMBER(H1006),H1006,0)+IF(tbl_lançamentos[[#This Row],[Movimento]]="Entrada",tbl_lançamentos[[#This Row],[Realizado]],-tbl_lançamentos[[#This Row],[Realizado]])</f>
        <v>467489</v>
      </c>
      <c r="J1007" s="8"/>
    </row>
    <row r="1008" spans="2:10" x14ac:dyDescent="0.3">
      <c r="B1008" s="5">
        <v>45600</v>
      </c>
      <c r="C1008" s="6" t="s">
        <v>36</v>
      </c>
      <c r="D1008" s="4" t="s">
        <v>22</v>
      </c>
      <c r="E1008" s="4" t="str">
        <f>IFERROR(VLOOKUP(tbl_lançamentos[[#This Row],[Categoria]],tbl_configurações[],2,0),"")</f>
        <v>Saída</v>
      </c>
      <c r="F1008" s="4" t="str">
        <f>IFERROR(VLOOKUP(tbl_lançamentos[[#This Row],[Categoria]],tbl_configurações[],3,0),"")</f>
        <v>Fixo</v>
      </c>
      <c r="G1008" s="7">
        <v>3559</v>
      </c>
      <c r="H1008" s="7">
        <f>IF(ISNUMBER(H1007),H1007,0)+IF(tbl_lançamentos[[#This Row],[Movimento]]="Entrada",tbl_lançamentos[[#This Row],[Realizado]],-tbl_lançamentos[[#This Row],[Realizado]])</f>
        <v>463930</v>
      </c>
      <c r="J1008" s="8"/>
    </row>
    <row r="1009" spans="2:10" x14ac:dyDescent="0.3">
      <c r="B1009" s="5">
        <v>45601</v>
      </c>
      <c r="C1009" s="6" t="s">
        <v>13</v>
      </c>
      <c r="D1009" s="4" t="s">
        <v>16</v>
      </c>
      <c r="E1009" s="4" t="str">
        <f>IFERROR(VLOOKUP(tbl_lançamentos[[#This Row],[Categoria]],tbl_configurações[],2,0),"")</f>
        <v>Entrada</v>
      </c>
      <c r="F1009" s="4" t="str">
        <f>IFERROR(VLOOKUP(tbl_lançamentos[[#This Row],[Categoria]],tbl_configurações[],3,0),"")</f>
        <v>Fixo</v>
      </c>
      <c r="G1009" s="7">
        <v>672</v>
      </c>
      <c r="H1009" s="7">
        <f>IF(ISNUMBER(H1008),H1008,0)+IF(tbl_lançamentos[[#This Row],[Movimento]]="Entrada",tbl_lançamentos[[#This Row],[Realizado]],-tbl_lançamentos[[#This Row],[Realizado]])</f>
        <v>464602</v>
      </c>
      <c r="J1009" s="8"/>
    </row>
    <row r="1010" spans="2:10" x14ac:dyDescent="0.3">
      <c r="B1010" s="5">
        <v>45602</v>
      </c>
      <c r="C1010" s="6" t="s">
        <v>31</v>
      </c>
      <c r="D1010" s="4" t="s">
        <v>21</v>
      </c>
      <c r="E1010" s="4" t="str">
        <f>IFERROR(VLOOKUP(tbl_lançamentos[[#This Row],[Categoria]],tbl_configurações[],2,0),"")</f>
        <v>Saída</v>
      </c>
      <c r="F1010" s="4" t="str">
        <f>IFERROR(VLOOKUP(tbl_lançamentos[[#This Row],[Categoria]],tbl_configurações[],3,0),"")</f>
        <v>Fixo</v>
      </c>
      <c r="G1010" s="7">
        <v>2486</v>
      </c>
      <c r="H1010" s="7">
        <f>IF(ISNUMBER(H1009),H1009,0)+IF(tbl_lançamentos[[#This Row],[Movimento]]="Entrada",tbl_lançamentos[[#This Row],[Realizado]],-tbl_lançamentos[[#This Row],[Realizado]])</f>
        <v>462116</v>
      </c>
      <c r="J1010" s="8"/>
    </row>
    <row r="1011" spans="2:10" x14ac:dyDescent="0.3">
      <c r="B1011" s="5">
        <v>45603</v>
      </c>
      <c r="C1011" s="6" t="s">
        <v>44</v>
      </c>
      <c r="D1011" s="4" t="s">
        <v>24</v>
      </c>
      <c r="E1011" s="4" t="str">
        <f>IFERROR(VLOOKUP(tbl_lançamentos[[#This Row],[Categoria]],tbl_configurações[],2,0),"")</f>
        <v>Saída</v>
      </c>
      <c r="F1011" s="4" t="str">
        <f>IFERROR(VLOOKUP(tbl_lançamentos[[#This Row],[Categoria]],tbl_configurações[],3,0),"")</f>
        <v>Variável</v>
      </c>
      <c r="G1011" s="7">
        <v>3853</v>
      </c>
      <c r="H1011" s="7">
        <f>IF(ISNUMBER(H1010),H1010,0)+IF(tbl_lançamentos[[#This Row],[Movimento]]="Entrada",tbl_lançamentos[[#This Row],[Realizado]],-tbl_lançamentos[[#This Row],[Realizado]])</f>
        <v>458263</v>
      </c>
      <c r="J1011" s="8"/>
    </row>
    <row r="1012" spans="2:10" x14ac:dyDescent="0.3">
      <c r="B1012" s="5">
        <v>45603</v>
      </c>
      <c r="C1012" s="6" t="s">
        <v>13</v>
      </c>
      <c r="D1012" s="4" t="s">
        <v>16</v>
      </c>
      <c r="E1012" s="4" t="str">
        <f>IFERROR(VLOOKUP(tbl_lançamentos[[#This Row],[Categoria]],tbl_configurações[],2,0),"")</f>
        <v>Entrada</v>
      </c>
      <c r="F1012" s="4" t="str">
        <f>IFERROR(VLOOKUP(tbl_lançamentos[[#This Row],[Categoria]],tbl_configurações[],3,0),"")</f>
        <v>Fixo</v>
      </c>
      <c r="G1012" s="7">
        <v>85000</v>
      </c>
      <c r="H1012" s="7">
        <f>IF(ISNUMBER(H1011),H1011,0)+IF(tbl_lançamentos[[#This Row],[Movimento]]="Entrada",tbl_lançamentos[[#This Row],[Realizado]],-tbl_lançamentos[[#This Row],[Realizado]])</f>
        <v>543263</v>
      </c>
      <c r="J1012" s="8"/>
    </row>
    <row r="1013" spans="2:10" x14ac:dyDescent="0.3">
      <c r="B1013" s="5">
        <v>45604</v>
      </c>
      <c r="C1013" s="6" t="s">
        <v>51</v>
      </c>
      <c r="D1013" s="4" t="s">
        <v>19</v>
      </c>
      <c r="E1013" s="4" t="str">
        <f>IFERROR(VLOOKUP(tbl_lançamentos[[#This Row],[Categoria]],tbl_configurações[],2,0),"")</f>
        <v>Saída</v>
      </c>
      <c r="F1013" s="4" t="str">
        <f>IFERROR(VLOOKUP(tbl_lançamentos[[#This Row],[Categoria]],tbl_configurações[],3,0),"")</f>
        <v>Fixo</v>
      </c>
      <c r="G1013" s="7">
        <v>444</v>
      </c>
      <c r="H1013" s="7">
        <f>IF(ISNUMBER(H1012),H1012,0)+IF(tbl_lançamentos[[#This Row],[Movimento]]="Entrada",tbl_lançamentos[[#This Row],[Realizado]],-tbl_lançamentos[[#This Row],[Realizado]])</f>
        <v>542819</v>
      </c>
      <c r="J1013" s="8"/>
    </row>
    <row r="1014" spans="2:10" x14ac:dyDescent="0.3">
      <c r="B1014" s="5">
        <v>45605</v>
      </c>
      <c r="C1014" s="6" t="s">
        <v>47</v>
      </c>
      <c r="D1014" s="4" t="s">
        <v>23</v>
      </c>
      <c r="E1014" s="4" t="str">
        <f>IFERROR(VLOOKUP(tbl_lançamentos[[#This Row],[Categoria]],tbl_configurações[],2,0),"")</f>
        <v>Saída</v>
      </c>
      <c r="F1014" s="4" t="str">
        <f>IFERROR(VLOOKUP(tbl_lançamentos[[#This Row],[Categoria]],tbl_configurações[],3,0),"")</f>
        <v>Fixo</v>
      </c>
      <c r="G1014" s="7">
        <v>2430</v>
      </c>
      <c r="H1014" s="7">
        <f>IF(ISNUMBER(H1013),H1013,0)+IF(tbl_lançamentos[[#This Row],[Movimento]]="Entrada",tbl_lançamentos[[#This Row],[Realizado]],-tbl_lançamentos[[#This Row],[Realizado]])</f>
        <v>540389</v>
      </c>
      <c r="J1014" s="8"/>
    </row>
    <row r="1015" spans="2:10" x14ac:dyDescent="0.3">
      <c r="B1015" s="5">
        <v>45606</v>
      </c>
      <c r="C1015" s="6" t="s">
        <v>31</v>
      </c>
      <c r="D1015" s="4" t="s">
        <v>21</v>
      </c>
      <c r="E1015" s="4" t="str">
        <f>IFERROR(VLOOKUP(tbl_lançamentos[[#This Row],[Categoria]],tbl_configurações[],2,0),"")</f>
        <v>Saída</v>
      </c>
      <c r="F1015" s="4" t="str">
        <f>IFERROR(VLOOKUP(tbl_lançamentos[[#This Row],[Categoria]],tbl_configurações[],3,0),"")</f>
        <v>Fixo</v>
      </c>
      <c r="G1015" s="7">
        <v>147</v>
      </c>
      <c r="H1015" s="7">
        <f>IF(ISNUMBER(H1014),H1014,0)+IF(tbl_lançamentos[[#This Row],[Movimento]]="Entrada",tbl_lançamentos[[#This Row],[Realizado]],-tbl_lançamentos[[#This Row],[Realizado]])</f>
        <v>540242</v>
      </c>
      <c r="J1015" s="8"/>
    </row>
    <row r="1016" spans="2:10" x14ac:dyDescent="0.3">
      <c r="B1016" s="5">
        <v>45609</v>
      </c>
      <c r="C1016" s="6" t="s">
        <v>51</v>
      </c>
      <c r="D1016" s="4" t="s">
        <v>19</v>
      </c>
      <c r="E1016" s="4" t="str">
        <f>IFERROR(VLOOKUP(tbl_lançamentos[[#This Row],[Categoria]],tbl_configurações[],2,0),"")</f>
        <v>Saída</v>
      </c>
      <c r="F1016" s="4" t="str">
        <f>IFERROR(VLOOKUP(tbl_lançamentos[[#This Row],[Categoria]],tbl_configurações[],3,0),"")</f>
        <v>Fixo</v>
      </c>
      <c r="G1016" s="7">
        <v>373</v>
      </c>
      <c r="H1016" s="7">
        <f>IF(ISNUMBER(H1015),H1015,0)+IF(tbl_lançamentos[[#This Row],[Movimento]]="Entrada",tbl_lançamentos[[#This Row],[Realizado]],-tbl_lançamentos[[#This Row],[Realizado]])</f>
        <v>539869</v>
      </c>
      <c r="J1016" s="8"/>
    </row>
    <row r="1017" spans="2:10" x14ac:dyDescent="0.3">
      <c r="B1017" s="5">
        <v>45609</v>
      </c>
      <c r="C1017" s="6" t="s">
        <v>59</v>
      </c>
      <c r="D1017" s="4" t="s">
        <v>20</v>
      </c>
      <c r="E1017" s="4" t="str">
        <f>IFERROR(VLOOKUP(tbl_lançamentos[[#This Row],[Categoria]],tbl_configurações[],2,0),"")</f>
        <v>Saída</v>
      </c>
      <c r="F1017" s="4" t="str">
        <f>IFERROR(VLOOKUP(tbl_lançamentos[[#This Row],[Categoria]],tbl_configurações[],3,0),"")</f>
        <v>Fixo</v>
      </c>
      <c r="G1017" s="7">
        <v>1097</v>
      </c>
      <c r="H1017" s="7">
        <f>IF(ISNUMBER(H1016),H1016,0)+IF(tbl_lançamentos[[#This Row],[Movimento]]="Entrada",tbl_lançamentos[[#This Row],[Realizado]],-tbl_lançamentos[[#This Row],[Realizado]])</f>
        <v>538772</v>
      </c>
      <c r="J1017" s="8"/>
    </row>
    <row r="1018" spans="2:10" x14ac:dyDescent="0.3">
      <c r="B1018" s="5">
        <v>45609</v>
      </c>
      <c r="C1018" s="6" t="s">
        <v>36</v>
      </c>
      <c r="D1018" s="4" t="s">
        <v>22</v>
      </c>
      <c r="E1018" s="4" t="str">
        <f>IFERROR(VLOOKUP(tbl_lançamentos[[#This Row],[Categoria]],tbl_configurações[],2,0),"")</f>
        <v>Saída</v>
      </c>
      <c r="F1018" s="4" t="str">
        <f>IFERROR(VLOOKUP(tbl_lançamentos[[#This Row],[Categoria]],tbl_configurações[],3,0),"")</f>
        <v>Fixo</v>
      </c>
      <c r="G1018" s="7">
        <v>382</v>
      </c>
      <c r="H1018" s="7">
        <f>IF(ISNUMBER(H1017),H1017,0)+IF(tbl_lançamentos[[#This Row],[Movimento]]="Entrada",tbl_lançamentos[[#This Row],[Realizado]],-tbl_lançamentos[[#This Row],[Realizado]])</f>
        <v>538390</v>
      </c>
      <c r="J1018" s="8"/>
    </row>
    <row r="1019" spans="2:10" x14ac:dyDescent="0.3">
      <c r="B1019" s="5">
        <v>45611</v>
      </c>
      <c r="C1019" s="6" t="s">
        <v>11</v>
      </c>
      <c r="D1019" s="4" t="s">
        <v>3</v>
      </c>
      <c r="E1019" s="4" t="str">
        <f>IFERROR(VLOOKUP(tbl_lançamentos[[#This Row],[Categoria]],tbl_configurações[],2,0),"")</f>
        <v>Entrada</v>
      </c>
      <c r="F1019" s="4" t="str">
        <f>IFERROR(VLOOKUP(tbl_lançamentos[[#This Row],[Categoria]],tbl_configurações[],3,0),"")</f>
        <v>Fixo</v>
      </c>
      <c r="G1019" s="7">
        <v>3963</v>
      </c>
      <c r="H1019" s="7">
        <f>IF(ISNUMBER(H1018),H1018,0)+IF(tbl_lançamentos[[#This Row],[Movimento]]="Entrada",tbl_lançamentos[[#This Row],[Realizado]],-tbl_lançamentos[[#This Row],[Realizado]])</f>
        <v>542353</v>
      </c>
      <c r="J1019" s="8"/>
    </row>
    <row r="1020" spans="2:10" x14ac:dyDescent="0.3">
      <c r="B1020" s="5">
        <v>45612</v>
      </c>
      <c r="C1020" s="6" t="s">
        <v>12</v>
      </c>
      <c r="D1020" s="4" t="s">
        <v>19</v>
      </c>
      <c r="E1020" s="4" t="str">
        <f>IFERROR(VLOOKUP(tbl_lançamentos[[#This Row],[Categoria]],tbl_configurações[],2,0),"")</f>
        <v>Saída</v>
      </c>
      <c r="F1020" s="4" t="str">
        <f>IFERROR(VLOOKUP(tbl_lançamentos[[#This Row],[Categoria]],tbl_configurações[],3,0),"")</f>
        <v>Fixo</v>
      </c>
      <c r="G1020" s="7">
        <v>3185</v>
      </c>
      <c r="H1020" s="7">
        <f>IF(ISNUMBER(H1019),H1019,0)+IF(tbl_lançamentos[[#This Row],[Movimento]]="Entrada",tbl_lançamentos[[#This Row],[Realizado]],-tbl_lançamentos[[#This Row],[Realizado]])</f>
        <v>539168</v>
      </c>
      <c r="J1020" s="8"/>
    </row>
    <row r="1021" spans="2:10" x14ac:dyDescent="0.3">
      <c r="B1021" s="5">
        <v>45612</v>
      </c>
      <c r="C1021" s="6" t="s">
        <v>55</v>
      </c>
      <c r="D1021" s="4" t="s">
        <v>21</v>
      </c>
      <c r="E1021" s="4" t="str">
        <f>IFERROR(VLOOKUP(tbl_lançamentos[[#This Row],[Categoria]],tbl_configurações[],2,0),"")</f>
        <v>Saída</v>
      </c>
      <c r="F1021" s="4" t="str">
        <f>IFERROR(VLOOKUP(tbl_lançamentos[[#This Row],[Categoria]],tbl_configurações[],3,0),"")</f>
        <v>Fixo</v>
      </c>
      <c r="G1021" s="7">
        <v>2630</v>
      </c>
      <c r="H1021" s="7">
        <f>IF(ISNUMBER(H1020),H1020,0)+IF(tbl_lançamentos[[#This Row],[Movimento]]="Entrada",tbl_lançamentos[[#This Row],[Realizado]],-tbl_lançamentos[[#This Row],[Realizado]])</f>
        <v>536538</v>
      </c>
      <c r="J1021" s="8"/>
    </row>
    <row r="1022" spans="2:10" x14ac:dyDescent="0.3">
      <c r="B1022" s="5">
        <v>45613</v>
      </c>
      <c r="C1022" s="6" t="s">
        <v>54</v>
      </c>
      <c r="D1022" s="4" t="s">
        <v>19</v>
      </c>
      <c r="E1022" s="4" t="str">
        <f>IFERROR(VLOOKUP(tbl_lançamentos[[#This Row],[Categoria]],tbl_configurações[],2,0),"")</f>
        <v>Saída</v>
      </c>
      <c r="F1022" s="4" t="str">
        <f>IFERROR(VLOOKUP(tbl_lançamentos[[#This Row],[Categoria]],tbl_configurações[],3,0),"")</f>
        <v>Fixo</v>
      </c>
      <c r="G1022" s="7">
        <v>191</v>
      </c>
      <c r="H1022" s="7">
        <f>IF(ISNUMBER(H1021),H1021,0)+IF(tbl_lançamentos[[#This Row],[Movimento]]="Entrada",tbl_lançamentos[[#This Row],[Realizado]],-tbl_lançamentos[[#This Row],[Realizado]])</f>
        <v>536347</v>
      </c>
      <c r="J1022" s="8"/>
    </row>
    <row r="1023" spans="2:10" x14ac:dyDescent="0.3">
      <c r="B1023" s="5">
        <v>45614</v>
      </c>
      <c r="C1023" s="6" t="s">
        <v>36</v>
      </c>
      <c r="D1023" s="4" t="s">
        <v>22</v>
      </c>
      <c r="E1023" s="4" t="str">
        <f>IFERROR(VLOOKUP(tbl_lançamentos[[#This Row],[Categoria]],tbl_configurações[],2,0),"")</f>
        <v>Saída</v>
      </c>
      <c r="F1023" s="4" t="str">
        <f>IFERROR(VLOOKUP(tbl_lançamentos[[#This Row],[Categoria]],tbl_configurações[],3,0),"")</f>
        <v>Fixo</v>
      </c>
      <c r="G1023" s="7">
        <v>1336</v>
      </c>
      <c r="H1023" s="7">
        <f>IF(ISNUMBER(H1022),H1022,0)+IF(tbl_lançamentos[[#This Row],[Movimento]]="Entrada",tbl_lançamentos[[#This Row],[Realizado]],-tbl_lançamentos[[#This Row],[Realizado]])</f>
        <v>535011</v>
      </c>
      <c r="J1023" s="8"/>
    </row>
    <row r="1024" spans="2:10" x14ac:dyDescent="0.3">
      <c r="B1024" s="5">
        <v>45614</v>
      </c>
      <c r="C1024" s="6" t="s">
        <v>30</v>
      </c>
      <c r="D1024" s="4" t="s">
        <v>28</v>
      </c>
      <c r="E1024" s="4" t="str">
        <f>IFERROR(VLOOKUP(tbl_lançamentos[[#This Row],[Categoria]],tbl_configurações[],2,0),"")</f>
        <v>Saída</v>
      </c>
      <c r="F1024" s="4" t="str">
        <f>IFERROR(VLOOKUP(tbl_lançamentos[[#This Row],[Categoria]],tbl_configurações[],3,0),"")</f>
        <v>Variável</v>
      </c>
      <c r="G1024" s="7">
        <v>623</v>
      </c>
      <c r="H1024" s="7">
        <f>IF(ISNUMBER(H1023),H1023,0)+IF(tbl_lançamentos[[#This Row],[Movimento]]="Entrada",tbl_lançamentos[[#This Row],[Realizado]],-tbl_lançamentos[[#This Row],[Realizado]])</f>
        <v>534388</v>
      </c>
      <c r="J1024" s="8"/>
    </row>
    <row r="1025" spans="2:10" x14ac:dyDescent="0.3">
      <c r="B1025" s="5">
        <v>45614</v>
      </c>
      <c r="C1025" s="6" t="s">
        <v>34</v>
      </c>
      <c r="D1025" s="4" t="s">
        <v>16</v>
      </c>
      <c r="E1025" s="4" t="str">
        <f>IFERROR(VLOOKUP(tbl_lançamentos[[#This Row],[Categoria]],tbl_configurações[],2,0),"")</f>
        <v>Entrada</v>
      </c>
      <c r="F1025" s="4" t="str">
        <f>IFERROR(VLOOKUP(tbl_lançamentos[[#This Row],[Categoria]],tbl_configurações[],3,0),"")</f>
        <v>Fixo</v>
      </c>
      <c r="G1025" s="7">
        <v>25000</v>
      </c>
      <c r="H1025" s="7">
        <f>IF(ISNUMBER(H1024),H1024,0)+IF(tbl_lançamentos[[#This Row],[Movimento]]="Entrada",tbl_lançamentos[[#This Row],[Realizado]],-tbl_lançamentos[[#This Row],[Realizado]])</f>
        <v>559388</v>
      </c>
      <c r="J1025" s="8"/>
    </row>
    <row r="1026" spans="2:10" x14ac:dyDescent="0.3">
      <c r="B1026" s="5">
        <v>45615</v>
      </c>
      <c r="C1026" s="6" t="s">
        <v>50</v>
      </c>
      <c r="D1026" s="4" t="s">
        <v>28</v>
      </c>
      <c r="E1026" s="4" t="str">
        <f>IFERROR(VLOOKUP(tbl_lançamentos[[#This Row],[Categoria]],tbl_configurações[],2,0),"")</f>
        <v>Saída</v>
      </c>
      <c r="F1026" s="4" t="str">
        <f>IFERROR(VLOOKUP(tbl_lançamentos[[#This Row],[Categoria]],tbl_configurações[],3,0),"")</f>
        <v>Variável</v>
      </c>
      <c r="G1026" s="7">
        <v>2832</v>
      </c>
      <c r="H1026" s="7">
        <f>IF(ISNUMBER(H1025),H1025,0)+IF(tbl_lançamentos[[#This Row],[Movimento]]="Entrada",tbl_lançamentos[[#This Row],[Realizado]],-tbl_lançamentos[[#This Row],[Realizado]])</f>
        <v>556556</v>
      </c>
      <c r="J1026" s="8"/>
    </row>
    <row r="1027" spans="2:10" x14ac:dyDescent="0.3">
      <c r="B1027" s="5">
        <v>45617</v>
      </c>
      <c r="C1027" s="6" t="s">
        <v>46</v>
      </c>
      <c r="D1027" s="4" t="s">
        <v>22</v>
      </c>
      <c r="E1027" s="4" t="str">
        <f>IFERROR(VLOOKUP(tbl_lançamentos[[#This Row],[Categoria]],tbl_configurações[],2,0),"")</f>
        <v>Saída</v>
      </c>
      <c r="F1027" s="4" t="str">
        <f>IFERROR(VLOOKUP(tbl_lançamentos[[#This Row],[Categoria]],tbl_configurações[],3,0),"")</f>
        <v>Fixo</v>
      </c>
      <c r="G1027" s="7">
        <v>3425</v>
      </c>
      <c r="H1027" s="7">
        <f>IF(ISNUMBER(H1026),H1026,0)+IF(tbl_lançamentos[[#This Row],[Movimento]]="Entrada",tbl_lançamentos[[#This Row],[Realizado]],-tbl_lançamentos[[#This Row],[Realizado]])</f>
        <v>553131</v>
      </c>
      <c r="J1027" s="8"/>
    </row>
    <row r="1028" spans="2:10" x14ac:dyDescent="0.3">
      <c r="B1028" s="5">
        <v>45617</v>
      </c>
      <c r="C1028" s="6" t="s">
        <v>58</v>
      </c>
      <c r="D1028" s="4" t="s">
        <v>17</v>
      </c>
      <c r="E1028" s="4" t="str">
        <f>IFERROR(VLOOKUP(tbl_lançamentos[[#This Row],[Categoria]],tbl_configurações[],2,0),"")</f>
        <v>Saída</v>
      </c>
      <c r="F1028" s="4" t="str">
        <f>IFERROR(VLOOKUP(tbl_lançamentos[[#This Row],[Categoria]],tbl_configurações[],3,0),"")</f>
        <v>Fixo</v>
      </c>
      <c r="G1028" s="7">
        <v>3960</v>
      </c>
      <c r="H1028" s="7">
        <f>IF(ISNUMBER(H1027),H1027,0)+IF(tbl_lançamentos[[#This Row],[Movimento]]="Entrada",tbl_lançamentos[[#This Row],[Realizado]],-tbl_lançamentos[[#This Row],[Realizado]])</f>
        <v>549171</v>
      </c>
      <c r="J1028" s="8"/>
    </row>
    <row r="1029" spans="2:10" x14ac:dyDescent="0.3">
      <c r="B1029" s="5">
        <v>45618</v>
      </c>
      <c r="C1029" s="6" t="s">
        <v>54</v>
      </c>
      <c r="D1029" s="4" t="s">
        <v>19</v>
      </c>
      <c r="E1029" s="4" t="str">
        <f>IFERROR(VLOOKUP(tbl_lançamentos[[#This Row],[Categoria]],tbl_configurações[],2,0),"")</f>
        <v>Saída</v>
      </c>
      <c r="F1029" s="4" t="str">
        <f>IFERROR(VLOOKUP(tbl_lançamentos[[#This Row],[Categoria]],tbl_configurações[],3,0),"")</f>
        <v>Fixo</v>
      </c>
      <c r="G1029" s="7">
        <v>2573</v>
      </c>
      <c r="H1029" s="7">
        <f>IF(ISNUMBER(H1028),H1028,0)+IF(tbl_lançamentos[[#This Row],[Movimento]]="Entrada",tbl_lançamentos[[#This Row],[Realizado]],-tbl_lançamentos[[#This Row],[Realizado]])</f>
        <v>546598</v>
      </c>
      <c r="J1029" s="8"/>
    </row>
    <row r="1030" spans="2:10" x14ac:dyDescent="0.3">
      <c r="B1030" s="5">
        <v>45618</v>
      </c>
      <c r="C1030" s="6" t="s">
        <v>44</v>
      </c>
      <c r="D1030" s="4" t="s">
        <v>24</v>
      </c>
      <c r="E1030" s="4" t="str">
        <f>IFERROR(VLOOKUP(tbl_lançamentos[[#This Row],[Categoria]],tbl_configurações[],2,0),"")</f>
        <v>Saída</v>
      </c>
      <c r="F1030" s="4" t="str">
        <f>IFERROR(VLOOKUP(tbl_lançamentos[[#This Row],[Categoria]],tbl_configurações[],3,0),"")</f>
        <v>Variável</v>
      </c>
      <c r="G1030" s="7">
        <v>1332</v>
      </c>
      <c r="H1030" s="7">
        <f>IF(ISNUMBER(H1029),H1029,0)+IF(tbl_lançamentos[[#This Row],[Movimento]]="Entrada",tbl_lançamentos[[#This Row],[Realizado]],-tbl_lançamentos[[#This Row],[Realizado]])</f>
        <v>545266</v>
      </c>
      <c r="J1030" s="8"/>
    </row>
    <row r="1031" spans="2:10" x14ac:dyDescent="0.3">
      <c r="B1031" s="5">
        <v>45619</v>
      </c>
      <c r="C1031" s="6" t="s">
        <v>38</v>
      </c>
      <c r="D1031" s="4" t="s">
        <v>24</v>
      </c>
      <c r="E1031" s="4" t="str">
        <f>IFERROR(VLOOKUP(tbl_lançamentos[[#This Row],[Categoria]],tbl_configurações[],2,0),"")</f>
        <v>Saída</v>
      </c>
      <c r="F1031" s="4" t="str">
        <f>IFERROR(VLOOKUP(tbl_lançamentos[[#This Row],[Categoria]],tbl_configurações[],3,0),"")</f>
        <v>Variável</v>
      </c>
      <c r="G1031" s="7">
        <v>3164</v>
      </c>
      <c r="H1031" s="7">
        <f>IF(ISNUMBER(H1030),H1030,0)+IF(tbl_lançamentos[[#This Row],[Movimento]]="Entrada",tbl_lançamentos[[#This Row],[Realizado]],-tbl_lançamentos[[#This Row],[Realizado]])</f>
        <v>542102</v>
      </c>
      <c r="J1031" s="8"/>
    </row>
    <row r="1032" spans="2:10" x14ac:dyDescent="0.3">
      <c r="B1032" s="5">
        <v>45619</v>
      </c>
      <c r="C1032" s="6" t="s">
        <v>54</v>
      </c>
      <c r="D1032" s="4" t="s">
        <v>19</v>
      </c>
      <c r="E1032" s="4" t="str">
        <f>IFERROR(VLOOKUP(tbl_lançamentos[[#This Row],[Categoria]],tbl_configurações[],2,0),"")</f>
        <v>Saída</v>
      </c>
      <c r="F1032" s="4" t="str">
        <f>IFERROR(VLOOKUP(tbl_lançamentos[[#This Row],[Categoria]],tbl_configurações[],3,0),"")</f>
        <v>Fixo</v>
      </c>
      <c r="G1032" s="7">
        <v>441</v>
      </c>
      <c r="H1032" s="7">
        <f>IF(ISNUMBER(H1031),H1031,0)+IF(tbl_lançamentos[[#This Row],[Movimento]]="Entrada",tbl_lançamentos[[#This Row],[Realizado]],-tbl_lançamentos[[#This Row],[Realizado]])</f>
        <v>541661</v>
      </c>
      <c r="J1032" s="8"/>
    </row>
    <row r="1033" spans="2:10" x14ac:dyDescent="0.3">
      <c r="B1033" s="5">
        <v>45623</v>
      </c>
      <c r="C1033" s="6" t="s">
        <v>44</v>
      </c>
      <c r="D1033" s="4" t="s">
        <v>24</v>
      </c>
      <c r="E1033" s="4" t="str">
        <f>IFERROR(VLOOKUP(tbl_lançamentos[[#This Row],[Categoria]],tbl_configurações[],2,0),"")</f>
        <v>Saída</v>
      </c>
      <c r="F1033" s="4" t="str">
        <f>IFERROR(VLOOKUP(tbl_lançamentos[[#This Row],[Categoria]],tbl_configurações[],3,0),"")</f>
        <v>Variável</v>
      </c>
      <c r="G1033" s="7">
        <v>40</v>
      </c>
      <c r="H1033" s="7">
        <f>IF(ISNUMBER(H1032),H1032,0)+IF(tbl_lançamentos[[#This Row],[Movimento]]="Entrada",tbl_lançamentos[[#This Row],[Realizado]],-tbl_lançamentos[[#This Row],[Realizado]])</f>
        <v>541621</v>
      </c>
      <c r="J1033" s="8"/>
    </row>
    <row r="1034" spans="2:10" x14ac:dyDescent="0.3">
      <c r="B1034" s="5">
        <v>45624</v>
      </c>
      <c r="C1034" s="6" t="s">
        <v>33</v>
      </c>
      <c r="D1034" s="4" t="s">
        <v>20</v>
      </c>
      <c r="E1034" s="4" t="str">
        <f>IFERROR(VLOOKUP(tbl_lançamentos[[#This Row],[Categoria]],tbl_configurações[],2,0),"")</f>
        <v>Saída</v>
      </c>
      <c r="F1034" s="4" t="str">
        <f>IFERROR(VLOOKUP(tbl_lançamentos[[#This Row],[Categoria]],tbl_configurações[],3,0),"")</f>
        <v>Fixo</v>
      </c>
      <c r="G1034" s="7">
        <v>1277</v>
      </c>
      <c r="H1034" s="7">
        <f>IF(ISNUMBER(H1033),H1033,0)+IF(tbl_lançamentos[[#This Row],[Movimento]]="Entrada",tbl_lançamentos[[#This Row],[Realizado]],-tbl_lançamentos[[#This Row],[Realizado]])</f>
        <v>540344</v>
      </c>
      <c r="J1034" s="8"/>
    </row>
    <row r="1035" spans="2:10" x14ac:dyDescent="0.3">
      <c r="B1035" s="5">
        <v>45625</v>
      </c>
      <c r="C1035" s="6" t="s">
        <v>43</v>
      </c>
      <c r="D1035" s="4" t="s">
        <v>23</v>
      </c>
      <c r="E1035" s="4" t="str">
        <f>IFERROR(VLOOKUP(tbl_lançamentos[[#This Row],[Categoria]],tbl_configurações[],2,0),"")</f>
        <v>Saída</v>
      </c>
      <c r="F1035" s="4" t="str">
        <f>IFERROR(VLOOKUP(tbl_lançamentos[[#This Row],[Categoria]],tbl_configurações[],3,0),"")</f>
        <v>Fixo</v>
      </c>
      <c r="G1035" s="7">
        <v>1697</v>
      </c>
      <c r="H1035" s="7">
        <f>IF(ISNUMBER(H1034),H1034,0)+IF(tbl_lançamentos[[#This Row],[Movimento]]="Entrada",tbl_lançamentos[[#This Row],[Realizado]],-tbl_lançamentos[[#This Row],[Realizado]])</f>
        <v>538647</v>
      </c>
      <c r="J1035" s="8"/>
    </row>
    <row r="1036" spans="2:10" x14ac:dyDescent="0.3">
      <c r="B1036" s="5">
        <v>45625</v>
      </c>
      <c r="C1036" s="6" t="s">
        <v>38</v>
      </c>
      <c r="D1036" s="4" t="s">
        <v>24</v>
      </c>
      <c r="E1036" s="4" t="str">
        <f>IFERROR(VLOOKUP(tbl_lançamentos[[#This Row],[Categoria]],tbl_configurações[],2,0),"")</f>
        <v>Saída</v>
      </c>
      <c r="F1036" s="4" t="str">
        <f>IFERROR(VLOOKUP(tbl_lançamentos[[#This Row],[Categoria]],tbl_configurações[],3,0),"")</f>
        <v>Variável</v>
      </c>
      <c r="G1036" s="7">
        <v>3060</v>
      </c>
      <c r="H1036" s="7">
        <f>IF(ISNUMBER(H1035),H1035,0)+IF(tbl_lançamentos[[#This Row],[Movimento]]="Entrada",tbl_lançamentos[[#This Row],[Realizado]],-tbl_lançamentos[[#This Row],[Realizado]])</f>
        <v>535587</v>
      </c>
      <c r="J1036" s="8"/>
    </row>
    <row r="1037" spans="2:10" x14ac:dyDescent="0.3">
      <c r="B1037" s="5">
        <v>45627</v>
      </c>
      <c r="C1037" s="6" t="s">
        <v>50</v>
      </c>
      <c r="D1037" s="4" t="s">
        <v>28</v>
      </c>
      <c r="E1037" s="4" t="str">
        <f>IFERROR(VLOOKUP(tbl_lançamentos[[#This Row],[Categoria]],tbl_configurações[],2,0),"")</f>
        <v>Saída</v>
      </c>
      <c r="F1037" s="4" t="str">
        <f>IFERROR(VLOOKUP(tbl_lançamentos[[#This Row],[Categoria]],tbl_configurações[],3,0),"")</f>
        <v>Variável</v>
      </c>
      <c r="G1037" s="7">
        <v>1185</v>
      </c>
      <c r="H1037" s="7">
        <f>IF(ISNUMBER(H1036),H1036,0)+IF(tbl_lançamentos[[#This Row],[Movimento]]="Entrada",tbl_lançamentos[[#This Row],[Realizado]],-tbl_lançamentos[[#This Row],[Realizado]])</f>
        <v>534402</v>
      </c>
      <c r="J1037" s="8"/>
    </row>
    <row r="1038" spans="2:10" x14ac:dyDescent="0.3">
      <c r="B1038" s="5">
        <v>45628</v>
      </c>
      <c r="C1038" s="6" t="s">
        <v>33</v>
      </c>
      <c r="D1038" s="4" t="s">
        <v>20</v>
      </c>
      <c r="E1038" s="4" t="str">
        <f>IFERROR(VLOOKUP(tbl_lançamentos[[#This Row],[Categoria]],tbl_configurações[],2,0),"")</f>
        <v>Saída</v>
      </c>
      <c r="F1038" s="4" t="str">
        <f>IFERROR(VLOOKUP(tbl_lançamentos[[#This Row],[Categoria]],tbl_configurações[],3,0),"")</f>
        <v>Fixo</v>
      </c>
      <c r="G1038" s="7">
        <v>1404</v>
      </c>
      <c r="H1038" s="7">
        <f>IF(ISNUMBER(H1037),H1037,0)+IF(tbl_lançamentos[[#This Row],[Movimento]]="Entrada",tbl_lançamentos[[#This Row],[Realizado]],-tbl_lançamentos[[#This Row],[Realizado]])</f>
        <v>532998</v>
      </c>
      <c r="J1038" s="8"/>
    </row>
    <row r="1039" spans="2:10" x14ac:dyDescent="0.3">
      <c r="B1039" s="5">
        <v>45629</v>
      </c>
      <c r="C1039" s="6" t="s">
        <v>54</v>
      </c>
      <c r="D1039" s="4" t="s">
        <v>19</v>
      </c>
      <c r="E1039" s="4" t="str">
        <f>IFERROR(VLOOKUP(tbl_lançamentos[[#This Row],[Categoria]],tbl_configurações[],2,0),"")</f>
        <v>Saída</v>
      </c>
      <c r="F1039" s="4" t="str">
        <f>IFERROR(VLOOKUP(tbl_lançamentos[[#This Row],[Categoria]],tbl_configurações[],3,0),"")</f>
        <v>Fixo</v>
      </c>
      <c r="G1039" s="7">
        <v>2638</v>
      </c>
      <c r="H1039" s="7">
        <f>IF(ISNUMBER(H1038),H1038,0)+IF(tbl_lançamentos[[#This Row],[Movimento]]="Entrada",tbl_lançamentos[[#This Row],[Realizado]],-tbl_lançamentos[[#This Row],[Realizado]])</f>
        <v>530360</v>
      </c>
      <c r="J1039" s="8"/>
    </row>
    <row r="1040" spans="2:10" x14ac:dyDescent="0.3">
      <c r="B1040" s="5">
        <v>45630</v>
      </c>
      <c r="C1040" s="6" t="s">
        <v>36</v>
      </c>
      <c r="D1040" s="4" t="s">
        <v>22</v>
      </c>
      <c r="E1040" s="4" t="str">
        <f>IFERROR(VLOOKUP(tbl_lançamentos[[#This Row],[Categoria]],tbl_configurações[],2,0),"")</f>
        <v>Saída</v>
      </c>
      <c r="F1040" s="4" t="str">
        <f>IFERROR(VLOOKUP(tbl_lançamentos[[#This Row],[Categoria]],tbl_configurações[],3,0),"")</f>
        <v>Fixo</v>
      </c>
      <c r="G1040" s="7">
        <v>344</v>
      </c>
      <c r="H1040" s="7">
        <f>IF(ISNUMBER(H1039),H1039,0)+IF(tbl_lançamentos[[#This Row],[Movimento]]="Entrada",tbl_lançamentos[[#This Row],[Realizado]],-tbl_lançamentos[[#This Row],[Realizado]])</f>
        <v>530016</v>
      </c>
      <c r="J1040" s="8"/>
    </row>
    <row r="1041" spans="2:10" x14ac:dyDescent="0.3">
      <c r="B1041" s="5">
        <v>45630</v>
      </c>
      <c r="C1041" s="6" t="s">
        <v>32</v>
      </c>
      <c r="D1041" s="4" t="s">
        <v>27</v>
      </c>
      <c r="E1041" s="4" t="str">
        <f>IFERROR(VLOOKUP(tbl_lançamentos[[#This Row],[Categoria]],tbl_configurações[],2,0),"")</f>
        <v>Saída</v>
      </c>
      <c r="F1041" s="4" t="str">
        <f>IFERROR(VLOOKUP(tbl_lançamentos[[#This Row],[Categoria]],tbl_configurações[],3,0),"")</f>
        <v>Variável</v>
      </c>
      <c r="G1041" s="7">
        <v>2585</v>
      </c>
      <c r="H1041" s="7">
        <f>IF(ISNUMBER(H1040),H1040,0)+IF(tbl_lançamentos[[#This Row],[Movimento]]="Entrada",tbl_lançamentos[[#This Row],[Realizado]],-tbl_lançamentos[[#This Row],[Realizado]])</f>
        <v>527431</v>
      </c>
      <c r="J1041" s="8"/>
    </row>
    <row r="1042" spans="2:10" x14ac:dyDescent="0.3">
      <c r="B1042" s="5">
        <v>45630</v>
      </c>
      <c r="C1042" s="6" t="s">
        <v>50</v>
      </c>
      <c r="D1042" s="4" t="s">
        <v>28</v>
      </c>
      <c r="E1042" s="4" t="str">
        <f>IFERROR(VLOOKUP(tbl_lançamentos[[#This Row],[Categoria]],tbl_configurações[],2,0),"")</f>
        <v>Saída</v>
      </c>
      <c r="F1042" s="4" t="str">
        <f>IFERROR(VLOOKUP(tbl_lançamentos[[#This Row],[Categoria]],tbl_configurações[],3,0),"")</f>
        <v>Variável</v>
      </c>
      <c r="G1042" s="7">
        <v>2066</v>
      </c>
      <c r="H1042" s="7">
        <f>IF(ISNUMBER(H1041),H1041,0)+IF(tbl_lançamentos[[#This Row],[Movimento]]="Entrada",tbl_lançamentos[[#This Row],[Realizado]],-tbl_lançamentos[[#This Row],[Realizado]])</f>
        <v>525365</v>
      </c>
      <c r="J1042" s="8"/>
    </row>
    <row r="1043" spans="2:10" x14ac:dyDescent="0.3">
      <c r="B1043" s="5">
        <v>45631</v>
      </c>
      <c r="C1043" s="6" t="s">
        <v>13</v>
      </c>
      <c r="D1043" s="4" t="s">
        <v>16</v>
      </c>
      <c r="E1043" s="4" t="str">
        <f>IFERROR(VLOOKUP(tbl_lançamentos[[#This Row],[Categoria]],tbl_configurações[],2,0),"")</f>
        <v>Entrada</v>
      </c>
      <c r="F1043" s="4" t="str">
        <f>IFERROR(VLOOKUP(tbl_lançamentos[[#This Row],[Categoria]],tbl_configurações[],3,0),"")</f>
        <v>Fixo</v>
      </c>
      <c r="G1043" s="7">
        <v>2764</v>
      </c>
      <c r="H1043" s="7">
        <f>IF(ISNUMBER(H1042),H1042,0)+IF(tbl_lançamentos[[#This Row],[Movimento]]="Entrada",tbl_lançamentos[[#This Row],[Realizado]],-tbl_lançamentos[[#This Row],[Realizado]])</f>
        <v>528129</v>
      </c>
      <c r="J1043" s="8"/>
    </row>
    <row r="1044" spans="2:10" x14ac:dyDescent="0.3">
      <c r="B1044" s="5">
        <v>45632</v>
      </c>
      <c r="C1044" s="6" t="s">
        <v>47</v>
      </c>
      <c r="D1044" s="4" t="s">
        <v>23</v>
      </c>
      <c r="E1044" s="4" t="str">
        <f>IFERROR(VLOOKUP(tbl_lançamentos[[#This Row],[Categoria]],tbl_configurações[],2,0),"")</f>
        <v>Saída</v>
      </c>
      <c r="F1044" s="4" t="str">
        <f>IFERROR(VLOOKUP(tbl_lançamentos[[#This Row],[Categoria]],tbl_configurações[],3,0),"")</f>
        <v>Fixo</v>
      </c>
      <c r="G1044" s="7">
        <v>2383</v>
      </c>
      <c r="H1044" s="7">
        <f>IF(ISNUMBER(H1043),H1043,0)+IF(tbl_lançamentos[[#This Row],[Movimento]]="Entrada",tbl_lançamentos[[#This Row],[Realizado]],-tbl_lançamentos[[#This Row],[Realizado]])</f>
        <v>525746</v>
      </c>
      <c r="J1044" s="8"/>
    </row>
    <row r="1045" spans="2:10" x14ac:dyDescent="0.3">
      <c r="B1045" s="5">
        <v>45633</v>
      </c>
      <c r="C1045" s="6" t="s">
        <v>49</v>
      </c>
      <c r="D1045" s="4" t="s">
        <v>26</v>
      </c>
      <c r="E1045" s="4" t="str">
        <f>IFERROR(VLOOKUP(tbl_lançamentos[[#This Row],[Categoria]],tbl_configurações[],2,0),"")</f>
        <v>Saída</v>
      </c>
      <c r="F1045" s="4" t="str">
        <f>IFERROR(VLOOKUP(tbl_lançamentos[[#This Row],[Categoria]],tbl_configurações[],3,0),"")</f>
        <v>Variável</v>
      </c>
      <c r="G1045" s="7">
        <v>2248</v>
      </c>
      <c r="H1045" s="7">
        <f>IF(ISNUMBER(H1044),H1044,0)+IF(tbl_lançamentos[[#This Row],[Movimento]]="Entrada",tbl_lançamentos[[#This Row],[Realizado]],-tbl_lançamentos[[#This Row],[Realizado]])</f>
        <v>523498</v>
      </c>
      <c r="J1045" s="8"/>
    </row>
    <row r="1046" spans="2:10" x14ac:dyDescent="0.3">
      <c r="B1046" s="5">
        <v>45634</v>
      </c>
      <c r="C1046" s="6" t="s">
        <v>13</v>
      </c>
      <c r="D1046" s="4" t="s">
        <v>16</v>
      </c>
      <c r="E1046" s="4" t="str">
        <f>IFERROR(VLOOKUP(tbl_lançamentos[[#This Row],[Categoria]],tbl_configurações[],2,0),"")</f>
        <v>Entrada</v>
      </c>
      <c r="F1046" s="4" t="str">
        <f>IFERROR(VLOOKUP(tbl_lançamentos[[#This Row],[Categoria]],tbl_configurações[],3,0),"")</f>
        <v>Fixo</v>
      </c>
      <c r="G1046" s="7">
        <v>1975</v>
      </c>
      <c r="H1046" s="7">
        <f>IF(ISNUMBER(H1045),H1045,0)+IF(tbl_lançamentos[[#This Row],[Movimento]]="Entrada",tbl_lançamentos[[#This Row],[Realizado]],-tbl_lançamentos[[#This Row],[Realizado]])</f>
        <v>525473</v>
      </c>
      <c r="J1046" s="8"/>
    </row>
    <row r="1047" spans="2:10" x14ac:dyDescent="0.3">
      <c r="B1047" s="5">
        <v>45635</v>
      </c>
      <c r="C1047" s="6" t="s">
        <v>45</v>
      </c>
      <c r="D1047" s="4" t="s">
        <v>28</v>
      </c>
      <c r="E1047" s="4" t="str">
        <f>IFERROR(VLOOKUP(tbl_lançamentos[[#This Row],[Categoria]],tbl_configurações[],2,0),"")</f>
        <v>Saída</v>
      </c>
      <c r="F1047" s="4" t="str">
        <f>IFERROR(VLOOKUP(tbl_lançamentos[[#This Row],[Categoria]],tbl_configurações[],3,0),"")</f>
        <v>Variável</v>
      </c>
      <c r="G1047" s="7">
        <v>643</v>
      </c>
      <c r="H1047" s="7">
        <f>IF(ISNUMBER(H1046),H1046,0)+IF(tbl_lançamentos[[#This Row],[Movimento]]="Entrada",tbl_lançamentos[[#This Row],[Realizado]],-tbl_lançamentos[[#This Row],[Realizado]])</f>
        <v>524830</v>
      </c>
      <c r="J1047" s="8"/>
    </row>
    <row r="1048" spans="2:10" x14ac:dyDescent="0.3">
      <c r="B1048" s="5">
        <v>45635</v>
      </c>
      <c r="C1048" s="6" t="s">
        <v>48</v>
      </c>
      <c r="D1048" s="4" t="s">
        <v>21</v>
      </c>
      <c r="E1048" s="4" t="str">
        <f>IFERROR(VLOOKUP(tbl_lançamentos[[#This Row],[Categoria]],tbl_configurações[],2,0),"")</f>
        <v>Saída</v>
      </c>
      <c r="F1048" s="4" t="str">
        <f>IFERROR(VLOOKUP(tbl_lançamentos[[#This Row],[Categoria]],tbl_configurações[],3,0),"")</f>
        <v>Fixo</v>
      </c>
      <c r="G1048" s="7">
        <v>3650</v>
      </c>
      <c r="H1048" s="7">
        <f>IF(ISNUMBER(H1047),H1047,0)+IF(tbl_lançamentos[[#This Row],[Movimento]]="Entrada",tbl_lançamentos[[#This Row],[Realizado]],-tbl_lançamentos[[#This Row],[Realizado]])</f>
        <v>521180</v>
      </c>
      <c r="J1048" s="8"/>
    </row>
    <row r="1049" spans="2:10" x14ac:dyDescent="0.3">
      <c r="B1049" s="5">
        <v>45637</v>
      </c>
      <c r="C1049" s="6" t="s">
        <v>13</v>
      </c>
      <c r="D1049" s="4" t="s">
        <v>16</v>
      </c>
      <c r="E1049" s="4" t="str">
        <f>IFERROR(VLOOKUP(tbl_lançamentos[[#This Row],[Categoria]],tbl_configurações[],2,0),"")</f>
        <v>Entrada</v>
      </c>
      <c r="F1049" s="4" t="str">
        <f>IFERROR(VLOOKUP(tbl_lançamentos[[#This Row],[Categoria]],tbl_configurações[],3,0),"")</f>
        <v>Fixo</v>
      </c>
      <c r="G1049" s="7">
        <v>497</v>
      </c>
      <c r="H1049" s="7">
        <f>IF(ISNUMBER(H1048),H1048,0)+IF(tbl_lançamentos[[#This Row],[Movimento]]="Entrada",tbl_lançamentos[[#This Row],[Realizado]],-tbl_lançamentos[[#This Row],[Realizado]])</f>
        <v>521677</v>
      </c>
      <c r="J1049" s="8"/>
    </row>
    <row r="1050" spans="2:10" x14ac:dyDescent="0.3">
      <c r="B1050" s="5">
        <v>45639</v>
      </c>
      <c r="C1050" s="6" t="s">
        <v>48</v>
      </c>
      <c r="D1050" s="4" t="s">
        <v>21</v>
      </c>
      <c r="E1050" s="4" t="str">
        <f>IFERROR(VLOOKUP(tbl_lançamentos[[#This Row],[Categoria]],tbl_configurações[],2,0),"")</f>
        <v>Saída</v>
      </c>
      <c r="F1050" s="4" t="str">
        <f>IFERROR(VLOOKUP(tbl_lançamentos[[#This Row],[Categoria]],tbl_configurações[],3,0),"")</f>
        <v>Fixo</v>
      </c>
      <c r="G1050" s="7">
        <v>3140</v>
      </c>
      <c r="H1050" s="7">
        <f>IF(ISNUMBER(H1049),H1049,0)+IF(tbl_lançamentos[[#This Row],[Movimento]]="Entrada",tbl_lançamentos[[#This Row],[Realizado]],-tbl_lançamentos[[#This Row],[Realizado]])</f>
        <v>518537</v>
      </c>
      <c r="J1050" s="8"/>
    </row>
    <row r="1051" spans="2:10" x14ac:dyDescent="0.3">
      <c r="B1051" s="5">
        <v>45639</v>
      </c>
      <c r="C1051" s="6" t="s">
        <v>54</v>
      </c>
      <c r="D1051" s="4" t="s">
        <v>19</v>
      </c>
      <c r="E1051" s="4" t="str">
        <f>IFERROR(VLOOKUP(tbl_lançamentos[[#This Row],[Categoria]],tbl_configurações[],2,0),"")</f>
        <v>Saída</v>
      </c>
      <c r="F1051" s="4" t="str">
        <f>IFERROR(VLOOKUP(tbl_lançamentos[[#This Row],[Categoria]],tbl_configurações[],3,0),"")</f>
        <v>Fixo</v>
      </c>
      <c r="G1051" s="7">
        <v>3094</v>
      </c>
      <c r="H1051" s="7">
        <f>IF(ISNUMBER(H1050),H1050,0)+IF(tbl_lançamentos[[#This Row],[Movimento]]="Entrada",tbl_lançamentos[[#This Row],[Realizado]],-tbl_lançamentos[[#This Row],[Realizado]])</f>
        <v>515443</v>
      </c>
      <c r="J1051" s="8"/>
    </row>
    <row r="1052" spans="2:10" x14ac:dyDescent="0.3">
      <c r="B1052" s="5">
        <v>45639</v>
      </c>
      <c r="C1052" s="6" t="s">
        <v>32</v>
      </c>
      <c r="D1052" s="4" t="s">
        <v>27</v>
      </c>
      <c r="E1052" s="4" t="str">
        <f>IFERROR(VLOOKUP(tbl_lançamentos[[#This Row],[Categoria]],tbl_configurações[],2,0),"")</f>
        <v>Saída</v>
      </c>
      <c r="F1052" s="4" t="str">
        <f>IFERROR(VLOOKUP(tbl_lançamentos[[#This Row],[Categoria]],tbl_configurações[],3,0),"")</f>
        <v>Variável</v>
      </c>
      <c r="G1052" s="7">
        <v>1649</v>
      </c>
      <c r="H1052" s="7">
        <f>IF(ISNUMBER(H1051),H1051,0)+IF(tbl_lançamentos[[#This Row],[Movimento]]="Entrada",tbl_lançamentos[[#This Row],[Realizado]],-tbl_lançamentos[[#This Row],[Realizado]])</f>
        <v>513794</v>
      </c>
      <c r="J1052" s="8"/>
    </row>
    <row r="1053" spans="2:10" x14ac:dyDescent="0.3">
      <c r="B1053" s="5">
        <v>45639</v>
      </c>
      <c r="C1053" s="6" t="s">
        <v>49</v>
      </c>
      <c r="D1053" s="4" t="s">
        <v>26</v>
      </c>
      <c r="E1053" s="4" t="str">
        <f>IFERROR(VLOOKUP(tbl_lançamentos[[#This Row],[Categoria]],tbl_configurações[],2,0),"")</f>
        <v>Saída</v>
      </c>
      <c r="F1053" s="4" t="str">
        <f>IFERROR(VLOOKUP(tbl_lançamentos[[#This Row],[Categoria]],tbl_configurações[],3,0),"")</f>
        <v>Variável</v>
      </c>
      <c r="G1053" s="7">
        <v>2435</v>
      </c>
      <c r="H1053" s="7">
        <f>IF(ISNUMBER(H1052),H1052,0)+IF(tbl_lançamentos[[#This Row],[Movimento]]="Entrada",tbl_lançamentos[[#This Row],[Realizado]],-tbl_lançamentos[[#This Row],[Realizado]])</f>
        <v>511359</v>
      </c>
      <c r="J1053" s="8"/>
    </row>
    <row r="1054" spans="2:10" x14ac:dyDescent="0.3">
      <c r="B1054" s="5">
        <v>45640</v>
      </c>
      <c r="C1054" s="6" t="s">
        <v>56</v>
      </c>
      <c r="D1054" s="4" t="s">
        <v>22</v>
      </c>
      <c r="E1054" s="4" t="str">
        <f>IFERROR(VLOOKUP(tbl_lançamentos[[#This Row],[Categoria]],tbl_configurações[],2,0),"")</f>
        <v>Saída</v>
      </c>
      <c r="F1054" s="4" t="str">
        <f>IFERROR(VLOOKUP(tbl_lançamentos[[#This Row],[Categoria]],tbl_configurações[],3,0),"")</f>
        <v>Fixo</v>
      </c>
      <c r="G1054" s="7">
        <v>3405</v>
      </c>
      <c r="H1054" s="7">
        <f>IF(ISNUMBER(H1053),H1053,0)+IF(tbl_lançamentos[[#This Row],[Movimento]]="Entrada",tbl_lançamentos[[#This Row],[Realizado]],-tbl_lançamentos[[#This Row],[Realizado]])</f>
        <v>507954</v>
      </c>
      <c r="J1054" s="8"/>
    </row>
    <row r="1055" spans="2:10" x14ac:dyDescent="0.3">
      <c r="B1055" s="5">
        <v>45640</v>
      </c>
      <c r="C1055" s="6" t="s">
        <v>36</v>
      </c>
      <c r="D1055" s="4" t="s">
        <v>22</v>
      </c>
      <c r="E1055" s="4" t="str">
        <f>IFERROR(VLOOKUP(tbl_lançamentos[[#This Row],[Categoria]],tbl_configurações[],2,0),"")</f>
        <v>Saída</v>
      </c>
      <c r="F1055" s="4" t="str">
        <f>IFERROR(VLOOKUP(tbl_lançamentos[[#This Row],[Categoria]],tbl_configurações[],3,0),"")</f>
        <v>Fixo</v>
      </c>
      <c r="G1055" s="7">
        <v>2693</v>
      </c>
      <c r="H1055" s="7">
        <f>IF(ISNUMBER(H1054),H1054,0)+IF(tbl_lançamentos[[#This Row],[Movimento]]="Entrada",tbl_lançamentos[[#This Row],[Realizado]],-tbl_lançamentos[[#This Row],[Realizado]])</f>
        <v>505261</v>
      </c>
      <c r="J1055" s="8"/>
    </row>
    <row r="1056" spans="2:10" x14ac:dyDescent="0.3">
      <c r="B1056" s="5">
        <v>45642</v>
      </c>
      <c r="C1056" s="6" t="s">
        <v>48</v>
      </c>
      <c r="D1056" s="4" t="s">
        <v>21</v>
      </c>
      <c r="E1056" s="4" t="str">
        <f>IFERROR(VLOOKUP(tbl_lançamentos[[#This Row],[Categoria]],tbl_configurações[],2,0),"")</f>
        <v>Saída</v>
      </c>
      <c r="F1056" s="4" t="str">
        <f>IFERROR(VLOOKUP(tbl_lançamentos[[#This Row],[Categoria]],tbl_configurações[],3,0),"")</f>
        <v>Fixo</v>
      </c>
      <c r="G1056" s="7">
        <v>699</v>
      </c>
      <c r="H1056" s="7">
        <f>IF(ISNUMBER(H1055),H1055,0)+IF(tbl_lançamentos[[#This Row],[Movimento]]="Entrada",tbl_lançamentos[[#This Row],[Realizado]],-tbl_lançamentos[[#This Row],[Realizado]])</f>
        <v>504562</v>
      </c>
      <c r="J1056" s="8"/>
    </row>
    <row r="1057" spans="2:10" x14ac:dyDescent="0.3">
      <c r="B1057" s="5">
        <v>45642</v>
      </c>
      <c r="C1057" s="6" t="s">
        <v>54</v>
      </c>
      <c r="D1057" s="4" t="s">
        <v>19</v>
      </c>
      <c r="E1057" s="4" t="str">
        <f>IFERROR(VLOOKUP(tbl_lançamentos[[#This Row],[Categoria]],tbl_configurações[],2,0),"")</f>
        <v>Saída</v>
      </c>
      <c r="F1057" s="4" t="str">
        <f>IFERROR(VLOOKUP(tbl_lançamentos[[#This Row],[Categoria]],tbl_configurações[],3,0),"")</f>
        <v>Fixo</v>
      </c>
      <c r="G1057" s="7">
        <v>2281</v>
      </c>
      <c r="H1057" s="7">
        <f>IF(ISNUMBER(H1056),H1056,0)+IF(tbl_lançamentos[[#This Row],[Movimento]]="Entrada",tbl_lançamentos[[#This Row],[Realizado]],-tbl_lançamentos[[#This Row],[Realizado]])</f>
        <v>502281</v>
      </c>
      <c r="J1057" s="8"/>
    </row>
    <row r="1058" spans="2:10" x14ac:dyDescent="0.3">
      <c r="B1058" s="5">
        <v>45642</v>
      </c>
      <c r="C1058" s="6" t="s">
        <v>12</v>
      </c>
      <c r="D1058" s="4" t="s">
        <v>19</v>
      </c>
      <c r="E1058" s="4" t="str">
        <f>IFERROR(VLOOKUP(tbl_lançamentos[[#This Row],[Categoria]],tbl_configurações[],2,0),"")</f>
        <v>Saída</v>
      </c>
      <c r="F1058" s="4" t="str">
        <f>IFERROR(VLOOKUP(tbl_lançamentos[[#This Row],[Categoria]],tbl_configurações[],3,0),"")</f>
        <v>Fixo</v>
      </c>
      <c r="G1058" s="7">
        <v>2047</v>
      </c>
      <c r="H1058" s="7">
        <f>IF(ISNUMBER(H1057),H1057,0)+IF(tbl_lançamentos[[#This Row],[Movimento]]="Entrada",tbl_lançamentos[[#This Row],[Realizado]],-tbl_lançamentos[[#This Row],[Realizado]])</f>
        <v>500234</v>
      </c>
      <c r="J1058" s="8"/>
    </row>
    <row r="1059" spans="2:10" x14ac:dyDescent="0.3">
      <c r="B1059" s="5">
        <v>45644</v>
      </c>
      <c r="C1059" s="6" t="s">
        <v>31</v>
      </c>
      <c r="D1059" s="4" t="s">
        <v>21</v>
      </c>
      <c r="E1059" s="4" t="str">
        <f>IFERROR(VLOOKUP(tbl_lançamentos[[#This Row],[Categoria]],tbl_configurações[],2,0),"")</f>
        <v>Saída</v>
      </c>
      <c r="F1059" s="4" t="str">
        <f>IFERROR(VLOOKUP(tbl_lançamentos[[#This Row],[Categoria]],tbl_configurações[],3,0),"")</f>
        <v>Fixo</v>
      </c>
      <c r="G1059" s="7">
        <v>1794</v>
      </c>
      <c r="H1059" s="7">
        <f>IF(ISNUMBER(H1058),H1058,0)+IF(tbl_lançamentos[[#This Row],[Movimento]]="Entrada",tbl_lançamentos[[#This Row],[Realizado]],-tbl_lançamentos[[#This Row],[Realizado]])</f>
        <v>498440</v>
      </c>
      <c r="J1059" s="8"/>
    </row>
    <row r="1060" spans="2:10" x14ac:dyDescent="0.3">
      <c r="B1060" s="5">
        <v>45644</v>
      </c>
      <c r="C1060" s="6" t="s">
        <v>55</v>
      </c>
      <c r="D1060" s="4" t="s">
        <v>21</v>
      </c>
      <c r="E1060" s="4" t="str">
        <f>IFERROR(VLOOKUP(tbl_lançamentos[[#This Row],[Categoria]],tbl_configurações[],2,0),"")</f>
        <v>Saída</v>
      </c>
      <c r="F1060" s="4" t="str">
        <f>IFERROR(VLOOKUP(tbl_lançamentos[[#This Row],[Categoria]],tbl_configurações[],3,0),"")</f>
        <v>Fixo</v>
      </c>
      <c r="G1060" s="7">
        <v>1539</v>
      </c>
      <c r="H1060" s="7">
        <f>IF(ISNUMBER(H1059),H1059,0)+IF(tbl_lançamentos[[#This Row],[Movimento]]="Entrada",tbl_lançamentos[[#This Row],[Realizado]],-tbl_lançamentos[[#This Row],[Realizado]])</f>
        <v>496901</v>
      </c>
      <c r="J1060" s="8"/>
    </row>
    <row r="1061" spans="2:10" x14ac:dyDescent="0.3">
      <c r="B1061" s="5">
        <v>45645</v>
      </c>
      <c r="C1061" s="6" t="s">
        <v>46</v>
      </c>
      <c r="D1061" s="4" t="s">
        <v>22</v>
      </c>
      <c r="E1061" s="4" t="str">
        <f>IFERROR(VLOOKUP(tbl_lançamentos[[#This Row],[Categoria]],tbl_configurações[],2,0),"")</f>
        <v>Saída</v>
      </c>
      <c r="F1061" s="4" t="str">
        <f>IFERROR(VLOOKUP(tbl_lançamentos[[#This Row],[Categoria]],tbl_configurações[],3,0),"")</f>
        <v>Fixo</v>
      </c>
      <c r="G1061" s="7">
        <v>2498</v>
      </c>
      <c r="H1061" s="7">
        <f>IF(ISNUMBER(H1060),H1060,0)+IF(tbl_lançamentos[[#This Row],[Movimento]]="Entrada",tbl_lançamentos[[#This Row],[Realizado]],-tbl_lançamentos[[#This Row],[Realizado]])</f>
        <v>494403</v>
      </c>
      <c r="J1061" s="8"/>
    </row>
    <row r="1062" spans="2:10" x14ac:dyDescent="0.3">
      <c r="B1062" s="5">
        <v>45646</v>
      </c>
      <c r="C1062" s="6" t="s">
        <v>33</v>
      </c>
      <c r="D1062" s="4" t="s">
        <v>20</v>
      </c>
      <c r="E1062" s="4" t="str">
        <f>IFERROR(VLOOKUP(tbl_lançamentos[[#This Row],[Categoria]],tbl_configurações[],2,0),"")</f>
        <v>Saída</v>
      </c>
      <c r="F1062" s="4" t="str">
        <f>IFERROR(VLOOKUP(tbl_lançamentos[[#This Row],[Categoria]],tbl_configurações[],3,0),"")</f>
        <v>Fixo</v>
      </c>
      <c r="G1062" s="7">
        <v>3418</v>
      </c>
      <c r="H1062" s="7">
        <f>IF(ISNUMBER(H1061),H1061,0)+IF(tbl_lançamentos[[#This Row],[Movimento]]="Entrada",tbl_lançamentos[[#This Row],[Realizado]],-tbl_lançamentos[[#This Row],[Realizado]])</f>
        <v>490985</v>
      </c>
      <c r="J1062" s="8"/>
    </row>
    <row r="1063" spans="2:10" x14ac:dyDescent="0.3">
      <c r="B1063" s="5">
        <v>45646</v>
      </c>
      <c r="C1063" s="6" t="s">
        <v>29</v>
      </c>
      <c r="D1063" s="4" t="s">
        <v>24</v>
      </c>
      <c r="E1063" s="4" t="str">
        <f>IFERROR(VLOOKUP(tbl_lançamentos[[#This Row],[Categoria]],tbl_configurações[],2,0),"")</f>
        <v>Saída</v>
      </c>
      <c r="F1063" s="4" t="str">
        <f>IFERROR(VLOOKUP(tbl_lançamentos[[#This Row],[Categoria]],tbl_configurações[],3,0),"")</f>
        <v>Variável</v>
      </c>
      <c r="G1063" s="7">
        <v>3291</v>
      </c>
      <c r="H1063" s="7">
        <f>IF(ISNUMBER(H1062),H1062,0)+IF(tbl_lançamentos[[#This Row],[Movimento]]="Entrada",tbl_lançamentos[[#This Row],[Realizado]],-tbl_lançamentos[[#This Row],[Realizado]])</f>
        <v>487694</v>
      </c>
      <c r="J1063" s="8"/>
    </row>
    <row r="1064" spans="2:10" x14ac:dyDescent="0.3">
      <c r="B1064" s="5">
        <v>45647</v>
      </c>
      <c r="C1064" s="6" t="s">
        <v>11</v>
      </c>
      <c r="D1064" s="4" t="s">
        <v>3</v>
      </c>
      <c r="E1064" s="4" t="str">
        <f>IFERROR(VLOOKUP(tbl_lançamentos[[#This Row],[Categoria]],tbl_configurações[],2,0),"")</f>
        <v>Entrada</v>
      </c>
      <c r="F1064" s="4" t="str">
        <f>IFERROR(VLOOKUP(tbl_lançamentos[[#This Row],[Categoria]],tbl_configurações[],3,0),"")</f>
        <v>Fixo</v>
      </c>
      <c r="G1064" s="7">
        <v>70000</v>
      </c>
      <c r="H1064" s="7">
        <f>IF(ISNUMBER(H1063),H1063,0)+IF(tbl_lançamentos[[#This Row],[Movimento]]="Entrada",tbl_lançamentos[[#This Row],[Realizado]],-tbl_lançamentos[[#This Row],[Realizado]])</f>
        <v>557694</v>
      </c>
      <c r="J1064" s="8"/>
    </row>
    <row r="1065" spans="2:10" x14ac:dyDescent="0.3">
      <c r="B1065" s="5">
        <v>45647</v>
      </c>
      <c r="C1065" s="6" t="s">
        <v>37</v>
      </c>
      <c r="D1065" s="4" t="s">
        <v>23</v>
      </c>
      <c r="E1065" s="4" t="str">
        <f>IFERROR(VLOOKUP(tbl_lançamentos[[#This Row],[Categoria]],tbl_configurações[],2,0),"")</f>
        <v>Saída</v>
      </c>
      <c r="F1065" s="4" t="str">
        <f>IFERROR(VLOOKUP(tbl_lançamentos[[#This Row],[Categoria]],tbl_configurações[],3,0),"")</f>
        <v>Fixo</v>
      </c>
      <c r="G1065" s="7">
        <v>3996</v>
      </c>
      <c r="H1065" s="7">
        <f>IF(ISNUMBER(H1064),H1064,0)+IF(tbl_lançamentos[[#This Row],[Movimento]]="Entrada",tbl_lançamentos[[#This Row],[Realizado]],-tbl_lançamentos[[#This Row],[Realizado]])</f>
        <v>553698</v>
      </c>
      <c r="J1065" s="8"/>
    </row>
    <row r="1066" spans="2:10" x14ac:dyDescent="0.3">
      <c r="B1066" s="5">
        <v>45647</v>
      </c>
      <c r="C1066" s="6" t="s">
        <v>58</v>
      </c>
      <c r="D1066" s="4" t="s">
        <v>17</v>
      </c>
      <c r="E1066" s="4" t="str">
        <f>IFERROR(VLOOKUP(tbl_lançamentos[[#This Row],[Categoria]],tbl_configurações[],2,0),"")</f>
        <v>Saída</v>
      </c>
      <c r="F1066" s="4" t="str">
        <f>IFERROR(VLOOKUP(tbl_lançamentos[[#This Row],[Categoria]],tbl_configurações[],3,0),"")</f>
        <v>Fixo</v>
      </c>
      <c r="G1066" s="7">
        <v>2810</v>
      </c>
      <c r="H1066" s="7">
        <f>IF(ISNUMBER(H1065),H1065,0)+IF(tbl_lançamentos[[#This Row],[Movimento]]="Entrada",tbl_lançamentos[[#This Row],[Realizado]],-tbl_lançamentos[[#This Row],[Realizado]])</f>
        <v>550888</v>
      </c>
      <c r="J1066" s="8"/>
    </row>
    <row r="1067" spans="2:10" x14ac:dyDescent="0.3">
      <c r="B1067" s="5">
        <v>45648</v>
      </c>
      <c r="C1067" s="6" t="s">
        <v>46</v>
      </c>
      <c r="D1067" s="4" t="s">
        <v>22</v>
      </c>
      <c r="E1067" s="4" t="str">
        <f>IFERROR(VLOOKUP(tbl_lançamentos[[#This Row],[Categoria]],tbl_configurações[],2,0),"")</f>
        <v>Saída</v>
      </c>
      <c r="F1067" s="4" t="str">
        <f>IFERROR(VLOOKUP(tbl_lançamentos[[#This Row],[Categoria]],tbl_configurações[],3,0),"")</f>
        <v>Fixo</v>
      </c>
      <c r="G1067" s="7">
        <v>2381</v>
      </c>
      <c r="H1067" s="7">
        <f>IF(ISNUMBER(H1066),H1066,0)+IF(tbl_lançamentos[[#This Row],[Movimento]]="Entrada",tbl_lançamentos[[#This Row],[Realizado]],-tbl_lançamentos[[#This Row],[Realizado]])</f>
        <v>548507</v>
      </c>
      <c r="J1067" s="8"/>
    </row>
    <row r="1068" spans="2:10" x14ac:dyDescent="0.3">
      <c r="B1068" s="5">
        <v>45648</v>
      </c>
      <c r="C1068" s="6" t="s">
        <v>14</v>
      </c>
      <c r="D1068" s="4" t="s">
        <v>15</v>
      </c>
      <c r="E1068" s="4" t="str">
        <f>IFERROR(VLOOKUP(tbl_lançamentos[[#This Row],[Categoria]],tbl_configurações[],2,0),"")</f>
        <v>Entrada</v>
      </c>
      <c r="F1068" s="4" t="str">
        <f>IFERROR(VLOOKUP(tbl_lançamentos[[#This Row],[Categoria]],tbl_configurações[],3,0),"")</f>
        <v>Fixo</v>
      </c>
      <c r="G1068" s="7">
        <v>1077</v>
      </c>
      <c r="H1068" s="7">
        <f>IF(ISNUMBER(H1067),H1067,0)+IF(tbl_lançamentos[[#This Row],[Movimento]]="Entrada",tbl_lançamentos[[#This Row],[Realizado]],-tbl_lançamentos[[#This Row],[Realizado]])</f>
        <v>549584</v>
      </c>
      <c r="J1068" s="8"/>
    </row>
    <row r="1069" spans="2:10" x14ac:dyDescent="0.3">
      <c r="B1069" s="5">
        <v>45651</v>
      </c>
      <c r="C1069" s="6" t="s">
        <v>53</v>
      </c>
      <c r="D1069" s="4" t="s">
        <v>16</v>
      </c>
      <c r="E1069" s="4" t="str">
        <f>IFERROR(VLOOKUP(tbl_lançamentos[[#This Row],[Categoria]],tbl_configurações[],2,0),"")</f>
        <v>Entrada</v>
      </c>
      <c r="F1069" s="4" t="str">
        <f>IFERROR(VLOOKUP(tbl_lançamentos[[#This Row],[Categoria]],tbl_configurações[],3,0),"")</f>
        <v>Fixo</v>
      </c>
      <c r="G1069" s="7">
        <v>1323</v>
      </c>
      <c r="H1069" s="7">
        <f>IF(ISNUMBER(H1068),H1068,0)+IF(tbl_lançamentos[[#This Row],[Movimento]]="Entrada",tbl_lançamentos[[#This Row],[Realizado]],-tbl_lançamentos[[#This Row],[Realizado]])</f>
        <v>550907</v>
      </c>
      <c r="J1069" s="8"/>
    </row>
    <row r="1070" spans="2:10" x14ac:dyDescent="0.3">
      <c r="B1070" s="5">
        <v>45651</v>
      </c>
      <c r="C1070" s="6" t="s">
        <v>42</v>
      </c>
      <c r="D1070" s="4" t="s">
        <v>20</v>
      </c>
      <c r="E1070" s="4" t="str">
        <f>IFERROR(VLOOKUP(tbl_lançamentos[[#This Row],[Categoria]],tbl_configurações[],2,0),"")</f>
        <v>Saída</v>
      </c>
      <c r="F1070" s="4" t="str">
        <f>IFERROR(VLOOKUP(tbl_lançamentos[[#This Row],[Categoria]],tbl_configurações[],3,0),"")</f>
        <v>Fixo</v>
      </c>
      <c r="G1070" s="7">
        <v>1998</v>
      </c>
      <c r="H1070" s="7">
        <f>IF(ISNUMBER(H1069),H1069,0)+IF(tbl_lançamentos[[#This Row],[Movimento]]="Entrada",tbl_lançamentos[[#This Row],[Realizado]],-tbl_lançamentos[[#This Row],[Realizado]])</f>
        <v>548909</v>
      </c>
      <c r="J1070" s="8"/>
    </row>
    <row r="1071" spans="2:10" x14ac:dyDescent="0.3">
      <c r="B1071" s="5">
        <v>45653</v>
      </c>
      <c r="C1071" s="6" t="s">
        <v>57</v>
      </c>
      <c r="D1071" s="4" t="s">
        <v>26</v>
      </c>
      <c r="E1071" s="4" t="str">
        <f>IFERROR(VLOOKUP(tbl_lançamentos[[#This Row],[Categoria]],tbl_configurações[],2,0),"")</f>
        <v>Saída</v>
      </c>
      <c r="F1071" s="4" t="str">
        <f>IFERROR(VLOOKUP(tbl_lançamentos[[#This Row],[Categoria]],tbl_configurações[],3,0),"")</f>
        <v>Variável</v>
      </c>
      <c r="G1071" s="7">
        <v>3363</v>
      </c>
      <c r="H1071" s="7">
        <f>IF(ISNUMBER(H1070),H1070,0)+IF(tbl_lançamentos[[#This Row],[Movimento]]="Entrada",tbl_lançamentos[[#This Row],[Realizado]],-tbl_lançamentos[[#This Row],[Realizado]])</f>
        <v>545546</v>
      </c>
      <c r="J1071" s="8"/>
    </row>
    <row r="1072" spans="2:10" x14ac:dyDescent="0.3">
      <c r="B1072" s="5">
        <v>45655</v>
      </c>
      <c r="C1072" s="6" t="s">
        <v>29</v>
      </c>
      <c r="D1072" s="4" t="s">
        <v>24</v>
      </c>
      <c r="E1072" s="4" t="str">
        <f>IFERROR(VLOOKUP(tbl_lançamentos[[#This Row],[Categoria]],tbl_configurações[],2,0),"")</f>
        <v>Saída</v>
      </c>
      <c r="F1072" s="4" t="str">
        <f>IFERROR(VLOOKUP(tbl_lançamentos[[#This Row],[Categoria]],tbl_configurações[],3,0),"")</f>
        <v>Variável</v>
      </c>
      <c r="G1072" s="7">
        <v>1389</v>
      </c>
      <c r="H1072" s="7">
        <f>IF(ISNUMBER(H1071),H1071,0)+IF(tbl_lançamentos[[#This Row],[Movimento]]="Entrada",tbl_lançamentos[[#This Row],[Realizado]],-tbl_lançamentos[[#This Row],[Realizado]])</f>
        <v>544157</v>
      </c>
      <c r="J1072" s="8"/>
    </row>
    <row r="1073" spans="2:10" x14ac:dyDescent="0.3">
      <c r="B1073" s="5">
        <v>45655</v>
      </c>
      <c r="C1073" s="6" t="s">
        <v>55</v>
      </c>
      <c r="D1073" s="4" t="s">
        <v>21</v>
      </c>
      <c r="E1073" s="4" t="str">
        <f>IFERROR(VLOOKUP(tbl_lançamentos[[#This Row],[Categoria]],tbl_configurações[],2,0),"")</f>
        <v>Saída</v>
      </c>
      <c r="F1073" s="4" t="str">
        <f>IFERROR(VLOOKUP(tbl_lançamentos[[#This Row],[Categoria]],tbl_configurações[],3,0),"")</f>
        <v>Fixo</v>
      </c>
      <c r="G1073" s="7">
        <v>347</v>
      </c>
      <c r="H1073" s="7">
        <f>IF(ISNUMBER(H1072),H1072,0)+IF(tbl_lançamentos[[#This Row],[Movimento]]="Entrada",tbl_lançamentos[[#This Row],[Realizado]],-tbl_lançamentos[[#This Row],[Realizado]])</f>
        <v>543810</v>
      </c>
      <c r="J1073" s="8"/>
    </row>
    <row r="1074" spans="2:10" x14ac:dyDescent="0.3">
      <c r="B1074" s="5">
        <v>45656</v>
      </c>
      <c r="C1074" s="6" t="s">
        <v>32</v>
      </c>
      <c r="D1074" s="4" t="s">
        <v>27</v>
      </c>
      <c r="E1074" s="4" t="str">
        <f>IFERROR(VLOOKUP(tbl_lançamentos[[#This Row],[Categoria]],tbl_configurações[],2,0),"")</f>
        <v>Saída</v>
      </c>
      <c r="F1074" s="4" t="str">
        <f>IFERROR(VLOOKUP(tbl_lançamentos[[#This Row],[Categoria]],tbl_configurações[],3,0),"")</f>
        <v>Variável</v>
      </c>
      <c r="G1074" s="7">
        <v>1578</v>
      </c>
      <c r="H1074" s="7">
        <f>IF(ISNUMBER(H1073),H1073,0)+IF(tbl_lançamentos[[#This Row],[Movimento]]="Entrada",tbl_lançamentos[[#This Row],[Realizado]],-tbl_lançamentos[[#This Row],[Realizado]])</f>
        <v>542232</v>
      </c>
      <c r="J1074" s="8"/>
    </row>
    <row r="1075" spans="2:10" x14ac:dyDescent="0.3">
      <c r="B1075" s="5">
        <v>45657</v>
      </c>
      <c r="C1075" s="6" t="s">
        <v>12</v>
      </c>
      <c r="D1075" s="4" t="s">
        <v>19</v>
      </c>
      <c r="E1075" s="4" t="str">
        <f>IFERROR(VLOOKUP(tbl_lançamentos[[#This Row],[Categoria]],tbl_configurações[],2,0),"")</f>
        <v>Saída</v>
      </c>
      <c r="F1075" s="4" t="str">
        <f>IFERROR(VLOOKUP(tbl_lançamentos[[#This Row],[Categoria]],tbl_configurações[],3,0),"")</f>
        <v>Fixo</v>
      </c>
      <c r="G1075" s="7">
        <v>2840</v>
      </c>
      <c r="H1075" s="7">
        <f>IF(ISNUMBER(H1074),H1074,0)+IF(tbl_lançamentos[[#This Row],[Movimento]]="Entrada",tbl_lançamentos[[#This Row],[Realizado]],-tbl_lançamentos[[#This Row],[Realizado]])</f>
        <v>539392</v>
      </c>
      <c r="J1075" s="8"/>
    </row>
  </sheetData>
  <dataValidations count="1">
    <dataValidation type="list" allowBlank="1" showInputMessage="1" showErrorMessage="1" sqref="D6:D1075" xr:uid="{FEF687B8-CDC7-4ADD-9543-D07820B814E7}">
      <formula1>lst_categoria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6EF6-6388-45E9-82B8-48D10BD70F7D}">
  <dimension ref="A1:AI31"/>
  <sheetViews>
    <sheetView showGridLines="0" showRowColHeaders="0" tabSelected="1" zoomScaleNormal="100" workbookViewId="0">
      <selection activeCell="A3" sqref="A3"/>
    </sheetView>
  </sheetViews>
  <sheetFormatPr defaultRowHeight="16.5" x14ac:dyDescent="0.3"/>
  <cols>
    <col min="1" max="1" width="9.140625" style="2"/>
    <col min="2" max="2" width="16.140625" style="2" bestFit="1" customWidth="1"/>
    <col min="3" max="3" width="18.140625" style="2" customWidth="1"/>
    <col min="4" max="16" width="12.42578125" style="2" customWidth="1"/>
    <col min="17" max="17" width="9.140625" style="2"/>
    <col min="18" max="18" width="12.140625" style="2" bestFit="1" customWidth="1"/>
    <col min="19" max="16384" width="9.140625" style="2"/>
  </cols>
  <sheetData>
    <row r="1" spans="1:35" ht="3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9" customHeight="1" x14ac:dyDescent="0.3"/>
    <row r="4" spans="1:35" ht="19.5" customHeight="1" x14ac:dyDescent="0.3">
      <c r="B4" s="9" t="s">
        <v>60</v>
      </c>
      <c r="C4" s="10">
        <v>2022</v>
      </c>
    </row>
    <row r="5" spans="1:35" ht="9" customHeight="1" x14ac:dyDescent="0.3"/>
    <row r="6" spans="1:35" ht="15" customHeight="1" x14ac:dyDescent="0.3">
      <c r="D6" s="11">
        <f>DATE($C$4,1,1)</f>
        <v>44562</v>
      </c>
      <c r="E6" s="11">
        <f>EDATE(D6,1)</f>
        <v>44593</v>
      </c>
      <c r="F6" s="11">
        <f t="shared" ref="F6:O6" si="0">EDATE(E6,1)</f>
        <v>44621</v>
      </c>
      <c r="G6" s="11">
        <f t="shared" si="0"/>
        <v>44652</v>
      </c>
      <c r="H6" s="11">
        <f t="shared" si="0"/>
        <v>44682</v>
      </c>
      <c r="I6" s="11">
        <f t="shared" si="0"/>
        <v>44713</v>
      </c>
      <c r="J6" s="11">
        <f t="shared" si="0"/>
        <v>44743</v>
      </c>
      <c r="K6" s="11">
        <f t="shared" si="0"/>
        <v>44774</v>
      </c>
      <c r="L6" s="11">
        <f t="shared" si="0"/>
        <v>44805</v>
      </c>
      <c r="M6" s="11">
        <f t="shared" si="0"/>
        <v>44835</v>
      </c>
      <c r="N6" s="11">
        <f t="shared" si="0"/>
        <v>44866</v>
      </c>
      <c r="O6" s="11">
        <f t="shared" si="0"/>
        <v>44896</v>
      </c>
      <c r="P6" s="11" t="s">
        <v>61</v>
      </c>
      <c r="R6" s="3"/>
    </row>
    <row r="7" spans="1:35" x14ac:dyDescent="0.3">
      <c r="B7" s="33" t="s">
        <v>4</v>
      </c>
      <c r="C7" s="1"/>
      <c r="D7" s="12">
        <f>SUM(D8:D11)</f>
        <v>68679</v>
      </c>
      <c r="E7" s="12">
        <f t="shared" ref="E7:P7" si="1">SUM(E8:E11)</f>
        <v>63457</v>
      </c>
      <c r="F7" s="12">
        <f t="shared" si="1"/>
        <v>18833</v>
      </c>
      <c r="G7" s="12">
        <f t="shared" si="1"/>
        <v>28917</v>
      </c>
      <c r="H7" s="12">
        <f t="shared" si="1"/>
        <v>71098</v>
      </c>
      <c r="I7" s="12">
        <f t="shared" si="1"/>
        <v>8786</v>
      </c>
      <c r="J7" s="12">
        <f t="shared" si="1"/>
        <v>94425</v>
      </c>
      <c r="K7" s="12">
        <f t="shared" si="1"/>
        <v>2485</v>
      </c>
      <c r="L7" s="12">
        <f t="shared" si="1"/>
        <v>156901</v>
      </c>
      <c r="M7" s="12">
        <f t="shared" si="1"/>
        <v>53427</v>
      </c>
      <c r="N7" s="12">
        <f t="shared" si="1"/>
        <v>3597</v>
      </c>
      <c r="O7" s="12">
        <f t="shared" si="1"/>
        <v>2583</v>
      </c>
      <c r="P7" s="12">
        <f t="shared" si="1"/>
        <v>573188</v>
      </c>
    </row>
    <row r="8" spans="1:35" x14ac:dyDescent="0.3">
      <c r="B8" s="16" t="s">
        <v>15</v>
      </c>
      <c r="C8" s="16" t="s">
        <v>5</v>
      </c>
      <c r="D8" s="17">
        <f>SUMIFS(tbl_lançamentos[Realizado],
                     tbl_lançamentos[Categoria],$B8,
                     tbl_lançamentos[Data],"&gt;="&amp;D$6,
                     tbl_lançamentos[Data],"&lt;="&amp;EOMONTH(D$6,0))</f>
        <v>376</v>
      </c>
      <c r="E8" s="17">
        <f>SUMIFS(tbl_lançamentos[Realizado],
                     tbl_lançamentos[Categoria],$B8,
                     tbl_lançamentos[Data],"&gt;="&amp;E$6,
                     tbl_lançamentos[Data],"&lt;="&amp;EOMONTH(E$6,0))</f>
        <v>0</v>
      </c>
      <c r="F8" s="17">
        <f>SUMIFS(tbl_lançamentos[Realizado],
                     tbl_lançamentos[Categoria],$B8,
                     tbl_lançamentos[Data],"&gt;="&amp;F$6,
                     tbl_lançamentos[Data],"&lt;="&amp;EOMONTH(F$6,0))</f>
        <v>6196</v>
      </c>
      <c r="G8" s="17">
        <f>SUMIFS(tbl_lançamentos[Realizado],
                     tbl_lançamentos[Categoria],$B8,
                     tbl_lançamentos[Data],"&gt;="&amp;G$6,
                     tbl_lançamentos[Data],"&lt;="&amp;EOMONTH(G$6,0))</f>
        <v>25000</v>
      </c>
      <c r="H8" s="17">
        <f>SUMIFS(tbl_lançamentos[Realizado],
                     tbl_lançamentos[Categoria],$B8,
                     tbl_lançamentos[Data],"&gt;="&amp;H$6,
                     tbl_lançamentos[Data],"&lt;="&amp;EOMONTH(H$6,0))</f>
        <v>7438</v>
      </c>
      <c r="I8" s="17">
        <f>SUMIFS(tbl_lançamentos[Realizado],
                     tbl_lançamentos[Categoria],$B8,
                     tbl_lançamentos[Data],"&gt;="&amp;I$6,
                     tbl_lançamentos[Data],"&lt;="&amp;EOMONTH(I$6,0))</f>
        <v>0</v>
      </c>
      <c r="J8" s="17">
        <f>SUMIFS(tbl_lançamentos[Realizado],
                     tbl_lançamentos[Categoria],$B8,
                     tbl_lançamentos[Data],"&gt;="&amp;J$6,
                     tbl_lançamentos[Data],"&lt;="&amp;EOMONTH(J$6,0))</f>
        <v>0</v>
      </c>
      <c r="K8" s="17">
        <f>SUMIFS(tbl_lançamentos[Realizado],
                     tbl_lançamentos[Categoria],$B8,
                     tbl_lançamentos[Data],"&gt;="&amp;K$6,
                     tbl_lançamentos[Data],"&lt;="&amp;EOMONTH(K$6,0))</f>
        <v>669</v>
      </c>
      <c r="L8" s="17">
        <f>SUMIFS(tbl_lançamentos[Realizado],
                     tbl_lançamentos[Categoria],$B8,
                     tbl_lançamentos[Data],"&gt;="&amp;L$6,
                     tbl_lançamentos[Data],"&lt;="&amp;EOMONTH(L$6,0))</f>
        <v>0</v>
      </c>
      <c r="M8" s="17">
        <f>SUMIFS(tbl_lançamentos[Realizado],
                     tbl_lançamentos[Categoria],$B8,
                     tbl_lançamentos[Data],"&gt;="&amp;M$6,
                     tbl_lançamentos[Data],"&lt;="&amp;EOMONTH(M$6,0))</f>
        <v>115</v>
      </c>
      <c r="N8" s="17">
        <f>SUMIFS(tbl_lançamentos[Realizado],
                     tbl_lançamentos[Categoria],$B8,
                     tbl_lançamentos[Data],"&gt;="&amp;N$6,
                     tbl_lançamentos[Data],"&lt;="&amp;EOMONTH(N$6,0))</f>
        <v>0</v>
      </c>
      <c r="O8" s="17">
        <f>SUMIFS(tbl_lançamentos[Realizado],
                     tbl_lançamentos[Categoria],$B8,
                     tbl_lançamentos[Data],"&gt;="&amp;O$6,
                     tbl_lançamentos[Data],"&lt;="&amp;EOMONTH(O$6,0))</f>
        <v>0</v>
      </c>
      <c r="P8" s="18">
        <f>SUM(D8:O8)</f>
        <v>39794</v>
      </c>
    </row>
    <row r="9" spans="1:35" x14ac:dyDescent="0.3">
      <c r="B9" s="19" t="s">
        <v>16</v>
      </c>
      <c r="C9" s="19" t="s">
        <v>5</v>
      </c>
      <c r="D9" s="20">
        <f>SUMIFS(tbl_lançamentos[Realizado],
                     tbl_lançamentos[Categoria],$B9,
                     tbl_lançamentos[Data],"&gt;="&amp;D$6,
                     tbl_lançamentos[Data],"&lt;="&amp;EOMONTH(D$6,0))</f>
        <v>3303</v>
      </c>
      <c r="E9" s="17">
        <f>SUMIFS(tbl_lançamentos[Realizado],
                     tbl_lançamentos[Categoria],$B9,
                     tbl_lançamentos[Data],"&gt;="&amp;E$6,
                     tbl_lançamentos[Data],"&lt;="&amp;EOMONTH(E$6,0))</f>
        <v>3457</v>
      </c>
      <c r="F9" s="20">
        <f>SUMIFS(tbl_lançamentos[Realizado],
                     tbl_lançamentos[Categoria],$B9,
                     tbl_lançamentos[Data],"&gt;="&amp;F$6,
                     tbl_lançamentos[Data],"&lt;="&amp;EOMONTH(F$6,0))</f>
        <v>8905</v>
      </c>
      <c r="G9" s="20">
        <f>SUMIFS(tbl_lançamentos[Realizado],
                     tbl_lançamentos[Categoria],$B9,
                     tbl_lançamentos[Data],"&gt;="&amp;G$6,
                     tbl_lançamentos[Data],"&lt;="&amp;EOMONTH(G$6,0))</f>
        <v>3473</v>
      </c>
      <c r="H9" s="20">
        <f>SUMIFS(tbl_lançamentos[Realizado],
                     tbl_lançamentos[Categoria],$B9,
                     tbl_lançamentos[Data],"&gt;="&amp;H$6,
                     tbl_lançamentos[Data],"&lt;="&amp;EOMONTH(H$6,0))</f>
        <v>63660</v>
      </c>
      <c r="I9" s="20">
        <f>SUMIFS(tbl_lançamentos[Realizado],
                     tbl_lançamentos[Categoria],$B9,
                     tbl_lançamentos[Data],"&gt;="&amp;I$6,
                     tbl_lançamentos[Data],"&lt;="&amp;EOMONTH(I$6,0))</f>
        <v>5926</v>
      </c>
      <c r="J9" s="20">
        <f>SUMIFS(tbl_lançamentos[Realizado],
                     tbl_lançamentos[Categoria],$B9,
                     tbl_lançamentos[Data],"&gt;="&amp;J$6,
                     tbl_lançamentos[Data],"&lt;="&amp;EOMONTH(J$6,0))</f>
        <v>90000</v>
      </c>
      <c r="K9" s="20">
        <f>SUMIFS(tbl_lançamentos[Realizado],
                     tbl_lançamentos[Categoria],$B9,
                     tbl_lançamentos[Data],"&gt;="&amp;K$6,
                     tbl_lançamentos[Data],"&lt;="&amp;EOMONTH(K$6,0))</f>
        <v>0</v>
      </c>
      <c r="L9" s="20">
        <f>SUMIFS(tbl_lançamentos[Realizado],
                     tbl_lançamentos[Categoria],$B9,
                     tbl_lançamentos[Data],"&gt;="&amp;L$6,
                     tbl_lançamentos[Data],"&lt;="&amp;EOMONTH(L$6,0))</f>
        <v>156901</v>
      </c>
      <c r="M9" s="20">
        <f>SUMIFS(tbl_lançamentos[Realizado],
                     tbl_lançamentos[Categoria],$B9,
                     tbl_lançamentos[Data],"&gt;="&amp;M$6,
                     tbl_lançamentos[Data],"&lt;="&amp;EOMONTH(M$6,0))</f>
        <v>7312</v>
      </c>
      <c r="N9" s="20">
        <f>SUMIFS(tbl_lançamentos[Realizado],
                     tbl_lançamentos[Categoria],$B9,
                     tbl_lançamentos[Data],"&gt;="&amp;N$6,
                     tbl_lançamentos[Data],"&lt;="&amp;EOMONTH(N$6,0))</f>
        <v>3597</v>
      </c>
      <c r="O9" s="20">
        <f>SUMIFS(tbl_lançamentos[Realizado],
                     tbl_lançamentos[Categoria],$B9,
                     tbl_lançamentos[Data],"&gt;="&amp;O$6,
                     tbl_lançamentos[Data],"&lt;="&amp;EOMONTH(O$6,0))</f>
        <v>0</v>
      </c>
      <c r="P9" s="21">
        <f t="shared" ref="P9:P11" si="2">SUM(D9:O9)</f>
        <v>346534</v>
      </c>
    </row>
    <row r="10" spans="1:35" x14ac:dyDescent="0.3">
      <c r="B10" s="19" t="s">
        <v>3</v>
      </c>
      <c r="C10" s="19" t="s">
        <v>5</v>
      </c>
      <c r="D10" s="20">
        <f>SUMIFS(tbl_lançamentos[Realizado],
                     tbl_lançamentos[Categoria],$B10,
                     tbl_lançamentos[Data],"&gt;="&amp;D$6,
                     tbl_lançamentos[Data],"&lt;="&amp;EOMONTH(D$6,0))</f>
        <v>15000</v>
      </c>
      <c r="E10" s="17">
        <f>SUMIFS(tbl_lançamentos[Realizado],
                     tbl_lançamentos[Categoria],$B10,
                     tbl_lançamentos[Data],"&gt;="&amp;E$6,
                     tbl_lançamentos[Data],"&lt;="&amp;EOMONTH(E$6,0))</f>
        <v>60000</v>
      </c>
      <c r="F10" s="20">
        <f>SUMIFS(tbl_lançamentos[Realizado],
                     tbl_lançamentos[Categoria],$B10,
                     tbl_lançamentos[Data],"&gt;="&amp;F$6,
                     tbl_lançamentos[Data],"&lt;="&amp;EOMONTH(F$6,0))</f>
        <v>3732</v>
      </c>
      <c r="G10" s="20">
        <f>SUMIFS(tbl_lançamentos[Realizado],
                     tbl_lançamentos[Categoria],$B10,
                     tbl_lançamentos[Data],"&gt;="&amp;G$6,
                     tbl_lançamentos[Data],"&lt;="&amp;EOMONTH(G$6,0))</f>
        <v>444</v>
      </c>
      <c r="H10" s="20">
        <f>SUMIFS(tbl_lançamentos[Realizado],
                     tbl_lançamentos[Categoria],$B10,
                     tbl_lançamentos[Data],"&gt;="&amp;H$6,
                     tbl_lançamentos[Data],"&lt;="&amp;EOMONTH(H$6,0))</f>
        <v>0</v>
      </c>
      <c r="I10" s="20">
        <f>SUMIFS(tbl_lançamentos[Realizado],
                     tbl_lançamentos[Categoria],$B10,
                     tbl_lançamentos[Data],"&gt;="&amp;I$6,
                     tbl_lançamentos[Data],"&lt;="&amp;EOMONTH(I$6,0))</f>
        <v>2860</v>
      </c>
      <c r="J10" s="20">
        <f>SUMIFS(tbl_lançamentos[Realizado],
                     tbl_lançamentos[Categoria],$B10,
                     tbl_lançamentos[Data],"&gt;="&amp;J$6,
                     tbl_lançamentos[Data],"&lt;="&amp;EOMONTH(J$6,0))</f>
        <v>4425</v>
      </c>
      <c r="K10" s="20">
        <f>SUMIFS(tbl_lançamentos[Realizado],
                     tbl_lançamentos[Categoria],$B10,
                     tbl_lançamentos[Data],"&gt;="&amp;K$6,
                     tbl_lançamentos[Data],"&lt;="&amp;EOMONTH(K$6,0))</f>
        <v>1816</v>
      </c>
      <c r="L10" s="20">
        <f>SUMIFS(tbl_lançamentos[Realizado],
                     tbl_lançamentos[Categoria],$B10,
                     tbl_lançamentos[Data],"&gt;="&amp;L$6,
                     tbl_lançamentos[Data],"&lt;="&amp;EOMONTH(L$6,0))</f>
        <v>0</v>
      </c>
      <c r="M10" s="20">
        <f>SUMIFS(tbl_lançamentos[Realizado],
                     tbl_lançamentos[Categoria],$B10,
                     tbl_lançamentos[Data],"&gt;="&amp;M$6,
                     tbl_lançamentos[Data],"&lt;="&amp;EOMONTH(M$6,0))</f>
        <v>46000</v>
      </c>
      <c r="N10" s="20">
        <f>SUMIFS(tbl_lançamentos[Realizado],
                     tbl_lançamentos[Categoria],$B10,
                     tbl_lançamentos[Data],"&gt;="&amp;N$6,
                     tbl_lançamentos[Data],"&lt;="&amp;EOMONTH(N$6,0))</f>
        <v>0</v>
      </c>
      <c r="O10" s="20">
        <f>SUMIFS(tbl_lançamentos[Realizado],
                     tbl_lançamentos[Categoria],$B10,
                     tbl_lançamentos[Data],"&gt;="&amp;O$6,
                     tbl_lançamentos[Data],"&lt;="&amp;EOMONTH(O$6,0))</f>
        <v>2583</v>
      </c>
      <c r="P10" s="21">
        <f t="shared" si="2"/>
        <v>136860</v>
      </c>
    </row>
    <row r="11" spans="1:35" x14ac:dyDescent="0.3">
      <c r="B11" s="22" t="s">
        <v>10</v>
      </c>
      <c r="C11" s="22" t="s">
        <v>5</v>
      </c>
      <c r="D11" s="23">
        <f>SUMIFS(tbl_lançamentos[Realizado],
                     tbl_lançamentos[Categoria],$B11,
                     tbl_lançamentos[Data],"&gt;="&amp;D$6,
                     tbl_lançamentos[Data],"&lt;="&amp;EOMONTH(D$6,0))</f>
        <v>50000</v>
      </c>
      <c r="E11" s="17">
        <f>SUMIFS(tbl_lançamentos[Realizado],
                     tbl_lançamentos[Categoria],$B11,
                     tbl_lançamentos[Data],"&gt;="&amp;E$6,
                     tbl_lançamentos[Data],"&lt;="&amp;EOMONTH(E$6,0))</f>
        <v>0</v>
      </c>
      <c r="F11" s="23">
        <f>SUMIFS(tbl_lançamentos[Realizado],
                     tbl_lançamentos[Categoria],$B11,
                     tbl_lançamentos[Data],"&gt;="&amp;F$6,
                     tbl_lançamentos[Data],"&lt;="&amp;EOMONTH(F$6,0))</f>
        <v>0</v>
      </c>
      <c r="G11" s="23">
        <f>SUMIFS(tbl_lançamentos[Realizado],
                     tbl_lançamentos[Categoria],$B11,
                     tbl_lançamentos[Data],"&gt;="&amp;G$6,
                     tbl_lançamentos[Data],"&lt;="&amp;EOMONTH(G$6,0))</f>
        <v>0</v>
      </c>
      <c r="H11" s="23">
        <f>SUMIFS(tbl_lançamentos[Realizado],
                     tbl_lançamentos[Categoria],$B11,
                     tbl_lançamentos[Data],"&gt;="&amp;H$6,
                     tbl_lançamentos[Data],"&lt;="&amp;EOMONTH(H$6,0))</f>
        <v>0</v>
      </c>
      <c r="I11" s="23">
        <f>SUMIFS(tbl_lançamentos[Realizado],
                     tbl_lançamentos[Categoria],$B11,
                     tbl_lançamentos[Data],"&gt;="&amp;I$6,
                     tbl_lançamentos[Data],"&lt;="&amp;EOMONTH(I$6,0))</f>
        <v>0</v>
      </c>
      <c r="J11" s="23">
        <f>SUMIFS(tbl_lançamentos[Realizado],
                     tbl_lançamentos[Categoria],$B11,
                     tbl_lançamentos[Data],"&gt;="&amp;J$6,
                     tbl_lançamentos[Data],"&lt;="&amp;EOMONTH(J$6,0))</f>
        <v>0</v>
      </c>
      <c r="K11" s="23">
        <f>SUMIFS(tbl_lançamentos[Realizado],
                     tbl_lançamentos[Categoria],$B11,
                     tbl_lançamentos[Data],"&gt;="&amp;K$6,
                     tbl_lançamentos[Data],"&lt;="&amp;EOMONTH(K$6,0))</f>
        <v>0</v>
      </c>
      <c r="L11" s="23">
        <f>SUMIFS(tbl_lançamentos[Realizado],
                     tbl_lançamentos[Categoria],$B11,
                     tbl_lançamentos[Data],"&gt;="&amp;L$6,
                     tbl_lançamentos[Data],"&lt;="&amp;EOMONTH(L$6,0))</f>
        <v>0</v>
      </c>
      <c r="M11" s="23">
        <f>SUMIFS(tbl_lançamentos[Realizado],
                     tbl_lançamentos[Categoria],$B11,
                     tbl_lançamentos[Data],"&gt;="&amp;M$6,
                     tbl_lançamentos[Data],"&lt;="&amp;EOMONTH(M$6,0))</f>
        <v>0</v>
      </c>
      <c r="N11" s="23">
        <f>SUMIFS(tbl_lançamentos[Realizado],
                     tbl_lançamentos[Categoria],$B11,
                     tbl_lançamentos[Data],"&gt;="&amp;N$6,
                     tbl_lançamentos[Data],"&lt;="&amp;EOMONTH(N$6,0))</f>
        <v>0</v>
      </c>
      <c r="O11" s="23">
        <f>SUMIFS(tbl_lançamentos[Realizado],
                     tbl_lançamentos[Categoria],$B11,
                     tbl_lançamentos[Data],"&gt;="&amp;O$6,
                     tbl_lançamentos[Data],"&lt;="&amp;EOMONTH(O$6,0))</f>
        <v>0</v>
      </c>
      <c r="P11" s="24">
        <f t="shared" si="2"/>
        <v>50000</v>
      </c>
    </row>
    <row r="12" spans="1:35" ht="9" customHeight="1" x14ac:dyDescent="0.3"/>
    <row r="13" spans="1:35" x14ac:dyDescent="0.3">
      <c r="B13" s="33" t="s">
        <v>18</v>
      </c>
      <c r="C13" s="1"/>
      <c r="D13" s="12">
        <f>SUM(D14:D23)</f>
        <v>47025</v>
      </c>
      <c r="E13" s="12">
        <f t="shared" ref="E13:O13" si="3">SUM(E14:E23)</f>
        <v>47646</v>
      </c>
      <c r="F13" s="12">
        <f t="shared" si="3"/>
        <v>37270</v>
      </c>
      <c r="G13" s="12">
        <f t="shared" si="3"/>
        <v>40517</v>
      </c>
      <c r="H13" s="12">
        <f t="shared" si="3"/>
        <v>51968</v>
      </c>
      <c r="I13" s="12">
        <f t="shared" si="3"/>
        <v>28190</v>
      </c>
      <c r="J13" s="12">
        <f t="shared" si="3"/>
        <v>47999</v>
      </c>
      <c r="K13" s="12">
        <f t="shared" si="3"/>
        <v>48814</v>
      </c>
      <c r="L13" s="12">
        <f t="shared" si="3"/>
        <v>56318</v>
      </c>
      <c r="M13" s="12">
        <f t="shared" si="3"/>
        <v>54141</v>
      </c>
      <c r="N13" s="12">
        <f t="shared" si="3"/>
        <v>25391</v>
      </c>
      <c r="O13" s="12">
        <f t="shared" si="3"/>
        <v>73319</v>
      </c>
      <c r="P13" s="12">
        <f>SUM(P14:P23)</f>
        <v>558598</v>
      </c>
    </row>
    <row r="14" spans="1:35" x14ac:dyDescent="0.3">
      <c r="B14" s="13" t="s">
        <v>17</v>
      </c>
      <c r="C14" s="13" t="s">
        <v>5</v>
      </c>
      <c r="D14" s="14">
        <f>SUMIFS(tbl_lançamentos[Realizado],
                     tbl_lançamentos[Categoria],$B14,
                     tbl_lançamentos[Data],"&gt;="&amp;D$6,
                     tbl_lançamentos[Data],"&lt;="&amp;EOMONTH(D$6,0))</f>
        <v>8934</v>
      </c>
      <c r="E14" s="14">
        <f>SUMIFS(tbl_lançamentos[Realizado],
                     tbl_lançamentos[Categoria],$B14,
                     tbl_lançamentos[Data],"&gt;="&amp;E$6,
                     tbl_lançamentos[Data],"&lt;="&amp;EOMONTH(E$6,0))</f>
        <v>11197</v>
      </c>
      <c r="F14" s="14">
        <f>SUMIFS(tbl_lançamentos[Realizado],
                     tbl_lançamentos[Categoria],$B14,
                     tbl_lançamentos[Data],"&gt;="&amp;F$6,
                     tbl_lançamentos[Data],"&lt;="&amp;EOMONTH(F$6,0))</f>
        <v>870</v>
      </c>
      <c r="G14" s="14">
        <f>SUMIFS(tbl_lançamentos[Realizado],
                     tbl_lançamentos[Categoria],$B14,
                     tbl_lançamentos[Data],"&gt;="&amp;G$6,
                     tbl_lançamentos[Data],"&lt;="&amp;EOMONTH(G$6,0))</f>
        <v>0</v>
      </c>
      <c r="H14" s="14">
        <f>SUMIFS(tbl_lançamentos[Realizado],
                     tbl_lançamentos[Categoria],$B14,
                     tbl_lançamentos[Data],"&gt;="&amp;H$6,
                     tbl_lançamentos[Data],"&lt;="&amp;EOMONTH(H$6,0))</f>
        <v>8438</v>
      </c>
      <c r="I14" s="14">
        <f>SUMIFS(tbl_lançamentos[Realizado],
                     tbl_lançamentos[Categoria],$B14,
                     tbl_lançamentos[Data],"&gt;="&amp;I$6,
                     tbl_lançamentos[Data],"&lt;="&amp;EOMONTH(I$6,0))</f>
        <v>2071</v>
      </c>
      <c r="J14" s="14">
        <f>SUMIFS(tbl_lançamentos[Realizado],
                     tbl_lançamentos[Categoria],$B14,
                     tbl_lançamentos[Data],"&gt;="&amp;J$6,
                     tbl_lançamentos[Data],"&lt;="&amp;EOMONTH(J$6,0))</f>
        <v>1104</v>
      </c>
      <c r="K14" s="14">
        <f>SUMIFS(tbl_lançamentos[Realizado],
                     tbl_lançamentos[Categoria],$B14,
                     tbl_lançamentos[Data],"&gt;="&amp;K$6,
                     tbl_lançamentos[Data],"&lt;="&amp;EOMONTH(K$6,0))</f>
        <v>8358</v>
      </c>
      <c r="L14" s="14">
        <f>SUMIFS(tbl_lançamentos[Realizado],
                     tbl_lançamentos[Categoria],$B14,
                     tbl_lançamentos[Data],"&gt;="&amp;L$6,
                     tbl_lançamentos[Data],"&lt;="&amp;EOMONTH(L$6,0))</f>
        <v>5865</v>
      </c>
      <c r="M14" s="14">
        <f>SUMIFS(tbl_lançamentos[Realizado],
                     tbl_lançamentos[Categoria],$B14,
                     tbl_lançamentos[Data],"&gt;="&amp;M$6,
                     tbl_lançamentos[Data],"&lt;="&amp;EOMONTH(M$6,0))</f>
        <v>5764</v>
      </c>
      <c r="N14" s="14">
        <f>SUMIFS(tbl_lançamentos[Realizado],
                     tbl_lançamentos[Categoria],$B14,
                     tbl_lançamentos[Data],"&gt;="&amp;N$6,
                     tbl_lançamentos[Data],"&lt;="&amp;EOMONTH(N$6,0))</f>
        <v>0</v>
      </c>
      <c r="O14" s="14">
        <f>SUMIFS(tbl_lançamentos[Realizado],
                     tbl_lançamentos[Categoria],$B14,
                     tbl_lançamentos[Data],"&gt;="&amp;O$6,
                     tbl_lançamentos[Data],"&lt;="&amp;EOMONTH(O$6,0))</f>
        <v>10878</v>
      </c>
      <c r="P14" s="15">
        <f>SUM(D14:O14)</f>
        <v>63479</v>
      </c>
    </row>
    <row r="15" spans="1:35" x14ac:dyDescent="0.3">
      <c r="B15" s="25" t="s">
        <v>19</v>
      </c>
      <c r="C15" s="25" t="s">
        <v>5</v>
      </c>
      <c r="D15" s="26">
        <f>SUMIFS(tbl_lançamentos[Realizado],
                     tbl_lançamentos[Categoria],$B15,
                     tbl_lançamentos[Data],"&gt;="&amp;D$6,
                     tbl_lançamentos[Data],"&lt;="&amp;EOMONTH(D$6,0))</f>
        <v>2918</v>
      </c>
      <c r="E15" s="26">
        <f>SUMIFS(tbl_lançamentos[Realizado],
                     tbl_lançamentos[Categoria],$B15,
                     tbl_lançamentos[Data],"&gt;="&amp;E$6,
                     tbl_lançamentos[Data],"&lt;="&amp;EOMONTH(E$6,0))</f>
        <v>0</v>
      </c>
      <c r="F15" s="26">
        <f>SUMIFS(tbl_lançamentos[Realizado],
                     tbl_lançamentos[Categoria],$B15,
                     tbl_lançamentos[Data],"&gt;="&amp;F$6,
                     tbl_lançamentos[Data],"&lt;="&amp;EOMONTH(F$6,0))</f>
        <v>1244</v>
      </c>
      <c r="G15" s="26">
        <f>SUMIFS(tbl_lançamentos[Realizado],
                     tbl_lançamentos[Categoria],$B15,
                     tbl_lançamentos[Data],"&gt;="&amp;G$6,
                     tbl_lançamentos[Data],"&lt;="&amp;EOMONTH(G$6,0))</f>
        <v>12200</v>
      </c>
      <c r="H15" s="26">
        <f>SUMIFS(tbl_lançamentos[Realizado],
                     tbl_lançamentos[Categoria],$B15,
                     tbl_lançamentos[Data],"&gt;="&amp;H$6,
                     tbl_lançamentos[Data],"&lt;="&amp;EOMONTH(H$6,0))</f>
        <v>5417</v>
      </c>
      <c r="I15" s="26">
        <f>SUMIFS(tbl_lançamentos[Realizado],
                     tbl_lançamentos[Categoria],$B15,
                     tbl_lançamentos[Data],"&gt;="&amp;I$6,
                     tbl_lançamentos[Data],"&lt;="&amp;EOMONTH(I$6,0))</f>
        <v>3593</v>
      </c>
      <c r="J15" s="26">
        <f>SUMIFS(tbl_lançamentos[Realizado],
                     tbl_lançamentos[Categoria],$B15,
                     tbl_lançamentos[Data],"&gt;="&amp;J$6,
                     tbl_lançamentos[Data],"&lt;="&amp;EOMONTH(J$6,0))</f>
        <v>3241</v>
      </c>
      <c r="K15" s="26">
        <f>SUMIFS(tbl_lançamentos[Realizado],
                     tbl_lançamentos[Categoria],$B15,
                     tbl_lançamentos[Data],"&gt;="&amp;K$6,
                     tbl_lançamentos[Data],"&lt;="&amp;EOMONTH(K$6,0))</f>
        <v>5543</v>
      </c>
      <c r="L15" s="26">
        <f>SUMIFS(tbl_lançamentos[Realizado],
                     tbl_lançamentos[Categoria],$B15,
                     tbl_lançamentos[Data],"&gt;="&amp;L$6,
                     tbl_lançamentos[Data],"&lt;="&amp;EOMONTH(L$6,0))</f>
        <v>4066</v>
      </c>
      <c r="M15" s="26">
        <f>SUMIFS(tbl_lançamentos[Realizado],
                     tbl_lançamentos[Categoria],$B15,
                     tbl_lançamentos[Data],"&gt;="&amp;M$6,
                     tbl_lançamentos[Data],"&lt;="&amp;EOMONTH(M$6,0))</f>
        <v>5738</v>
      </c>
      <c r="N15" s="26">
        <f>SUMIFS(tbl_lançamentos[Realizado],
                     tbl_lançamentos[Categoria],$B15,
                     tbl_lançamentos[Data],"&gt;="&amp;N$6,
                     tbl_lançamentos[Data],"&lt;="&amp;EOMONTH(N$6,0))</f>
        <v>3683</v>
      </c>
      <c r="O15" s="26">
        <f>SUMIFS(tbl_lançamentos[Realizado],
                     tbl_lançamentos[Categoria],$B15,
                     tbl_lançamentos[Data],"&gt;="&amp;O$6,
                     tbl_lançamentos[Data],"&lt;="&amp;EOMONTH(O$6,0))</f>
        <v>9370</v>
      </c>
      <c r="P15" s="27">
        <f t="shared" ref="P15:P23" si="4">SUM(D15:O15)</f>
        <v>57013</v>
      </c>
    </row>
    <row r="16" spans="1:35" x14ac:dyDescent="0.3">
      <c r="B16" s="25" t="s">
        <v>20</v>
      </c>
      <c r="C16" s="25" t="s">
        <v>5</v>
      </c>
      <c r="D16" s="26">
        <f>SUMIFS(tbl_lançamentos[Realizado],
                     tbl_lançamentos[Categoria],$B16,
                     tbl_lançamentos[Data],"&gt;="&amp;D$6,
                     tbl_lançamentos[Data],"&lt;="&amp;EOMONTH(D$6,0))</f>
        <v>0</v>
      </c>
      <c r="E16" s="26">
        <f>SUMIFS(tbl_lançamentos[Realizado],
                     tbl_lançamentos[Categoria],$B16,
                     tbl_lançamentos[Data],"&gt;="&amp;E$6,
                     tbl_lançamentos[Data],"&lt;="&amp;EOMONTH(E$6,0))</f>
        <v>0</v>
      </c>
      <c r="F16" s="26">
        <f>SUMIFS(tbl_lançamentos[Realizado],
                     tbl_lançamentos[Categoria],$B16,
                     tbl_lançamentos[Data],"&gt;="&amp;F$6,
                     tbl_lançamentos[Data],"&lt;="&amp;EOMONTH(F$6,0))</f>
        <v>3646</v>
      </c>
      <c r="G16" s="26">
        <f>SUMIFS(tbl_lançamentos[Realizado],
                     tbl_lançamentos[Categoria],$B16,
                     tbl_lançamentos[Data],"&gt;="&amp;G$6,
                     tbl_lançamentos[Data],"&lt;="&amp;EOMONTH(G$6,0))</f>
        <v>601</v>
      </c>
      <c r="H16" s="26">
        <f>SUMIFS(tbl_lançamentos[Realizado],
                     tbl_lançamentos[Categoria],$B16,
                     tbl_lançamentos[Data],"&gt;="&amp;H$6,
                     tbl_lançamentos[Data],"&lt;="&amp;EOMONTH(H$6,0))</f>
        <v>5708</v>
      </c>
      <c r="I16" s="26">
        <f>SUMIFS(tbl_lançamentos[Realizado],
                     tbl_lançamentos[Categoria],$B16,
                     tbl_lançamentos[Data],"&gt;="&amp;I$6,
                     tbl_lançamentos[Data],"&lt;="&amp;EOMONTH(I$6,0))</f>
        <v>3647</v>
      </c>
      <c r="J16" s="26">
        <f>SUMIFS(tbl_lançamentos[Realizado],
                     tbl_lançamentos[Categoria],$B16,
                     tbl_lançamentos[Data],"&gt;="&amp;J$6,
                     tbl_lançamentos[Data],"&lt;="&amp;EOMONTH(J$6,0))</f>
        <v>10891</v>
      </c>
      <c r="K16" s="26">
        <f>SUMIFS(tbl_lançamentos[Realizado],
                     tbl_lançamentos[Categoria],$B16,
                     tbl_lançamentos[Data],"&gt;="&amp;K$6,
                     tbl_lançamentos[Data],"&lt;="&amp;EOMONTH(K$6,0))</f>
        <v>6511</v>
      </c>
      <c r="L16" s="26">
        <f>SUMIFS(tbl_lançamentos[Realizado],
                     tbl_lançamentos[Categoria],$B16,
                     tbl_lançamentos[Data],"&gt;="&amp;L$6,
                     tbl_lançamentos[Data],"&lt;="&amp;EOMONTH(L$6,0))</f>
        <v>2976</v>
      </c>
      <c r="M16" s="26">
        <f>SUMIFS(tbl_lançamentos[Realizado],
                     tbl_lançamentos[Categoria],$B16,
                     tbl_lançamentos[Data],"&gt;="&amp;M$6,
                     tbl_lançamentos[Data],"&lt;="&amp;EOMONTH(M$6,0))</f>
        <v>5871</v>
      </c>
      <c r="N16" s="26">
        <f>SUMIFS(tbl_lançamentos[Realizado],
                     tbl_lançamentos[Categoria],$B16,
                     tbl_lançamentos[Data],"&gt;="&amp;N$6,
                     tbl_lançamentos[Data],"&lt;="&amp;EOMONTH(N$6,0))</f>
        <v>8159</v>
      </c>
      <c r="O16" s="26">
        <f>SUMIFS(tbl_lançamentos[Realizado],
                     tbl_lançamentos[Categoria],$B16,
                     tbl_lançamentos[Data],"&gt;="&amp;O$6,
                     tbl_lançamentos[Data],"&lt;="&amp;EOMONTH(O$6,0))</f>
        <v>7564</v>
      </c>
      <c r="P16" s="27">
        <f t="shared" si="4"/>
        <v>55574</v>
      </c>
    </row>
    <row r="17" spans="2:16" x14ac:dyDescent="0.3">
      <c r="B17" s="25" t="s">
        <v>21</v>
      </c>
      <c r="C17" s="25" t="s">
        <v>5</v>
      </c>
      <c r="D17" s="26">
        <f>SUMIFS(tbl_lançamentos[Realizado],
                     tbl_lançamentos[Categoria],$B17,
                     tbl_lançamentos[Data],"&gt;="&amp;D$6,
                     tbl_lançamentos[Data],"&lt;="&amp;EOMONTH(D$6,0))</f>
        <v>4666</v>
      </c>
      <c r="E17" s="26">
        <f>SUMIFS(tbl_lançamentos[Realizado],
                     tbl_lançamentos[Categoria],$B17,
                     tbl_lançamentos[Data],"&gt;="&amp;E$6,
                     tbl_lançamentos[Data],"&lt;="&amp;EOMONTH(E$6,0))</f>
        <v>5698</v>
      </c>
      <c r="F17" s="26">
        <f>SUMIFS(tbl_lançamentos[Realizado],
                     tbl_lançamentos[Categoria],$B17,
                     tbl_lançamentos[Data],"&gt;="&amp;F$6,
                     tbl_lançamentos[Data],"&lt;="&amp;EOMONTH(F$6,0))</f>
        <v>7786</v>
      </c>
      <c r="G17" s="26">
        <f>SUMIFS(tbl_lançamentos[Realizado],
                     tbl_lançamentos[Categoria],$B17,
                     tbl_lançamentos[Data],"&gt;="&amp;G$6,
                     tbl_lançamentos[Data],"&lt;="&amp;EOMONTH(G$6,0))</f>
        <v>4405</v>
      </c>
      <c r="H17" s="26">
        <f>SUMIFS(tbl_lançamentos[Realizado],
                     tbl_lançamentos[Categoria],$B17,
                     tbl_lançamentos[Data],"&gt;="&amp;H$6,
                     tbl_lançamentos[Data],"&lt;="&amp;EOMONTH(H$6,0))</f>
        <v>4735</v>
      </c>
      <c r="I17" s="26">
        <f>SUMIFS(tbl_lançamentos[Realizado],
                     tbl_lançamentos[Categoria],$B17,
                     tbl_lançamentos[Data],"&gt;="&amp;I$6,
                     tbl_lançamentos[Data],"&lt;="&amp;EOMONTH(I$6,0))</f>
        <v>0</v>
      </c>
      <c r="J17" s="26">
        <f>SUMIFS(tbl_lançamentos[Realizado],
                     tbl_lançamentos[Categoria],$B17,
                     tbl_lançamentos[Data],"&gt;="&amp;J$6,
                     tbl_lançamentos[Data],"&lt;="&amp;EOMONTH(J$6,0))</f>
        <v>3368</v>
      </c>
      <c r="K17" s="26">
        <f>SUMIFS(tbl_lançamentos[Realizado],
                     tbl_lançamentos[Categoria],$B17,
                     tbl_lançamentos[Data],"&gt;="&amp;K$6,
                     tbl_lançamentos[Data],"&lt;="&amp;EOMONTH(K$6,0))</f>
        <v>0</v>
      </c>
      <c r="L17" s="26">
        <f>SUMIFS(tbl_lançamentos[Realizado],
                     tbl_lançamentos[Categoria],$B17,
                     tbl_lançamentos[Data],"&gt;="&amp;L$6,
                     tbl_lançamentos[Data],"&lt;="&amp;EOMONTH(L$6,0))</f>
        <v>6280</v>
      </c>
      <c r="M17" s="26">
        <f>SUMIFS(tbl_lançamentos[Realizado],
                     tbl_lançamentos[Categoria],$B17,
                     tbl_lançamentos[Data],"&gt;="&amp;M$6,
                     tbl_lançamentos[Data],"&lt;="&amp;EOMONTH(M$6,0))</f>
        <v>9144</v>
      </c>
      <c r="N17" s="26">
        <f>SUMIFS(tbl_lançamentos[Realizado],
                     tbl_lançamentos[Categoria],$B17,
                     tbl_lançamentos[Data],"&gt;="&amp;N$6,
                     tbl_lançamentos[Data],"&lt;="&amp;EOMONTH(N$6,0))</f>
        <v>0</v>
      </c>
      <c r="O17" s="26">
        <f>SUMIFS(tbl_lançamentos[Realizado],
                     tbl_lançamentos[Categoria],$B17,
                     tbl_lançamentos[Data],"&gt;="&amp;O$6,
                     tbl_lançamentos[Data],"&lt;="&amp;EOMONTH(O$6,0))</f>
        <v>1001</v>
      </c>
      <c r="P17" s="27">
        <f t="shared" si="4"/>
        <v>47083</v>
      </c>
    </row>
    <row r="18" spans="2:16" x14ac:dyDescent="0.3">
      <c r="B18" s="25" t="s">
        <v>22</v>
      </c>
      <c r="C18" s="25" t="s">
        <v>5</v>
      </c>
      <c r="D18" s="26">
        <f>SUMIFS(tbl_lançamentos[Realizado],
                     tbl_lançamentos[Categoria],$B18,
                     tbl_lançamentos[Data],"&gt;="&amp;D$6,
                     tbl_lançamentos[Data],"&lt;="&amp;EOMONTH(D$6,0))</f>
        <v>1256</v>
      </c>
      <c r="E18" s="26">
        <f>SUMIFS(tbl_lançamentos[Realizado],
                     tbl_lançamentos[Categoria],$B18,
                     tbl_lançamentos[Data],"&gt;="&amp;E$6,
                     tbl_lançamentos[Data],"&lt;="&amp;EOMONTH(E$6,0))</f>
        <v>7104</v>
      </c>
      <c r="F18" s="26">
        <f>SUMIFS(tbl_lançamentos[Realizado],
                     tbl_lançamentos[Categoria],$B18,
                     tbl_lançamentos[Data],"&gt;="&amp;F$6,
                     tbl_lançamentos[Data],"&lt;="&amp;EOMONTH(F$6,0))</f>
        <v>9812</v>
      </c>
      <c r="G18" s="26">
        <f>SUMIFS(tbl_lançamentos[Realizado],
                     tbl_lançamentos[Categoria],$B18,
                     tbl_lançamentos[Data],"&gt;="&amp;G$6,
                     tbl_lançamentos[Data],"&lt;="&amp;EOMONTH(G$6,0))</f>
        <v>2065</v>
      </c>
      <c r="H18" s="26">
        <f>SUMIFS(tbl_lançamentos[Realizado],
                     tbl_lançamentos[Categoria],$B18,
                     tbl_lançamentos[Data],"&gt;="&amp;H$6,
                     tbl_lançamentos[Data],"&lt;="&amp;EOMONTH(H$6,0))</f>
        <v>1611</v>
      </c>
      <c r="I18" s="26">
        <f>SUMIFS(tbl_lançamentos[Realizado],
                     tbl_lançamentos[Categoria],$B18,
                     tbl_lançamentos[Data],"&gt;="&amp;I$6,
                     tbl_lançamentos[Data],"&lt;="&amp;EOMONTH(I$6,0))</f>
        <v>3909</v>
      </c>
      <c r="J18" s="26">
        <f>SUMIFS(tbl_lançamentos[Realizado],
                     tbl_lançamentos[Categoria],$B18,
                     tbl_lançamentos[Data],"&gt;="&amp;J$6,
                     tbl_lançamentos[Data],"&lt;="&amp;EOMONTH(J$6,0))</f>
        <v>4839</v>
      </c>
      <c r="K18" s="26">
        <f>SUMIFS(tbl_lançamentos[Realizado],
                     tbl_lançamentos[Categoria],$B18,
                     tbl_lançamentos[Data],"&gt;="&amp;K$6,
                     tbl_lançamentos[Data],"&lt;="&amp;EOMONTH(K$6,0))</f>
        <v>3641</v>
      </c>
      <c r="L18" s="26">
        <f>SUMIFS(tbl_lançamentos[Realizado],
                     tbl_lançamentos[Categoria],$B18,
                     tbl_lançamentos[Data],"&gt;="&amp;L$6,
                     tbl_lançamentos[Data],"&lt;="&amp;EOMONTH(L$6,0))</f>
        <v>0</v>
      </c>
      <c r="M18" s="26">
        <f>SUMIFS(tbl_lançamentos[Realizado],
                     tbl_lançamentos[Categoria],$B18,
                     tbl_lançamentos[Data],"&gt;="&amp;M$6,
                     tbl_lançamentos[Data],"&lt;="&amp;EOMONTH(M$6,0))</f>
        <v>0</v>
      </c>
      <c r="N18" s="26">
        <f>SUMIFS(tbl_lançamentos[Realizado],
                     tbl_lançamentos[Categoria],$B18,
                     tbl_lançamentos[Data],"&gt;="&amp;N$6,
                     tbl_lançamentos[Data],"&lt;="&amp;EOMONTH(N$6,0))</f>
        <v>0</v>
      </c>
      <c r="O18" s="26">
        <f>SUMIFS(tbl_lançamentos[Realizado],
                     tbl_lançamentos[Categoria],$B18,
                     tbl_lançamentos[Data],"&gt;="&amp;O$6,
                     tbl_lançamentos[Data],"&lt;="&amp;EOMONTH(O$6,0))</f>
        <v>18206</v>
      </c>
      <c r="P18" s="27">
        <f t="shared" si="4"/>
        <v>52443</v>
      </c>
    </row>
    <row r="19" spans="2:16" x14ac:dyDescent="0.3">
      <c r="B19" s="25" t="s">
        <v>23</v>
      </c>
      <c r="C19" s="25" t="s">
        <v>5</v>
      </c>
      <c r="D19" s="26">
        <f>SUMIFS(tbl_lançamentos[Realizado],
                     tbl_lançamentos[Categoria],$B19,
                     tbl_lançamentos[Data],"&gt;="&amp;D$6,
                     tbl_lançamentos[Data],"&lt;="&amp;EOMONTH(D$6,0))</f>
        <v>6044</v>
      </c>
      <c r="E19" s="26">
        <f>SUMIFS(tbl_lançamentos[Realizado],
                     tbl_lançamentos[Categoria],$B19,
                     tbl_lançamentos[Data],"&gt;="&amp;E$6,
                     tbl_lançamentos[Data],"&lt;="&amp;EOMONTH(E$6,0))</f>
        <v>7368</v>
      </c>
      <c r="F19" s="26">
        <f>SUMIFS(tbl_lançamentos[Realizado],
                     tbl_lançamentos[Categoria],$B19,
                     tbl_lançamentos[Data],"&gt;="&amp;F$6,
                     tbl_lançamentos[Data],"&lt;="&amp;EOMONTH(F$6,0))</f>
        <v>1723</v>
      </c>
      <c r="G19" s="26">
        <f>SUMIFS(tbl_lançamentos[Realizado],
                     tbl_lançamentos[Categoria],$B19,
                     tbl_lançamentos[Data],"&gt;="&amp;G$6,
                     tbl_lançamentos[Data],"&lt;="&amp;EOMONTH(G$6,0))</f>
        <v>7881</v>
      </c>
      <c r="H19" s="26">
        <f>SUMIFS(tbl_lançamentos[Realizado],
                     tbl_lançamentos[Categoria],$B19,
                     tbl_lançamentos[Data],"&gt;="&amp;H$6,
                     tbl_lançamentos[Data],"&lt;="&amp;EOMONTH(H$6,0))</f>
        <v>6346</v>
      </c>
      <c r="I19" s="26">
        <f>SUMIFS(tbl_lançamentos[Realizado],
                     tbl_lançamentos[Categoria],$B19,
                     tbl_lançamentos[Data],"&gt;="&amp;I$6,
                     tbl_lançamentos[Data],"&lt;="&amp;EOMONTH(I$6,0))</f>
        <v>0</v>
      </c>
      <c r="J19" s="26">
        <f>SUMIFS(tbl_lançamentos[Realizado],
                     tbl_lançamentos[Categoria],$B19,
                     tbl_lançamentos[Data],"&gt;="&amp;J$6,
                     tbl_lançamentos[Data],"&lt;="&amp;EOMONTH(J$6,0))</f>
        <v>7010</v>
      </c>
      <c r="K19" s="26">
        <f>SUMIFS(tbl_lançamentos[Realizado],
                     tbl_lançamentos[Categoria],$B19,
                     tbl_lançamentos[Data],"&gt;="&amp;K$6,
                     tbl_lançamentos[Data],"&lt;="&amp;EOMONTH(K$6,0))</f>
        <v>3571</v>
      </c>
      <c r="L19" s="26">
        <f>SUMIFS(tbl_lançamentos[Realizado],
                     tbl_lançamentos[Categoria],$B19,
                     tbl_lançamentos[Data],"&gt;="&amp;L$6,
                     tbl_lançamentos[Data],"&lt;="&amp;EOMONTH(L$6,0))</f>
        <v>8216</v>
      </c>
      <c r="M19" s="26">
        <f>SUMIFS(tbl_lançamentos[Realizado],
                     tbl_lançamentos[Categoria],$B19,
                     tbl_lançamentos[Data],"&gt;="&amp;M$6,
                     tbl_lançamentos[Data],"&lt;="&amp;EOMONTH(M$6,0))</f>
        <v>0</v>
      </c>
      <c r="N19" s="26">
        <f>SUMIFS(tbl_lançamentos[Realizado],
                     tbl_lançamentos[Categoria],$B19,
                     tbl_lançamentos[Data],"&gt;="&amp;N$6,
                     tbl_lançamentos[Data],"&lt;="&amp;EOMONTH(N$6,0))</f>
        <v>3731</v>
      </c>
      <c r="O19" s="26">
        <f>SUMIFS(tbl_lançamentos[Realizado],
                     tbl_lançamentos[Categoria],$B19,
                     tbl_lançamentos[Data],"&gt;="&amp;O$6,
                     tbl_lançamentos[Data],"&lt;="&amp;EOMONTH(O$6,0))</f>
        <v>7386</v>
      </c>
      <c r="P19" s="27">
        <f t="shared" si="4"/>
        <v>59276</v>
      </c>
    </row>
    <row r="20" spans="2:16" x14ac:dyDescent="0.3">
      <c r="B20" s="25" t="s">
        <v>27</v>
      </c>
      <c r="C20" s="25" t="s">
        <v>25</v>
      </c>
      <c r="D20" s="26">
        <f>SUMIFS(tbl_lançamentos[Realizado],
                     tbl_lançamentos[Categoria],$B20,
                     tbl_lançamentos[Data],"&gt;="&amp;D$6,
                     tbl_lançamentos[Data],"&lt;="&amp;EOMONTH(D$6,0))</f>
        <v>11703</v>
      </c>
      <c r="E20" s="26">
        <f>SUMIFS(tbl_lançamentos[Realizado],
                     tbl_lançamentos[Categoria],$B20,
                     tbl_lançamentos[Data],"&gt;="&amp;E$6,
                     tbl_lançamentos[Data],"&lt;="&amp;EOMONTH(E$6,0))</f>
        <v>2747</v>
      </c>
      <c r="F20" s="26">
        <f>SUMIFS(tbl_lançamentos[Realizado],
                     tbl_lançamentos[Categoria],$B20,
                     tbl_lançamentos[Data],"&gt;="&amp;F$6,
                     tbl_lançamentos[Data],"&lt;="&amp;EOMONTH(F$6,0))</f>
        <v>2554</v>
      </c>
      <c r="G20" s="26">
        <f>SUMIFS(tbl_lançamentos[Realizado],
                     tbl_lançamentos[Categoria],$B20,
                     tbl_lançamentos[Data],"&gt;="&amp;G$6,
                     tbl_lançamentos[Data],"&lt;="&amp;EOMONTH(G$6,0))</f>
        <v>1432</v>
      </c>
      <c r="H20" s="26">
        <f>SUMIFS(tbl_lançamentos[Realizado],
                     tbl_lançamentos[Categoria],$B20,
                     tbl_lançamentos[Data],"&gt;="&amp;H$6,
                     tbl_lançamentos[Data],"&lt;="&amp;EOMONTH(H$6,0))</f>
        <v>4885</v>
      </c>
      <c r="I20" s="26">
        <f>SUMIFS(tbl_lançamentos[Realizado],
                     tbl_lançamentos[Categoria],$B20,
                     tbl_lançamentos[Data],"&gt;="&amp;I$6,
                     tbl_lançamentos[Data],"&lt;="&amp;EOMONTH(I$6,0))</f>
        <v>1090</v>
      </c>
      <c r="J20" s="26">
        <f>SUMIFS(tbl_lançamentos[Realizado],
                     tbl_lançamentos[Categoria],$B20,
                     tbl_lançamentos[Data],"&gt;="&amp;J$6,
                     tbl_lançamentos[Data],"&lt;="&amp;EOMONTH(J$6,0))</f>
        <v>3063</v>
      </c>
      <c r="K20" s="26">
        <f>SUMIFS(tbl_lançamentos[Realizado],
                     tbl_lançamentos[Categoria],$B20,
                     tbl_lançamentos[Data],"&gt;="&amp;K$6,
                     tbl_lançamentos[Data],"&lt;="&amp;EOMONTH(K$6,0))</f>
        <v>3715</v>
      </c>
      <c r="L20" s="26">
        <f>SUMIFS(tbl_lançamentos[Realizado],
                     tbl_lançamentos[Categoria],$B20,
                     tbl_lançamentos[Data],"&gt;="&amp;L$6,
                     tbl_lançamentos[Data],"&lt;="&amp;EOMONTH(L$6,0))</f>
        <v>6430</v>
      </c>
      <c r="M20" s="26">
        <f>SUMIFS(tbl_lançamentos[Realizado],
                     tbl_lançamentos[Categoria],$B20,
                     tbl_lançamentos[Data],"&gt;="&amp;M$6,
                     tbl_lançamentos[Data],"&lt;="&amp;EOMONTH(M$6,0))</f>
        <v>12706</v>
      </c>
      <c r="N20" s="26">
        <f>SUMIFS(tbl_lançamentos[Realizado],
                     tbl_lançamentos[Categoria],$B20,
                     tbl_lançamentos[Data],"&gt;="&amp;N$6,
                     tbl_lançamentos[Data],"&lt;="&amp;EOMONTH(N$6,0))</f>
        <v>0</v>
      </c>
      <c r="O20" s="26">
        <f>SUMIFS(tbl_lançamentos[Realizado],
                     tbl_lançamentos[Categoria],$B20,
                     tbl_lançamentos[Data],"&gt;="&amp;O$6,
                     tbl_lançamentos[Data],"&lt;="&amp;EOMONTH(O$6,0))</f>
        <v>0</v>
      </c>
      <c r="P20" s="27">
        <f t="shared" si="4"/>
        <v>50325</v>
      </c>
    </row>
    <row r="21" spans="2:16" x14ac:dyDescent="0.3">
      <c r="B21" s="25" t="s">
        <v>26</v>
      </c>
      <c r="C21" s="25" t="s">
        <v>25</v>
      </c>
      <c r="D21" s="26">
        <f>SUMIFS(tbl_lançamentos[Realizado],
                     tbl_lançamentos[Categoria],$B21,
                     tbl_lançamentos[Data],"&gt;="&amp;D$6,
                     tbl_lançamentos[Data],"&lt;="&amp;EOMONTH(D$6,0))</f>
        <v>0</v>
      </c>
      <c r="E21" s="26">
        <f>SUMIFS(tbl_lançamentos[Realizado],
                     tbl_lançamentos[Categoria],$B21,
                     tbl_lançamentos[Data],"&gt;="&amp;E$6,
                     tbl_lançamentos[Data],"&lt;="&amp;EOMONTH(E$6,0))</f>
        <v>5876</v>
      </c>
      <c r="F21" s="26">
        <f>SUMIFS(tbl_lançamentos[Realizado],
                     tbl_lançamentos[Categoria],$B21,
                     tbl_lançamentos[Data],"&gt;="&amp;F$6,
                     tbl_lançamentos[Data],"&lt;="&amp;EOMONTH(F$6,0))</f>
        <v>5121</v>
      </c>
      <c r="G21" s="26">
        <f>SUMIFS(tbl_lançamentos[Realizado],
                     tbl_lançamentos[Categoria],$B21,
                     tbl_lançamentos[Data],"&gt;="&amp;G$6,
                     tbl_lançamentos[Data],"&lt;="&amp;EOMONTH(G$6,0))</f>
        <v>7016</v>
      </c>
      <c r="H21" s="26">
        <f>SUMIFS(tbl_lançamentos[Realizado],
                     tbl_lançamentos[Categoria],$B21,
                     tbl_lançamentos[Data],"&gt;="&amp;H$6,
                     tbl_lançamentos[Data],"&lt;="&amp;EOMONTH(H$6,0))</f>
        <v>0</v>
      </c>
      <c r="I21" s="26">
        <f>SUMIFS(tbl_lançamentos[Realizado],
                     tbl_lançamentos[Categoria],$B21,
                     tbl_lançamentos[Data],"&gt;="&amp;I$6,
                     tbl_lançamentos[Data],"&lt;="&amp;EOMONTH(I$6,0))</f>
        <v>2325</v>
      </c>
      <c r="J21" s="26">
        <f>SUMIFS(tbl_lançamentos[Realizado],
                     tbl_lançamentos[Categoria],$B21,
                     tbl_lançamentos[Data],"&gt;="&amp;J$6,
                     tbl_lançamentos[Data],"&lt;="&amp;EOMONTH(J$6,0))</f>
        <v>2732</v>
      </c>
      <c r="K21" s="26">
        <f>SUMIFS(tbl_lançamentos[Realizado],
                     tbl_lançamentos[Categoria],$B21,
                     tbl_lançamentos[Data],"&gt;="&amp;K$6,
                     tbl_lançamentos[Data],"&lt;="&amp;EOMONTH(K$6,0))</f>
        <v>13178</v>
      </c>
      <c r="L21" s="26">
        <f>SUMIFS(tbl_lançamentos[Realizado],
                     tbl_lançamentos[Categoria],$B21,
                     tbl_lançamentos[Data],"&gt;="&amp;L$6,
                     tbl_lançamentos[Data],"&lt;="&amp;EOMONTH(L$6,0))</f>
        <v>10973</v>
      </c>
      <c r="M21" s="26">
        <f>SUMIFS(tbl_lançamentos[Realizado],
                     tbl_lançamentos[Categoria],$B21,
                     tbl_lançamentos[Data],"&gt;="&amp;M$6,
                     tbl_lançamentos[Data],"&lt;="&amp;EOMONTH(M$6,0))</f>
        <v>4924</v>
      </c>
      <c r="N21" s="26">
        <f>SUMIFS(tbl_lançamentos[Realizado],
                     tbl_lançamentos[Categoria],$B21,
                     tbl_lançamentos[Data],"&gt;="&amp;N$6,
                     tbl_lançamentos[Data],"&lt;="&amp;EOMONTH(N$6,0))</f>
        <v>0</v>
      </c>
      <c r="O21" s="26">
        <f>SUMIFS(tbl_lançamentos[Realizado],
                     tbl_lançamentos[Categoria],$B21,
                     tbl_lançamentos[Data],"&gt;="&amp;O$6,
                     tbl_lançamentos[Data],"&lt;="&amp;EOMONTH(O$6,0))</f>
        <v>4587</v>
      </c>
      <c r="P21" s="27">
        <f t="shared" si="4"/>
        <v>56732</v>
      </c>
    </row>
    <row r="22" spans="2:16" x14ac:dyDescent="0.3">
      <c r="B22" s="25" t="s">
        <v>28</v>
      </c>
      <c r="C22" s="25" t="s">
        <v>25</v>
      </c>
      <c r="D22" s="26">
        <f>SUMIFS(tbl_lançamentos[Realizado],
                     tbl_lançamentos[Categoria],$B22,
                     tbl_lançamentos[Data],"&gt;="&amp;D$6,
                     tbl_lançamentos[Data],"&lt;="&amp;EOMONTH(D$6,0))</f>
        <v>0</v>
      </c>
      <c r="E22" s="26">
        <f>SUMIFS(tbl_lançamentos[Realizado],
                     tbl_lançamentos[Categoria],$B22,
                     tbl_lançamentos[Data],"&gt;="&amp;E$6,
                     tbl_lançamentos[Data],"&lt;="&amp;EOMONTH(E$6,0))</f>
        <v>2700</v>
      </c>
      <c r="F22" s="26">
        <f>SUMIFS(tbl_lançamentos[Realizado],
                     tbl_lançamentos[Categoria],$B22,
                     tbl_lançamentos[Data],"&gt;="&amp;F$6,
                     tbl_lançamentos[Data],"&lt;="&amp;EOMONTH(F$6,0))</f>
        <v>2208</v>
      </c>
      <c r="G22" s="26">
        <f>SUMIFS(tbl_lançamentos[Realizado],
                     tbl_lançamentos[Categoria],$B22,
                     tbl_lançamentos[Data],"&gt;="&amp;G$6,
                     tbl_lançamentos[Data],"&lt;="&amp;EOMONTH(G$6,0))</f>
        <v>1474</v>
      </c>
      <c r="H22" s="26">
        <f>SUMIFS(tbl_lançamentos[Realizado],
                     tbl_lançamentos[Categoria],$B22,
                     tbl_lançamentos[Data],"&gt;="&amp;H$6,
                     tbl_lançamentos[Data],"&lt;="&amp;EOMONTH(H$6,0))</f>
        <v>9108</v>
      </c>
      <c r="I22" s="26">
        <f>SUMIFS(tbl_lançamentos[Realizado],
                     tbl_lançamentos[Categoria],$B22,
                     tbl_lançamentos[Data],"&gt;="&amp;I$6,
                     tbl_lançamentos[Data],"&lt;="&amp;EOMONTH(I$6,0))</f>
        <v>4467</v>
      </c>
      <c r="J22" s="26">
        <f>SUMIFS(tbl_lançamentos[Realizado],
                     tbl_lançamentos[Categoria],$B22,
                     tbl_lançamentos[Data],"&gt;="&amp;J$6,
                     tbl_lançamentos[Data],"&lt;="&amp;EOMONTH(J$6,0))</f>
        <v>6129</v>
      </c>
      <c r="K22" s="26">
        <f>SUMIFS(tbl_lançamentos[Realizado],
                     tbl_lançamentos[Categoria],$B22,
                     tbl_lançamentos[Data],"&gt;="&amp;K$6,
                     tbl_lançamentos[Data],"&lt;="&amp;EOMONTH(K$6,0))</f>
        <v>2196</v>
      </c>
      <c r="L22" s="26">
        <f>SUMIFS(tbl_lançamentos[Realizado],
                     tbl_lançamentos[Categoria],$B22,
                     tbl_lançamentos[Data],"&gt;="&amp;L$6,
                     tbl_lançamentos[Data],"&lt;="&amp;EOMONTH(L$6,0))</f>
        <v>8591</v>
      </c>
      <c r="M22" s="26">
        <f>SUMIFS(tbl_lançamentos[Realizado],
                     tbl_lançamentos[Categoria],$B22,
                     tbl_lançamentos[Data],"&gt;="&amp;M$6,
                     tbl_lançamentos[Data],"&lt;="&amp;EOMONTH(M$6,0))</f>
        <v>2781</v>
      </c>
      <c r="N22" s="26">
        <f>SUMIFS(tbl_lançamentos[Realizado],
                     tbl_lançamentos[Categoria],$B22,
                     tbl_lançamentos[Data],"&gt;="&amp;N$6,
                     tbl_lançamentos[Data],"&lt;="&amp;EOMONTH(N$6,0))</f>
        <v>9818</v>
      </c>
      <c r="O22" s="26">
        <f>SUMIFS(tbl_lançamentos[Realizado],
                     tbl_lançamentos[Categoria],$B22,
                     tbl_lançamentos[Data],"&gt;="&amp;O$6,
                     tbl_lançamentos[Data],"&lt;="&amp;EOMONTH(O$6,0))</f>
        <v>8316</v>
      </c>
      <c r="P22" s="27">
        <f t="shared" si="4"/>
        <v>57788</v>
      </c>
    </row>
    <row r="23" spans="2:16" x14ac:dyDescent="0.3">
      <c r="B23" s="25" t="s">
        <v>24</v>
      </c>
      <c r="C23" s="25" t="s">
        <v>25</v>
      </c>
      <c r="D23" s="26">
        <f>SUMIFS(tbl_lançamentos[Realizado],
                     tbl_lançamentos[Categoria],$B23,
                     tbl_lançamentos[Data],"&gt;="&amp;D$6,
                     tbl_lançamentos[Data],"&lt;="&amp;EOMONTH(D$6,0))</f>
        <v>11504</v>
      </c>
      <c r="E23" s="26">
        <f>SUMIFS(tbl_lançamentos[Realizado],
                     tbl_lançamentos[Categoria],$B23,
                     tbl_lançamentos[Data],"&gt;="&amp;E$6,
                     tbl_lançamentos[Data],"&lt;="&amp;EOMONTH(E$6,0))</f>
        <v>4956</v>
      </c>
      <c r="F23" s="26">
        <f>SUMIFS(tbl_lançamentos[Realizado],
                     tbl_lançamentos[Categoria],$B23,
                     tbl_lançamentos[Data],"&gt;="&amp;F$6,
                     tbl_lançamentos[Data],"&lt;="&amp;EOMONTH(F$6,0))</f>
        <v>2306</v>
      </c>
      <c r="G23" s="26">
        <f>SUMIFS(tbl_lançamentos[Realizado],
                     tbl_lançamentos[Categoria],$B23,
                     tbl_lançamentos[Data],"&gt;="&amp;G$6,
                     tbl_lançamentos[Data],"&lt;="&amp;EOMONTH(G$6,0))</f>
        <v>3443</v>
      </c>
      <c r="H23" s="26">
        <f>SUMIFS(tbl_lançamentos[Realizado],
                     tbl_lançamentos[Categoria],$B23,
                     tbl_lançamentos[Data],"&gt;="&amp;H$6,
                     tbl_lançamentos[Data],"&lt;="&amp;EOMONTH(H$6,0))</f>
        <v>5720</v>
      </c>
      <c r="I23" s="26">
        <f>SUMIFS(tbl_lançamentos[Realizado],
                     tbl_lançamentos[Categoria],$B23,
                     tbl_lançamentos[Data],"&gt;="&amp;I$6,
                     tbl_lançamentos[Data],"&lt;="&amp;EOMONTH(I$6,0))</f>
        <v>7088</v>
      </c>
      <c r="J23" s="26">
        <f>SUMIFS(tbl_lançamentos[Realizado],
                     tbl_lançamentos[Categoria],$B23,
                     tbl_lançamentos[Data],"&gt;="&amp;J$6,
                     tbl_lançamentos[Data],"&lt;="&amp;EOMONTH(J$6,0))</f>
        <v>5622</v>
      </c>
      <c r="K23" s="26">
        <f>SUMIFS(tbl_lançamentos[Realizado],
                     tbl_lançamentos[Categoria],$B23,
                     tbl_lançamentos[Data],"&gt;="&amp;K$6,
                     tbl_lançamentos[Data],"&lt;="&amp;EOMONTH(K$6,0))</f>
        <v>2101</v>
      </c>
      <c r="L23" s="26">
        <f>SUMIFS(tbl_lançamentos[Realizado],
                     tbl_lançamentos[Categoria],$B23,
                     tbl_lançamentos[Data],"&gt;="&amp;L$6,
                     tbl_lançamentos[Data],"&lt;="&amp;EOMONTH(L$6,0))</f>
        <v>2921</v>
      </c>
      <c r="M23" s="26">
        <f>SUMIFS(tbl_lançamentos[Realizado],
                     tbl_lançamentos[Categoria],$B23,
                     tbl_lançamentos[Data],"&gt;="&amp;M$6,
                     tbl_lançamentos[Data],"&lt;="&amp;EOMONTH(M$6,0))</f>
        <v>7213</v>
      </c>
      <c r="N23" s="26">
        <f>SUMIFS(tbl_lançamentos[Realizado],
                     tbl_lançamentos[Categoria],$B23,
                     tbl_lançamentos[Data],"&gt;="&amp;N$6,
                     tbl_lançamentos[Data],"&lt;="&amp;EOMONTH(N$6,0))</f>
        <v>0</v>
      </c>
      <c r="O23" s="26">
        <f>SUMIFS(tbl_lançamentos[Realizado],
                     tbl_lançamentos[Categoria],$B23,
                     tbl_lançamentos[Data],"&gt;="&amp;O$6,
                     tbl_lançamentos[Data],"&lt;="&amp;EOMONTH(O$6,0))</f>
        <v>6011</v>
      </c>
      <c r="P23" s="27">
        <f t="shared" si="4"/>
        <v>58885</v>
      </c>
    </row>
    <row r="24" spans="2:16" ht="9" customHeight="1" x14ac:dyDescent="0.3"/>
    <row r="25" spans="2:16" x14ac:dyDescent="0.3">
      <c r="B25" s="33" t="s">
        <v>62</v>
      </c>
      <c r="C25" s="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">
      <c r="B26" s="31" t="s">
        <v>4</v>
      </c>
      <c r="C26" s="31"/>
      <c r="D26" s="32">
        <f>SUM(D27:D28)</f>
        <v>68679</v>
      </c>
      <c r="E26" s="32">
        <f t="shared" ref="E26:P26" si="5">SUM(E27:E28)</f>
        <v>63457</v>
      </c>
      <c r="F26" s="32">
        <f t="shared" si="5"/>
        <v>18833</v>
      </c>
      <c r="G26" s="32">
        <f t="shared" si="5"/>
        <v>28917</v>
      </c>
      <c r="H26" s="32">
        <f t="shared" si="5"/>
        <v>71098</v>
      </c>
      <c r="I26" s="32">
        <f t="shared" si="5"/>
        <v>8786</v>
      </c>
      <c r="J26" s="32">
        <f t="shared" si="5"/>
        <v>94425</v>
      </c>
      <c r="K26" s="32">
        <f t="shared" si="5"/>
        <v>2485</v>
      </c>
      <c r="L26" s="32">
        <f t="shared" si="5"/>
        <v>156901</v>
      </c>
      <c r="M26" s="32">
        <f t="shared" si="5"/>
        <v>53427</v>
      </c>
      <c r="N26" s="32">
        <f t="shared" si="5"/>
        <v>3597</v>
      </c>
      <c r="O26" s="32">
        <f t="shared" si="5"/>
        <v>2583</v>
      </c>
      <c r="P26" s="32">
        <f t="shared" si="5"/>
        <v>573188</v>
      </c>
    </row>
    <row r="27" spans="2:16" x14ac:dyDescent="0.3">
      <c r="B27" s="28" t="s">
        <v>5</v>
      </c>
      <c r="C27" s="25"/>
      <c r="D27" s="26">
        <f>SUMIFS($D$8:$D$11,$C$8:$C$11,$B27)</f>
        <v>68679</v>
      </c>
      <c r="E27" s="26">
        <f>SUMIFS(E$8:E$11,$C$8:$C$11,$B27)</f>
        <v>63457</v>
      </c>
      <c r="F27" s="26">
        <f t="shared" ref="F27:P28" si="6">SUMIFS(F$8:F$11,$C$8:$C$11,$B27)</f>
        <v>18833</v>
      </c>
      <c r="G27" s="26">
        <f t="shared" si="6"/>
        <v>28917</v>
      </c>
      <c r="H27" s="26">
        <f t="shared" si="6"/>
        <v>71098</v>
      </c>
      <c r="I27" s="26">
        <f t="shared" si="6"/>
        <v>8786</v>
      </c>
      <c r="J27" s="26">
        <f t="shared" si="6"/>
        <v>94425</v>
      </c>
      <c r="K27" s="26">
        <f t="shared" si="6"/>
        <v>2485</v>
      </c>
      <c r="L27" s="26">
        <f t="shared" si="6"/>
        <v>156901</v>
      </c>
      <c r="M27" s="26">
        <f t="shared" si="6"/>
        <v>53427</v>
      </c>
      <c r="N27" s="26">
        <f t="shared" si="6"/>
        <v>3597</v>
      </c>
      <c r="O27" s="26">
        <f t="shared" si="6"/>
        <v>2583</v>
      </c>
      <c r="P27" s="26">
        <f t="shared" si="6"/>
        <v>573188</v>
      </c>
    </row>
    <row r="28" spans="2:16" x14ac:dyDescent="0.3">
      <c r="B28" s="28" t="s">
        <v>25</v>
      </c>
      <c r="C28" s="25"/>
      <c r="D28" s="26">
        <f>SUMIFS($D$8:$D$11,$C$8:$C$11,$B28)</f>
        <v>0</v>
      </c>
      <c r="E28" s="26">
        <f>SUMIFS(E$8:E$11,$C$8:$C$11,$B28)</f>
        <v>0</v>
      </c>
      <c r="F28" s="26">
        <f t="shared" si="6"/>
        <v>0</v>
      </c>
      <c r="G28" s="26">
        <f t="shared" si="6"/>
        <v>0</v>
      </c>
      <c r="H28" s="26">
        <f t="shared" si="6"/>
        <v>0</v>
      </c>
      <c r="I28" s="26">
        <f t="shared" si="6"/>
        <v>0</v>
      </c>
      <c r="J28" s="26">
        <f t="shared" si="6"/>
        <v>0</v>
      </c>
      <c r="K28" s="26">
        <f t="shared" si="6"/>
        <v>0</v>
      </c>
      <c r="L28" s="26">
        <f t="shared" si="6"/>
        <v>0</v>
      </c>
      <c r="M28" s="26">
        <f t="shared" si="6"/>
        <v>0</v>
      </c>
      <c r="N28" s="26">
        <f t="shared" si="6"/>
        <v>0</v>
      </c>
      <c r="O28" s="26">
        <f t="shared" si="6"/>
        <v>0</v>
      </c>
      <c r="P28" s="26">
        <f t="shared" si="6"/>
        <v>0</v>
      </c>
    </row>
    <row r="29" spans="2:16" x14ac:dyDescent="0.3">
      <c r="B29" s="29" t="s">
        <v>18</v>
      </c>
      <c r="C29" s="29"/>
      <c r="D29" s="30">
        <f>SUM(D30:D31)</f>
        <v>47025</v>
      </c>
      <c r="E29" s="30">
        <f t="shared" ref="E29:P29" si="7">SUM(E30:E31)</f>
        <v>47646</v>
      </c>
      <c r="F29" s="30">
        <f t="shared" si="7"/>
        <v>37270</v>
      </c>
      <c r="G29" s="30">
        <f t="shared" si="7"/>
        <v>40517</v>
      </c>
      <c r="H29" s="30">
        <f t="shared" si="7"/>
        <v>51968</v>
      </c>
      <c r="I29" s="30">
        <f t="shared" si="7"/>
        <v>28190</v>
      </c>
      <c r="J29" s="30">
        <f t="shared" si="7"/>
        <v>47999</v>
      </c>
      <c r="K29" s="30">
        <f t="shared" si="7"/>
        <v>48814</v>
      </c>
      <c r="L29" s="30">
        <f t="shared" si="7"/>
        <v>56318</v>
      </c>
      <c r="M29" s="30">
        <f t="shared" si="7"/>
        <v>54141</v>
      </c>
      <c r="N29" s="30">
        <f t="shared" si="7"/>
        <v>25391</v>
      </c>
      <c r="O29" s="30">
        <f t="shared" si="7"/>
        <v>73319</v>
      </c>
      <c r="P29" s="30">
        <f t="shared" si="7"/>
        <v>558598</v>
      </c>
    </row>
    <row r="30" spans="2:16" x14ac:dyDescent="0.3">
      <c r="B30" s="28" t="s">
        <v>5</v>
      </c>
      <c r="C30" s="25"/>
      <c r="D30" s="26">
        <f>SUMIFS(D$14:D$23,$C$14:$C$23,$B30)</f>
        <v>23818</v>
      </c>
      <c r="E30" s="26">
        <f t="shared" ref="E30:P31" si="8">SUMIFS(E$14:E$23,$C$14:$C$23,$B30)</f>
        <v>31367</v>
      </c>
      <c r="F30" s="26">
        <f t="shared" si="8"/>
        <v>25081</v>
      </c>
      <c r="G30" s="26">
        <f t="shared" si="8"/>
        <v>27152</v>
      </c>
      <c r="H30" s="26">
        <f t="shared" si="8"/>
        <v>32255</v>
      </c>
      <c r="I30" s="26">
        <f t="shared" si="8"/>
        <v>13220</v>
      </c>
      <c r="J30" s="26">
        <f t="shared" si="8"/>
        <v>30453</v>
      </c>
      <c r="K30" s="26">
        <f t="shared" si="8"/>
        <v>27624</v>
      </c>
      <c r="L30" s="26">
        <f t="shared" si="8"/>
        <v>27403</v>
      </c>
      <c r="M30" s="26">
        <f t="shared" si="8"/>
        <v>26517</v>
      </c>
      <c r="N30" s="26">
        <f t="shared" si="8"/>
        <v>15573</v>
      </c>
      <c r="O30" s="26">
        <f t="shared" si="8"/>
        <v>54405</v>
      </c>
      <c r="P30" s="26">
        <f t="shared" si="8"/>
        <v>334868</v>
      </c>
    </row>
    <row r="31" spans="2:16" x14ac:dyDescent="0.3">
      <c r="B31" s="28" t="s">
        <v>25</v>
      </c>
      <c r="C31" s="25"/>
      <c r="D31" s="26">
        <f>SUMIFS(D$14:D$23,$C$14:$C$23,$B31)</f>
        <v>23207</v>
      </c>
      <c r="E31" s="26">
        <f t="shared" si="8"/>
        <v>16279</v>
      </c>
      <c r="F31" s="26">
        <f t="shared" si="8"/>
        <v>12189</v>
      </c>
      <c r="G31" s="26">
        <f t="shared" si="8"/>
        <v>13365</v>
      </c>
      <c r="H31" s="26">
        <f t="shared" si="8"/>
        <v>19713</v>
      </c>
      <c r="I31" s="26">
        <f t="shared" si="8"/>
        <v>14970</v>
      </c>
      <c r="J31" s="26">
        <f t="shared" si="8"/>
        <v>17546</v>
      </c>
      <c r="K31" s="26">
        <f t="shared" si="8"/>
        <v>21190</v>
      </c>
      <c r="L31" s="26">
        <f t="shared" si="8"/>
        <v>28915</v>
      </c>
      <c r="M31" s="26">
        <f t="shared" si="8"/>
        <v>27624</v>
      </c>
      <c r="N31" s="26">
        <f t="shared" si="8"/>
        <v>9818</v>
      </c>
      <c r="O31" s="26">
        <f t="shared" si="8"/>
        <v>18914</v>
      </c>
      <c r="P31" s="26">
        <f t="shared" si="8"/>
        <v>223730</v>
      </c>
    </row>
  </sheetData>
  <sortState xmlns:xlrd2="http://schemas.microsoft.com/office/spreadsheetml/2017/richdata2" ref="B14:C23">
    <sortCondition ref="C14:C23"/>
  </sortState>
  <conditionalFormatting sqref="B7:P31">
    <cfRule type="cellIs" dxfId="1" priority="6" operator="equal">
      <formula>0</formula>
    </cfRule>
  </conditionalFormatting>
  <conditionalFormatting sqref="D14:O23">
    <cfRule type="colorScale" priority="4">
      <colorScale>
        <cfvo type="min"/>
        <cfvo type="max"/>
        <color theme="0"/>
        <color rgb="FFFFE7E7"/>
      </colorScale>
    </cfRule>
  </conditionalFormatting>
  <conditionalFormatting sqref="D8:O11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P8:P11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P14:P23">
    <cfRule type="colorScale" priority="1">
      <colorScale>
        <cfvo type="min"/>
        <cfvo type="max"/>
        <color theme="0"/>
        <color rgb="FFFFE7E7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Configurações</vt:lpstr>
      <vt:lpstr>Lançamentos</vt:lpstr>
      <vt:lpstr>Relatórios</vt:lpstr>
      <vt:lpstr>lst_categoria</vt:lpstr>
      <vt:lpstr>lst_movimento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2025-02-19T18:11:44Z</dcterms:modified>
</cp:coreProperties>
</file>