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arlos.dias\ADS\Estatística\Conteúdo 1ª Prova\Pasta\"/>
    </mc:Choice>
  </mc:AlternateContent>
  <bookViews>
    <workbookView xWindow="0" yWindow="0" windowWidth="15360" windowHeight="76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2" i="1"/>
  <c r="F21" i="1"/>
  <c r="F20" i="1"/>
  <c r="F19" i="1"/>
  <c r="H22" i="1"/>
  <c r="H21" i="1"/>
  <c r="H20" i="1"/>
  <c r="H19" i="1"/>
  <c r="F18" i="1"/>
  <c r="H12" i="1"/>
  <c r="H5" i="1"/>
  <c r="H17" i="1"/>
  <c r="G17" i="1"/>
  <c r="C13" i="1" l="1"/>
  <c r="F17" i="1" s="1"/>
  <c r="F5" i="1"/>
  <c r="F6" i="1" s="1"/>
  <c r="F7" i="1" s="1"/>
  <c r="F8" i="1" s="1"/>
  <c r="F9" i="1" s="1"/>
  <c r="F10" i="1" s="1"/>
  <c r="F11" i="1" s="1"/>
  <c r="E12" i="1"/>
  <c r="H16" i="1" s="1"/>
  <c r="F16" i="1" s="1"/>
  <c r="A6" i="1"/>
  <c r="G6" i="1" s="1"/>
  <c r="A7" i="1"/>
  <c r="G7" i="1" s="1"/>
  <c r="A8" i="1"/>
  <c r="G8" i="1" s="1"/>
  <c r="A9" i="1"/>
  <c r="G9" i="1" s="1"/>
  <c r="A10" i="1"/>
  <c r="G10" i="1" s="1"/>
  <c r="A11" i="1"/>
  <c r="G11" i="1" s="1"/>
  <c r="A5" i="1"/>
  <c r="G5" i="1" s="1"/>
  <c r="F15" i="1" l="1"/>
  <c r="H7" i="1" s="1"/>
  <c r="H6" i="1"/>
  <c r="H9" i="1"/>
  <c r="H8" i="1"/>
  <c r="H11" i="1"/>
  <c r="H10" i="1" l="1"/>
</calcChain>
</file>

<file path=xl/sharedStrings.xml><?xml version="1.0" encoding="utf-8"?>
<sst xmlns="http://schemas.openxmlformats.org/spreadsheetml/2006/main" count="46" uniqueCount="31">
  <si>
    <t>Classe</t>
  </si>
  <si>
    <t>Frequência</t>
  </si>
  <si>
    <t>--------</t>
  </si>
  <si>
    <t>Média</t>
  </si>
  <si>
    <t>Mediana</t>
  </si>
  <si>
    <t>Moda</t>
  </si>
  <si>
    <t>Desvio Padrão</t>
  </si>
  <si>
    <t>Q1</t>
  </si>
  <si>
    <t>Q3</t>
  </si>
  <si>
    <t>P10</t>
  </si>
  <si>
    <t>P90</t>
  </si>
  <si>
    <t>Assimetria</t>
  </si>
  <si>
    <t>Curtose</t>
  </si>
  <si>
    <t>x^</t>
  </si>
  <si>
    <t>Ponto Médio</t>
  </si>
  <si>
    <t>x^*f</t>
  </si>
  <si>
    <t>(x^-xm)^2*f</t>
  </si>
  <si>
    <t xml:space="preserve">Classe Mediana </t>
  </si>
  <si>
    <t>Lx=</t>
  </si>
  <si>
    <t>Soma</t>
  </si>
  <si>
    <t>Acumulada</t>
  </si>
  <si>
    <t>----</t>
  </si>
  <si>
    <t>h=</t>
  </si>
  <si>
    <t>Amplitude:</t>
  </si>
  <si>
    <t xml:space="preserve">Classe Mo </t>
  </si>
  <si>
    <t>Classe Q3</t>
  </si>
  <si>
    <t xml:space="preserve">Classe Q1 </t>
  </si>
  <si>
    <t xml:space="preserve">Classe P10 </t>
  </si>
  <si>
    <t>Classe P90</t>
  </si>
  <si>
    <t>Leptocúrtica</t>
  </si>
  <si>
    <t xml:space="preserve"> Assimetria positiva Fraca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</si>
</sst>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/>
    <xf numFmtId="0" fontId="0" fillId="0" borderId="4" xfId="0" applyFill="1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quotePrefix="1" applyFont="1"/>
    <xf numFmtId="0" fontId="3" fillId="0" borderId="0" xfId="0" applyFont="1" applyAlignment="1">
      <alignment horizontal="center"/>
    </xf>
    <xf numFmtId="168" fontId="2" fillId="0" borderId="12" xfId="0" applyNumberFormat="1" applyFont="1" applyBorder="1" applyAlignment="1">
      <alignment horizontal="center"/>
    </xf>
    <xf numFmtId="168" fontId="2" fillId="0" borderId="10" xfId="0" applyNumberFormat="1" applyFont="1" applyBorder="1" applyAlignment="1">
      <alignment horizontal="center"/>
    </xf>
    <xf numFmtId="168" fontId="2" fillId="0" borderId="11" xfId="0" applyNumberFormat="1" applyFont="1" applyBorder="1" applyAlignment="1">
      <alignment horizontal="center"/>
    </xf>
    <xf numFmtId="168" fontId="0" fillId="0" borderId="0" xfId="0" applyNumberFormat="1"/>
    <xf numFmtId="168" fontId="2" fillId="0" borderId="13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168" fontId="2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tabSelected="1" zoomScaleNormal="100" workbookViewId="0">
      <selection activeCell="H29" sqref="H29"/>
    </sheetView>
  </sheetViews>
  <sheetFormatPr defaultRowHeight="15" x14ac:dyDescent="0.25"/>
  <cols>
    <col min="1" max="1" width="12.42578125" customWidth="1"/>
    <col min="2" max="2" width="6.7109375" customWidth="1"/>
    <col min="3" max="3" width="6.7109375" bestFit="1" customWidth="1"/>
    <col min="4" max="4" width="5.140625" customWidth="1"/>
    <col min="5" max="5" width="17.5703125" customWidth="1"/>
    <col min="6" max="6" width="12.5703125" customWidth="1"/>
    <col min="7" max="8" width="13.7109375" bestFit="1" customWidth="1"/>
    <col min="9" max="9" width="10.5703125" customWidth="1"/>
    <col min="11" max="11" width="3.42578125" customWidth="1"/>
    <col min="12" max="12" width="3" customWidth="1"/>
  </cols>
  <sheetData>
    <row r="1" spans="1:13" x14ac:dyDescent="0.25">
      <c r="A1" s="3"/>
    </row>
    <row r="2" spans="1:13" x14ac:dyDescent="0.25">
      <c r="A2" s="3"/>
    </row>
    <row r="3" spans="1:13" ht="15.75" thickBot="1" x14ac:dyDescent="0.3">
      <c r="A3" s="3" t="s">
        <v>14</v>
      </c>
    </row>
    <row r="4" spans="1:13" ht="15.75" thickBot="1" x14ac:dyDescent="0.3">
      <c r="A4" s="19" t="s">
        <v>13</v>
      </c>
      <c r="B4" s="17" t="s">
        <v>0</v>
      </c>
      <c r="C4" s="18"/>
      <c r="D4" s="18"/>
      <c r="E4" s="12" t="s">
        <v>1</v>
      </c>
      <c r="F4" s="19" t="s">
        <v>20</v>
      </c>
      <c r="G4" s="20" t="s">
        <v>15</v>
      </c>
      <c r="H4" s="20" t="s">
        <v>16</v>
      </c>
    </row>
    <row r="5" spans="1:13" x14ac:dyDescent="0.25">
      <c r="A5" s="19">
        <f>AVERAGE(B5,D5)</f>
        <v>13.5</v>
      </c>
      <c r="B5" s="10">
        <v>8</v>
      </c>
      <c r="C5" s="5" t="s">
        <v>2</v>
      </c>
      <c r="D5" s="4">
        <v>19</v>
      </c>
      <c r="E5" s="6">
        <v>5</v>
      </c>
      <c r="F5" s="19">
        <f>E5</f>
        <v>5</v>
      </c>
      <c r="G5" s="20">
        <f>A5*E5</f>
        <v>67.5</v>
      </c>
      <c r="H5" s="20">
        <f>(A5-$F$15)^2*E5</f>
        <v>9292.8395061728406</v>
      </c>
    </row>
    <row r="6" spans="1:13" x14ac:dyDescent="0.25">
      <c r="A6" s="19">
        <f t="shared" ref="A6:A11" si="0">AVERAGE(B6,D6)</f>
        <v>25.5</v>
      </c>
      <c r="B6" s="10">
        <v>20</v>
      </c>
      <c r="C6" s="5" t="s">
        <v>2</v>
      </c>
      <c r="D6" s="4">
        <v>31</v>
      </c>
      <c r="E6" s="6">
        <v>10</v>
      </c>
      <c r="F6" s="19">
        <f>E6+F5</f>
        <v>15</v>
      </c>
      <c r="G6" s="20">
        <f t="shared" ref="G6:G11" si="1">A6*E6</f>
        <v>255</v>
      </c>
      <c r="H6" s="20">
        <f>(A6-$F$15)^2*E6</f>
        <v>9679.0123456790134</v>
      </c>
    </row>
    <row r="7" spans="1:13" x14ac:dyDescent="0.25">
      <c r="A7" s="19">
        <f t="shared" si="0"/>
        <v>37.5</v>
      </c>
      <c r="B7" s="10">
        <v>32</v>
      </c>
      <c r="C7" s="5" t="s">
        <v>2</v>
      </c>
      <c r="D7" s="4">
        <v>43</v>
      </c>
      <c r="E7" s="6">
        <v>12</v>
      </c>
      <c r="F7" s="19">
        <f t="shared" ref="F7:F11" si="2">E7+F6</f>
        <v>27</v>
      </c>
      <c r="G7" s="20">
        <f t="shared" si="1"/>
        <v>450</v>
      </c>
      <c r="H7" s="20">
        <f>(A7-$F$15)^2*E7</f>
        <v>4382.8148148148166</v>
      </c>
    </row>
    <row r="8" spans="1:13" x14ac:dyDescent="0.25">
      <c r="A8" s="19">
        <f t="shared" si="0"/>
        <v>49.5</v>
      </c>
      <c r="B8" s="10">
        <v>44</v>
      </c>
      <c r="C8" s="5" t="s">
        <v>2</v>
      </c>
      <c r="D8" s="4">
        <v>55</v>
      </c>
      <c r="E8" s="6">
        <v>35</v>
      </c>
      <c r="F8" s="19">
        <f t="shared" si="2"/>
        <v>62</v>
      </c>
      <c r="G8" s="20">
        <f t="shared" si="1"/>
        <v>1732.5</v>
      </c>
      <c r="H8" s="20">
        <f>(A8-$F$15)^2*E8</f>
        <v>1769.8765432098783</v>
      </c>
    </row>
    <row r="9" spans="1:13" x14ac:dyDescent="0.25">
      <c r="A9" s="19">
        <f t="shared" si="0"/>
        <v>61.5</v>
      </c>
      <c r="B9" s="10">
        <v>56</v>
      </c>
      <c r="C9" s="5" t="s">
        <v>2</v>
      </c>
      <c r="D9" s="4">
        <v>67</v>
      </c>
      <c r="E9" s="6">
        <v>32</v>
      </c>
      <c r="F9" s="19">
        <f t="shared" si="2"/>
        <v>94</v>
      </c>
      <c r="G9" s="20">
        <f t="shared" si="1"/>
        <v>1968</v>
      </c>
      <c r="H9" s="20">
        <f>(A9-$F$15)^2*E9</f>
        <v>764.83950617283847</v>
      </c>
    </row>
    <row r="10" spans="1:13" x14ac:dyDescent="0.25">
      <c r="A10" s="19">
        <f t="shared" si="0"/>
        <v>73.5</v>
      </c>
      <c r="B10" s="10">
        <v>68</v>
      </c>
      <c r="C10" s="5" t="s">
        <v>2</v>
      </c>
      <c r="D10" s="4">
        <v>79</v>
      </c>
      <c r="E10" s="6">
        <v>28</v>
      </c>
      <c r="F10" s="19">
        <f t="shared" si="2"/>
        <v>122</v>
      </c>
      <c r="G10" s="20">
        <f t="shared" si="1"/>
        <v>2058</v>
      </c>
      <c r="H10" s="20">
        <f>(A10-$F$15)^2*E10</f>
        <v>7986.5679012345654</v>
      </c>
    </row>
    <row r="11" spans="1:13" ht="15.75" thickBot="1" x14ac:dyDescent="0.3">
      <c r="A11" s="19">
        <f t="shared" si="0"/>
        <v>85.5</v>
      </c>
      <c r="B11" s="11">
        <v>80</v>
      </c>
      <c r="C11" s="7" t="s">
        <v>2</v>
      </c>
      <c r="D11" s="8">
        <v>91</v>
      </c>
      <c r="E11" s="9">
        <v>13</v>
      </c>
      <c r="F11" s="19">
        <f t="shared" si="2"/>
        <v>135</v>
      </c>
      <c r="G11" s="20">
        <f t="shared" si="1"/>
        <v>1111.5</v>
      </c>
      <c r="H11" s="20">
        <f>(A11-$F$15)^2*E11</f>
        <v>10849.38271604938</v>
      </c>
    </row>
    <row r="12" spans="1:13" x14ac:dyDescent="0.25">
      <c r="D12" s="23" t="s">
        <v>19</v>
      </c>
      <c r="E12" s="20">
        <f>SUM(E5:E11)</f>
        <v>135</v>
      </c>
      <c r="F12" s="20"/>
      <c r="H12" s="20">
        <f>SUM(H5:H11)</f>
        <v>44725.333333333336</v>
      </c>
    </row>
    <row r="13" spans="1:13" x14ac:dyDescent="0.25">
      <c r="A13" s="23" t="s">
        <v>23</v>
      </c>
      <c r="B13" s="23" t="s">
        <v>22</v>
      </c>
      <c r="C13" s="23">
        <f>B6-B5</f>
        <v>12</v>
      </c>
    </row>
    <row r="14" spans="1:13" ht="15.75" thickBot="1" x14ac:dyDescent="0.3">
      <c r="C14" s="13"/>
    </row>
    <row r="15" spans="1:13" x14ac:dyDescent="0.25">
      <c r="E15" s="1" t="s">
        <v>3</v>
      </c>
      <c r="F15" s="26">
        <f>SUM(G5:G11)/SUM(E5:E11)</f>
        <v>56.611111111111114</v>
      </c>
    </row>
    <row r="16" spans="1:13" x14ac:dyDescent="0.25">
      <c r="E16" s="2" t="s">
        <v>4</v>
      </c>
      <c r="F16" s="27">
        <f>J16+C13*(H16-F8)/M16</f>
        <v>58.0625</v>
      </c>
      <c r="G16" s="21" t="s">
        <v>18</v>
      </c>
      <c r="H16" s="22">
        <f>E12/2</f>
        <v>67.5</v>
      </c>
      <c r="I16" s="23" t="s">
        <v>17</v>
      </c>
      <c r="J16" s="21">
        <v>56</v>
      </c>
      <c r="K16" s="24" t="s">
        <v>21</v>
      </c>
      <c r="L16" s="23">
        <v>67</v>
      </c>
      <c r="M16" s="25">
        <v>32</v>
      </c>
    </row>
    <row r="17" spans="5:13" x14ac:dyDescent="0.25">
      <c r="E17" s="2" t="s">
        <v>5</v>
      </c>
      <c r="F17" s="27">
        <f>J17+C13*G17/(G17+H17)</f>
        <v>54.615384615384613</v>
      </c>
      <c r="G17" s="25">
        <f>E8-E7</f>
        <v>23</v>
      </c>
      <c r="H17" s="25">
        <f>E8-E9</f>
        <v>3</v>
      </c>
      <c r="I17" s="23" t="s">
        <v>24</v>
      </c>
      <c r="J17" s="21">
        <v>44</v>
      </c>
      <c r="K17" s="24" t="s">
        <v>21</v>
      </c>
      <c r="L17" s="23">
        <v>55</v>
      </c>
      <c r="M17" s="25">
        <v>35</v>
      </c>
    </row>
    <row r="18" spans="5:13" x14ac:dyDescent="0.25">
      <c r="E18" s="2" t="s">
        <v>6</v>
      </c>
      <c r="F18" s="27">
        <f>SQRT(H12/(E12-1))</f>
        <v>18.269404595623989</v>
      </c>
    </row>
    <row r="19" spans="5:13" x14ac:dyDescent="0.25">
      <c r="E19" s="14" t="s">
        <v>7</v>
      </c>
      <c r="F19" s="27">
        <f>J19+C13*(H19-F7)/E8</f>
        <v>46.314285714285717</v>
      </c>
      <c r="G19" s="21" t="s">
        <v>18</v>
      </c>
      <c r="H19" s="22">
        <f>E12/4</f>
        <v>33.75</v>
      </c>
      <c r="I19" s="23" t="s">
        <v>26</v>
      </c>
      <c r="J19" s="21">
        <v>44</v>
      </c>
      <c r="K19" s="24" t="s">
        <v>21</v>
      </c>
      <c r="L19" s="23">
        <v>55</v>
      </c>
      <c r="M19" s="25">
        <v>35</v>
      </c>
    </row>
    <row r="20" spans="5:13" x14ac:dyDescent="0.25">
      <c r="E20" s="14" t="s">
        <v>8</v>
      </c>
      <c r="F20" s="27">
        <f>J20+C13*(H20-F9)/E10</f>
        <v>71.107142857142861</v>
      </c>
      <c r="G20" s="21" t="s">
        <v>18</v>
      </c>
      <c r="H20" s="22">
        <f>E12/4*3</f>
        <v>101.25</v>
      </c>
      <c r="I20" s="23" t="s">
        <v>25</v>
      </c>
      <c r="J20" s="21">
        <v>68</v>
      </c>
      <c r="K20" s="24" t="s">
        <v>21</v>
      </c>
      <c r="L20" s="23">
        <v>79</v>
      </c>
      <c r="M20" s="25">
        <v>28</v>
      </c>
    </row>
    <row r="21" spans="5:13" x14ac:dyDescent="0.25">
      <c r="E21" s="14" t="s">
        <v>9</v>
      </c>
      <c r="F21" s="27">
        <f>J21+C13*(H21-F5)/E6</f>
        <v>30.2</v>
      </c>
      <c r="G21" s="21" t="s">
        <v>18</v>
      </c>
      <c r="H21" s="22">
        <f>E12*0.1</f>
        <v>13.5</v>
      </c>
      <c r="I21" s="23" t="s">
        <v>27</v>
      </c>
      <c r="J21" s="21">
        <v>20</v>
      </c>
      <c r="K21" s="24" t="s">
        <v>21</v>
      </c>
      <c r="L21" s="23">
        <v>31</v>
      </c>
      <c r="M21" s="25">
        <v>10</v>
      </c>
    </row>
    <row r="22" spans="5:13" ht="15.75" thickBot="1" x14ac:dyDescent="0.3">
      <c r="E22" s="15" t="s">
        <v>10</v>
      </c>
      <c r="F22" s="28">
        <f>J22+C13*(H22-F9)/E10</f>
        <v>79.785714285714292</v>
      </c>
      <c r="G22" s="21" t="s">
        <v>18</v>
      </c>
      <c r="H22" s="22">
        <f>E12*0.9</f>
        <v>121.5</v>
      </c>
      <c r="I22" s="23" t="s">
        <v>28</v>
      </c>
      <c r="J22" s="21">
        <v>68</v>
      </c>
      <c r="K22" s="24" t="s">
        <v>21</v>
      </c>
      <c r="L22" s="23">
        <v>79</v>
      </c>
      <c r="M22" s="25">
        <v>28</v>
      </c>
    </row>
    <row r="23" spans="5:13" ht="15.75" thickBot="1" x14ac:dyDescent="0.3">
      <c r="F23" s="29"/>
    </row>
    <row r="24" spans="5:13" x14ac:dyDescent="0.25">
      <c r="E24" s="1" t="s">
        <v>11</v>
      </c>
      <c r="F24" s="30">
        <f>(F15-F17)/F18</f>
        <v>0.10923872670730227</v>
      </c>
      <c r="G24" s="31" t="s">
        <v>30</v>
      </c>
      <c r="H24" s="32"/>
    </row>
    <row r="25" spans="5:13" ht="15.75" thickBot="1" x14ac:dyDescent="0.3">
      <c r="E25" s="16" t="s">
        <v>12</v>
      </c>
      <c r="F25" s="34">
        <f>(F20-F19)/(2*(F22-F21))</f>
        <v>0.25</v>
      </c>
      <c r="G25" s="33" t="s">
        <v>29</v>
      </c>
    </row>
  </sheetData>
  <mergeCells count="2">
    <mergeCell ref="B4:D4"/>
    <mergeCell ref="G24:H2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Fatec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Henrique Dias</dc:creator>
  <cp:lastModifiedBy>Carlos Henrique Dias</cp:lastModifiedBy>
  <dcterms:created xsi:type="dcterms:W3CDTF">2018-08-18T15:17:17Z</dcterms:created>
  <dcterms:modified xsi:type="dcterms:W3CDTF">2020-03-07T15:25:39Z</dcterms:modified>
</cp:coreProperties>
</file>