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Faculdade\ADS\GitHub\3Sem\PI\"/>
    </mc:Choice>
  </mc:AlternateContent>
  <xr:revisionPtr revIDLastSave="0" documentId="13_ncr:1_{E59C17F6-FE35-44FE-948B-805D7B99632C}" xr6:coauthVersionLast="47" xr6:coauthVersionMax="47" xr10:uidLastSave="{00000000-0000-0000-0000-000000000000}"/>
  <bookViews>
    <workbookView xWindow="0" yWindow="0" windowWidth="23040" windowHeight="12360" xr2:uid="{F8F1D542-DD96-4341-98E1-7B75639FF99D}"/>
  </bookViews>
  <sheets>
    <sheet name="TCO" sheetId="1" r:id="rId1"/>
    <sheet name="ROI e Break Eve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3" i="1"/>
  <c r="D14" i="1"/>
  <c r="D11" i="1"/>
  <c r="D8" i="1"/>
  <c r="D9" i="1" s="1"/>
  <c r="D6" i="1"/>
  <c r="D7" i="1" l="1"/>
  <c r="D15" i="1" s="1"/>
  <c r="F7" i="2" l="1"/>
  <c r="E7" i="2"/>
  <c r="D7" i="2"/>
  <c r="D8" i="2" l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E6" i="2" l="1"/>
  <c r="F6" i="2"/>
  <c r="D6" i="2"/>
</calcChain>
</file>

<file path=xl/sharedStrings.xml><?xml version="1.0" encoding="utf-8"?>
<sst xmlns="http://schemas.openxmlformats.org/spreadsheetml/2006/main" count="24" uniqueCount="21">
  <si>
    <t>TCO</t>
  </si>
  <si>
    <t>Custos Operacionais e de Manutenção</t>
  </si>
  <si>
    <t>Custos de Desenvolvimento</t>
  </si>
  <si>
    <t>Infraestrutura e Ferramentas</t>
  </si>
  <si>
    <t>Treinamento e Implementação</t>
  </si>
  <si>
    <t>Integrantes da equipe</t>
  </si>
  <si>
    <t>Média salarial horário da equipe</t>
  </si>
  <si>
    <t>Média de horas diárias trabalhadas</t>
  </si>
  <si>
    <t>Total Geral</t>
  </si>
  <si>
    <t>Total</t>
  </si>
  <si>
    <t>Dias trabalhados</t>
  </si>
  <si>
    <t>Manutenção Preventiva e Corretiva futuras anual</t>
  </si>
  <si>
    <t>Treinamento dos Funcionários (1 semana)</t>
  </si>
  <si>
    <t>Suporte e Acompanhamento Pós-Implementação (1 mês)</t>
  </si>
  <si>
    <t>ROI</t>
  </si>
  <si>
    <t xml:space="preserve">Modelos de cobrança: </t>
  </si>
  <si>
    <t>da mensalidade bruta do cliente.</t>
  </si>
  <si>
    <t>Média de mensalidade dos cursos atuais:</t>
  </si>
  <si>
    <t>5 licenças GitHub Team mensal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</si>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</sst>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horizontal="right" vertical="center"/>
    </xf>
    <xf numFmtId="44" fontId="0" fillId="0" borderId="8" xfId="1" applyFont="1" applyBorder="1" applyAlignment="1">
      <alignment horizontal="left" vertical="center"/>
    </xf>
    <xf numFmtId="44" fontId="2" fillId="2" borderId="8" xfId="1" applyFont="1" applyFill="1" applyBorder="1" applyAlignment="1">
      <alignment vertical="center"/>
    </xf>
    <xf numFmtId="44" fontId="0" fillId="0" borderId="8" xfId="1" applyFont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44" fontId="2" fillId="2" borderId="19" xfId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44" fontId="2" fillId="0" borderId="13" xfId="1" applyFont="1" applyBorder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0" applyNumberFormat="1" applyBorder="1" applyAlignment="1">
      <alignment vertical="center"/>
    </xf>
    <xf numFmtId="0" fontId="2" fillId="0" borderId="2" xfId="0" applyFont="1" applyBorder="1" applyAlignment="1">
      <alignment vertical="center"/>
    </xf>
    <xf numFmtId="4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9" fontId="0" fillId="0" borderId="0" xfId="2" applyFont="1" applyBorder="1" applyAlignment="1">
      <alignment vertical="center"/>
    </xf>
    <xf numFmtId="0" fontId="0" fillId="0" borderId="10" xfId="0" applyBorder="1" applyAlignment="1">
      <alignment vertical="center"/>
    </xf>
    <xf numFmtId="44" fontId="0" fillId="0" borderId="0" xfId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44" fontId="0" fillId="0" borderId="10" xfId="0" applyNumberForma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44" fontId="0" fillId="0" borderId="24" xfId="0" applyNumberForma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44" fontId="0" fillId="0" borderId="12" xfId="0" applyNumberFormat="1" applyBorder="1" applyAlignment="1">
      <alignment vertical="center"/>
    </xf>
    <xf numFmtId="44" fontId="0" fillId="0" borderId="13" xfId="0" applyNumberForma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/>
    </xf>
    <xf numFmtId="44" fontId="0" fillId="0" borderId="21" xfId="0" applyNumberFormat="1" applyBorder="1" applyAlignment="1">
      <alignment vertical="center"/>
    </xf>
    <xf numFmtId="44" fontId="0" fillId="0" borderId="22" xfId="0" applyNumberForma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2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44" fontId="0" fillId="0" borderId="3" xfId="0" applyNumberFormat="1" applyBorder="1" applyAlignment="1">
      <alignment vertical="center"/>
    </xf>
    <xf numFmtId="44" fontId="0" fillId="0" borderId="26" xfId="0" applyNumberFormat="1" applyBorder="1" applyAlignment="1">
      <alignment vertical="center"/>
    </xf>
  </cellXfs>
  <cellStyles count="3">
    <cellStyle name="Moeda" xfId="1" builtinId="4"/>
    <cellStyle name="Normal" xfId="0" builtinId="0"/>
    <cellStyle name="Porcentagem" xfId="2" builtinId="5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EC1F-DE5B-49C4-96AA-20DC9BB21F4A}">
  <dimension ref="B1:F15"/>
  <sheetViews>
    <sheetView showGridLines="0" tabSelected="1" workbookViewId="0">
      <selection activeCell="D13" sqref="D13"/>
    </sheetView>
  </sheetViews>
  <sheetFormatPr defaultRowHeight="14.4" outlineLevelRow="2" x14ac:dyDescent="0.3"/>
  <cols>
    <col min="1" max="1" width="0.88671875" style="10" customWidth="1"/>
    <col min="2" max="2" width="38.5546875" style="10" bestFit="1" customWidth="1"/>
    <col min="3" max="3" width="48.33203125" style="10" bestFit="1" customWidth="1"/>
    <col min="4" max="4" width="14.109375" style="10" bestFit="1" customWidth="1"/>
    <col min="5" max="5" width="8.88671875" style="10"/>
    <col min="6" max="6" width="12.88671875" style="10" bestFit="1" customWidth="1"/>
    <col min="7" max="16384" width="8.88671875" style="10"/>
  </cols>
  <sheetData>
    <row r="1" spans="2:6" ht="6" customHeight="1" thickBot="1" x14ac:dyDescent="0.35"/>
    <row r="2" spans="2:6" x14ac:dyDescent="0.3">
      <c r="B2" s="11" t="s">
        <v>0</v>
      </c>
      <c r="C2" s="12"/>
      <c r="D2" s="13"/>
    </row>
    <row r="3" spans="2:6" outlineLevel="2" x14ac:dyDescent="0.3">
      <c r="B3" s="5" t="s">
        <v>2</v>
      </c>
      <c r="C3" s="14" t="s">
        <v>10</v>
      </c>
      <c r="D3" s="15">
        <f>ROUNDUP((DATEDIF("01/09/2024","30/11/2024","D")-
((DATEDIF("01/09/2024","30/11/2024","D")/7)
*2)),0)</f>
        <v>65</v>
      </c>
    </row>
    <row r="4" spans="2:6" outlineLevel="1" x14ac:dyDescent="0.3">
      <c r="B4" s="5"/>
      <c r="C4" s="14" t="s">
        <v>7</v>
      </c>
      <c r="D4" s="15">
        <v>8</v>
      </c>
    </row>
    <row r="5" spans="2:6" outlineLevel="2" x14ac:dyDescent="0.3">
      <c r="B5" s="5"/>
      <c r="C5" s="14" t="s">
        <v>5</v>
      </c>
      <c r="D5" s="15">
        <v>5</v>
      </c>
    </row>
    <row r="6" spans="2:6" outlineLevel="1" x14ac:dyDescent="0.3">
      <c r="B6" s="5"/>
      <c r="C6" s="14" t="s">
        <v>6</v>
      </c>
      <c r="D6" s="16">
        <f>(2800+2800+10000+2000+2000)/(30*24)</f>
        <v>27.222222222222221</v>
      </c>
    </row>
    <row r="7" spans="2:6" outlineLevel="1" x14ac:dyDescent="0.3">
      <c r="B7" s="8" t="s">
        <v>9</v>
      </c>
      <c r="C7" s="7"/>
      <c r="D7" s="17">
        <f>D3*D4*D6*D5</f>
        <v>70777.777777777781</v>
      </c>
    </row>
    <row r="8" spans="2:6" outlineLevel="2" x14ac:dyDescent="0.3">
      <c r="B8" s="3" t="s">
        <v>3</v>
      </c>
      <c r="C8" s="14" t="s">
        <v>18</v>
      </c>
      <c r="D8" s="18">
        <f>20*D5*DATEDIF("01/09/2024","30/11/2024","m")</f>
        <v>200</v>
      </c>
    </row>
    <row r="9" spans="2:6" outlineLevel="2" x14ac:dyDescent="0.3">
      <c r="B9" s="8" t="s">
        <v>9</v>
      </c>
      <c r="C9" s="7"/>
      <c r="D9" s="17">
        <f>SUBTOTAL(9,D8:D8)</f>
        <v>200</v>
      </c>
    </row>
    <row r="10" spans="2:6" outlineLevel="1" x14ac:dyDescent="0.3">
      <c r="B10" s="4" t="s">
        <v>1</v>
      </c>
      <c r="C10" s="14" t="s">
        <v>11</v>
      </c>
      <c r="D10" s="18">
        <v>10000</v>
      </c>
    </row>
    <row r="11" spans="2:6" x14ac:dyDescent="0.3">
      <c r="B11" s="8" t="s">
        <v>9</v>
      </c>
      <c r="C11" s="7"/>
      <c r="D11" s="17">
        <f>SUBTOTAL(9,D10:D10)</f>
        <v>10000</v>
      </c>
    </row>
    <row r="12" spans="2:6" x14ac:dyDescent="0.3">
      <c r="B12" s="2" t="s">
        <v>4</v>
      </c>
      <c r="C12" s="14" t="s">
        <v>12</v>
      </c>
      <c r="D12" s="18">
        <f>5*D4*D5*D6</f>
        <v>5444.4444444444443</v>
      </c>
    </row>
    <row r="13" spans="2:6" x14ac:dyDescent="0.3">
      <c r="B13" s="2"/>
      <c r="C13" s="14" t="s">
        <v>13</v>
      </c>
      <c r="D13" s="18">
        <f>21*D4*D5*D6</f>
        <v>22866.666666666664</v>
      </c>
    </row>
    <row r="14" spans="2:6" ht="15" thickBot="1" x14ac:dyDescent="0.35">
      <c r="B14" s="9" t="s">
        <v>9</v>
      </c>
      <c r="C14" s="19"/>
      <c r="D14" s="20">
        <f>SUBTOTAL(9,D12:D13)</f>
        <v>28311.111111111109</v>
      </c>
    </row>
    <row r="15" spans="2:6" ht="15" thickBot="1" x14ac:dyDescent="0.35">
      <c r="B15" s="6" t="s">
        <v>8</v>
      </c>
      <c r="C15" s="21"/>
      <c r="D15" s="22">
        <f>SUM(D7+D9+D11+D14)</f>
        <v>109288.88888888889</v>
      </c>
      <c r="F15" s="23"/>
    </row>
  </sheetData>
  <mergeCells count="3">
    <mergeCell ref="B12:B13"/>
    <mergeCell ref="B3:B6"/>
    <mergeCell ref="B2:D2"/>
  </mergeCells>
  <pageMargins left="0.511811024" right="0.511811024" top="0.78740157499999996" bottom="0.78740157499999996" header="0.31496062000000002" footer="0.31496062000000002"/>
  <ignoredErrors>
    <ignoredError sqref="D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BFA2-4275-4D26-AA50-B2947AEB4EB0}">
  <dimension ref="B1:F116"/>
  <sheetViews>
    <sheetView showGridLines="0" workbookViewId="0">
      <selection activeCell="I6" sqref="I6"/>
    </sheetView>
  </sheetViews>
  <sheetFormatPr defaultRowHeight="14.4" x14ac:dyDescent="0.3"/>
  <cols>
    <col min="1" max="1" width="1" style="10" customWidth="1"/>
    <col min="2" max="2" width="8.88671875" style="10"/>
    <col min="3" max="3" width="4.5546875" style="10" bestFit="1" customWidth="1"/>
    <col min="4" max="4" width="35.88671875" style="10" bestFit="1" customWidth="1"/>
    <col min="5" max="6" width="28.88671875" style="10" bestFit="1" customWidth="1"/>
    <col min="7" max="7" width="1.6640625" style="10" customWidth="1"/>
    <col min="8" max="16384" width="8.88671875" style="10"/>
  </cols>
  <sheetData>
    <row r="1" spans="2:6" ht="6" customHeight="1" thickBot="1" x14ac:dyDescent="0.35"/>
    <row r="2" spans="2:6" ht="15" thickBot="1" x14ac:dyDescent="0.35">
      <c r="B2" s="44" t="s">
        <v>14</v>
      </c>
      <c r="C2" s="45"/>
      <c r="D2" s="45"/>
      <c r="E2" s="45"/>
      <c r="F2" s="46"/>
    </row>
    <row r="3" spans="2:6" x14ac:dyDescent="0.3">
      <c r="B3" s="29"/>
      <c r="C3" s="30"/>
      <c r="D3" s="52" t="s">
        <v>15</v>
      </c>
      <c r="E3" s="31">
        <v>0.1</v>
      </c>
      <c r="F3" s="32" t="s">
        <v>16</v>
      </c>
    </row>
    <row r="4" spans="2:6" x14ac:dyDescent="0.3">
      <c r="B4" s="29"/>
      <c r="C4" s="30"/>
      <c r="D4" s="52" t="s">
        <v>17</v>
      </c>
      <c r="E4" s="33">
        <v>200</v>
      </c>
      <c r="F4" s="32"/>
    </row>
    <row r="5" spans="2:6" ht="15" thickBot="1" x14ac:dyDescent="0.35">
      <c r="B5" s="29"/>
      <c r="C5" s="30"/>
      <c r="D5" s="30"/>
      <c r="E5" s="30"/>
      <c r="F5" s="32"/>
    </row>
    <row r="6" spans="2:6" s="27" customFormat="1" ht="32.4" customHeight="1" thickBot="1" x14ac:dyDescent="0.35">
      <c r="B6" s="42" t="s">
        <v>20</v>
      </c>
      <c r="C6" s="43" t="s">
        <v>19</v>
      </c>
      <c r="D6" s="47" t="str">
        <f t="shared" ref="D6:F6" si="0">"Cenário Ótimo (200 alunos)"&amp;" Break even em "&amp;ROUNDDOWN(COUNTIF(D7:D92,"&lt;=0")/12,0)&amp;" anos e "&amp;MOD(COUNTIF(D7:D92,"&lt;=0"),12)&amp;" meses."</f>
        <v>Cenário Ótimo (200 alunos) Break even em 2 anos e 3 meses.</v>
      </c>
      <c r="E6" s="47" t="str">
        <f t="shared" si="0"/>
        <v>Cenário Ótimo (200 alunos) Break even em 4 anos e 6 meses.</v>
      </c>
      <c r="F6" s="48" t="str">
        <f t="shared" si="0"/>
        <v>Cenário Ótimo (200 alunos) Break even em 7 anos e 2 meses.</v>
      </c>
    </row>
    <row r="7" spans="2:6" x14ac:dyDescent="0.3">
      <c r="B7" s="28">
        <v>2024</v>
      </c>
      <c r="C7" s="49">
        <v>1</v>
      </c>
      <c r="D7" s="50">
        <f>-TCO!$D$15+(200*'ROI e Break Even'!$E$4*'ROI e Break Even'!$E$3)</f>
        <v>-105288.88888888889</v>
      </c>
      <c r="E7" s="50">
        <f>-TCO!$D$15+(100*'ROI e Break Even'!$E$4*'ROI e Break Even'!$E$3)</f>
        <v>-107288.88888888889</v>
      </c>
      <c r="F7" s="51">
        <f>-TCO!$D$15+(50*'ROI e Break Even'!$E$4*'ROI e Break Even'!$E$3)</f>
        <v>-108288.88888888889</v>
      </c>
    </row>
    <row r="8" spans="2:6" x14ac:dyDescent="0.3">
      <c r="B8" s="34"/>
      <c r="C8" s="1">
        <v>2</v>
      </c>
      <c r="D8" s="24">
        <f>D7+(200*'ROI e Break Even'!$E$4*'ROI e Break Even'!$E$3)</f>
        <v>-101288.88888888889</v>
      </c>
      <c r="E8" s="24">
        <f>E7+(100*'ROI e Break Even'!$E$4*'ROI e Break Even'!$E$3)</f>
        <v>-105288.88888888889</v>
      </c>
      <c r="F8" s="35">
        <f>F7+(50*'ROI e Break Even'!$E$4*'ROI e Break Even'!$E$3)</f>
        <v>-107288.88888888889</v>
      </c>
    </row>
    <row r="9" spans="2:6" x14ac:dyDescent="0.3">
      <c r="B9" s="34"/>
      <c r="C9" s="1">
        <v>3</v>
      </c>
      <c r="D9" s="24">
        <f>D8+(200*'ROI e Break Even'!$E$4*'ROI e Break Even'!$E$3)</f>
        <v>-97288.888888888891</v>
      </c>
      <c r="E9" s="24">
        <f>E8+(100*'ROI e Break Even'!$E$4*'ROI e Break Even'!$E$3)</f>
        <v>-103288.88888888889</v>
      </c>
      <c r="F9" s="35">
        <f>F8+(50*'ROI e Break Even'!$E$4*'ROI e Break Even'!$E$3)</f>
        <v>-106288.88888888889</v>
      </c>
    </row>
    <row r="10" spans="2:6" x14ac:dyDescent="0.3">
      <c r="B10" s="34"/>
      <c r="C10" s="1">
        <v>4</v>
      </c>
      <c r="D10" s="24">
        <f>D9+(200*'ROI e Break Even'!$E$4*'ROI e Break Even'!$E$3)</f>
        <v>-93288.888888888891</v>
      </c>
      <c r="E10" s="24">
        <f>E9+(100*'ROI e Break Even'!$E$4*'ROI e Break Even'!$E$3)</f>
        <v>-101288.88888888889</v>
      </c>
      <c r="F10" s="35">
        <f>F9+(50*'ROI e Break Even'!$E$4*'ROI e Break Even'!$E$3)</f>
        <v>-105288.88888888889</v>
      </c>
    </row>
    <row r="11" spans="2:6" x14ac:dyDescent="0.3">
      <c r="B11" s="34"/>
      <c r="C11" s="1">
        <v>5</v>
      </c>
      <c r="D11" s="24">
        <f>D10+(200*'ROI e Break Even'!$E$4*'ROI e Break Even'!$E$3)</f>
        <v>-89288.888888888891</v>
      </c>
      <c r="E11" s="24">
        <f>E10+(100*'ROI e Break Even'!$E$4*'ROI e Break Even'!$E$3)</f>
        <v>-99288.888888888891</v>
      </c>
      <c r="F11" s="35">
        <f>F10+(50*'ROI e Break Even'!$E$4*'ROI e Break Even'!$E$3)</f>
        <v>-104288.88888888889</v>
      </c>
    </row>
    <row r="12" spans="2:6" x14ac:dyDescent="0.3">
      <c r="B12" s="34"/>
      <c r="C12" s="1">
        <v>6</v>
      </c>
      <c r="D12" s="24">
        <f>D11+(200*'ROI e Break Even'!$E$4*'ROI e Break Even'!$E$3)</f>
        <v>-85288.888888888891</v>
      </c>
      <c r="E12" s="24">
        <f>E11+(100*'ROI e Break Even'!$E$4*'ROI e Break Even'!$E$3)</f>
        <v>-97288.888888888891</v>
      </c>
      <c r="F12" s="35">
        <f>F11+(50*'ROI e Break Even'!$E$4*'ROI e Break Even'!$E$3)</f>
        <v>-103288.88888888889</v>
      </c>
    </row>
    <row r="13" spans="2:6" x14ac:dyDescent="0.3">
      <c r="B13" s="34"/>
      <c r="C13" s="1">
        <v>7</v>
      </c>
      <c r="D13" s="24">
        <f>D12+(200*'ROI e Break Even'!$E$4*'ROI e Break Even'!$E$3)</f>
        <v>-81288.888888888891</v>
      </c>
      <c r="E13" s="24">
        <f>E12+(100*'ROI e Break Even'!$E$4*'ROI e Break Even'!$E$3)</f>
        <v>-95288.888888888891</v>
      </c>
      <c r="F13" s="35">
        <f>F12+(50*'ROI e Break Even'!$E$4*'ROI e Break Even'!$E$3)</f>
        <v>-102288.88888888889</v>
      </c>
    </row>
    <row r="14" spans="2:6" x14ac:dyDescent="0.3">
      <c r="B14" s="34"/>
      <c r="C14" s="1">
        <v>8</v>
      </c>
      <c r="D14" s="24">
        <f>D13+(200*'ROI e Break Even'!$E$4*'ROI e Break Even'!$E$3)</f>
        <v>-77288.888888888891</v>
      </c>
      <c r="E14" s="24">
        <f>E13+(100*'ROI e Break Even'!$E$4*'ROI e Break Even'!$E$3)</f>
        <v>-93288.888888888891</v>
      </c>
      <c r="F14" s="35">
        <f>F13+(50*'ROI e Break Even'!$E$4*'ROI e Break Even'!$E$3)</f>
        <v>-101288.88888888889</v>
      </c>
    </row>
    <row r="15" spans="2:6" x14ac:dyDescent="0.3">
      <c r="B15" s="34"/>
      <c r="C15" s="1">
        <v>9</v>
      </c>
      <c r="D15" s="24">
        <f>D14+(200*'ROI e Break Even'!$E$4*'ROI e Break Even'!$E$3)</f>
        <v>-73288.888888888891</v>
      </c>
      <c r="E15" s="24">
        <f>E14+(100*'ROI e Break Even'!$E$4*'ROI e Break Even'!$E$3)</f>
        <v>-91288.888888888891</v>
      </c>
      <c r="F15" s="35">
        <f>F14+(50*'ROI e Break Even'!$E$4*'ROI e Break Even'!$E$3)</f>
        <v>-100288.88888888889</v>
      </c>
    </row>
    <row r="16" spans="2:6" x14ac:dyDescent="0.3">
      <c r="B16" s="34"/>
      <c r="C16" s="1">
        <v>10</v>
      </c>
      <c r="D16" s="24">
        <f>D15+(200*'ROI e Break Even'!$E$4*'ROI e Break Even'!$E$3)</f>
        <v>-69288.888888888891</v>
      </c>
      <c r="E16" s="24">
        <f>E15+(100*'ROI e Break Even'!$E$4*'ROI e Break Even'!$E$3)</f>
        <v>-89288.888888888891</v>
      </c>
      <c r="F16" s="35">
        <f>F15+(50*'ROI e Break Even'!$E$4*'ROI e Break Even'!$E$3)</f>
        <v>-99288.888888888891</v>
      </c>
    </row>
    <row r="17" spans="2:6" x14ac:dyDescent="0.3">
      <c r="B17" s="34"/>
      <c r="C17" s="1">
        <v>11</v>
      </c>
      <c r="D17" s="24">
        <f>D16+(200*'ROI e Break Even'!$E$4*'ROI e Break Even'!$E$3)</f>
        <v>-65288.888888888891</v>
      </c>
      <c r="E17" s="24">
        <f>E16+(100*'ROI e Break Even'!$E$4*'ROI e Break Even'!$E$3)</f>
        <v>-87288.888888888891</v>
      </c>
      <c r="F17" s="35">
        <f>F16+(50*'ROI e Break Even'!$E$4*'ROI e Break Even'!$E$3)</f>
        <v>-98288.888888888891</v>
      </c>
    </row>
    <row r="18" spans="2:6" x14ac:dyDescent="0.3">
      <c r="B18" s="36"/>
      <c r="C18" s="25">
        <v>12</v>
      </c>
      <c r="D18" s="26">
        <f>D17+(200*'ROI e Break Even'!$E$4*'ROI e Break Even'!$E$3)</f>
        <v>-61288.888888888891</v>
      </c>
      <c r="E18" s="26">
        <f>E17+(100*'ROI e Break Even'!$E$4*'ROI e Break Even'!$E$3)</f>
        <v>-85288.888888888891</v>
      </c>
      <c r="F18" s="37">
        <f>F17+(50*'ROI e Break Even'!$E$4*'ROI e Break Even'!$E$3)</f>
        <v>-97288.888888888891</v>
      </c>
    </row>
    <row r="19" spans="2:6" x14ac:dyDescent="0.3">
      <c r="B19" s="34">
        <v>2025</v>
      </c>
      <c r="C19" s="1">
        <v>1</v>
      </c>
      <c r="D19" s="24">
        <f>D18+(200*'ROI e Break Even'!$E$4*'ROI e Break Even'!$E$3)</f>
        <v>-57288.888888888891</v>
      </c>
      <c r="E19" s="24">
        <f>E18+(100*'ROI e Break Even'!$E$4*'ROI e Break Even'!$E$3)</f>
        <v>-83288.888888888891</v>
      </c>
      <c r="F19" s="35">
        <f>F18+(50*'ROI e Break Even'!$E$4*'ROI e Break Even'!$E$3)</f>
        <v>-96288.888888888891</v>
      </c>
    </row>
    <row r="20" spans="2:6" x14ac:dyDescent="0.3">
      <c r="B20" s="34"/>
      <c r="C20" s="1">
        <v>2</v>
      </c>
      <c r="D20" s="24">
        <f>D19+(200*'ROI e Break Even'!$E$4*'ROI e Break Even'!$E$3)</f>
        <v>-53288.888888888891</v>
      </c>
      <c r="E20" s="24">
        <f>E19+(100*'ROI e Break Even'!$E$4*'ROI e Break Even'!$E$3)</f>
        <v>-81288.888888888891</v>
      </c>
      <c r="F20" s="35">
        <f>F19+(50*'ROI e Break Even'!$E$4*'ROI e Break Even'!$E$3)</f>
        <v>-95288.888888888891</v>
      </c>
    </row>
    <row r="21" spans="2:6" x14ac:dyDescent="0.3">
      <c r="B21" s="34"/>
      <c r="C21" s="1">
        <v>3</v>
      </c>
      <c r="D21" s="24">
        <f>D20+(200*'ROI e Break Even'!$E$4*'ROI e Break Even'!$E$3)</f>
        <v>-49288.888888888891</v>
      </c>
      <c r="E21" s="24">
        <f>E20+(100*'ROI e Break Even'!$E$4*'ROI e Break Even'!$E$3)</f>
        <v>-79288.888888888891</v>
      </c>
      <c r="F21" s="35">
        <f>F20+(50*'ROI e Break Even'!$E$4*'ROI e Break Even'!$E$3)</f>
        <v>-94288.888888888891</v>
      </c>
    </row>
    <row r="22" spans="2:6" x14ac:dyDescent="0.3">
      <c r="B22" s="34"/>
      <c r="C22" s="1">
        <v>4</v>
      </c>
      <c r="D22" s="24">
        <f>D21+(200*'ROI e Break Even'!$E$4*'ROI e Break Even'!$E$3)</f>
        <v>-45288.888888888891</v>
      </c>
      <c r="E22" s="24">
        <f>E21+(100*'ROI e Break Even'!$E$4*'ROI e Break Even'!$E$3)</f>
        <v>-77288.888888888891</v>
      </c>
      <c r="F22" s="35">
        <f>F21+(50*'ROI e Break Even'!$E$4*'ROI e Break Even'!$E$3)</f>
        <v>-93288.888888888891</v>
      </c>
    </row>
    <row r="23" spans="2:6" x14ac:dyDescent="0.3">
      <c r="B23" s="34"/>
      <c r="C23" s="1">
        <v>5</v>
      </c>
      <c r="D23" s="24">
        <f>D22+(200*'ROI e Break Even'!$E$4*'ROI e Break Even'!$E$3)</f>
        <v>-41288.888888888891</v>
      </c>
      <c r="E23" s="24">
        <f>E22+(100*'ROI e Break Even'!$E$4*'ROI e Break Even'!$E$3)</f>
        <v>-75288.888888888891</v>
      </c>
      <c r="F23" s="35">
        <f>F22+(50*'ROI e Break Even'!$E$4*'ROI e Break Even'!$E$3)</f>
        <v>-92288.888888888891</v>
      </c>
    </row>
    <row r="24" spans="2:6" x14ac:dyDescent="0.3">
      <c r="B24" s="34"/>
      <c r="C24" s="1">
        <v>6</v>
      </c>
      <c r="D24" s="24">
        <f>D23+(200*'ROI e Break Even'!$E$4*'ROI e Break Even'!$E$3)</f>
        <v>-37288.888888888891</v>
      </c>
      <c r="E24" s="24">
        <f>E23+(100*'ROI e Break Even'!$E$4*'ROI e Break Even'!$E$3)</f>
        <v>-73288.888888888891</v>
      </c>
      <c r="F24" s="35">
        <f>F23+(50*'ROI e Break Even'!$E$4*'ROI e Break Even'!$E$3)</f>
        <v>-91288.888888888891</v>
      </c>
    </row>
    <row r="25" spans="2:6" x14ac:dyDescent="0.3">
      <c r="B25" s="34"/>
      <c r="C25" s="1">
        <v>7</v>
      </c>
      <c r="D25" s="24">
        <f>D24+(200*'ROI e Break Even'!$E$4*'ROI e Break Even'!$E$3)</f>
        <v>-33288.888888888891</v>
      </c>
      <c r="E25" s="24">
        <f>E24+(100*'ROI e Break Even'!$E$4*'ROI e Break Even'!$E$3)</f>
        <v>-71288.888888888891</v>
      </c>
      <c r="F25" s="35">
        <f>F24+(50*'ROI e Break Even'!$E$4*'ROI e Break Even'!$E$3)</f>
        <v>-90288.888888888891</v>
      </c>
    </row>
    <row r="26" spans="2:6" x14ac:dyDescent="0.3">
      <c r="B26" s="34"/>
      <c r="C26" s="1">
        <v>8</v>
      </c>
      <c r="D26" s="24">
        <f>D25+(200*'ROI e Break Even'!$E$4*'ROI e Break Even'!$E$3)</f>
        <v>-29288.888888888891</v>
      </c>
      <c r="E26" s="24">
        <f>E25+(100*'ROI e Break Even'!$E$4*'ROI e Break Even'!$E$3)</f>
        <v>-69288.888888888891</v>
      </c>
      <c r="F26" s="35">
        <f>F25+(50*'ROI e Break Even'!$E$4*'ROI e Break Even'!$E$3)</f>
        <v>-89288.888888888891</v>
      </c>
    </row>
    <row r="27" spans="2:6" x14ac:dyDescent="0.3">
      <c r="B27" s="34"/>
      <c r="C27" s="1">
        <v>9</v>
      </c>
      <c r="D27" s="24">
        <f>D26+(200*'ROI e Break Even'!$E$4*'ROI e Break Even'!$E$3)</f>
        <v>-25288.888888888891</v>
      </c>
      <c r="E27" s="24">
        <f>E26+(100*'ROI e Break Even'!$E$4*'ROI e Break Even'!$E$3)</f>
        <v>-67288.888888888891</v>
      </c>
      <c r="F27" s="35">
        <f>F26+(50*'ROI e Break Even'!$E$4*'ROI e Break Even'!$E$3)</f>
        <v>-88288.888888888891</v>
      </c>
    </row>
    <row r="28" spans="2:6" x14ac:dyDescent="0.3">
      <c r="B28" s="34"/>
      <c r="C28" s="1">
        <v>10</v>
      </c>
      <c r="D28" s="24">
        <f>D27+(200*'ROI e Break Even'!$E$4*'ROI e Break Even'!$E$3)</f>
        <v>-21288.888888888891</v>
      </c>
      <c r="E28" s="24">
        <f>E27+(100*'ROI e Break Even'!$E$4*'ROI e Break Even'!$E$3)</f>
        <v>-65288.888888888891</v>
      </c>
      <c r="F28" s="35">
        <f>F27+(50*'ROI e Break Even'!$E$4*'ROI e Break Even'!$E$3)</f>
        <v>-87288.888888888891</v>
      </c>
    </row>
    <row r="29" spans="2:6" x14ac:dyDescent="0.3">
      <c r="B29" s="34"/>
      <c r="C29" s="1">
        <v>11</v>
      </c>
      <c r="D29" s="24">
        <f>D28+(200*'ROI e Break Even'!$E$4*'ROI e Break Even'!$E$3)</f>
        <v>-17288.888888888891</v>
      </c>
      <c r="E29" s="24">
        <f>E28+(100*'ROI e Break Even'!$E$4*'ROI e Break Even'!$E$3)</f>
        <v>-63288.888888888891</v>
      </c>
      <c r="F29" s="35">
        <f>F28+(50*'ROI e Break Even'!$E$4*'ROI e Break Even'!$E$3)</f>
        <v>-86288.888888888891</v>
      </c>
    </row>
    <row r="30" spans="2:6" x14ac:dyDescent="0.3">
      <c r="B30" s="36"/>
      <c r="C30" s="25">
        <v>12</v>
      </c>
      <c r="D30" s="26">
        <f>D29+(200*'ROI e Break Even'!$E$4*'ROI e Break Even'!$E$3)</f>
        <v>-13288.888888888891</v>
      </c>
      <c r="E30" s="26">
        <f>E29+(100*'ROI e Break Even'!$E$4*'ROI e Break Even'!$E$3)</f>
        <v>-61288.888888888891</v>
      </c>
      <c r="F30" s="37">
        <f>F29+(50*'ROI e Break Even'!$E$4*'ROI e Break Even'!$E$3)</f>
        <v>-85288.888888888891</v>
      </c>
    </row>
    <row r="31" spans="2:6" x14ac:dyDescent="0.3">
      <c r="B31" s="34">
        <v>2026</v>
      </c>
      <c r="C31" s="1">
        <v>1</v>
      </c>
      <c r="D31" s="24">
        <f>D30+(200*'ROI e Break Even'!$E$4*'ROI e Break Even'!$E$3)</f>
        <v>-9288.8888888888905</v>
      </c>
      <c r="E31" s="24">
        <f>E30+(100*'ROI e Break Even'!$E$4*'ROI e Break Even'!$E$3)</f>
        <v>-59288.888888888891</v>
      </c>
      <c r="F31" s="35">
        <f>F30+(50*'ROI e Break Even'!$E$4*'ROI e Break Even'!$E$3)</f>
        <v>-84288.888888888891</v>
      </c>
    </row>
    <row r="32" spans="2:6" x14ac:dyDescent="0.3">
      <c r="B32" s="34"/>
      <c r="C32" s="1">
        <v>2</v>
      </c>
      <c r="D32" s="24">
        <f>D31+(200*'ROI e Break Even'!$E$4*'ROI e Break Even'!$E$3)</f>
        <v>-5288.8888888888905</v>
      </c>
      <c r="E32" s="24">
        <f>E31+(100*'ROI e Break Even'!$E$4*'ROI e Break Even'!$E$3)</f>
        <v>-57288.888888888891</v>
      </c>
      <c r="F32" s="35">
        <f>F31+(50*'ROI e Break Even'!$E$4*'ROI e Break Even'!$E$3)</f>
        <v>-83288.888888888891</v>
      </c>
    </row>
    <row r="33" spans="2:6" x14ac:dyDescent="0.3">
      <c r="B33" s="34"/>
      <c r="C33" s="1">
        <v>3</v>
      </c>
      <c r="D33" s="24">
        <f>D32+(200*'ROI e Break Even'!$E$4*'ROI e Break Even'!$E$3)</f>
        <v>-1288.8888888888905</v>
      </c>
      <c r="E33" s="24">
        <f>E32+(100*'ROI e Break Even'!$E$4*'ROI e Break Even'!$E$3)</f>
        <v>-55288.888888888891</v>
      </c>
      <c r="F33" s="35">
        <f>F32+(50*'ROI e Break Even'!$E$4*'ROI e Break Even'!$E$3)</f>
        <v>-82288.888888888891</v>
      </c>
    </row>
    <row r="34" spans="2:6" x14ac:dyDescent="0.3">
      <c r="B34" s="34"/>
      <c r="C34" s="1">
        <v>4</v>
      </c>
      <c r="D34" s="24">
        <f>D33+(200*'ROI e Break Even'!$E$4*'ROI e Break Even'!$E$3)</f>
        <v>2711.1111111111095</v>
      </c>
      <c r="E34" s="24">
        <f>E33+(100*'ROI e Break Even'!$E$4*'ROI e Break Even'!$E$3)</f>
        <v>-53288.888888888891</v>
      </c>
      <c r="F34" s="35">
        <f>F33+(50*'ROI e Break Even'!$E$4*'ROI e Break Even'!$E$3)</f>
        <v>-81288.888888888891</v>
      </c>
    </row>
    <row r="35" spans="2:6" x14ac:dyDescent="0.3">
      <c r="B35" s="34"/>
      <c r="C35" s="1">
        <v>5</v>
      </c>
      <c r="D35" s="24">
        <f>D34+(200*'ROI e Break Even'!$E$4*'ROI e Break Even'!$E$3)</f>
        <v>6711.1111111111095</v>
      </c>
      <c r="E35" s="24">
        <f>E34+(100*'ROI e Break Even'!$E$4*'ROI e Break Even'!$E$3)</f>
        <v>-51288.888888888891</v>
      </c>
      <c r="F35" s="35">
        <f>F34+(50*'ROI e Break Even'!$E$4*'ROI e Break Even'!$E$3)</f>
        <v>-80288.888888888891</v>
      </c>
    </row>
    <row r="36" spans="2:6" x14ac:dyDescent="0.3">
      <c r="B36" s="34"/>
      <c r="C36" s="1">
        <v>6</v>
      </c>
      <c r="D36" s="24">
        <f>D35+(200*'ROI e Break Even'!$E$4*'ROI e Break Even'!$E$3)</f>
        <v>10711.111111111109</v>
      </c>
      <c r="E36" s="24">
        <f>E35+(100*'ROI e Break Even'!$E$4*'ROI e Break Even'!$E$3)</f>
        <v>-49288.888888888891</v>
      </c>
      <c r="F36" s="35">
        <f>F35+(50*'ROI e Break Even'!$E$4*'ROI e Break Even'!$E$3)</f>
        <v>-79288.888888888891</v>
      </c>
    </row>
    <row r="37" spans="2:6" x14ac:dyDescent="0.3">
      <c r="B37" s="34"/>
      <c r="C37" s="1">
        <v>7</v>
      </c>
      <c r="D37" s="24">
        <f>D36+(200*'ROI e Break Even'!$E$4*'ROI e Break Even'!$E$3)</f>
        <v>14711.111111111109</v>
      </c>
      <c r="E37" s="24">
        <f>E36+(100*'ROI e Break Even'!$E$4*'ROI e Break Even'!$E$3)</f>
        <v>-47288.888888888891</v>
      </c>
      <c r="F37" s="35">
        <f>F36+(50*'ROI e Break Even'!$E$4*'ROI e Break Even'!$E$3)</f>
        <v>-78288.888888888891</v>
      </c>
    </row>
    <row r="38" spans="2:6" x14ac:dyDescent="0.3">
      <c r="B38" s="34"/>
      <c r="C38" s="1">
        <v>8</v>
      </c>
      <c r="D38" s="24">
        <f>D37+(200*'ROI e Break Even'!$E$4*'ROI e Break Even'!$E$3)</f>
        <v>18711.111111111109</v>
      </c>
      <c r="E38" s="24">
        <f>E37+(100*'ROI e Break Even'!$E$4*'ROI e Break Even'!$E$3)</f>
        <v>-45288.888888888891</v>
      </c>
      <c r="F38" s="35">
        <f>F37+(50*'ROI e Break Even'!$E$4*'ROI e Break Even'!$E$3)</f>
        <v>-77288.888888888891</v>
      </c>
    </row>
    <row r="39" spans="2:6" x14ac:dyDescent="0.3">
      <c r="B39" s="34"/>
      <c r="C39" s="1">
        <v>9</v>
      </c>
      <c r="D39" s="24">
        <f>D38+(200*'ROI e Break Even'!$E$4*'ROI e Break Even'!$E$3)</f>
        <v>22711.111111111109</v>
      </c>
      <c r="E39" s="24">
        <f>E38+(100*'ROI e Break Even'!$E$4*'ROI e Break Even'!$E$3)</f>
        <v>-43288.888888888891</v>
      </c>
      <c r="F39" s="35">
        <f>F38+(50*'ROI e Break Even'!$E$4*'ROI e Break Even'!$E$3)</f>
        <v>-76288.888888888891</v>
      </c>
    </row>
    <row r="40" spans="2:6" x14ac:dyDescent="0.3">
      <c r="B40" s="34"/>
      <c r="C40" s="1">
        <v>10</v>
      </c>
      <c r="D40" s="24">
        <f>D39+(200*'ROI e Break Even'!$E$4*'ROI e Break Even'!$E$3)</f>
        <v>26711.111111111109</v>
      </c>
      <c r="E40" s="24">
        <f>E39+(100*'ROI e Break Even'!$E$4*'ROI e Break Even'!$E$3)</f>
        <v>-41288.888888888891</v>
      </c>
      <c r="F40" s="35">
        <f>F39+(50*'ROI e Break Even'!$E$4*'ROI e Break Even'!$E$3)</f>
        <v>-75288.888888888891</v>
      </c>
    </row>
    <row r="41" spans="2:6" x14ac:dyDescent="0.3">
      <c r="B41" s="34"/>
      <c r="C41" s="1">
        <v>11</v>
      </c>
      <c r="D41" s="24">
        <f>D40+(200*'ROI e Break Even'!$E$4*'ROI e Break Even'!$E$3)</f>
        <v>30711.111111111109</v>
      </c>
      <c r="E41" s="24">
        <f>E40+(100*'ROI e Break Even'!$E$4*'ROI e Break Even'!$E$3)</f>
        <v>-39288.888888888891</v>
      </c>
      <c r="F41" s="35">
        <f>F40+(50*'ROI e Break Even'!$E$4*'ROI e Break Even'!$E$3)</f>
        <v>-74288.888888888891</v>
      </c>
    </row>
    <row r="42" spans="2:6" x14ac:dyDescent="0.3">
      <c r="B42" s="36"/>
      <c r="C42" s="25">
        <v>12</v>
      </c>
      <c r="D42" s="26">
        <f>D41+(200*'ROI e Break Even'!$E$4*'ROI e Break Even'!$E$3)</f>
        <v>34711.111111111109</v>
      </c>
      <c r="E42" s="26">
        <f>E41+(100*'ROI e Break Even'!$E$4*'ROI e Break Even'!$E$3)</f>
        <v>-37288.888888888891</v>
      </c>
      <c r="F42" s="37">
        <f>F41+(50*'ROI e Break Even'!$E$4*'ROI e Break Even'!$E$3)</f>
        <v>-73288.888888888891</v>
      </c>
    </row>
    <row r="43" spans="2:6" x14ac:dyDescent="0.3">
      <c r="B43" s="34">
        <v>2027</v>
      </c>
      <c r="C43" s="1">
        <v>1</v>
      </c>
      <c r="D43" s="24">
        <f>D42+(200*'ROI e Break Even'!$E$4*'ROI e Break Even'!$E$3)</f>
        <v>38711.111111111109</v>
      </c>
      <c r="E43" s="24">
        <f>E42+(100*'ROI e Break Even'!$E$4*'ROI e Break Even'!$E$3)</f>
        <v>-35288.888888888891</v>
      </c>
      <c r="F43" s="35">
        <f>F42+(50*'ROI e Break Even'!$E$4*'ROI e Break Even'!$E$3)</f>
        <v>-72288.888888888891</v>
      </c>
    </row>
    <row r="44" spans="2:6" x14ac:dyDescent="0.3">
      <c r="B44" s="34"/>
      <c r="C44" s="1">
        <v>2</v>
      </c>
      <c r="D44" s="24">
        <f>D43+(200*'ROI e Break Even'!$E$4*'ROI e Break Even'!$E$3)</f>
        <v>42711.111111111109</v>
      </c>
      <c r="E44" s="24">
        <f>E43+(100*'ROI e Break Even'!$E$4*'ROI e Break Even'!$E$3)</f>
        <v>-33288.888888888891</v>
      </c>
      <c r="F44" s="35">
        <f>F43+(50*'ROI e Break Even'!$E$4*'ROI e Break Even'!$E$3)</f>
        <v>-71288.888888888891</v>
      </c>
    </row>
    <row r="45" spans="2:6" x14ac:dyDescent="0.3">
      <c r="B45" s="34"/>
      <c r="C45" s="1">
        <v>3</v>
      </c>
      <c r="D45" s="24">
        <f>D44+(200*'ROI e Break Even'!$E$4*'ROI e Break Even'!$E$3)</f>
        <v>46711.111111111109</v>
      </c>
      <c r="E45" s="24">
        <f>E44+(100*'ROI e Break Even'!$E$4*'ROI e Break Even'!$E$3)</f>
        <v>-31288.888888888891</v>
      </c>
      <c r="F45" s="35">
        <f>F44+(50*'ROI e Break Even'!$E$4*'ROI e Break Even'!$E$3)</f>
        <v>-70288.888888888891</v>
      </c>
    </row>
    <row r="46" spans="2:6" x14ac:dyDescent="0.3">
      <c r="B46" s="34"/>
      <c r="C46" s="1">
        <v>4</v>
      </c>
      <c r="D46" s="24">
        <f>D45+(200*'ROI e Break Even'!$E$4*'ROI e Break Even'!$E$3)</f>
        <v>50711.111111111109</v>
      </c>
      <c r="E46" s="24">
        <f>E45+(100*'ROI e Break Even'!$E$4*'ROI e Break Even'!$E$3)</f>
        <v>-29288.888888888891</v>
      </c>
      <c r="F46" s="35">
        <f>F45+(50*'ROI e Break Even'!$E$4*'ROI e Break Even'!$E$3)</f>
        <v>-69288.888888888891</v>
      </c>
    </row>
    <row r="47" spans="2:6" x14ac:dyDescent="0.3">
      <c r="B47" s="34"/>
      <c r="C47" s="1">
        <v>5</v>
      </c>
      <c r="D47" s="24">
        <f>D46+(200*'ROI e Break Even'!$E$4*'ROI e Break Even'!$E$3)</f>
        <v>54711.111111111109</v>
      </c>
      <c r="E47" s="24">
        <f>E46+(100*'ROI e Break Even'!$E$4*'ROI e Break Even'!$E$3)</f>
        <v>-27288.888888888891</v>
      </c>
      <c r="F47" s="35">
        <f>F46+(50*'ROI e Break Even'!$E$4*'ROI e Break Even'!$E$3)</f>
        <v>-68288.888888888891</v>
      </c>
    </row>
    <row r="48" spans="2:6" x14ac:dyDescent="0.3">
      <c r="B48" s="34"/>
      <c r="C48" s="1">
        <v>6</v>
      </c>
      <c r="D48" s="24">
        <f>D47+(200*'ROI e Break Even'!$E$4*'ROI e Break Even'!$E$3)</f>
        <v>58711.111111111109</v>
      </c>
      <c r="E48" s="24">
        <f>E47+(100*'ROI e Break Even'!$E$4*'ROI e Break Even'!$E$3)</f>
        <v>-25288.888888888891</v>
      </c>
      <c r="F48" s="35">
        <f>F47+(50*'ROI e Break Even'!$E$4*'ROI e Break Even'!$E$3)</f>
        <v>-67288.888888888891</v>
      </c>
    </row>
    <row r="49" spans="2:6" x14ac:dyDescent="0.3">
      <c r="B49" s="34"/>
      <c r="C49" s="1">
        <v>7</v>
      </c>
      <c r="D49" s="24">
        <f>D48+(200*'ROI e Break Even'!$E$4*'ROI e Break Even'!$E$3)</f>
        <v>62711.111111111109</v>
      </c>
      <c r="E49" s="24">
        <f>E48+(100*'ROI e Break Even'!$E$4*'ROI e Break Even'!$E$3)</f>
        <v>-23288.888888888891</v>
      </c>
      <c r="F49" s="35">
        <f>F48+(50*'ROI e Break Even'!$E$4*'ROI e Break Even'!$E$3)</f>
        <v>-66288.888888888891</v>
      </c>
    </row>
    <row r="50" spans="2:6" x14ac:dyDescent="0.3">
      <c r="B50" s="34"/>
      <c r="C50" s="1">
        <v>8</v>
      </c>
      <c r="D50" s="24">
        <f>D49+(200*'ROI e Break Even'!$E$4*'ROI e Break Even'!$E$3)</f>
        <v>66711.111111111109</v>
      </c>
      <c r="E50" s="24">
        <f>E49+(100*'ROI e Break Even'!$E$4*'ROI e Break Even'!$E$3)</f>
        <v>-21288.888888888891</v>
      </c>
      <c r="F50" s="35">
        <f>F49+(50*'ROI e Break Even'!$E$4*'ROI e Break Even'!$E$3)</f>
        <v>-65288.888888888891</v>
      </c>
    </row>
    <row r="51" spans="2:6" x14ac:dyDescent="0.3">
      <c r="B51" s="34"/>
      <c r="C51" s="1">
        <v>9</v>
      </c>
      <c r="D51" s="24">
        <f>D50+(200*'ROI e Break Even'!$E$4*'ROI e Break Even'!$E$3)</f>
        <v>70711.111111111109</v>
      </c>
      <c r="E51" s="24">
        <f>E50+(100*'ROI e Break Even'!$E$4*'ROI e Break Even'!$E$3)</f>
        <v>-19288.888888888891</v>
      </c>
      <c r="F51" s="35">
        <f>F50+(50*'ROI e Break Even'!$E$4*'ROI e Break Even'!$E$3)</f>
        <v>-64288.888888888891</v>
      </c>
    </row>
    <row r="52" spans="2:6" x14ac:dyDescent="0.3">
      <c r="B52" s="34"/>
      <c r="C52" s="1">
        <v>10</v>
      </c>
      <c r="D52" s="24">
        <f>D51+(200*'ROI e Break Even'!$E$4*'ROI e Break Even'!$E$3)</f>
        <v>74711.111111111109</v>
      </c>
      <c r="E52" s="24">
        <f>E51+(100*'ROI e Break Even'!$E$4*'ROI e Break Even'!$E$3)</f>
        <v>-17288.888888888891</v>
      </c>
      <c r="F52" s="35">
        <f>F51+(50*'ROI e Break Even'!$E$4*'ROI e Break Even'!$E$3)</f>
        <v>-63288.888888888891</v>
      </c>
    </row>
    <row r="53" spans="2:6" x14ac:dyDescent="0.3">
      <c r="B53" s="34"/>
      <c r="C53" s="1">
        <v>11</v>
      </c>
      <c r="D53" s="24">
        <f>D52+(200*'ROI e Break Even'!$E$4*'ROI e Break Even'!$E$3)</f>
        <v>78711.111111111109</v>
      </c>
      <c r="E53" s="24">
        <f>E52+(100*'ROI e Break Even'!$E$4*'ROI e Break Even'!$E$3)</f>
        <v>-15288.888888888891</v>
      </c>
      <c r="F53" s="35">
        <f>F52+(50*'ROI e Break Even'!$E$4*'ROI e Break Even'!$E$3)</f>
        <v>-62288.888888888891</v>
      </c>
    </row>
    <row r="54" spans="2:6" x14ac:dyDescent="0.3">
      <c r="B54" s="36"/>
      <c r="C54" s="25">
        <v>12</v>
      </c>
      <c r="D54" s="26">
        <f>D53+(200*'ROI e Break Even'!$E$4*'ROI e Break Even'!$E$3)</f>
        <v>82711.111111111109</v>
      </c>
      <c r="E54" s="26">
        <f>E53+(100*'ROI e Break Even'!$E$4*'ROI e Break Even'!$E$3)</f>
        <v>-13288.888888888891</v>
      </c>
      <c r="F54" s="37">
        <f>F53+(50*'ROI e Break Even'!$E$4*'ROI e Break Even'!$E$3)</f>
        <v>-61288.888888888891</v>
      </c>
    </row>
    <row r="55" spans="2:6" x14ac:dyDescent="0.3">
      <c r="B55" s="34">
        <v>2028</v>
      </c>
      <c r="C55" s="1">
        <v>1</v>
      </c>
      <c r="D55" s="24">
        <f>D54+(200*'ROI e Break Even'!$E$4*'ROI e Break Even'!$E$3)</f>
        <v>86711.111111111109</v>
      </c>
      <c r="E55" s="24">
        <f>E54+(100*'ROI e Break Even'!$E$4*'ROI e Break Even'!$E$3)</f>
        <v>-11288.888888888891</v>
      </c>
      <c r="F55" s="35">
        <f>F54+(50*'ROI e Break Even'!$E$4*'ROI e Break Even'!$E$3)</f>
        <v>-60288.888888888891</v>
      </c>
    </row>
    <row r="56" spans="2:6" x14ac:dyDescent="0.3">
      <c r="B56" s="34"/>
      <c r="C56" s="1">
        <v>2</v>
      </c>
      <c r="D56" s="24">
        <f>D55+(200*'ROI e Break Even'!$E$4*'ROI e Break Even'!$E$3)</f>
        <v>90711.111111111109</v>
      </c>
      <c r="E56" s="24">
        <f>E55+(100*'ROI e Break Even'!$E$4*'ROI e Break Even'!$E$3)</f>
        <v>-9288.8888888888905</v>
      </c>
      <c r="F56" s="35">
        <f>F55+(50*'ROI e Break Even'!$E$4*'ROI e Break Even'!$E$3)</f>
        <v>-59288.888888888891</v>
      </c>
    </row>
    <row r="57" spans="2:6" x14ac:dyDescent="0.3">
      <c r="B57" s="34"/>
      <c r="C57" s="1">
        <v>3</v>
      </c>
      <c r="D57" s="24">
        <f>D56+(200*'ROI e Break Even'!$E$4*'ROI e Break Even'!$E$3)</f>
        <v>94711.111111111109</v>
      </c>
      <c r="E57" s="24">
        <f>E56+(100*'ROI e Break Even'!$E$4*'ROI e Break Even'!$E$3)</f>
        <v>-7288.8888888888905</v>
      </c>
      <c r="F57" s="35">
        <f>F56+(50*'ROI e Break Even'!$E$4*'ROI e Break Even'!$E$3)</f>
        <v>-58288.888888888891</v>
      </c>
    </row>
    <row r="58" spans="2:6" x14ac:dyDescent="0.3">
      <c r="B58" s="34"/>
      <c r="C58" s="1">
        <v>4</v>
      </c>
      <c r="D58" s="24">
        <f>D57+(200*'ROI e Break Even'!$E$4*'ROI e Break Even'!$E$3)</f>
        <v>98711.111111111109</v>
      </c>
      <c r="E58" s="24">
        <f>E57+(100*'ROI e Break Even'!$E$4*'ROI e Break Even'!$E$3)</f>
        <v>-5288.8888888888905</v>
      </c>
      <c r="F58" s="35">
        <f>F57+(50*'ROI e Break Even'!$E$4*'ROI e Break Even'!$E$3)</f>
        <v>-57288.888888888891</v>
      </c>
    </row>
    <row r="59" spans="2:6" x14ac:dyDescent="0.3">
      <c r="B59" s="34"/>
      <c r="C59" s="1">
        <v>5</v>
      </c>
      <c r="D59" s="24">
        <f>D58+(200*'ROI e Break Even'!$E$4*'ROI e Break Even'!$E$3)</f>
        <v>102711.11111111111</v>
      </c>
      <c r="E59" s="24">
        <f>E58+(100*'ROI e Break Even'!$E$4*'ROI e Break Even'!$E$3)</f>
        <v>-3288.8888888888905</v>
      </c>
      <c r="F59" s="35">
        <f>F58+(50*'ROI e Break Even'!$E$4*'ROI e Break Even'!$E$3)</f>
        <v>-56288.888888888891</v>
      </c>
    </row>
    <row r="60" spans="2:6" x14ac:dyDescent="0.3">
      <c r="B60" s="34"/>
      <c r="C60" s="1">
        <v>6</v>
      </c>
      <c r="D60" s="24">
        <f>D59+(200*'ROI e Break Even'!$E$4*'ROI e Break Even'!$E$3)</f>
        <v>106711.11111111111</v>
      </c>
      <c r="E60" s="24">
        <f>E59+(100*'ROI e Break Even'!$E$4*'ROI e Break Even'!$E$3)</f>
        <v>-1288.8888888888905</v>
      </c>
      <c r="F60" s="35">
        <f>F59+(50*'ROI e Break Even'!$E$4*'ROI e Break Even'!$E$3)</f>
        <v>-55288.888888888891</v>
      </c>
    </row>
    <row r="61" spans="2:6" x14ac:dyDescent="0.3">
      <c r="B61" s="34"/>
      <c r="C61" s="1">
        <v>7</v>
      </c>
      <c r="D61" s="24">
        <f>D60+(200*'ROI e Break Even'!$E$4*'ROI e Break Even'!$E$3)</f>
        <v>110711.11111111111</v>
      </c>
      <c r="E61" s="24">
        <f>E60+(100*'ROI e Break Even'!$E$4*'ROI e Break Even'!$E$3)</f>
        <v>711.11111111110949</v>
      </c>
      <c r="F61" s="35">
        <f>F60+(50*'ROI e Break Even'!$E$4*'ROI e Break Even'!$E$3)</f>
        <v>-54288.888888888891</v>
      </c>
    </row>
    <row r="62" spans="2:6" x14ac:dyDescent="0.3">
      <c r="B62" s="34"/>
      <c r="C62" s="1">
        <v>8</v>
      </c>
      <c r="D62" s="24">
        <f>D61+(200*'ROI e Break Even'!$E$4*'ROI e Break Even'!$E$3)</f>
        <v>114711.11111111111</v>
      </c>
      <c r="E62" s="24">
        <f>E61+(100*'ROI e Break Even'!$E$4*'ROI e Break Even'!$E$3)</f>
        <v>2711.1111111111095</v>
      </c>
      <c r="F62" s="35">
        <f>F61+(50*'ROI e Break Even'!$E$4*'ROI e Break Even'!$E$3)</f>
        <v>-53288.888888888891</v>
      </c>
    </row>
    <row r="63" spans="2:6" x14ac:dyDescent="0.3">
      <c r="B63" s="34"/>
      <c r="C63" s="1">
        <v>9</v>
      </c>
      <c r="D63" s="24">
        <f>D62+(200*'ROI e Break Even'!$E$4*'ROI e Break Even'!$E$3)</f>
        <v>118711.11111111111</v>
      </c>
      <c r="E63" s="24">
        <f>E62+(100*'ROI e Break Even'!$E$4*'ROI e Break Even'!$E$3)</f>
        <v>4711.1111111111095</v>
      </c>
      <c r="F63" s="35">
        <f>F62+(50*'ROI e Break Even'!$E$4*'ROI e Break Even'!$E$3)</f>
        <v>-52288.888888888891</v>
      </c>
    </row>
    <row r="64" spans="2:6" x14ac:dyDescent="0.3">
      <c r="B64" s="34"/>
      <c r="C64" s="1">
        <v>10</v>
      </c>
      <c r="D64" s="24">
        <f>D63+(200*'ROI e Break Even'!$E$4*'ROI e Break Even'!$E$3)</f>
        <v>122711.11111111111</v>
      </c>
      <c r="E64" s="24">
        <f>E63+(100*'ROI e Break Even'!$E$4*'ROI e Break Even'!$E$3)</f>
        <v>6711.1111111111095</v>
      </c>
      <c r="F64" s="35">
        <f>F63+(50*'ROI e Break Even'!$E$4*'ROI e Break Even'!$E$3)</f>
        <v>-51288.888888888891</v>
      </c>
    </row>
    <row r="65" spans="2:6" x14ac:dyDescent="0.3">
      <c r="B65" s="34"/>
      <c r="C65" s="1">
        <v>11</v>
      </c>
      <c r="D65" s="24">
        <f>D64+(200*'ROI e Break Even'!$E$4*'ROI e Break Even'!$E$3)</f>
        <v>126711.11111111111</v>
      </c>
      <c r="E65" s="24">
        <f>E64+(100*'ROI e Break Even'!$E$4*'ROI e Break Even'!$E$3)</f>
        <v>8711.1111111111095</v>
      </c>
      <c r="F65" s="35">
        <f>F64+(50*'ROI e Break Even'!$E$4*'ROI e Break Even'!$E$3)</f>
        <v>-50288.888888888891</v>
      </c>
    </row>
    <row r="66" spans="2:6" x14ac:dyDescent="0.3">
      <c r="B66" s="36"/>
      <c r="C66" s="25">
        <v>12</v>
      </c>
      <c r="D66" s="26">
        <f>D65+(200*'ROI e Break Even'!$E$4*'ROI e Break Even'!$E$3)</f>
        <v>130711.11111111111</v>
      </c>
      <c r="E66" s="26">
        <f>E65+(100*'ROI e Break Even'!$E$4*'ROI e Break Even'!$E$3)</f>
        <v>10711.111111111109</v>
      </c>
      <c r="F66" s="37">
        <f>F65+(50*'ROI e Break Even'!$E$4*'ROI e Break Even'!$E$3)</f>
        <v>-49288.888888888891</v>
      </c>
    </row>
    <row r="67" spans="2:6" x14ac:dyDescent="0.3">
      <c r="B67" s="34">
        <v>2029</v>
      </c>
      <c r="C67" s="1">
        <v>1</v>
      </c>
      <c r="D67" s="24">
        <f>D66+(200*'ROI e Break Even'!$E$4*'ROI e Break Even'!$E$3)</f>
        <v>134711.11111111112</v>
      </c>
      <c r="E67" s="24">
        <f>E66+(100*'ROI e Break Even'!$E$4*'ROI e Break Even'!$E$3)</f>
        <v>12711.111111111109</v>
      </c>
      <c r="F67" s="35">
        <f>F66+(50*'ROI e Break Even'!$E$4*'ROI e Break Even'!$E$3)</f>
        <v>-48288.888888888891</v>
      </c>
    </row>
    <row r="68" spans="2:6" x14ac:dyDescent="0.3">
      <c r="B68" s="34"/>
      <c r="C68" s="1">
        <v>2</v>
      </c>
      <c r="D68" s="24">
        <f>D67+(200*'ROI e Break Even'!$E$4*'ROI e Break Even'!$E$3)</f>
        <v>138711.11111111112</v>
      </c>
      <c r="E68" s="24">
        <f>E67+(100*'ROI e Break Even'!$E$4*'ROI e Break Even'!$E$3)</f>
        <v>14711.111111111109</v>
      </c>
      <c r="F68" s="35">
        <f>F67+(50*'ROI e Break Even'!$E$4*'ROI e Break Even'!$E$3)</f>
        <v>-47288.888888888891</v>
      </c>
    </row>
    <row r="69" spans="2:6" x14ac:dyDescent="0.3">
      <c r="B69" s="34"/>
      <c r="C69" s="1">
        <v>3</v>
      </c>
      <c r="D69" s="24">
        <f>D68+(200*'ROI e Break Even'!$E$4*'ROI e Break Even'!$E$3)</f>
        <v>142711.11111111112</v>
      </c>
      <c r="E69" s="24">
        <f>E68+(100*'ROI e Break Even'!$E$4*'ROI e Break Even'!$E$3)</f>
        <v>16711.111111111109</v>
      </c>
      <c r="F69" s="35">
        <f>F68+(50*'ROI e Break Even'!$E$4*'ROI e Break Even'!$E$3)</f>
        <v>-46288.888888888891</v>
      </c>
    </row>
    <row r="70" spans="2:6" x14ac:dyDescent="0.3">
      <c r="B70" s="34"/>
      <c r="C70" s="1">
        <v>4</v>
      </c>
      <c r="D70" s="24">
        <f>D69+(200*'ROI e Break Even'!$E$4*'ROI e Break Even'!$E$3)</f>
        <v>146711.11111111112</v>
      </c>
      <c r="E70" s="24">
        <f>E69+(100*'ROI e Break Even'!$E$4*'ROI e Break Even'!$E$3)</f>
        <v>18711.111111111109</v>
      </c>
      <c r="F70" s="35">
        <f>F69+(50*'ROI e Break Even'!$E$4*'ROI e Break Even'!$E$3)</f>
        <v>-45288.888888888891</v>
      </c>
    </row>
    <row r="71" spans="2:6" x14ac:dyDescent="0.3">
      <c r="B71" s="34"/>
      <c r="C71" s="1">
        <v>5</v>
      </c>
      <c r="D71" s="24">
        <f>D70+(200*'ROI e Break Even'!$E$4*'ROI e Break Even'!$E$3)</f>
        <v>150711.11111111112</v>
      </c>
      <c r="E71" s="24">
        <f>E70+(100*'ROI e Break Even'!$E$4*'ROI e Break Even'!$E$3)</f>
        <v>20711.111111111109</v>
      </c>
      <c r="F71" s="35">
        <f>F70+(50*'ROI e Break Even'!$E$4*'ROI e Break Even'!$E$3)</f>
        <v>-44288.888888888891</v>
      </c>
    </row>
    <row r="72" spans="2:6" x14ac:dyDescent="0.3">
      <c r="B72" s="34"/>
      <c r="C72" s="1">
        <v>6</v>
      </c>
      <c r="D72" s="24">
        <f>D71+(200*'ROI e Break Even'!$E$4*'ROI e Break Even'!$E$3)</f>
        <v>154711.11111111112</v>
      </c>
      <c r="E72" s="24">
        <f>E71+(100*'ROI e Break Even'!$E$4*'ROI e Break Even'!$E$3)</f>
        <v>22711.111111111109</v>
      </c>
      <c r="F72" s="35">
        <f>F71+(50*'ROI e Break Even'!$E$4*'ROI e Break Even'!$E$3)</f>
        <v>-43288.888888888891</v>
      </c>
    </row>
    <row r="73" spans="2:6" x14ac:dyDescent="0.3">
      <c r="B73" s="34"/>
      <c r="C73" s="1">
        <v>7</v>
      </c>
      <c r="D73" s="24">
        <f>D72+(200*'ROI e Break Even'!$E$4*'ROI e Break Even'!$E$3)</f>
        <v>158711.11111111112</v>
      </c>
      <c r="E73" s="24">
        <f>E72+(100*'ROI e Break Even'!$E$4*'ROI e Break Even'!$E$3)</f>
        <v>24711.111111111109</v>
      </c>
      <c r="F73" s="35">
        <f>F72+(50*'ROI e Break Even'!$E$4*'ROI e Break Even'!$E$3)</f>
        <v>-42288.888888888891</v>
      </c>
    </row>
    <row r="74" spans="2:6" x14ac:dyDescent="0.3">
      <c r="B74" s="34"/>
      <c r="C74" s="1">
        <v>8</v>
      </c>
      <c r="D74" s="24">
        <f>D73+(200*'ROI e Break Even'!$E$4*'ROI e Break Even'!$E$3)</f>
        <v>162711.11111111112</v>
      </c>
      <c r="E74" s="24">
        <f>E73+(100*'ROI e Break Even'!$E$4*'ROI e Break Even'!$E$3)</f>
        <v>26711.111111111109</v>
      </c>
      <c r="F74" s="35">
        <f>F73+(50*'ROI e Break Even'!$E$4*'ROI e Break Even'!$E$3)</f>
        <v>-41288.888888888891</v>
      </c>
    </row>
    <row r="75" spans="2:6" x14ac:dyDescent="0.3">
      <c r="B75" s="34"/>
      <c r="C75" s="1">
        <v>9</v>
      </c>
      <c r="D75" s="24">
        <f>D74+(200*'ROI e Break Even'!$E$4*'ROI e Break Even'!$E$3)</f>
        <v>166711.11111111112</v>
      </c>
      <c r="E75" s="24">
        <f>E74+(100*'ROI e Break Even'!$E$4*'ROI e Break Even'!$E$3)</f>
        <v>28711.111111111109</v>
      </c>
      <c r="F75" s="35">
        <f>F74+(50*'ROI e Break Even'!$E$4*'ROI e Break Even'!$E$3)</f>
        <v>-40288.888888888891</v>
      </c>
    </row>
    <row r="76" spans="2:6" x14ac:dyDescent="0.3">
      <c r="B76" s="34"/>
      <c r="C76" s="1">
        <v>10</v>
      </c>
      <c r="D76" s="24">
        <f>D75+(200*'ROI e Break Even'!$E$4*'ROI e Break Even'!$E$3)</f>
        <v>170711.11111111112</v>
      </c>
      <c r="E76" s="24">
        <f>E75+(100*'ROI e Break Even'!$E$4*'ROI e Break Even'!$E$3)</f>
        <v>30711.111111111109</v>
      </c>
      <c r="F76" s="35">
        <f>F75+(50*'ROI e Break Even'!$E$4*'ROI e Break Even'!$E$3)</f>
        <v>-39288.888888888891</v>
      </c>
    </row>
    <row r="77" spans="2:6" x14ac:dyDescent="0.3">
      <c r="B77" s="34"/>
      <c r="C77" s="1">
        <v>11</v>
      </c>
      <c r="D77" s="24">
        <f>D76+(200*'ROI e Break Even'!$E$4*'ROI e Break Even'!$E$3)</f>
        <v>174711.11111111112</v>
      </c>
      <c r="E77" s="24">
        <f>E76+(100*'ROI e Break Even'!$E$4*'ROI e Break Even'!$E$3)</f>
        <v>32711.111111111109</v>
      </c>
      <c r="F77" s="35">
        <f>F76+(50*'ROI e Break Even'!$E$4*'ROI e Break Even'!$E$3)</f>
        <v>-38288.888888888891</v>
      </c>
    </row>
    <row r="78" spans="2:6" x14ac:dyDescent="0.3">
      <c r="B78" s="36"/>
      <c r="C78" s="25">
        <v>12</v>
      </c>
      <c r="D78" s="26">
        <f>D77+(200*'ROI e Break Even'!$E$4*'ROI e Break Even'!$E$3)</f>
        <v>178711.11111111112</v>
      </c>
      <c r="E78" s="26">
        <f>E77+(100*'ROI e Break Even'!$E$4*'ROI e Break Even'!$E$3)</f>
        <v>34711.111111111109</v>
      </c>
      <c r="F78" s="37">
        <f>F77+(50*'ROI e Break Even'!$E$4*'ROI e Break Even'!$E$3)</f>
        <v>-37288.888888888891</v>
      </c>
    </row>
    <row r="79" spans="2:6" x14ac:dyDescent="0.3">
      <c r="B79" s="34">
        <v>2030</v>
      </c>
      <c r="C79" s="1">
        <v>1</v>
      </c>
      <c r="D79" s="24">
        <f>D78+(200*'ROI e Break Even'!$E$4*'ROI e Break Even'!$E$3)</f>
        <v>182711.11111111112</v>
      </c>
      <c r="E79" s="24">
        <f>E78+(100*'ROI e Break Even'!$E$4*'ROI e Break Even'!$E$3)</f>
        <v>36711.111111111109</v>
      </c>
      <c r="F79" s="35">
        <f>F78+(50*'ROI e Break Even'!$E$4*'ROI e Break Even'!$E$3)</f>
        <v>-36288.888888888891</v>
      </c>
    </row>
    <row r="80" spans="2:6" x14ac:dyDescent="0.3">
      <c r="B80" s="34"/>
      <c r="C80" s="1">
        <v>2</v>
      </c>
      <c r="D80" s="24">
        <f>D79+(200*'ROI e Break Even'!$E$4*'ROI e Break Even'!$E$3)</f>
        <v>186711.11111111112</v>
      </c>
      <c r="E80" s="24">
        <f>E79+(100*'ROI e Break Even'!$E$4*'ROI e Break Even'!$E$3)</f>
        <v>38711.111111111109</v>
      </c>
      <c r="F80" s="35">
        <f>F79+(50*'ROI e Break Even'!$E$4*'ROI e Break Even'!$E$3)</f>
        <v>-35288.888888888891</v>
      </c>
    </row>
    <row r="81" spans="2:6" x14ac:dyDescent="0.3">
      <c r="B81" s="34"/>
      <c r="C81" s="1">
        <v>3</v>
      </c>
      <c r="D81" s="24">
        <f>D80+(200*'ROI e Break Even'!$E$4*'ROI e Break Even'!$E$3)</f>
        <v>190711.11111111112</v>
      </c>
      <c r="E81" s="24">
        <f>E80+(100*'ROI e Break Even'!$E$4*'ROI e Break Even'!$E$3)</f>
        <v>40711.111111111109</v>
      </c>
      <c r="F81" s="35">
        <f>F80+(50*'ROI e Break Even'!$E$4*'ROI e Break Even'!$E$3)</f>
        <v>-34288.888888888891</v>
      </c>
    </row>
    <row r="82" spans="2:6" x14ac:dyDescent="0.3">
      <c r="B82" s="34"/>
      <c r="C82" s="1">
        <v>4</v>
      </c>
      <c r="D82" s="24">
        <f>D81+(200*'ROI e Break Even'!$E$4*'ROI e Break Even'!$E$3)</f>
        <v>194711.11111111112</v>
      </c>
      <c r="E82" s="24">
        <f>E81+(100*'ROI e Break Even'!$E$4*'ROI e Break Even'!$E$3)</f>
        <v>42711.111111111109</v>
      </c>
      <c r="F82" s="35">
        <f>F81+(50*'ROI e Break Even'!$E$4*'ROI e Break Even'!$E$3)</f>
        <v>-33288.888888888891</v>
      </c>
    </row>
    <row r="83" spans="2:6" x14ac:dyDescent="0.3">
      <c r="B83" s="34"/>
      <c r="C83" s="1">
        <v>5</v>
      </c>
      <c r="D83" s="24">
        <f>D82+(200*'ROI e Break Even'!$E$4*'ROI e Break Even'!$E$3)</f>
        <v>198711.11111111112</v>
      </c>
      <c r="E83" s="24">
        <f>E82+(100*'ROI e Break Even'!$E$4*'ROI e Break Even'!$E$3)</f>
        <v>44711.111111111109</v>
      </c>
      <c r="F83" s="35">
        <f>F82+(50*'ROI e Break Even'!$E$4*'ROI e Break Even'!$E$3)</f>
        <v>-32288.888888888891</v>
      </c>
    </row>
    <row r="84" spans="2:6" x14ac:dyDescent="0.3">
      <c r="B84" s="34"/>
      <c r="C84" s="1">
        <v>6</v>
      </c>
      <c r="D84" s="24">
        <f>D83+(200*'ROI e Break Even'!$E$4*'ROI e Break Even'!$E$3)</f>
        <v>202711.11111111112</v>
      </c>
      <c r="E84" s="24">
        <f>E83+(100*'ROI e Break Even'!$E$4*'ROI e Break Even'!$E$3)</f>
        <v>46711.111111111109</v>
      </c>
      <c r="F84" s="35">
        <f>F83+(50*'ROI e Break Even'!$E$4*'ROI e Break Even'!$E$3)</f>
        <v>-31288.888888888891</v>
      </c>
    </row>
    <row r="85" spans="2:6" x14ac:dyDescent="0.3">
      <c r="B85" s="34"/>
      <c r="C85" s="1">
        <v>7</v>
      </c>
      <c r="D85" s="24">
        <f>D84+(200*'ROI e Break Even'!$E$4*'ROI e Break Even'!$E$3)</f>
        <v>206711.11111111112</v>
      </c>
      <c r="E85" s="24">
        <f>E84+(100*'ROI e Break Even'!$E$4*'ROI e Break Even'!$E$3)</f>
        <v>48711.111111111109</v>
      </c>
      <c r="F85" s="35">
        <f>F84+(50*'ROI e Break Even'!$E$4*'ROI e Break Even'!$E$3)</f>
        <v>-30288.888888888891</v>
      </c>
    </row>
    <row r="86" spans="2:6" x14ac:dyDescent="0.3">
      <c r="B86" s="34"/>
      <c r="C86" s="1">
        <v>8</v>
      </c>
      <c r="D86" s="24">
        <f>D85+(200*'ROI e Break Even'!$E$4*'ROI e Break Even'!$E$3)</f>
        <v>210711.11111111112</v>
      </c>
      <c r="E86" s="24">
        <f>E85+(100*'ROI e Break Even'!$E$4*'ROI e Break Even'!$E$3)</f>
        <v>50711.111111111109</v>
      </c>
      <c r="F86" s="35">
        <f>F85+(50*'ROI e Break Even'!$E$4*'ROI e Break Even'!$E$3)</f>
        <v>-29288.888888888891</v>
      </c>
    </row>
    <row r="87" spans="2:6" x14ac:dyDescent="0.3">
      <c r="B87" s="34"/>
      <c r="C87" s="1">
        <v>9</v>
      </c>
      <c r="D87" s="24">
        <f>D86+(200*'ROI e Break Even'!$E$4*'ROI e Break Even'!$E$3)</f>
        <v>214711.11111111112</v>
      </c>
      <c r="E87" s="24">
        <f>E86+(100*'ROI e Break Even'!$E$4*'ROI e Break Even'!$E$3)</f>
        <v>52711.111111111109</v>
      </c>
      <c r="F87" s="35">
        <f>F86+(50*'ROI e Break Even'!$E$4*'ROI e Break Even'!$E$3)</f>
        <v>-28288.888888888891</v>
      </c>
    </row>
    <row r="88" spans="2:6" x14ac:dyDescent="0.3">
      <c r="B88" s="34"/>
      <c r="C88" s="1">
        <v>10</v>
      </c>
      <c r="D88" s="24">
        <f>D87+(200*'ROI e Break Even'!$E$4*'ROI e Break Even'!$E$3)</f>
        <v>218711.11111111112</v>
      </c>
      <c r="E88" s="24">
        <f>E87+(100*'ROI e Break Even'!$E$4*'ROI e Break Even'!$E$3)</f>
        <v>54711.111111111109</v>
      </c>
      <c r="F88" s="35">
        <f>F87+(50*'ROI e Break Even'!$E$4*'ROI e Break Even'!$E$3)</f>
        <v>-27288.888888888891</v>
      </c>
    </row>
    <row r="89" spans="2:6" x14ac:dyDescent="0.3">
      <c r="B89" s="34"/>
      <c r="C89" s="1">
        <v>11</v>
      </c>
      <c r="D89" s="24">
        <f>D88+(200*'ROI e Break Even'!$E$4*'ROI e Break Even'!$E$3)</f>
        <v>222711.11111111112</v>
      </c>
      <c r="E89" s="24">
        <f>E88+(100*'ROI e Break Even'!$E$4*'ROI e Break Even'!$E$3)</f>
        <v>56711.111111111109</v>
      </c>
      <c r="F89" s="35">
        <f>F88+(50*'ROI e Break Even'!$E$4*'ROI e Break Even'!$E$3)</f>
        <v>-26288.888888888891</v>
      </c>
    </row>
    <row r="90" spans="2:6" x14ac:dyDescent="0.3">
      <c r="B90" s="36"/>
      <c r="C90" s="25">
        <v>12</v>
      </c>
      <c r="D90" s="26">
        <f>D89+(200*'ROI e Break Even'!$E$4*'ROI e Break Even'!$E$3)</f>
        <v>226711.11111111112</v>
      </c>
      <c r="E90" s="26">
        <f>E89+(100*'ROI e Break Even'!$E$4*'ROI e Break Even'!$E$3)</f>
        <v>58711.111111111109</v>
      </c>
      <c r="F90" s="37">
        <f>F89+(50*'ROI e Break Even'!$E$4*'ROI e Break Even'!$E$3)</f>
        <v>-25288.888888888891</v>
      </c>
    </row>
    <row r="91" spans="2:6" x14ac:dyDescent="0.3">
      <c r="B91" s="53">
        <v>2031</v>
      </c>
      <c r="C91" s="54">
        <v>1</v>
      </c>
      <c r="D91" s="55">
        <f>D90+(200*'ROI e Break Even'!$E$4*'ROI e Break Even'!$E$3)</f>
        <v>230711.11111111112</v>
      </c>
      <c r="E91" s="55">
        <f>E90+(100*'ROI e Break Even'!$E$4*'ROI e Break Even'!$E$3)</f>
        <v>60711.111111111109</v>
      </c>
      <c r="F91" s="56">
        <f>F90+(50*'ROI e Break Even'!$E$4*'ROI e Break Even'!$E$3)</f>
        <v>-24288.888888888891</v>
      </c>
    </row>
    <row r="92" spans="2:6" x14ac:dyDescent="0.3">
      <c r="B92" s="34"/>
      <c r="C92" s="1">
        <v>2</v>
      </c>
      <c r="D92" s="24">
        <f>D91+(200*'ROI e Break Even'!$E$4*'ROI e Break Even'!$E$3)</f>
        <v>234711.11111111112</v>
      </c>
      <c r="E92" s="24">
        <f>E91+(100*'ROI e Break Even'!$E$4*'ROI e Break Even'!$E$3)</f>
        <v>62711.111111111109</v>
      </c>
      <c r="F92" s="35">
        <f>F91+(50*'ROI e Break Even'!$E$4*'ROI e Break Even'!$E$3)</f>
        <v>-23288.888888888891</v>
      </c>
    </row>
    <row r="93" spans="2:6" x14ac:dyDescent="0.3">
      <c r="B93" s="34"/>
      <c r="C93" s="1">
        <v>3</v>
      </c>
      <c r="D93" s="24">
        <f>D92+(200*'ROI e Break Even'!$E$4*'ROI e Break Even'!$E$3)</f>
        <v>238711.11111111112</v>
      </c>
      <c r="E93" s="24">
        <f>E92+(100*'ROI e Break Even'!$E$4*'ROI e Break Even'!$E$3)</f>
        <v>64711.111111111109</v>
      </c>
      <c r="F93" s="35">
        <f>F92+(50*'ROI e Break Even'!$E$4*'ROI e Break Even'!$E$3)</f>
        <v>-22288.888888888891</v>
      </c>
    </row>
    <row r="94" spans="2:6" x14ac:dyDescent="0.3">
      <c r="B94" s="34"/>
      <c r="C94" s="1">
        <v>4</v>
      </c>
      <c r="D94" s="24">
        <f>D93+(200*'ROI e Break Even'!$E$4*'ROI e Break Even'!$E$3)</f>
        <v>242711.11111111112</v>
      </c>
      <c r="E94" s="24">
        <f>E93+(100*'ROI e Break Even'!$E$4*'ROI e Break Even'!$E$3)</f>
        <v>66711.111111111109</v>
      </c>
      <c r="F94" s="35">
        <f>F93+(50*'ROI e Break Even'!$E$4*'ROI e Break Even'!$E$3)</f>
        <v>-21288.888888888891</v>
      </c>
    </row>
    <row r="95" spans="2:6" x14ac:dyDescent="0.3">
      <c r="B95" s="34"/>
      <c r="C95" s="1">
        <v>5</v>
      </c>
      <c r="D95" s="24">
        <f>D94+(200*'ROI e Break Even'!$E$4*'ROI e Break Even'!$E$3)</f>
        <v>246711.11111111112</v>
      </c>
      <c r="E95" s="24">
        <f>E94+(100*'ROI e Break Even'!$E$4*'ROI e Break Even'!$E$3)</f>
        <v>68711.111111111109</v>
      </c>
      <c r="F95" s="35">
        <f>F94+(50*'ROI e Break Even'!$E$4*'ROI e Break Even'!$E$3)</f>
        <v>-20288.888888888891</v>
      </c>
    </row>
    <row r="96" spans="2:6" x14ac:dyDescent="0.3">
      <c r="B96" s="34"/>
      <c r="C96" s="1">
        <v>6</v>
      </c>
      <c r="D96" s="24">
        <f>D95+(200*'ROI e Break Even'!$E$4*'ROI e Break Even'!$E$3)</f>
        <v>250711.11111111112</v>
      </c>
      <c r="E96" s="24">
        <f>E95+(100*'ROI e Break Even'!$E$4*'ROI e Break Even'!$E$3)</f>
        <v>70711.111111111109</v>
      </c>
      <c r="F96" s="35">
        <f>F95+(50*'ROI e Break Even'!$E$4*'ROI e Break Even'!$E$3)</f>
        <v>-19288.888888888891</v>
      </c>
    </row>
    <row r="97" spans="2:6" x14ac:dyDescent="0.3">
      <c r="B97" s="34"/>
      <c r="C97" s="1">
        <v>7</v>
      </c>
      <c r="D97" s="24">
        <f>D96+(200*'ROI e Break Even'!$E$4*'ROI e Break Even'!$E$3)</f>
        <v>254711.11111111112</v>
      </c>
      <c r="E97" s="24">
        <f>E96+(100*'ROI e Break Even'!$E$4*'ROI e Break Even'!$E$3)</f>
        <v>72711.111111111109</v>
      </c>
      <c r="F97" s="35">
        <f>F96+(50*'ROI e Break Even'!$E$4*'ROI e Break Even'!$E$3)</f>
        <v>-18288.888888888891</v>
      </c>
    </row>
    <row r="98" spans="2:6" x14ac:dyDescent="0.3">
      <c r="B98" s="34"/>
      <c r="C98" s="1">
        <v>8</v>
      </c>
      <c r="D98" s="24">
        <f>D97+(200*'ROI e Break Even'!$E$4*'ROI e Break Even'!$E$3)</f>
        <v>258711.11111111112</v>
      </c>
      <c r="E98" s="24">
        <f>E97+(100*'ROI e Break Even'!$E$4*'ROI e Break Even'!$E$3)</f>
        <v>74711.111111111109</v>
      </c>
      <c r="F98" s="35">
        <f>F97+(50*'ROI e Break Even'!$E$4*'ROI e Break Even'!$E$3)</f>
        <v>-17288.888888888891</v>
      </c>
    </row>
    <row r="99" spans="2:6" x14ac:dyDescent="0.3">
      <c r="B99" s="34"/>
      <c r="C99" s="1">
        <v>9</v>
      </c>
      <c r="D99" s="24">
        <f>D98+(200*'ROI e Break Even'!$E$4*'ROI e Break Even'!$E$3)</f>
        <v>262711.11111111112</v>
      </c>
      <c r="E99" s="24">
        <f>E98+(100*'ROI e Break Even'!$E$4*'ROI e Break Even'!$E$3)</f>
        <v>76711.111111111109</v>
      </c>
      <c r="F99" s="35">
        <f>F98+(50*'ROI e Break Even'!$E$4*'ROI e Break Even'!$E$3)</f>
        <v>-16288.888888888891</v>
      </c>
    </row>
    <row r="100" spans="2:6" x14ac:dyDescent="0.3">
      <c r="B100" s="34"/>
      <c r="C100" s="1">
        <v>10</v>
      </c>
      <c r="D100" s="24">
        <f>D99+(200*'ROI e Break Even'!$E$4*'ROI e Break Even'!$E$3)</f>
        <v>266711.11111111112</v>
      </c>
      <c r="E100" s="24">
        <f>E99+(100*'ROI e Break Even'!$E$4*'ROI e Break Even'!$E$3)</f>
        <v>78711.111111111109</v>
      </c>
      <c r="F100" s="35">
        <f>F99+(50*'ROI e Break Even'!$E$4*'ROI e Break Even'!$E$3)</f>
        <v>-15288.888888888891</v>
      </c>
    </row>
    <row r="101" spans="2:6" x14ac:dyDescent="0.3">
      <c r="B101" s="34"/>
      <c r="C101" s="1">
        <v>11</v>
      </c>
      <c r="D101" s="24">
        <f>D100+(200*'ROI e Break Even'!$E$4*'ROI e Break Even'!$E$3)</f>
        <v>270711.11111111112</v>
      </c>
      <c r="E101" s="24">
        <f>E100+(100*'ROI e Break Even'!$E$4*'ROI e Break Even'!$E$3)</f>
        <v>80711.111111111109</v>
      </c>
      <c r="F101" s="35">
        <f>F100+(50*'ROI e Break Even'!$E$4*'ROI e Break Even'!$E$3)</f>
        <v>-14288.888888888891</v>
      </c>
    </row>
    <row r="102" spans="2:6" x14ac:dyDescent="0.3">
      <c r="B102" s="36"/>
      <c r="C102" s="25">
        <v>12</v>
      </c>
      <c r="D102" s="26">
        <f>D101+(200*'ROI e Break Even'!$E$4*'ROI e Break Even'!$E$3)</f>
        <v>274711.11111111112</v>
      </c>
      <c r="E102" s="26">
        <f>E101+(100*'ROI e Break Even'!$E$4*'ROI e Break Even'!$E$3)</f>
        <v>82711.111111111109</v>
      </c>
      <c r="F102" s="37">
        <f>F101+(50*'ROI e Break Even'!$E$4*'ROI e Break Even'!$E$3)</f>
        <v>-13288.888888888891</v>
      </c>
    </row>
    <row r="103" spans="2:6" x14ac:dyDescent="0.3">
      <c r="B103" s="53">
        <v>2032</v>
      </c>
      <c r="C103" s="54">
        <v>1</v>
      </c>
      <c r="D103" s="55">
        <f>D102+(200*'ROI e Break Even'!$E$4*'ROI e Break Even'!$E$3)</f>
        <v>278711.11111111112</v>
      </c>
      <c r="E103" s="55">
        <f>E102+(100*'ROI e Break Even'!$E$4*'ROI e Break Even'!$E$3)</f>
        <v>84711.111111111109</v>
      </c>
      <c r="F103" s="56">
        <f>F102+(50*'ROI e Break Even'!$E$4*'ROI e Break Even'!$E$3)</f>
        <v>-12288.888888888891</v>
      </c>
    </row>
    <row r="104" spans="2:6" x14ac:dyDescent="0.3">
      <c r="B104" s="34"/>
      <c r="C104" s="1">
        <v>2</v>
      </c>
      <c r="D104" s="24">
        <f>D103+(200*'ROI e Break Even'!$E$4*'ROI e Break Even'!$E$3)</f>
        <v>282711.11111111112</v>
      </c>
      <c r="E104" s="24">
        <f>E103+(100*'ROI e Break Even'!$E$4*'ROI e Break Even'!$E$3)</f>
        <v>86711.111111111109</v>
      </c>
      <c r="F104" s="35">
        <f>F103+(50*'ROI e Break Even'!$E$4*'ROI e Break Even'!$E$3)</f>
        <v>-11288.888888888891</v>
      </c>
    </row>
    <row r="105" spans="2:6" x14ac:dyDescent="0.3">
      <c r="B105" s="34"/>
      <c r="C105" s="1">
        <v>3</v>
      </c>
      <c r="D105" s="24">
        <f>D104+(200*'ROI e Break Even'!$E$4*'ROI e Break Even'!$E$3)</f>
        <v>286711.11111111112</v>
      </c>
      <c r="E105" s="24">
        <f>E104+(100*'ROI e Break Even'!$E$4*'ROI e Break Even'!$E$3)</f>
        <v>88711.111111111109</v>
      </c>
      <c r="F105" s="35">
        <f>F104+(50*'ROI e Break Even'!$E$4*'ROI e Break Even'!$E$3)</f>
        <v>-10288.888888888891</v>
      </c>
    </row>
    <row r="106" spans="2:6" x14ac:dyDescent="0.3">
      <c r="B106" s="34"/>
      <c r="C106" s="1">
        <v>4</v>
      </c>
      <c r="D106" s="24">
        <f>D105+(200*'ROI e Break Even'!$E$4*'ROI e Break Even'!$E$3)</f>
        <v>290711.11111111112</v>
      </c>
      <c r="E106" s="24">
        <f>E105+(100*'ROI e Break Even'!$E$4*'ROI e Break Even'!$E$3)</f>
        <v>90711.111111111109</v>
      </c>
      <c r="F106" s="35">
        <f>F105+(50*'ROI e Break Even'!$E$4*'ROI e Break Even'!$E$3)</f>
        <v>-9288.8888888888905</v>
      </c>
    </row>
    <row r="107" spans="2:6" x14ac:dyDescent="0.3">
      <c r="B107" s="34"/>
      <c r="C107" s="1">
        <v>5</v>
      </c>
      <c r="D107" s="24">
        <f>D106+(200*'ROI e Break Even'!$E$4*'ROI e Break Even'!$E$3)</f>
        <v>294711.11111111112</v>
      </c>
      <c r="E107" s="24">
        <f>E106+(100*'ROI e Break Even'!$E$4*'ROI e Break Even'!$E$3)</f>
        <v>92711.111111111109</v>
      </c>
      <c r="F107" s="35">
        <f>F106+(50*'ROI e Break Even'!$E$4*'ROI e Break Even'!$E$3)</f>
        <v>-8288.8888888888905</v>
      </c>
    </row>
    <row r="108" spans="2:6" x14ac:dyDescent="0.3">
      <c r="B108" s="34"/>
      <c r="C108" s="1">
        <v>6</v>
      </c>
      <c r="D108" s="24">
        <f>D107+(200*'ROI e Break Even'!$E$4*'ROI e Break Even'!$E$3)</f>
        <v>298711.11111111112</v>
      </c>
      <c r="E108" s="24">
        <f>E107+(100*'ROI e Break Even'!$E$4*'ROI e Break Even'!$E$3)</f>
        <v>94711.111111111109</v>
      </c>
      <c r="F108" s="35">
        <f>F107+(50*'ROI e Break Even'!$E$4*'ROI e Break Even'!$E$3)</f>
        <v>-7288.8888888888905</v>
      </c>
    </row>
    <row r="109" spans="2:6" x14ac:dyDescent="0.3">
      <c r="B109" s="34"/>
      <c r="C109" s="1">
        <v>7</v>
      </c>
      <c r="D109" s="24">
        <f>D108+(200*'ROI e Break Even'!$E$4*'ROI e Break Even'!$E$3)</f>
        <v>302711.11111111112</v>
      </c>
      <c r="E109" s="24">
        <f>E108+(100*'ROI e Break Even'!$E$4*'ROI e Break Even'!$E$3)</f>
        <v>96711.111111111109</v>
      </c>
      <c r="F109" s="35">
        <f>F108+(50*'ROI e Break Even'!$E$4*'ROI e Break Even'!$E$3)</f>
        <v>-6288.8888888888905</v>
      </c>
    </row>
    <row r="110" spans="2:6" x14ac:dyDescent="0.3">
      <c r="B110" s="34"/>
      <c r="C110" s="1">
        <v>8</v>
      </c>
      <c r="D110" s="24">
        <f>D109+(200*'ROI e Break Even'!$E$4*'ROI e Break Even'!$E$3)</f>
        <v>306711.11111111112</v>
      </c>
      <c r="E110" s="24">
        <f>E109+(100*'ROI e Break Even'!$E$4*'ROI e Break Even'!$E$3)</f>
        <v>98711.111111111109</v>
      </c>
      <c r="F110" s="35">
        <f>F109+(50*'ROI e Break Even'!$E$4*'ROI e Break Even'!$E$3)</f>
        <v>-5288.8888888888905</v>
      </c>
    </row>
    <row r="111" spans="2:6" x14ac:dyDescent="0.3">
      <c r="B111" s="34"/>
      <c r="C111" s="1">
        <v>9</v>
      </c>
      <c r="D111" s="24">
        <f>D110+(200*'ROI e Break Even'!$E$4*'ROI e Break Even'!$E$3)</f>
        <v>310711.11111111112</v>
      </c>
      <c r="E111" s="24">
        <f>E110+(100*'ROI e Break Even'!$E$4*'ROI e Break Even'!$E$3)</f>
        <v>100711.11111111111</v>
      </c>
      <c r="F111" s="35">
        <f>F110+(50*'ROI e Break Even'!$E$4*'ROI e Break Even'!$E$3)</f>
        <v>-4288.8888888888905</v>
      </c>
    </row>
    <row r="112" spans="2:6" x14ac:dyDescent="0.3">
      <c r="B112" s="34"/>
      <c r="C112" s="1">
        <v>10</v>
      </c>
      <c r="D112" s="24">
        <f>D111+(200*'ROI e Break Even'!$E$4*'ROI e Break Even'!$E$3)</f>
        <v>314711.11111111112</v>
      </c>
      <c r="E112" s="24">
        <f>E111+(100*'ROI e Break Even'!$E$4*'ROI e Break Even'!$E$3)</f>
        <v>102711.11111111111</v>
      </c>
      <c r="F112" s="35">
        <f>F111+(50*'ROI e Break Even'!$E$4*'ROI e Break Even'!$E$3)</f>
        <v>-3288.8888888888905</v>
      </c>
    </row>
    <row r="113" spans="2:6" x14ac:dyDescent="0.3">
      <c r="B113" s="34"/>
      <c r="C113" s="1">
        <v>11</v>
      </c>
      <c r="D113" s="24">
        <f>D112+(200*'ROI e Break Even'!$E$4*'ROI e Break Even'!$E$3)</f>
        <v>318711.11111111112</v>
      </c>
      <c r="E113" s="24">
        <f>E112+(100*'ROI e Break Even'!$E$4*'ROI e Break Even'!$E$3)</f>
        <v>104711.11111111111</v>
      </c>
      <c r="F113" s="35">
        <f>F112+(50*'ROI e Break Even'!$E$4*'ROI e Break Even'!$E$3)</f>
        <v>-2288.8888888888905</v>
      </c>
    </row>
    <row r="114" spans="2:6" x14ac:dyDescent="0.3">
      <c r="B114" s="36"/>
      <c r="C114" s="25">
        <v>12</v>
      </c>
      <c r="D114" s="26">
        <f>D113+(200*'ROI e Break Even'!$E$4*'ROI e Break Even'!$E$3)</f>
        <v>322711.11111111112</v>
      </c>
      <c r="E114" s="26">
        <f>E113+(100*'ROI e Break Even'!$E$4*'ROI e Break Even'!$E$3)</f>
        <v>106711.11111111111</v>
      </c>
      <c r="F114" s="37">
        <f>F113+(50*'ROI e Break Even'!$E$4*'ROI e Break Even'!$E$3)</f>
        <v>-1288.8888888888905</v>
      </c>
    </row>
    <row r="115" spans="2:6" x14ac:dyDescent="0.3">
      <c r="B115" s="34">
        <v>2033</v>
      </c>
      <c r="C115" s="1">
        <v>1</v>
      </c>
      <c r="D115" s="24">
        <f>D114+(200*'ROI e Break Even'!$E$4*'ROI e Break Even'!$E$3)</f>
        <v>326711.11111111112</v>
      </c>
      <c r="E115" s="24">
        <f>E114+(100*'ROI e Break Even'!$E$4*'ROI e Break Even'!$E$3)</f>
        <v>108711.11111111111</v>
      </c>
      <c r="F115" s="35">
        <f>F114+(50*'ROI e Break Even'!$E$4*'ROI e Break Even'!$E$3)</f>
        <v>-288.88888888889051</v>
      </c>
    </row>
    <row r="116" spans="2:6" ht="15" thickBot="1" x14ac:dyDescent="0.35">
      <c r="B116" s="38"/>
      <c r="C116" s="39">
        <v>2</v>
      </c>
      <c r="D116" s="40">
        <f>D115+(200*'ROI e Break Even'!$E$4*'ROI e Break Even'!$E$3)</f>
        <v>330711.11111111112</v>
      </c>
      <c r="E116" s="40">
        <f>E115+(100*'ROI e Break Even'!$E$4*'ROI e Break Even'!$E$3)</f>
        <v>110711.11111111111</v>
      </c>
      <c r="F116" s="41">
        <f>F115+(50*'ROI e Break Even'!$E$4*'ROI e Break Even'!$E$3)</f>
        <v>711.11111111110949</v>
      </c>
    </row>
  </sheetData>
  <mergeCells count="11">
    <mergeCell ref="B79:B90"/>
    <mergeCell ref="B2:F2"/>
    <mergeCell ref="B91:B102"/>
    <mergeCell ref="B103:B114"/>
    <mergeCell ref="B115:B116"/>
    <mergeCell ref="B7:B18"/>
    <mergeCell ref="B19:B30"/>
    <mergeCell ref="B31:B42"/>
    <mergeCell ref="B43:B54"/>
    <mergeCell ref="B55:B66"/>
    <mergeCell ref="B67:B78"/>
  </mergeCells>
  <conditionalFormatting sqref="D7:F116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TCO</vt:lpstr>
      <vt:lpstr>ROI e Break 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Vieira Nunes</dc:creator>
  <cp:lastModifiedBy>Francisco Vieira Nunes</cp:lastModifiedBy>
  <dcterms:created xsi:type="dcterms:W3CDTF">2024-11-02T19:10:25Z</dcterms:created>
  <dcterms:modified xsi:type="dcterms:W3CDTF">2024-11-02T22:16:17Z</dcterms:modified>
</cp:coreProperties>
</file>