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<sst xmlns="http://schemas.openxmlformats.org/spreadsheetml/2006/main" count="133" uniqueCount="92">
  <si>
    <t xml:space="preserve">Impostos </t>
  </si>
  <si>
    <t xml:space="preserve">Produto</t>
  </si>
  <si>
    <t xml:space="preserve">Tipo</t>
  </si>
  <si>
    <t xml:space="preserve">Medição</t>
  </si>
  <si>
    <t xml:space="preserve">Descrição</t>
  </si>
  <si>
    <t xml:space="preserve">Prerequisitos</t>
  </si>
  <si>
    <t xml:space="preserve">Baseline Mensal</t>
  </si>
  <si>
    <t xml:space="preserve">Cobertura (atendimento)</t>
  </si>
  <si>
    <t xml:space="preserve">SLA (atendimento)</t>
  </si>
  <si>
    <t xml:space="preserve">Cobertura (solução)</t>
  </si>
  <si>
    <t xml:space="preserve">SLA (solução)</t>
  </si>
  <si>
    <t xml:space="preserve">Validade</t>
  </si>
  <si>
    <t xml:space="preserve">Localidade da Prestação</t>
  </si>
  <si>
    <t xml:space="preserve">Custo S/IMP por item</t>
  </si>
  <si>
    <t xml:space="preserve">Imposto de Importação</t>
  </si>
  <si>
    <t xml:space="preserve">PIS/COFINS</t>
  </si>
  <si>
    <t xml:space="preserve">ISS</t>
  </si>
  <si>
    <t xml:space="preserve">ICMS</t>
  </si>
  <si>
    <t xml:space="preserve">Totais</t>
  </si>
  <si>
    <t xml:space="preserve">Custo C/IMP</t>
  </si>
  <si>
    <t xml:space="preserve">Lucratividade</t>
  </si>
  <si>
    <t xml:space="preserve">Preço</t>
  </si>
  <si>
    <t xml:space="preserve">Software de contabilidade (Desenvolvido pela empresa v 3.7)</t>
  </si>
  <si>
    <t xml:space="preserve">Por item</t>
  </si>
  <si>
    <t xml:space="preserve">Software que auxilia o departamento contábil em suas tarefas</t>
  </si>
  <si>
    <t xml:space="preserve">Possuir um departamento contábil</t>
  </si>
  <si>
    <t xml:space="preserve">8x5</t>
  </si>
  <si>
    <t xml:space="preserve">N/A</t>
  </si>
  <si>
    <t xml:space="preserve">1 versão</t>
  </si>
  <si>
    <t xml:space="preserve">Salto</t>
  </si>
  <si>
    <t xml:space="preserve">Suporte técnico remoto para o software da empresa (última versão lançada até 6 meses)</t>
  </si>
  <si>
    <t xml:space="preserve">Serviços </t>
  </si>
  <si>
    <t xml:space="preserve">Por mês</t>
  </si>
  <si>
    <t xml:space="preserve">Uma equipe responsável pelo suporte do software vendido</t>
  </si>
  <si>
    <t xml:space="preserve">Possuir o software a ser suportado</t>
  </si>
  <si>
    <t xml:space="preserve">8x6</t>
  </si>
  <si>
    <t xml:space="preserve">2h</t>
  </si>
  <si>
    <t xml:space="preserve">4h</t>
  </si>
  <si>
    <t xml:space="preserve">1 mês</t>
  </si>
  <si>
    <t xml:space="preserve">Sorocaba</t>
  </si>
  <si>
    <t xml:space="preserve">Consultoria de código para desenvolvimento na linguagem Shell Script sob Bash 4.3</t>
  </si>
  <si>
    <t xml:space="preserve">Por hora</t>
  </si>
  <si>
    <t xml:space="preserve">Ajuda e avaliação acerca de código, advinda de profissionais</t>
  </si>
  <si>
    <t xml:space="preserve">Ser desenvolvedora de programas</t>
  </si>
  <si>
    <t xml:space="preserve">8h</t>
  </si>
  <si>
    <t xml:space="preserve">1 hora</t>
  </si>
  <si>
    <t xml:space="preserve">Itu</t>
  </si>
  <si>
    <t xml:space="preserve">Testes de software desenvolvidos por terceiros na linguagem Java sob JDK 8</t>
  </si>
  <si>
    <t xml:space="preserve">Por teste</t>
  </si>
  <si>
    <t xml:space="preserve">Testes de engenharia de software para desenvolvimento de software</t>
  </si>
  <si>
    <t xml:space="preserve">30h</t>
  </si>
  <si>
    <t xml:space="preserve">1 teste</t>
  </si>
  <si>
    <t xml:space="preserve">Campinas</t>
  </si>
  <si>
    <t xml:space="preserve">Testes de penetração em redes (até 1000 dispositivos) e sistemas (até 1000 usuários)</t>
  </si>
  <si>
    <t xml:space="preserve">Serviços</t>
  </si>
  <si>
    <t xml:space="preserve">Por projeto</t>
  </si>
  <si>
    <t xml:space="preserve">Testes de segurança e busca por vulnerabilidades em redes/sistemas</t>
  </si>
  <si>
    <t xml:space="preserve">Possuir uma rede/sistema a ser testado</t>
  </si>
  <si>
    <t xml:space="preserve">24x7</t>
  </si>
  <si>
    <t xml:space="preserve">10h~640h</t>
  </si>
  <si>
    <t xml:space="preserve">1 ano</t>
  </si>
  <si>
    <t xml:space="preserve">São Paulo</t>
  </si>
  <si>
    <t xml:space="preserve">Auditoria de segurança para servidores de serviços (até 1000 usuários)</t>
  </si>
  <si>
    <t xml:space="preserve">Auditoria de segurança nos processos relacionados ao servidor da empresa</t>
  </si>
  <si>
    <t xml:space="preserve">Possuir um servidor de serviço</t>
  </si>
  <si>
    <t xml:space="preserve">8h~40h</t>
  </si>
  <si>
    <t xml:space="preserve">6 meses</t>
  </si>
  <si>
    <t xml:space="preserve">Varginha</t>
  </si>
  <si>
    <t xml:space="preserve">Desenvolvimento de software sob medida para a plataforma desktop (Linux Debian based)</t>
  </si>
  <si>
    <t xml:space="preserve">Por Function Point</t>
  </si>
  <si>
    <t xml:space="preserve">Desenvolver um software adequado às necessidades baseado nas premissas de engenharia de software</t>
  </si>
  <si>
    <t xml:space="preserve">Possuir uma necessidade a ser sanada por software</t>
  </si>
  <si>
    <t xml:space="preserve">8h~1280h</t>
  </si>
  <si>
    <t xml:space="preserve">6 meses (uma versão)</t>
  </si>
  <si>
    <t xml:space="preserve">Jundiaí</t>
  </si>
  <si>
    <t xml:space="preserve">Dispositivo celular com software de monitoramento para funcionários</t>
  </si>
  <si>
    <t xml:space="preserve">Dispositivo Android (v6.0) com software de monitoramento (moniBull) para funcionários</t>
  </si>
  <si>
    <t xml:space="preserve">72h</t>
  </si>
  <si>
    <t xml:space="preserve">3 anos</t>
  </si>
  <si>
    <t xml:space="preserve">Câmera de Vigilância IP com movimentação 360º para ambientes externos e internos</t>
  </si>
  <si>
    <t xml:space="preserve">Câmera conectada à Internet/Rede para monitoramento, com visão noturna e movimentação via joystick</t>
  </si>
  <si>
    <t xml:space="preserve">Possuir uma rede por onde os dados fluirão</t>
  </si>
  <si>
    <t xml:space="preserve">48h</t>
  </si>
  <si>
    <t xml:space="preserve">5 anos</t>
  </si>
  <si>
    <t xml:space="preserve">Boituva</t>
  </si>
  <si>
    <t xml:space="preserve">Mini DataCenter para até 20TB, com 3 CPUS Intel Core I7 7ªgen., até 50GB RAM DD4</t>
  </si>
  <si>
    <t xml:space="preserve">Mini servidor para dados com capacidade escalável, vindo de fábrica com 1TB em armazenamento e 1 CPU</t>
  </si>
  <si>
    <t xml:space="preserve">1h</t>
  </si>
  <si>
    <t xml:space="preserve">8x7</t>
  </si>
  <si>
    <t xml:space="preserve">120h</t>
  </si>
  <si>
    <t xml:space="preserve">Itaquaquecetuba</t>
  </si>
  <si>
    <t xml:space="preserve">Colocado no pis/cofins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</si>
</sst>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R$ &quot;* #,##0.00_-;&quot;-R$ &quot;* #,##0.00_-;_-&quot;R$ &quot;* \-??_-;_-@_-"/>
    <numFmt numFmtId="166" formatCode="0.00%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true" showOutlineSymbols="true" defaultGridColor="true" view="normal" topLeftCell="L1" colorId="64" zoomScale="140" zoomScaleNormal="140" zoomScalePageLayoutView="100" workbookViewId="0">
      <selection pane="topLeft" activeCell="O13" activeCellId="0" sqref="O13"/>
    </sheetView>
  </sheetViews>
  <sheetFormatPr defaultRowHeight="15" outlineLevelRow="0" outlineLevelCol="0"/>
  <cols>
    <col collapsed="false" customWidth="true" hidden="false" outlineLevel="0" max="1" min="1" style="1" width="82.01"/>
    <col collapsed="false" customWidth="true" hidden="false" outlineLevel="0" max="3" min="2" style="2" width="21.14"/>
    <col collapsed="false" customWidth="true" hidden="false" outlineLevel="0" max="4" min="4" style="3" width="96.69"/>
    <col collapsed="false" customWidth="true" hidden="false" outlineLevel="0" max="5" min="5" style="3" width="47.96"/>
    <col collapsed="false" customWidth="true" hidden="false" outlineLevel="0" max="6" min="6" style="3" width="25.87"/>
    <col collapsed="false" customWidth="true" hidden="false" outlineLevel="0" max="7" min="7" style="3" width="24.63"/>
    <col collapsed="false" customWidth="true" hidden="false" outlineLevel="0" max="9" min="8" style="3" width="19.91"/>
    <col collapsed="false" customWidth="true" hidden="false" outlineLevel="0" max="10" min="10" style="3" width="21.14"/>
    <col collapsed="false" customWidth="true" hidden="false" outlineLevel="0" max="11" min="11" style="3" width="30.97"/>
    <col collapsed="false" customWidth="true" hidden="false" outlineLevel="0" max="12" min="12" style="3" width="23.66"/>
    <col collapsed="false" customWidth="true" hidden="false" outlineLevel="0" max="13" min="13" style="3" width="21.58"/>
    <col collapsed="false" customWidth="true" hidden="false" outlineLevel="0" max="14" min="14" style="3" width="21.14"/>
    <col collapsed="false" customWidth="true" hidden="false" outlineLevel="0" max="15" min="15" style="3" width="22.55"/>
    <col collapsed="false" customWidth="true" hidden="false" outlineLevel="0" max="20" min="16" style="3" width="21.14"/>
    <col collapsed="false" customWidth="true" hidden="false" outlineLevel="0" max="1025" min="21" style="1" width="21.14"/>
  </cols>
  <sheetData>
    <row r="1" customFormat="false" ht="15" hidden="false" customHeight="false" outlineLevel="0" collapsed="false">
      <c r="G1" s="4"/>
      <c r="H1" s="4"/>
      <c r="I1" s="4"/>
      <c r="J1" s="4"/>
      <c r="P1" s="5" t="s">
        <v>0</v>
      </c>
      <c r="Q1" s="5"/>
      <c r="R1" s="5"/>
      <c r="S1" s="5"/>
      <c r="T1" s="4"/>
    </row>
    <row r="2" s="8" customFormat="true" ht="15" hidden="false" customHeight="false" outlineLevel="0" collapsed="false">
      <c r="A2" s="6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/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/>
      <c r="W2" s="7" t="s">
        <v>21</v>
      </c>
    </row>
    <row r="3" customFormat="false" ht="15" hidden="false" customHeight="false" outlineLevel="0" collapsed="false">
      <c r="A3" s="9" t="s">
        <v>22</v>
      </c>
      <c r="B3" s="9" t="s">
        <v>1</v>
      </c>
      <c r="C3" s="9" t="s">
        <v>23</v>
      </c>
      <c r="D3" s="10" t="s">
        <v>24</v>
      </c>
      <c r="E3" s="10" t="s">
        <v>25</v>
      </c>
      <c r="F3" s="10" t="n">
        <v>10</v>
      </c>
      <c r="G3" s="10" t="s">
        <v>26</v>
      </c>
      <c r="H3" s="10" t="s">
        <v>27</v>
      </c>
      <c r="I3" s="10" t="s">
        <v>26</v>
      </c>
      <c r="J3" s="10" t="s">
        <v>27</v>
      </c>
      <c r="K3" s="10" t="s">
        <v>28</v>
      </c>
      <c r="L3" s="10" t="s">
        <v>29</v>
      </c>
      <c r="M3" s="11" t="n">
        <v>500</v>
      </c>
      <c r="N3" s="11" t="n">
        <f aca="false">F3*M3</f>
        <v>5000</v>
      </c>
      <c r="O3" s="12" t="n">
        <v>0</v>
      </c>
      <c r="P3" s="13" t="n">
        <v>0.0365</v>
      </c>
      <c r="Q3" s="13" t="n">
        <v>0</v>
      </c>
      <c r="R3" s="13" t="n">
        <v>0.18</v>
      </c>
      <c r="S3" s="12" t="n">
        <f aca="false">P3+Q3+R3</f>
        <v>0.2165</v>
      </c>
      <c r="T3" s="11" t="n">
        <f aca="false">(N3*S3)+N3</f>
        <v>6082.5</v>
      </c>
      <c r="U3" s="14" t="n">
        <v>0.2</v>
      </c>
      <c r="V3" s="11" t="n">
        <f aca="false">T3*U3</f>
        <v>1216.5</v>
      </c>
      <c r="W3" s="11" t="n">
        <f aca="false">T3+V3</f>
        <v>7299</v>
      </c>
    </row>
    <row r="4" customFormat="false" ht="15" hidden="false" customHeight="false" outlineLevel="0" collapsed="false">
      <c r="A4" s="9" t="s">
        <v>30</v>
      </c>
      <c r="B4" s="9" t="s">
        <v>31</v>
      </c>
      <c r="C4" s="9" t="s">
        <v>32</v>
      </c>
      <c r="D4" s="10" t="s">
        <v>33</v>
      </c>
      <c r="E4" s="10" t="s">
        <v>34</v>
      </c>
      <c r="F4" s="10" t="n">
        <v>20</v>
      </c>
      <c r="G4" s="10" t="s">
        <v>35</v>
      </c>
      <c r="H4" s="10" t="s">
        <v>36</v>
      </c>
      <c r="I4" s="10" t="s">
        <v>35</v>
      </c>
      <c r="J4" s="10" t="s">
        <v>37</v>
      </c>
      <c r="K4" s="10" t="s">
        <v>38</v>
      </c>
      <c r="L4" s="10" t="s">
        <v>39</v>
      </c>
      <c r="M4" s="11" t="n">
        <v>50</v>
      </c>
      <c r="N4" s="11" t="n">
        <f aca="false">F4*M4</f>
        <v>1000</v>
      </c>
      <c r="O4" s="12" t="n">
        <v>0</v>
      </c>
      <c r="P4" s="13" t="n">
        <v>0.0365</v>
      </c>
      <c r="Q4" s="13" t="n">
        <v>0.03</v>
      </c>
      <c r="R4" s="13" t="n">
        <v>0</v>
      </c>
      <c r="S4" s="12" t="n">
        <f aca="false">P4+Q4+R4</f>
        <v>0.0665</v>
      </c>
      <c r="T4" s="11" t="n">
        <f aca="false">(N4*S4)+N4</f>
        <v>1066.5</v>
      </c>
      <c r="U4" s="14" t="n">
        <v>1</v>
      </c>
      <c r="V4" s="11" t="n">
        <f aca="false">T4*U4</f>
        <v>1066.5</v>
      </c>
      <c r="W4" s="11" t="n">
        <f aca="false">T4+V4</f>
        <v>2133</v>
      </c>
    </row>
    <row r="5" customFormat="false" ht="15" hidden="false" customHeight="false" outlineLevel="0" collapsed="false">
      <c r="A5" s="9" t="s">
        <v>40</v>
      </c>
      <c r="B5" s="9" t="s">
        <v>31</v>
      </c>
      <c r="C5" s="9" t="s">
        <v>41</v>
      </c>
      <c r="D5" s="10" t="s">
        <v>42</v>
      </c>
      <c r="E5" s="10" t="s">
        <v>43</v>
      </c>
      <c r="F5" s="10" t="n">
        <v>20</v>
      </c>
      <c r="G5" s="10" t="s">
        <v>26</v>
      </c>
      <c r="H5" s="10" t="s">
        <v>37</v>
      </c>
      <c r="I5" s="10" t="s">
        <v>26</v>
      </c>
      <c r="J5" s="10" t="s">
        <v>44</v>
      </c>
      <c r="K5" s="10" t="s">
        <v>45</v>
      </c>
      <c r="L5" s="10" t="s">
        <v>46</v>
      </c>
      <c r="M5" s="11" t="n">
        <v>75</v>
      </c>
      <c r="N5" s="11" t="n">
        <f aca="false">F5*M5</f>
        <v>1500</v>
      </c>
      <c r="O5" s="12" t="n">
        <v>0</v>
      </c>
      <c r="P5" s="13" t="n">
        <v>0.0365</v>
      </c>
      <c r="Q5" s="13" t="n">
        <v>0.03</v>
      </c>
      <c r="R5" s="13" t="n">
        <v>0</v>
      </c>
      <c r="S5" s="12" t="n">
        <f aca="false">P5+Q5+R5</f>
        <v>0.0665</v>
      </c>
      <c r="T5" s="11" t="n">
        <f aca="false">(N5*S5)+N5</f>
        <v>1599.75</v>
      </c>
      <c r="U5" s="14" t="n">
        <v>0.7</v>
      </c>
      <c r="V5" s="11" t="n">
        <f aca="false">T5*U5</f>
        <v>1119.825</v>
      </c>
      <c r="W5" s="11" t="n">
        <f aca="false">T5+V5</f>
        <v>2719.575</v>
      </c>
    </row>
    <row r="6" customFormat="false" ht="15" hidden="false" customHeight="false" outlineLevel="0" collapsed="false">
      <c r="A6" s="9" t="s">
        <v>47</v>
      </c>
      <c r="B6" s="9" t="s">
        <v>31</v>
      </c>
      <c r="C6" s="9" t="s">
        <v>48</v>
      </c>
      <c r="D6" s="10" t="s">
        <v>49</v>
      </c>
      <c r="E6" s="10" t="s">
        <v>43</v>
      </c>
      <c r="F6" s="10" t="n">
        <v>20</v>
      </c>
      <c r="G6" s="10" t="s">
        <v>26</v>
      </c>
      <c r="H6" s="10" t="s">
        <v>37</v>
      </c>
      <c r="I6" s="10" t="s">
        <v>26</v>
      </c>
      <c r="J6" s="10" t="s">
        <v>50</v>
      </c>
      <c r="K6" s="10" t="s">
        <v>51</v>
      </c>
      <c r="L6" s="10" t="s">
        <v>52</v>
      </c>
      <c r="M6" s="11" t="n">
        <v>150</v>
      </c>
      <c r="N6" s="11" t="n">
        <f aca="false">F6*M6</f>
        <v>3000</v>
      </c>
      <c r="O6" s="12" t="n">
        <v>0</v>
      </c>
      <c r="P6" s="13" t="n">
        <v>0.0365</v>
      </c>
      <c r="Q6" s="13" t="n">
        <v>0.03</v>
      </c>
      <c r="R6" s="13" t="n">
        <v>0</v>
      </c>
      <c r="S6" s="12" t="n">
        <f aca="false">P6+Q6+R6</f>
        <v>0.0665</v>
      </c>
      <c r="T6" s="11" t="n">
        <f aca="false">(N6*S6)+N6</f>
        <v>3199.5</v>
      </c>
      <c r="U6" s="14" t="n">
        <v>0.5</v>
      </c>
      <c r="V6" s="11" t="n">
        <f aca="false">T6*U6</f>
        <v>1599.75</v>
      </c>
      <c r="W6" s="11" t="n">
        <f aca="false">T6+V6</f>
        <v>4799.25</v>
      </c>
    </row>
    <row r="7" customFormat="false" ht="15" hidden="false" customHeight="false" outlineLevel="0" collapsed="false">
      <c r="A7" s="9" t="s">
        <v>53</v>
      </c>
      <c r="B7" s="9" t="s">
        <v>54</v>
      </c>
      <c r="C7" s="9" t="s">
        <v>55</v>
      </c>
      <c r="D7" s="10" t="s">
        <v>56</v>
      </c>
      <c r="E7" s="10" t="s">
        <v>57</v>
      </c>
      <c r="F7" s="10" t="n">
        <v>3</v>
      </c>
      <c r="G7" s="10" t="s">
        <v>26</v>
      </c>
      <c r="H7" s="10" t="s">
        <v>37</v>
      </c>
      <c r="I7" s="10" t="s">
        <v>58</v>
      </c>
      <c r="J7" s="10" t="s">
        <v>59</v>
      </c>
      <c r="K7" s="10" t="s">
        <v>60</v>
      </c>
      <c r="L7" s="10" t="s">
        <v>61</v>
      </c>
      <c r="M7" s="15" t="n">
        <v>5000</v>
      </c>
      <c r="N7" s="11" t="n">
        <f aca="false">F7*M7</f>
        <v>15000</v>
      </c>
      <c r="O7" s="12" t="n">
        <v>0</v>
      </c>
      <c r="P7" s="13" t="n">
        <v>0.0365</v>
      </c>
      <c r="Q7" s="13" t="n">
        <v>0.03</v>
      </c>
      <c r="R7" s="13" t="n">
        <v>0</v>
      </c>
      <c r="S7" s="12" t="n">
        <f aca="false">P7+Q7+R7</f>
        <v>0.0665</v>
      </c>
      <c r="T7" s="11" t="n">
        <f aca="false">(N7*S7)+N7</f>
        <v>15997.5</v>
      </c>
      <c r="U7" s="14" t="n">
        <v>0.05</v>
      </c>
      <c r="V7" s="11" t="n">
        <f aca="false">T7*U7</f>
        <v>799.875</v>
      </c>
      <c r="W7" s="11" t="n">
        <f aca="false">T7+V7</f>
        <v>16797.375</v>
      </c>
    </row>
    <row r="8" customFormat="false" ht="15" hidden="false" customHeight="false" outlineLevel="0" collapsed="false">
      <c r="A8" s="1" t="s">
        <v>62</v>
      </c>
      <c r="B8" s="2" t="s">
        <v>54</v>
      </c>
      <c r="C8" s="2" t="s">
        <v>41</v>
      </c>
      <c r="D8" s="3" t="s">
        <v>63</v>
      </c>
      <c r="E8" s="3" t="s">
        <v>64</v>
      </c>
      <c r="F8" s="3" t="n">
        <v>3</v>
      </c>
      <c r="G8" s="3" t="s">
        <v>26</v>
      </c>
      <c r="H8" s="3" t="s">
        <v>37</v>
      </c>
      <c r="I8" s="3" t="s">
        <v>26</v>
      </c>
      <c r="J8" s="3" t="s">
        <v>65</v>
      </c>
      <c r="K8" s="3" t="s">
        <v>66</v>
      </c>
      <c r="L8" s="3" t="s">
        <v>67</v>
      </c>
      <c r="M8" s="16" t="n">
        <v>1000</v>
      </c>
      <c r="N8" s="11" t="n">
        <f aca="false">F8*M8</f>
        <v>3000</v>
      </c>
      <c r="O8" s="12" t="n">
        <v>0</v>
      </c>
      <c r="P8" s="13" t="n">
        <v>0.0365</v>
      </c>
      <c r="Q8" s="17" t="n">
        <v>0.03</v>
      </c>
      <c r="R8" s="17" t="n">
        <v>0</v>
      </c>
      <c r="S8" s="12" t="n">
        <f aca="false">P8+Q8+R8</f>
        <v>0.0665</v>
      </c>
      <c r="T8" s="11" t="n">
        <f aca="false">(N8*S8)+N8</f>
        <v>3199.5</v>
      </c>
      <c r="U8" s="18" t="n">
        <v>0.6</v>
      </c>
      <c r="V8" s="11" t="n">
        <f aca="false">T8*U8</f>
        <v>1919.7</v>
      </c>
      <c r="W8" s="11" t="n">
        <f aca="false">T8+V8</f>
        <v>5119.2</v>
      </c>
    </row>
    <row r="9" customFormat="false" ht="15" hidden="false" customHeight="false" outlineLevel="0" collapsed="false">
      <c r="A9" s="1" t="s">
        <v>68</v>
      </c>
      <c r="B9" s="2" t="s">
        <v>54</v>
      </c>
      <c r="C9" s="2" t="s">
        <v>69</v>
      </c>
      <c r="D9" s="3" t="s">
        <v>70</v>
      </c>
      <c r="E9" s="3" t="s">
        <v>71</v>
      </c>
      <c r="F9" s="3" t="n">
        <v>300</v>
      </c>
      <c r="G9" s="3" t="s">
        <v>26</v>
      </c>
      <c r="H9" s="3" t="s">
        <v>36</v>
      </c>
      <c r="I9" s="3" t="s">
        <v>26</v>
      </c>
      <c r="J9" s="3" t="s">
        <v>72</v>
      </c>
      <c r="K9" s="3" t="s">
        <v>73</v>
      </c>
      <c r="L9" s="3" t="s">
        <v>74</v>
      </c>
      <c r="M9" s="16" t="n">
        <v>100</v>
      </c>
      <c r="N9" s="11" t="n">
        <f aca="false">F9*M9</f>
        <v>30000</v>
      </c>
      <c r="O9" s="12" t="n">
        <v>0</v>
      </c>
      <c r="P9" s="17" t="n">
        <v>0.0365</v>
      </c>
      <c r="Q9" s="17" t="n">
        <v>0.03</v>
      </c>
      <c r="R9" s="17" t="n">
        <v>0</v>
      </c>
      <c r="S9" s="12" t="n">
        <f aca="false">P9+Q9+R9</f>
        <v>0.0665</v>
      </c>
      <c r="T9" s="11" t="n">
        <f aca="false">(N9*S9)+N9</f>
        <v>31995</v>
      </c>
      <c r="U9" s="18" t="n">
        <v>0.75</v>
      </c>
      <c r="V9" s="11" t="n">
        <f aca="false">T9*U9</f>
        <v>23996.25</v>
      </c>
      <c r="W9" s="11" t="n">
        <f aca="false">T9+V9</f>
        <v>55991.25</v>
      </c>
    </row>
    <row r="10" customFormat="false" ht="15" hidden="false" customHeight="false" outlineLevel="0" collapsed="false">
      <c r="A10" s="1" t="s">
        <v>75</v>
      </c>
      <c r="B10" s="2" t="s">
        <v>1</v>
      </c>
      <c r="C10" s="2" t="s">
        <v>23</v>
      </c>
      <c r="D10" s="3" t="s">
        <v>76</v>
      </c>
      <c r="E10" s="3" t="s">
        <v>27</v>
      </c>
      <c r="F10" s="3" t="n">
        <v>20</v>
      </c>
      <c r="G10" s="3" t="s">
        <v>26</v>
      </c>
      <c r="H10" s="3" t="s">
        <v>36</v>
      </c>
      <c r="I10" s="3" t="s">
        <v>26</v>
      </c>
      <c r="J10" s="3" t="s">
        <v>77</v>
      </c>
      <c r="K10" s="3" t="s">
        <v>78</v>
      </c>
      <c r="L10" s="3" t="s">
        <v>61</v>
      </c>
      <c r="M10" s="16" t="n">
        <v>1780</v>
      </c>
      <c r="N10" s="11" t="n">
        <f aca="false">F10*M10</f>
        <v>35600</v>
      </c>
      <c r="O10" s="12" t="n">
        <v>0</v>
      </c>
      <c r="P10" s="17" t="n">
        <v>0.0365</v>
      </c>
      <c r="Q10" s="17" t="n">
        <v>0</v>
      </c>
      <c r="R10" s="17" t="n">
        <v>0.18</v>
      </c>
      <c r="S10" s="12" t="n">
        <f aca="false">P10+Q10+R10</f>
        <v>0.2165</v>
      </c>
      <c r="T10" s="11" t="n">
        <f aca="false">(N10*S10)+N10</f>
        <v>43307.4</v>
      </c>
      <c r="U10" s="18" t="n">
        <v>0.3</v>
      </c>
      <c r="V10" s="11" t="n">
        <f aca="false">T10*U10</f>
        <v>12992.22</v>
      </c>
      <c r="W10" s="11" t="n">
        <f aca="false">T10+V10</f>
        <v>56299.62</v>
      </c>
    </row>
    <row r="11" customFormat="false" ht="15" hidden="false" customHeight="false" outlineLevel="0" collapsed="false">
      <c r="A11" s="1" t="s">
        <v>79</v>
      </c>
      <c r="B11" s="2" t="s">
        <v>1</v>
      </c>
      <c r="C11" s="2" t="s">
        <v>23</v>
      </c>
      <c r="D11" s="3" t="s">
        <v>80</v>
      </c>
      <c r="E11" s="3" t="s">
        <v>81</v>
      </c>
      <c r="F11" s="3" t="n">
        <v>15</v>
      </c>
      <c r="G11" s="3" t="s">
        <v>26</v>
      </c>
      <c r="H11" s="3" t="s">
        <v>36</v>
      </c>
      <c r="I11" s="3" t="s">
        <v>35</v>
      </c>
      <c r="J11" s="3" t="s">
        <v>82</v>
      </c>
      <c r="K11" s="3" t="s">
        <v>83</v>
      </c>
      <c r="L11" s="3" t="s">
        <v>84</v>
      </c>
      <c r="M11" s="16" t="n">
        <v>700</v>
      </c>
      <c r="N11" s="11" t="n">
        <f aca="false">F11*M11</f>
        <v>10500</v>
      </c>
      <c r="O11" s="12" t="n">
        <v>0</v>
      </c>
      <c r="P11" s="17" t="n">
        <v>0.0365</v>
      </c>
      <c r="Q11" s="17" t="n">
        <v>0</v>
      </c>
      <c r="R11" s="17" t="n">
        <v>0.18</v>
      </c>
      <c r="S11" s="12" t="n">
        <f aca="false">P11+Q11+R11</f>
        <v>0.2165</v>
      </c>
      <c r="T11" s="11" t="n">
        <f aca="false">(N11*S11)+N11</f>
        <v>12773.25</v>
      </c>
      <c r="U11" s="18" t="n">
        <v>0.47</v>
      </c>
      <c r="V11" s="11" t="n">
        <f aca="false">T11*U11</f>
        <v>6003.4275</v>
      </c>
      <c r="W11" s="11" t="n">
        <f aca="false">T11+V11</f>
        <v>18776.6775</v>
      </c>
    </row>
    <row r="12" customFormat="false" ht="15" hidden="false" customHeight="false" outlineLevel="0" collapsed="false">
      <c r="A12" s="1" t="s">
        <v>85</v>
      </c>
      <c r="B12" s="2" t="s">
        <v>1</v>
      </c>
      <c r="C12" s="2" t="s">
        <v>23</v>
      </c>
      <c r="D12" s="3" t="s">
        <v>86</v>
      </c>
      <c r="E12" s="3" t="s">
        <v>27</v>
      </c>
      <c r="F12" s="3" t="n">
        <v>1</v>
      </c>
      <c r="G12" s="3" t="s">
        <v>35</v>
      </c>
      <c r="H12" s="3" t="s">
        <v>87</v>
      </c>
      <c r="I12" s="3" t="s">
        <v>88</v>
      </c>
      <c r="J12" s="3" t="s">
        <v>89</v>
      </c>
      <c r="K12" s="3" t="s">
        <v>78</v>
      </c>
      <c r="L12" s="3" t="s">
        <v>90</v>
      </c>
      <c r="M12" s="16" t="n">
        <v>9800</v>
      </c>
      <c r="N12" s="11" t="n">
        <f aca="false">F12*M12</f>
        <v>9800</v>
      </c>
      <c r="O12" s="12" t="s">
        <v>91</v>
      </c>
      <c r="P12" s="17" t="n">
        <f aca="false">0.0165+0.076</f>
        <v>0.0925</v>
      </c>
      <c r="Q12" s="17" t="n">
        <v>0</v>
      </c>
      <c r="R12" s="17" t="n">
        <v>0.18</v>
      </c>
      <c r="S12" s="12" t="n">
        <f aca="false">P12+Q12+R12</f>
        <v>0.2725</v>
      </c>
      <c r="T12" s="11" t="n">
        <f aca="false">(N12*S12)+N12</f>
        <v>12470.5</v>
      </c>
      <c r="U12" s="18" t="n">
        <v>0.3</v>
      </c>
      <c r="V12" s="11" t="n">
        <f aca="false">T12*U12</f>
        <v>3741.15</v>
      </c>
      <c r="W12" s="11" t="n">
        <f aca="false">T12+V12</f>
        <v>16211.65</v>
      </c>
    </row>
  </sheetData>
  <mergeCells count="2">
    <mergeCell ref="P1:S1"/>
    <mergeCell ref="U2:V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2018-03-29T22:03:48Z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