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170" windowHeight="6045" firstSheet="1" activeTab="1"/>
  </bookViews>
  <sheets>
    <sheet name="Modelo" sheetId="1" r:id="rId1"/>
    <sheet name="Pronto" sheetId="2" r:id="rId2"/>
  </sheets>
  <calcPr calcId="179016"/>
</workbook>
</file>

<file path=xl/calcChain.xml><?xml version="1.0" encoding="utf-8"?>
<calcChain xmlns="http://schemas.openxmlformats.org/spreadsheetml/2006/main">
  <c r="Q13" i="2" l="1"/>
  <c r="R13" i="2"/>
  <c r="O13" i="2"/>
  <c r="N13" i="2"/>
  <c r="K13" i="2"/>
  <c r="N4" i="2"/>
  <c r="N3" i="2"/>
  <c r="O3" i="2"/>
  <c r="K4" i="2"/>
  <c r="O4" i="2"/>
  <c r="K5" i="2"/>
  <c r="N5" i="2"/>
  <c r="O5" i="2"/>
  <c r="K6" i="2"/>
  <c r="N6" i="2"/>
  <c r="O6" i="2"/>
  <c r="Q6" i="2"/>
  <c r="R6" i="2"/>
  <c r="K8" i="2"/>
  <c r="N8" i="2"/>
  <c r="O8" i="2"/>
  <c r="K9" i="2"/>
  <c r="N9" i="2"/>
  <c r="O9" i="2"/>
  <c r="Q9" i="2"/>
  <c r="R9" i="2"/>
  <c r="K10" i="2"/>
  <c r="N10" i="2"/>
  <c r="O10" i="2"/>
  <c r="Q10" i="2"/>
  <c r="R10" i="2"/>
  <c r="K11" i="2"/>
  <c r="N11" i="2"/>
  <c r="O11" i="2"/>
  <c r="Q11" i="2"/>
  <c r="R11" i="2"/>
  <c r="K12" i="2"/>
  <c r="N12" i="2"/>
  <c r="O12" i="2"/>
  <c r="K3" i="2"/>
  <c r="Q3" i="2"/>
  <c r="R3" i="2"/>
  <c r="Q8" i="2"/>
  <c r="R8" i="2"/>
  <c r="Q12" i="2"/>
  <c r="R12" i="2"/>
  <c r="Q5" i="2"/>
  <c r="R5" i="2"/>
  <c r="Q4" i="2"/>
  <c r="R4" i="2"/>
  <c r="K7" i="2"/>
  <c r="N7" i="2"/>
  <c r="O7" i="2"/>
  <c r="Q7" i="2"/>
  <c r="R7" i="2"/>
  <c r="J7" i="1"/>
  <c r="J6" i="1"/>
  <c r="J5" i="1"/>
  <c r="J4" i="1"/>
  <c r="J3" i="1"/>
  <c r="M3" i="1"/>
  <c r="N3" i="1"/>
  <c r="P3" i="1"/>
  <c r="Q3" i="1"/>
  <c r="M7" i="1"/>
  <c r="N7" i="1"/>
  <c r="M6" i="1"/>
  <c r="M5" i="1"/>
  <c r="N5" i="1"/>
  <c r="M4" i="1"/>
  <c r="N4" i="1"/>
  <c r="N6" i="1"/>
  <c r="P6" i="1"/>
  <c r="P7" i="1"/>
  <c r="Q7" i="1"/>
  <c r="Q6" i="1"/>
  <c r="P5" i="1"/>
  <c r="Q5" i="1"/>
  <c r="P4" i="1"/>
  <c r="Q4" i="1"/>
</calcChain>
</file>

<file path=xl/sharedStrings.xml><?xml version="1.0" encoding="utf-8"?>
<sst xmlns="http://schemas.openxmlformats.org/spreadsheetml/2006/main" count="168" uniqueCount="90">
  <si>
    <t>SLA</t>
  </si>
  <si>
    <t xml:space="preserve">Impostos </t>
  </si>
  <si>
    <t>Tipo</t>
  </si>
  <si>
    <t>Medição</t>
  </si>
  <si>
    <t>Descrição</t>
  </si>
  <si>
    <t>Prerequisitos</t>
  </si>
  <si>
    <t>Baseline Mensal</t>
  </si>
  <si>
    <t>Cobertura</t>
  </si>
  <si>
    <t>Validade</t>
  </si>
  <si>
    <t>Localidade da Prestação</t>
  </si>
  <si>
    <t>Custo S/IMP por item</t>
  </si>
  <si>
    <t>PIS/COFINS</t>
  </si>
  <si>
    <t>ISS</t>
  </si>
  <si>
    <t>Totais</t>
  </si>
  <si>
    <t>Custo C/IMP</t>
  </si>
  <si>
    <t>Lucratividade</t>
  </si>
  <si>
    <t>Preço</t>
  </si>
  <si>
    <t>Produto</t>
  </si>
  <si>
    <t>Por item</t>
  </si>
  <si>
    <t>X</t>
  </si>
  <si>
    <t>Y</t>
  </si>
  <si>
    <t>8x5</t>
  </si>
  <si>
    <t>1 ano</t>
  </si>
  <si>
    <t>Campinas</t>
  </si>
  <si>
    <t xml:space="preserve">Serviços </t>
  </si>
  <si>
    <t>Por Hora</t>
  </si>
  <si>
    <t>24x7</t>
  </si>
  <si>
    <t>Indaiatuba</t>
  </si>
  <si>
    <t>Por Semana</t>
  </si>
  <si>
    <t>20x5</t>
  </si>
  <si>
    <t>Sorocaba</t>
  </si>
  <si>
    <t>Por Mês</t>
  </si>
  <si>
    <t>8x7</t>
  </si>
  <si>
    <t>São Paulo</t>
  </si>
  <si>
    <t>Serviços</t>
  </si>
  <si>
    <t>Por Serviço Completo</t>
  </si>
  <si>
    <t>12x5</t>
  </si>
  <si>
    <t>Manaus</t>
  </si>
  <si>
    <t>claro</t>
  </si>
  <si>
    <t>completo</t>
  </si>
  <si>
    <t>conciso</t>
  </si>
  <si>
    <t>Nome</t>
  </si>
  <si>
    <t>Portabilidade de Software</t>
  </si>
  <si>
    <t>Serviço</t>
  </si>
  <si>
    <t>Por complexidade</t>
  </si>
  <si>
    <t>Adaptação de software público para software interno de acordo com as necessidades do cliente.</t>
  </si>
  <si>
    <t>Nenhum</t>
  </si>
  <si>
    <t>12 meses</t>
  </si>
  <si>
    <t>Indaiatuba, São Paulo</t>
  </si>
  <si>
    <t>Teste de Segurança de rede</t>
  </si>
  <si>
    <t>Testa e busca identificar brechas na segurança do domínio do cliente. Documentadas todas as tentativas e sugeridas soluções para falhas.</t>
  </si>
  <si>
    <t>Possuir um domínio de rede em uso.</t>
  </si>
  <si>
    <t>20x7</t>
  </si>
  <si>
    <t>3 meses</t>
  </si>
  <si>
    <t>Preparação de Servidor</t>
  </si>
  <si>
    <t>Instalar sistemas operacional e realizar configurações de RAID, rotinas de manutenção preventiva.</t>
  </si>
  <si>
    <t>Ter um servidor instalado.</t>
  </si>
  <si>
    <t>Suporte Adicional para SaaS ou Produto</t>
  </si>
  <si>
    <t>Suporte específico e adicional para softwares sob demanda do cliente.</t>
  </si>
  <si>
    <t>Contratação ou aquisição de SaaS ou produto de Software.</t>
  </si>
  <si>
    <t>6 meses</t>
  </si>
  <si>
    <t>Desenvolvimento de Software</t>
  </si>
  <si>
    <t>Software criado sob medida e de acordo com a necessidade do cliente. Entrevistas para análise de requisitos e afins inclusos.</t>
  </si>
  <si>
    <t xml:space="preserve">Pesquisa </t>
  </si>
  <si>
    <t>Por tipo</t>
  </si>
  <si>
    <t>Pesquisa comportamental ou de tendência de acordo com dados não tratados e existentes captados pelo cliente ou de um público alvo.</t>
  </si>
  <si>
    <t>Possuir dados ou público alvo determinado.</t>
  </si>
  <si>
    <t>Software de Monitoramento de Serviços</t>
  </si>
  <si>
    <t>Software para controle da disponibilidade do ambiente do cliente, como servidores, sensores de temperatura, pontos de acesso, controladores de rede, velocidade e estabilidade de sinal de internet. Adaptado a necessidade do cliente no momento da compra.</t>
  </si>
  <si>
    <t>Possuir rede de internet via cabo ou wireless disponível.</t>
  </si>
  <si>
    <t>Garantia Estendida</t>
  </si>
  <si>
    <t>Por Item</t>
  </si>
  <si>
    <t>Cobertura adicional de garantia para itens adquiridos.</t>
  </si>
  <si>
    <t>Compra do produto original.</t>
  </si>
  <si>
    <t>18 meses</t>
  </si>
  <si>
    <t>Software de Inteligência</t>
  </si>
  <si>
    <t>Permite gerar inteligência a partir de dados gerados pelo cliente ou que ele deseja passar a gerar.</t>
  </si>
  <si>
    <t>Dados não tratados</t>
  </si>
  <si>
    <t>Software de Controle de Inventário (Inventory and Deploy)</t>
  </si>
  <si>
    <t>Por licença</t>
  </si>
  <si>
    <t>Permite que o cliente tenha controle das máquinas em seu dominio</t>
  </si>
  <si>
    <t>Máquinas em domínio.</t>
  </si>
  <si>
    <t>Placa microcontroladora</t>
  </si>
  <si>
    <t>Item de Exportação</t>
  </si>
  <si>
    <t>Placa microcontroladora que permite a implantação de múltiplos e variados módulos de acordo com a necessidade e disponibilidade do cliente.</t>
  </si>
  <si>
    <t> Manaus,  Amazonas</t>
  </si>
  <si>
    <t>desmembrar entre SLA de atendimento/solution</t>
  </si>
  <si>
    <t>http://semef.manaus.am.gov.br/receita/mudancas-no-iss-sao-favoraveis-para-manaus/</t>
  </si>
  <si>
    <t>https://www.indaiatuba.sp.gov.br/fazenda/rendas-mobiliarias/listas/lista-de-servicos-issqn/</t>
  </si>
  <si>
    <t>http://blog.securitymetrics.com/2015/04/penetration-test-cost.html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</si>
</sst>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9" fontId="2" fillId="0" borderId="1" xfId="2" applyFont="1" applyBorder="1" applyAlignment="1">
      <alignment horizontal="center"/>
    </xf>
    <xf numFmtId="9" fontId="2" fillId="0" borderId="1" xfId="1" applyNumberFormat="1" applyFont="1" applyBorder="1"/>
    <xf numFmtId="9" fontId="2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/>
    <xf numFmtId="0" fontId="2" fillId="0" borderId="5" xfId="0" applyFont="1" applyBorder="1" applyAlignment="1">
      <alignment horizontal="left"/>
    </xf>
    <xf numFmtId="44" fontId="2" fillId="0" borderId="6" xfId="1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44" fontId="2" fillId="0" borderId="8" xfId="1" applyFont="1" applyBorder="1"/>
    <xf numFmtId="9" fontId="2" fillId="0" borderId="8" xfId="2" applyFont="1" applyBorder="1" applyAlignment="1">
      <alignment horizontal="center"/>
    </xf>
    <xf numFmtId="9" fontId="2" fillId="0" borderId="8" xfId="1" applyNumberFormat="1" applyFont="1" applyBorder="1"/>
    <xf numFmtId="9" fontId="2" fillId="0" borderId="8" xfId="0" applyNumberFormat="1" applyFont="1" applyBorder="1"/>
    <xf numFmtId="44" fontId="2" fillId="0" borderId="9" xfId="1" applyFont="1" applyBorder="1"/>
    <xf numFmtId="10" fontId="2" fillId="0" borderId="1" xfId="2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44" fontId="3" fillId="0" borderId="10" xfId="1" applyFont="1" applyBorder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9" fontId="2" fillId="0" borderId="0" xfId="2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0" fontId="3" fillId="0" borderId="1" xfId="2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4" fontId="3" fillId="0" borderId="16" xfId="1" applyFont="1" applyBorder="1" applyAlignment="1">
      <alignment horizontal="center" vertical="center" wrapText="1"/>
    </xf>
    <xf numFmtId="10" fontId="3" fillId="0" borderId="16" xfId="2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44" fontId="3" fillId="0" borderId="18" xfId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5" fontId="3" fillId="0" borderId="25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9" fontId="3" fillId="0" borderId="18" xfId="2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10" fontId="3" fillId="0" borderId="22" xfId="0" applyNumberFormat="1" applyFont="1" applyBorder="1" applyAlignment="1">
      <alignment horizontal="center" vertical="center" wrapText="1"/>
    </xf>
    <xf numFmtId="44" fontId="3" fillId="0" borderId="23" xfId="1" applyFont="1" applyBorder="1" applyAlignment="1">
      <alignment horizontal="center" vertical="center" wrapText="1"/>
    </xf>
    <xf numFmtId="10" fontId="3" fillId="0" borderId="24" xfId="0" applyNumberFormat="1" applyFont="1" applyBorder="1" applyAlignment="1">
      <alignment horizontal="center" vertical="center" wrapText="1"/>
    </xf>
    <xf numFmtId="44" fontId="3" fillId="0" borderId="25" xfId="1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64" fontId="3" fillId="0" borderId="32" xfId="0" applyNumberFormat="1" applyFont="1" applyBorder="1" applyAlignment="1">
      <alignment horizontal="center" vertical="center" wrapText="1"/>
    </xf>
    <xf numFmtId="164" fontId="3" fillId="0" borderId="33" xfId="0" applyNumberFormat="1" applyFont="1" applyBorder="1" applyAlignment="1">
      <alignment horizontal="center" vertical="center" wrapText="1"/>
    </xf>
    <xf numFmtId="9" fontId="3" fillId="0" borderId="12" xfId="2" applyFont="1" applyBorder="1" applyAlignment="1">
      <alignment horizontal="center" vertical="center" wrapText="1"/>
    </xf>
    <xf numFmtId="9" fontId="3" fillId="0" borderId="15" xfId="2" applyFont="1" applyBorder="1" applyAlignment="1">
      <alignment horizontal="center" vertical="center" wrapText="1"/>
    </xf>
    <xf numFmtId="0" fontId="4" fillId="0" borderId="0" xfId="3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daiatuba.sp.gov.br/fazenda/rendas-mobiliarias/listas/lista-de-servicos-issqn/" TargetMode="External"/><Relationship Id="rId2" Type="http://schemas.openxmlformats.org/officeDocument/2006/relationships/hyperlink" Target="http://blog.securitymetrics.com/2015/04/penetration-test-cost.html" TargetMode="External"/><Relationship Id="rId1" Type="http://schemas.openxmlformats.org/officeDocument/2006/relationships/hyperlink" Target="http://semef.manaus.am.gov.br/receita/mudancas-no-iss-sao-favoraveis-para-mana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70" zoomScaleNormal="70" workbookViewId="0">
      <selection activeCell="E3" sqref="E3"/>
    </sheetView>
  </sheetViews>
  <sheetFormatPr defaultColWidth="21.140625" defaultRowHeight="15.75" x14ac:dyDescent="0.25"/>
  <cols>
    <col min="1" max="2" width="21.140625" style="4"/>
    <col min="3" max="4" width="21.140625" style="3"/>
    <col min="5" max="5" width="24" style="3" bestFit="1" customWidth="1"/>
    <col min="6" max="8" width="21.140625" style="3"/>
    <col min="9" max="14" width="21.140625" style="3" customWidth="1"/>
    <col min="15" max="16" width="21.140625" style="1" customWidth="1"/>
    <col min="17" max="16384" width="21.140625" style="1"/>
  </cols>
  <sheetData>
    <row r="1" spans="1:17" ht="16.5" thickBot="1" x14ac:dyDescent="0.3">
      <c r="F1" s="31" t="s">
        <v>0</v>
      </c>
      <c r="K1" s="72" t="s">
        <v>1</v>
      </c>
      <c r="L1" s="72"/>
      <c r="M1" s="72"/>
      <c r="N1" s="31"/>
    </row>
    <row r="2" spans="1:17" s="2" customFormat="1" x14ac:dyDescent="0.25">
      <c r="A2" s="11" t="s">
        <v>2</v>
      </c>
      <c r="B2" s="12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0" t="s">
        <v>8</v>
      </c>
      <c r="H2" s="30" t="s">
        <v>9</v>
      </c>
      <c r="I2" s="30" t="s">
        <v>10</v>
      </c>
      <c r="J2" s="30"/>
      <c r="K2" s="30" t="s">
        <v>11</v>
      </c>
      <c r="L2" s="30" t="s">
        <v>12</v>
      </c>
      <c r="M2" s="30" t="s">
        <v>13</v>
      </c>
      <c r="N2" s="30" t="s">
        <v>14</v>
      </c>
      <c r="O2" s="71" t="s">
        <v>15</v>
      </c>
      <c r="P2" s="71"/>
      <c r="Q2" s="13" t="s">
        <v>16</v>
      </c>
    </row>
    <row r="3" spans="1:17" x14ac:dyDescent="0.25">
      <c r="A3" s="14" t="s">
        <v>17</v>
      </c>
      <c r="B3" s="5" t="s">
        <v>18</v>
      </c>
      <c r="C3" s="6" t="s">
        <v>19</v>
      </c>
      <c r="D3" s="6" t="s">
        <v>20</v>
      </c>
      <c r="E3" s="6">
        <v>10</v>
      </c>
      <c r="F3" s="6" t="s">
        <v>21</v>
      </c>
      <c r="G3" s="6" t="s">
        <v>22</v>
      </c>
      <c r="H3" s="6" t="s">
        <v>23</v>
      </c>
      <c r="I3" s="7">
        <v>8</v>
      </c>
      <c r="J3" s="7">
        <f>E3*I3</f>
        <v>80</v>
      </c>
      <c r="K3" s="24">
        <v>9.2499999999999999E-2</v>
      </c>
      <c r="L3" s="8">
        <v>0.03</v>
      </c>
      <c r="M3" s="9">
        <f>SUM(K3:L3)</f>
        <v>0.1225</v>
      </c>
      <c r="N3" s="7">
        <f t="shared" ref="N3:N6" si="0">(J3*M3)+J3</f>
        <v>89.8</v>
      </c>
      <c r="O3" s="10">
        <v>0.2</v>
      </c>
      <c r="P3" s="7">
        <f>N3*O3</f>
        <v>17.96</v>
      </c>
      <c r="Q3" s="15">
        <f>N3+P3</f>
        <v>107.75999999999999</v>
      </c>
    </row>
    <row r="4" spans="1:17" x14ac:dyDescent="0.25">
      <c r="A4" s="14" t="s">
        <v>24</v>
      </c>
      <c r="B4" s="5" t="s">
        <v>25</v>
      </c>
      <c r="C4" s="6" t="s">
        <v>19</v>
      </c>
      <c r="D4" s="6" t="s">
        <v>20</v>
      </c>
      <c r="E4" s="6">
        <v>20</v>
      </c>
      <c r="F4" s="6" t="s">
        <v>26</v>
      </c>
      <c r="G4" s="6" t="s">
        <v>22</v>
      </c>
      <c r="H4" s="6" t="s">
        <v>27</v>
      </c>
      <c r="I4" s="7">
        <v>9</v>
      </c>
      <c r="J4" s="7">
        <f>E4*I4</f>
        <v>180</v>
      </c>
      <c r="K4" s="24">
        <v>9.2499999999999999E-2</v>
      </c>
      <c r="L4" s="8">
        <v>0.03</v>
      </c>
      <c r="M4" s="9">
        <f>SUM(K4:L4)</f>
        <v>0.1225</v>
      </c>
      <c r="N4" s="7">
        <f t="shared" si="0"/>
        <v>202.05</v>
      </c>
      <c r="O4" s="10">
        <v>0.1</v>
      </c>
      <c r="P4" s="7">
        <f>N4*O4</f>
        <v>20.205000000000002</v>
      </c>
      <c r="Q4" s="15">
        <f>N4+P4</f>
        <v>222.25500000000002</v>
      </c>
    </row>
    <row r="5" spans="1:17" x14ac:dyDescent="0.25">
      <c r="A5" s="14" t="s">
        <v>24</v>
      </c>
      <c r="B5" s="5" t="s">
        <v>28</v>
      </c>
      <c r="C5" s="6" t="s">
        <v>19</v>
      </c>
      <c r="D5" s="6" t="s">
        <v>20</v>
      </c>
      <c r="E5" s="6">
        <v>30</v>
      </c>
      <c r="F5" s="6" t="s">
        <v>29</v>
      </c>
      <c r="G5" s="6" t="s">
        <v>22</v>
      </c>
      <c r="H5" s="6" t="s">
        <v>30</v>
      </c>
      <c r="I5" s="7">
        <v>10</v>
      </c>
      <c r="J5" s="7">
        <f>E5*I5</f>
        <v>300</v>
      </c>
      <c r="K5" s="24">
        <v>9.2499999999999999E-2</v>
      </c>
      <c r="L5" s="8">
        <v>0.03</v>
      </c>
      <c r="M5" s="9">
        <f>SUM(K5:L5)</f>
        <v>0.1225</v>
      </c>
      <c r="N5" s="7">
        <f t="shared" si="0"/>
        <v>336.75</v>
      </c>
      <c r="O5" s="10">
        <v>0.4</v>
      </c>
      <c r="P5" s="7">
        <f>N5*O5</f>
        <v>134.70000000000002</v>
      </c>
      <c r="Q5" s="15">
        <f>N5+P5</f>
        <v>471.45000000000005</v>
      </c>
    </row>
    <row r="6" spans="1:17" x14ac:dyDescent="0.25">
      <c r="A6" s="14" t="s">
        <v>24</v>
      </c>
      <c r="B6" s="5" t="s">
        <v>31</v>
      </c>
      <c r="C6" s="6" t="s">
        <v>19</v>
      </c>
      <c r="D6" s="6" t="s">
        <v>20</v>
      </c>
      <c r="E6" s="6">
        <v>40</v>
      </c>
      <c r="F6" s="6" t="s">
        <v>32</v>
      </c>
      <c r="G6" s="6" t="s">
        <v>22</v>
      </c>
      <c r="H6" s="6" t="s">
        <v>33</v>
      </c>
      <c r="I6" s="7">
        <v>11</v>
      </c>
      <c r="J6" s="7">
        <f>E6*I6</f>
        <v>440</v>
      </c>
      <c r="K6" s="24">
        <v>9.2499999999999999E-2</v>
      </c>
      <c r="L6" s="8">
        <v>0.03</v>
      </c>
      <c r="M6" s="9">
        <f>SUM(K6:L6)</f>
        <v>0.1225</v>
      </c>
      <c r="N6" s="7">
        <f t="shared" si="0"/>
        <v>493.9</v>
      </c>
      <c r="O6" s="10">
        <v>0.5</v>
      </c>
      <c r="P6" s="7">
        <f>N6*O6</f>
        <v>246.95</v>
      </c>
      <c r="Q6" s="15">
        <f>N6+P6</f>
        <v>740.84999999999991</v>
      </c>
    </row>
    <row r="7" spans="1:17" ht="16.5" thickBot="1" x14ac:dyDescent="0.3">
      <c r="A7" s="16" t="s">
        <v>34</v>
      </c>
      <c r="B7" s="17" t="s">
        <v>35</v>
      </c>
      <c r="C7" s="18" t="s">
        <v>19</v>
      </c>
      <c r="D7" s="18" t="s">
        <v>20</v>
      </c>
      <c r="E7" s="18">
        <v>50</v>
      </c>
      <c r="F7" s="18" t="s">
        <v>36</v>
      </c>
      <c r="G7" s="18" t="s">
        <v>22</v>
      </c>
      <c r="H7" s="18" t="s">
        <v>37</v>
      </c>
      <c r="I7" s="19">
        <v>12</v>
      </c>
      <c r="J7" s="19">
        <f>E7*I7</f>
        <v>600</v>
      </c>
      <c r="K7" s="24">
        <v>9.2499999999999999E-2</v>
      </c>
      <c r="L7" s="20">
        <v>0.03</v>
      </c>
      <c r="M7" s="21">
        <f>SUM(K7:L7)</f>
        <v>0.1225</v>
      </c>
      <c r="N7" s="19">
        <f>(J7*M7)+J7</f>
        <v>673.5</v>
      </c>
      <c r="O7" s="22">
        <v>0.05</v>
      </c>
      <c r="P7" s="19">
        <f>N7*O7</f>
        <v>33.675000000000004</v>
      </c>
      <c r="Q7" s="23">
        <f>N7+P7</f>
        <v>707.17499999999995</v>
      </c>
    </row>
    <row r="13" spans="1:17" x14ac:dyDescent="0.25">
      <c r="A13" s="4" t="s">
        <v>38</v>
      </c>
    </row>
    <row r="14" spans="1:17" x14ac:dyDescent="0.25">
      <c r="A14" s="4" t="s">
        <v>39</v>
      </c>
    </row>
    <row r="15" spans="1:17" x14ac:dyDescent="0.25">
      <c r="A15" s="4" t="s">
        <v>40</v>
      </c>
    </row>
  </sheetData>
  <mergeCells count="2">
    <mergeCell ref="O2:P2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A8" zoomScale="55" zoomScaleNormal="55" workbookViewId="0">
      <selection activeCell="A17" sqref="A17"/>
    </sheetView>
  </sheetViews>
  <sheetFormatPr defaultColWidth="21.140625" defaultRowHeight="15.75" x14ac:dyDescent="0.25"/>
  <cols>
    <col min="1" max="1" width="28.7109375" style="25" bestFit="1" customWidth="1"/>
    <col min="2" max="5" width="21.140625" style="25"/>
    <col min="6" max="6" width="24" style="25" bestFit="1" customWidth="1"/>
    <col min="7" max="9" width="21.140625" style="25"/>
    <col min="10" max="10" width="21.140625" style="33" customWidth="1"/>
    <col min="11" max="15" width="21.140625" style="25" customWidth="1"/>
    <col min="16" max="16" width="21.140625" style="34" customWidth="1"/>
    <col min="17" max="17" width="21.140625" style="25" customWidth="1"/>
    <col min="18" max="18" width="21.140625" style="35"/>
    <col min="19" max="16384" width="21.140625" style="25"/>
  </cols>
  <sheetData>
    <row r="1" spans="1:18" x14ac:dyDescent="0.25">
      <c r="A1" s="42"/>
      <c r="B1" s="43"/>
      <c r="C1" s="43"/>
      <c r="D1" s="43"/>
      <c r="E1" s="43"/>
      <c r="F1" s="43"/>
      <c r="G1" s="43" t="s">
        <v>0</v>
      </c>
      <c r="H1" s="43"/>
      <c r="I1" s="43"/>
      <c r="J1" s="44"/>
      <c r="K1" s="43"/>
      <c r="L1" s="73" t="s">
        <v>1</v>
      </c>
      <c r="M1" s="73"/>
      <c r="N1" s="73"/>
      <c r="O1" s="37"/>
      <c r="P1" s="56"/>
      <c r="Q1" s="43"/>
      <c r="R1" s="57"/>
    </row>
    <row r="2" spans="1:18" s="26" customFormat="1" ht="31.5" x14ac:dyDescent="0.25">
      <c r="A2" s="58" t="s">
        <v>41</v>
      </c>
      <c r="B2" s="59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27" t="s">
        <v>7</v>
      </c>
      <c r="H2" s="27" t="s">
        <v>8</v>
      </c>
      <c r="I2" s="27" t="s">
        <v>9</v>
      </c>
      <c r="J2" s="32" t="s">
        <v>10</v>
      </c>
      <c r="K2" s="65"/>
      <c r="L2" s="47" t="s">
        <v>11</v>
      </c>
      <c r="M2" s="48" t="s">
        <v>12</v>
      </c>
      <c r="N2" s="48" t="s">
        <v>13</v>
      </c>
      <c r="O2" s="60" t="s">
        <v>14</v>
      </c>
      <c r="P2" s="74" t="s">
        <v>15</v>
      </c>
      <c r="Q2" s="75"/>
      <c r="R2" s="38" t="s">
        <v>16</v>
      </c>
    </row>
    <row r="3" spans="1:18" s="26" customFormat="1" ht="94.5" x14ac:dyDescent="0.25">
      <c r="A3" s="54" t="s">
        <v>42</v>
      </c>
      <c r="B3" s="49" t="s">
        <v>43</v>
      </c>
      <c r="C3" s="28" t="s">
        <v>44</v>
      </c>
      <c r="D3" s="28" t="s">
        <v>45</v>
      </c>
      <c r="E3" s="28" t="s">
        <v>46</v>
      </c>
      <c r="F3" s="28">
        <v>5</v>
      </c>
      <c r="G3" s="28" t="s">
        <v>21</v>
      </c>
      <c r="H3" s="28" t="s">
        <v>47</v>
      </c>
      <c r="I3" s="28" t="s">
        <v>48</v>
      </c>
      <c r="J3" s="29">
        <v>10000</v>
      </c>
      <c r="K3" s="66">
        <f>F3*J3</f>
        <v>50000</v>
      </c>
      <c r="L3" s="61">
        <v>8.2500000000000004E-2</v>
      </c>
      <c r="M3" s="46">
        <v>0.02</v>
      </c>
      <c r="N3" s="36">
        <f>L3+M3</f>
        <v>0.10250000000000001</v>
      </c>
      <c r="O3" s="62">
        <f>K3+(K3*N3)</f>
        <v>55125</v>
      </c>
      <c r="P3" s="68">
        <v>0.25</v>
      </c>
      <c r="Q3" s="45">
        <f>(P3*O3)</f>
        <v>13781.25</v>
      </c>
      <c r="R3" s="50">
        <f>O3+Q3</f>
        <v>68906.25</v>
      </c>
    </row>
    <row r="4" spans="1:18" s="26" customFormat="1" ht="126" x14ac:dyDescent="0.25">
      <c r="A4" s="54" t="s">
        <v>49</v>
      </c>
      <c r="B4" s="49" t="s">
        <v>43</v>
      </c>
      <c r="C4" s="28" t="s">
        <v>18</v>
      </c>
      <c r="D4" s="28" t="s">
        <v>50</v>
      </c>
      <c r="E4" s="28" t="s">
        <v>51</v>
      </c>
      <c r="F4" s="28">
        <v>10</v>
      </c>
      <c r="G4" s="28" t="s">
        <v>52</v>
      </c>
      <c r="H4" s="28" t="s">
        <v>53</v>
      </c>
      <c r="I4" s="28" t="s">
        <v>48</v>
      </c>
      <c r="J4" s="29">
        <v>10000</v>
      </c>
      <c r="K4" s="66">
        <f t="shared" ref="K4:K13" si="0">F4*J4</f>
        <v>100000</v>
      </c>
      <c r="L4" s="61">
        <v>8.2500000000000004E-2</v>
      </c>
      <c r="M4" s="46">
        <v>0.02</v>
      </c>
      <c r="N4" s="36">
        <f>L4+M4</f>
        <v>0.10250000000000001</v>
      </c>
      <c r="O4" s="62">
        <f t="shared" ref="O4:O13" si="1">K4+(K4*N4)</f>
        <v>110250</v>
      </c>
      <c r="P4" s="68">
        <v>0.4</v>
      </c>
      <c r="Q4" s="45">
        <f>(P4*O4)</f>
        <v>44100</v>
      </c>
      <c r="R4" s="50">
        <f t="shared" ref="R4:R12" si="2">O4+Q4</f>
        <v>154350</v>
      </c>
    </row>
    <row r="5" spans="1:18" s="26" customFormat="1" ht="110.25" x14ac:dyDescent="0.25">
      <c r="A5" s="54" t="s">
        <v>54</v>
      </c>
      <c r="B5" s="49" t="s">
        <v>43</v>
      </c>
      <c r="C5" s="28" t="s">
        <v>44</v>
      </c>
      <c r="D5" s="28" t="s">
        <v>55</v>
      </c>
      <c r="E5" s="28" t="s">
        <v>56</v>
      </c>
      <c r="F5" s="28">
        <v>10</v>
      </c>
      <c r="G5" s="28" t="s">
        <v>21</v>
      </c>
      <c r="H5" s="28" t="s">
        <v>47</v>
      </c>
      <c r="I5" s="28" t="s">
        <v>48</v>
      </c>
      <c r="J5" s="29">
        <v>4500</v>
      </c>
      <c r="K5" s="66">
        <f t="shared" si="0"/>
        <v>45000</v>
      </c>
      <c r="L5" s="61">
        <v>8.2500000000000004E-2</v>
      </c>
      <c r="M5" s="46">
        <v>0.02</v>
      </c>
      <c r="N5" s="36">
        <f t="shared" ref="N5:N13" si="3">L5+M5</f>
        <v>0.10250000000000001</v>
      </c>
      <c r="O5" s="62">
        <f t="shared" si="1"/>
        <v>49612.5</v>
      </c>
      <c r="P5" s="68">
        <v>0.2</v>
      </c>
      <c r="Q5" s="45">
        <f>(P5*O5)</f>
        <v>9922.5</v>
      </c>
      <c r="R5" s="50">
        <f t="shared" si="2"/>
        <v>59535</v>
      </c>
    </row>
    <row r="6" spans="1:18" s="26" customFormat="1" ht="78.75" x14ac:dyDescent="0.25">
      <c r="A6" s="54" t="s">
        <v>57</v>
      </c>
      <c r="B6" s="49" t="s">
        <v>43</v>
      </c>
      <c r="C6" s="28" t="s">
        <v>18</v>
      </c>
      <c r="D6" s="28" t="s">
        <v>58</v>
      </c>
      <c r="E6" s="28" t="s">
        <v>59</v>
      </c>
      <c r="F6" s="28">
        <v>10</v>
      </c>
      <c r="G6" s="28" t="s">
        <v>26</v>
      </c>
      <c r="H6" s="28" t="s">
        <v>60</v>
      </c>
      <c r="I6" s="28" t="s">
        <v>48</v>
      </c>
      <c r="J6" s="29">
        <v>3400</v>
      </c>
      <c r="K6" s="66">
        <f t="shared" si="0"/>
        <v>34000</v>
      </c>
      <c r="L6" s="61">
        <v>8.2500000000000004E-2</v>
      </c>
      <c r="M6" s="46">
        <v>0.02</v>
      </c>
      <c r="N6" s="36">
        <f t="shared" si="3"/>
        <v>0.10250000000000001</v>
      </c>
      <c r="O6" s="62">
        <f t="shared" si="1"/>
        <v>37485</v>
      </c>
      <c r="P6" s="68">
        <v>0.4</v>
      </c>
      <c r="Q6" s="45">
        <f>(P6*O6)</f>
        <v>14994</v>
      </c>
      <c r="R6" s="50">
        <f t="shared" si="2"/>
        <v>52479</v>
      </c>
    </row>
    <row r="7" spans="1:18" s="26" customFormat="1" ht="110.25" x14ac:dyDescent="0.25">
      <c r="A7" s="54" t="s">
        <v>61</v>
      </c>
      <c r="B7" s="49" t="s">
        <v>43</v>
      </c>
      <c r="C7" s="28" t="s">
        <v>44</v>
      </c>
      <c r="D7" s="28" t="s">
        <v>62</v>
      </c>
      <c r="E7" s="28" t="s">
        <v>46</v>
      </c>
      <c r="F7" s="28">
        <v>3</v>
      </c>
      <c r="G7" s="28" t="s">
        <v>21</v>
      </c>
      <c r="H7" s="28" t="s">
        <v>47</v>
      </c>
      <c r="I7" s="28" t="s">
        <v>48</v>
      </c>
      <c r="J7" s="29">
        <v>20000</v>
      </c>
      <c r="K7" s="66">
        <f t="shared" si="0"/>
        <v>60000</v>
      </c>
      <c r="L7" s="61">
        <v>8.2500000000000004E-2</v>
      </c>
      <c r="M7" s="46">
        <v>0.02</v>
      </c>
      <c r="N7" s="36">
        <f t="shared" si="3"/>
        <v>0.10250000000000001</v>
      </c>
      <c r="O7" s="62">
        <f t="shared" si="1"/>
        <v>66150</v>
      </c>
      <c r="P7" s="68">
        <v>0.45</v>
      </c>
      <c r="Q7" s="45">
        <f t="shared" ref="Q7:Q12" si="4">(P7*O7)</f>
        <v>29767.5</v>
      </c>
      <c r="R7" s="50">
        <f t="shared" si="2"/>
        <v>95917.5</v>
      </c>
    </row>
    <row r="8" spans="1:18" ht="126" x14ac:dyDescent="0.25">
      <c r="A8" s="54" t="s">
        <v>63</v>
      </c>
      <c r="B8" s="49" t="s">
        <v>17</v>
      </c>
      <c r="C8" s="28" t="s">
        <v>64</v>
      </c>
      <c r="D8" s="28" t="s">
        <v>65</v>
      </c>
      <c r="E8" s="28" t="s">
        <v>66</v>
      </c>
      <c r="F8" s="28">
        <v>5</v>
      </c>
      <c r="G8" s="28" t="s">
        <v>21</v>
      </c>
      <c r="H8" s="28" t="s">
        <v>53</v>
      </c>
      <c r="I8" s="28" t="s">
        <v>48</v>
      </c>
      <c r="J8" s="29">
        <v>12000</v>
      </c>
      <c r="K8" s="66">
        <f t="shared" si="0"/>
        <v>60000</v>
      </c>
      <c r="L8" s="61">
        <v>8.2500000000000004E-2</v>
      </c>
      <c r="M8" s="36">
        <v>0.02</v>
      </c>
      <c r="N8" s="36">
        <f t="shared" si="3"/>
        <v>0.10250000000000001</v>
      </c>
      <c r="O8" s="62">
        <f t="shared" si="1"/>
        <v>66150</v>
      </c>
      <c r="P8" s="68">
        <v>0.2</v>
      </c>
      <c r="Q8" s="45">
        <f t="shared" si="4"/>
        <v>13230</v>
      </c>
      <c r="R8" s="50">
        <f t="shared" si="2"/>
        <v>79380</v>
      </c>
    </row>
    <row r="9" spans="1:18" ht="252" x14ac:dyDescent="0.25">
      <c r="A9" s="54" t="s">
        <v>67</v>
      </c>
      <c r="B9" s="49" t="s">
        <v>17</v>
      </c>
      <c r="C9" s="28" t="s">
        <v>44</v>
      </c>
      <c r="D9" s="28" t="s">
        <v>68</v>
      </c>
      <c r="E9" s="28" t="s">
        <v>69</v>
      </c>
      <c r="F9" s="28">
        <v>3</v>
      </c>
      <c r="G9" s="28" t="s">
        <v>26</v>
      </c>
      <c r="H9" s="28" t="s">
        <v>60</v>
      </c>
      <c r="I9" s="28" t="s">
        <v>48</v>
      </c>
      <c r="J9" s="29">
        <v>6000</v>
      </c>
      <c r="K9" s="66">
        <f t="shared" si="0"/>
        <v>18000</v>
      </c>
      <c r="L9" s="61">
        <v>8.2500000000000004E-2</v>
      </c>
      <c r="M9" s="36">
        <v>0.02</v>
      </c>
      <c r="N9" s="36">
        <f t="shared" si="3"/>
        <v>0.10250000000000001</v>
      </c>
      <c r="O9" s="62">
        <f t="shared" si="1"/>
        <v>19845</v>
      </c>
      <c r="P9" s="68">
        <v>0.3</v>
      </c>
      <c r="Q9" s="45">
        <f t="shared" si="4"/>
        <v>5953.5</v>
      </c>
      <c r="R9" s="50">
        <f t="shared" si="2"/>
        <v>25798.5</v>
      </c>
    </row>
    <row r="10" spans="1:18" ht="47.25" x14ac:dyDescent="0.25">
      <c r="A10" s="54" t="s">
        <v>70</v>
      </c>
      <c r="B10" s="49" t="s">
        <v>17</v>
      </c>
      <c r="C10" s="28" t="s">
        <v>71</v>
      </c>
      <c r="D10" s="28" t="s">
        <v>72</v>
      </c>
      <c r="E10" s="28" t="s">
        <v>73</v>
      </c>
      <c r="F10" s="28">
        <v>35</v>
      </c>
      <c r="G10" s="28" t="s">
        <v>26</v>
      </c>
      <c r="H10" s="28" t="s">
        <v>74</v>
      </c>
      <c r="I10" s="28" t="s">
        <v>48</v>
      </c>
      <c r="J10" s="29">
        <v>270</v>
      </c>
      <c r="K10" s="66">
        <f t="shared" si="0"/>
        <v>9450</v>
      </c>
      <c r="L10" s="61">
        <v>8.2500000000000004E-2</v>
      </c>
      <c r="M10" s="36">
        <v>0.02</v>
      </c>
      <c r="N10" s="36">
        <f t="shared" si="3"/>
        <v>0.10250000000000001</v>
      </c>
      <c r="O10" s="62">
        <f t="shared" si="1"/>
        <v>10418.625</v>
      </c>
      <c r="P10" s="68">
        <v>0.5</v>
      </c>
      <c r="Q10" s="45">
        <f t="shared" si="4"/>
        <v>5209.3125</v>
      </c>
      <c r="R10" s="50">
        <f t="shared" si="2"/>
        <v>15627.9375</v>
      </c>
    </row>
    <row r="11" spans="1:18" ht="94.5" x14ac:dyDescent="0.25">
      <c r="A11" s="54" t="s">
        <v>75</v>
      </c>
      <c r="B11" s="49" t="s">
        <v>17</v>
      </c>
      <c r="C11" s="28" t="s">
        <v>44</v>
      </c>
      <c r="D11" s="28" t="s">
        <v>76</v>
      </c>
      <c r="E11" s="28" t="s">
        <v>77</v>
      </c>
      <c r="F11" s="28">
        <v>5</v>
      </c>
      <c r="G11" s="28" t="s">
        <v>26</v>
      </c>
      <c r="H11" s="28" t="s">
        <v>60</v>
      </c>
      <c r="I11" s="28" t="s">
        <v>48</v>
      </c>
      <c r="J11" s="29">
        <v>20000</v>
      </c>
      <c r="K11" s="66">
        <f t="shared" si="0"/>
        <v>100000</v>
      </c>
      <c r="L11" s="61">
        <v>8.2500000000000004E-2</v>
      </c>
      <c r="M11" s="36">
        <v>0.02</v>
      </c>
      <c r="N11" s="36">
        <f t="shared" si="3"/>
        <v>0.10250000000000001</v>
      </c>
      <c r="O11" s="62">
        <f t="shared" si="1"/>
        <v>110250</v>
      </c>
      <c r="P11" s="68">
        <v>0.5</v>
      </c>
      <c r="Q11" s="45">
        <f t="shared" si="4"/>
        <v>55125</v>
      </c>
      <c r="R11" s="50">
        <f t="shared" si="2"/>
        <v>165375</v>
      </c>
    </row>
    <row r="12" spans="1:18" ht="78.75" x14ac:dyDescent="0.25">
      <c r="A12" s="54" t="s">
        <v>78</v>
      </c>
      <c r="B12" s="49" t="s">
        <v>17</v>
      </c>
      <c r="C12" s="28" t="s">
        <v>79</v>
      </c>
      <c r="D12" s="28" t="s">
        <v>80</v>
      </c>
      <c r="E12" s="28" t="s">
        <v>81</v>
      </c>
      <c r="F12" s="28">
        <v>15</v>
      </c>
      <c r="G12" s="28" t="s">
        <v>26</v>
      </c>
      <c r="H12" s="28" t="s">
        <v>60</v>
      </c>
      <c r="I12" s="28" t="s">
        <v>48</v>
      </c>
      <c r="J12" s="29">
        <v>1250</v>
      </c>
      <c r="K12" s="66">
        <f t="shared" si="0"/>
        <v>18750</v>
      </c>
      <c r="L12" s="61">
        <v>8.2500000000000004E-2</v>
      </c>
      <c r="M12" s="36">
        <v>0.02</v>
      </c>
      <c r="N12" s="36">
        <f t="shared" si="3"/>
        <v>0.10250000000000001</v>
      </c>
      <c r="O12" s="62">
        <f t="shared" si="1"/>
        <v>20671.875</v>
      </c>
      <c r="P12" s="68">
        <v>0.15</v>
      </c>
      <c r="Q12" s="45">
        <f t="shared" si="4"/>
        <v>3100.78125</v>
      </c>
      <c r="R12" s="50">
        <f t="shared" si="2"/>
        <v>23772.65625</v>
      </c>
    </row>
    <row r="13" spans="1:18" ht="141.75" x14ac:dyDescent="0.25">
      <c r="A13" s="55" t="s">
        <v>82</v>
      </c>
      <c r="B13" s="51" t="s">
        <v>83</v>
      </c>
      <c r="C13" s="39" t="s">
        <v>18</v>
      </c>
      <c r="D13" s="39" t="s">
        <v>84</v>
      </c>
      <c r="E13" s="39" t="s">
        <v>46</v>
      </c>
      <c r="F13" s="39">
        <v>100</v>
      </c>
      <c r="G13" s="39" t="s">
        <v>21</v>
      </c>
      <c r="H13" s="39" t="s">
        <v>47</v>
      </c>
      <c r="I13" s="40" t="s">
        <v>85</v>
      </c>
      <c r="J13" s="40">
        <v>180</v>
      </c>
      <c r="K13" s="67">
        <f t="shared" si="0"/>
        <v>18000</v>
      </c>
      <c r="L13" s="63">
        <v>8.2500000000000004E-2</v>
      </c>
      <c r="M13" s="41">
        <v>0.02</v>
      </c>
      <c r="N13" s="41">
        <f t="shared" si="3"/>
        <v>0.10250000000000001</v>
      </c>
      <c r="O13" s="64">
        <f t="shared" si="1"/>
        <v>19845</v>
      </c>
      <c r="P13" s="69">
        <v>0.2</v>
      </c>
      <c r="Q13" s="52">
        <f t="shared" ref="Q13" si="5">(P13*O13)</f>
        <v>3969</v>
      </c>
      <c r="R13" s="53">
        <f t="shared" ref="R13" si="6">O13+Q13</f>
        <v>23814</v>
      </c>
    </row>
    <row r="18" spans="2:3" x14ac:dyDescent="0.25">
      <c r="B18" s="25" t="s">
        <v>38</v>
      </c>
    </row>
    <row r="19" spans="2:3" x14ac:dyDescent="0.25">
      <c r="B19" s="25" t="s">
        <v>39</v>
      </c>
    </row>
    <row r="20" spans="2:3" x14ac:dyDescent="0.25">
      <c r="B20" s="25" t="s">
        <v>40</v>
      </c>
    </row>
    <row r="21" spans="2:3" ht="63" x14ac:dyDescent="0.25">
      <c r="B21" s="25" t="s">
        <v>86</v>
      </c>
    </row>
    <row r="22" spans="2:3" ht="75" x14ac:dyDescent="0.25">
      <c r="B22" s="70" t="s">
        <v>87</v>
      </c>
      <c r="C22" s="70" t="s">
        <v>88</v>
      </c>
    </row>
    <row r="23" spans="2:3" ht="60" x14ac:dyDescent="0.25">
      <c r="B23" s="70" t="s">
        <v>89</v>
      </c>
    </row>
  </sheetData>
  <mergeCells count="2">
    <mergeCell ref="L1:N1"/>
    <mergeCell ref="P2:Q2"/>
  </mergeCells>
  <hyperlinks>
    <hyperlink ref="B22" r:id="rId1"/>
    <hyperlink ref="B23" r:id="rId2"/>
    <hyperlink ref="C22" r:id="rId3"/>
  </hyperlink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</vt:lpstr>
      <vt:lpstr>Pronto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2006-09-25T12:47:36Z</dcterms:created>
  <dcterms:modified xsi:type="dcterms:W3CDTF">2018-03-30T01:09:13Z</dcterms:modified>
  <cp:category/>
  <cp:contentStatus/>
</cp:coreProperties>
</file>