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5600" windowHeight="11700"/>
  </bookViews>
  <sheets>
    <sheet name="Marcio - Vanessa" sheetId="1" r:id="rId1"/>
  </sheets>
  <calcPr calcId="162913"/>
</workbook>
</file>

<file path=xl/calcChain.xml><?xml version="1.0" encoding="utf-8"?>
<calcChain xmlns="http://schemas.openxmlformats.org/spreadsheetml/2006/main">
  <c r="K7" i="1" l="1"/>
  <c r="O7" i="1"/>
  <c r="O5" i="1" l="1"/>
  <c r="O6" i="1"/>
  <c r="O8" i="1"/>
  <c r="O9" i="1"/>
  <c r="O10" i="1"/>
  <c r="O11" i="1"/>
  <c r="O12" i="1"/>
  <c r="O13" i="1"/>
  <c r="O4" i="1"/>
  <c r="L5" i="1"/>
  <c r="L6" i="1"/>
  <c r="P6" i="1" s="1"/>
  <c r="L7" i="1"/>
  <c r="L8" i="1"/>
  <c r="L9" i="1"/>
  <c r="L10" i="1"/>
  <c r="L11" i="1"/>
  <c r="L12" i="1"/>
  <c r="L13" i="1"/>
  <c r="L4" i="1"/>
  <c r="P4" i="1" s="1"/>
  <c r="P9" i="1" l="1"/>
  <c r="R9" i="1" s="1"/>
  <c r="S9" i="1" s="1"/>
  <c r="P13" i="1"/>
  <c r="P7" i="1"/>
  <c r="R7" i="1" s="1"/>
  <c r="S7" i="1" s="1"/>
  <c r="P11" i="1"/>
  <c r="R11" i="1" s="1"/>
  <c r="S11" i="1" s="1"/>
  <c r="P10" i="1"/>
  <c r="R10" i="1" s="1"/>
  <c r="S10" i="1" s="1"/>
  <c r="P5" i="1"/>
  <c r="P12" i="1"/>
  <c r="R12" i="1" s="1"/>
  <c r="S12" i="1" s="1"/>
  <c r="P8" i="1"/>
  <c r="R8" i="1" s="1"/>
  <c r="S8" i="1" s="1"/>
  <c r="R4" i="1"/>
  <c r="S4" i="1" s="1"/>
  <c r="R6" i="1"/>
  <c r="S6" i="1" s="1"/>
  <c r="R13" i="1"/>
  <c r="S13" i="1" s="1"/>
  <c r="R5" i="1"/>
  <c r="S5" i="1" s="1"/>
  <c r="S14" i="1" l="1"/>
</calcChain>
</file>

<file path=xl/sharedStrings.xml><?xml version="1.0" encoding="utf-8"?>
<sst xmlns="http://schemas.openxmlformats.org/spreadsheetml/2006/main" count="111" uniqueCount="59">
  <si>
    <t>Descrição</t>
  </si>
  <si>
    <t>24x7</t>
  </si>
  <si>
    <t>8x5</t>
  </si>
  <si>
    <t>Produto</t>
  </si>
  <si>
    <t>Tipo</t>
  </si>
  <si>
    <t>Por item</t>
  </si>
  <si>
    <t>Baseline Mensal</t>
  </si>
  <si>
    <t>Medição</t>
  </si>
  <si>
    <t>Validade</t>
  </si>
  <si>
    <t>Localidade da Prestação</t>
  </si>
  <si>
    <t>ISS</t>
  </si>
  <si>
    <t>PIS/COFINS</t>
  </si>
  <si>
    <t>20x5</t>
  </si>
  <si>
    <t>Prerequisitos</t>
  </si>
  <si>
    <t>Custo Total</t>
  </si>
  <si>
    <t>Código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</si>
  <si>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</si>
  <si>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</si>
  <si>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</si>
  <si>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</si>
  <si>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</si>
  <si>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</si>
  <si>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</si>
  <si>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</si>
  <si>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</si>
  <si>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</si>
  <si>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Serviço</t>
  </si>
  <si>
    <t>Preço Final</t>
  </si>
  <si>
    <t>% Lucrativ</t>
  </si>
  <si>
    <t>R$ Lucrativ</t>
  </si>
  <si>
    <t>Custo com Impostos</t>
  </si>
  <si>
    <t>Totais de Impostos</t>
  </si>
  <si>
    <t xml:space="preserve">Custo por Item sem Impostos </t>
  </si>
  <si>
    <t>SLA Solução
Cobertura</t>
  </si>
  <si>
    <t>SLA Atendimento 
Cobertura</t>
  </si>
  <si>
    <t xml:space="preserve">Desenvolvimento de software em C# contendo: Sistema de coleta de informações em XML, definição e exportação de dados de rotas </t>
  </si>
  <si>
    <t>Desenvolvimento de software contendo checagem digital de entrega</t>
  </si>
  <si>
    <t>Documentação de softwares: Requisitos, manuais, fluxogramas, regras internas</t>
  </si>
  <si>
    <t>Manutenção corretiva, preventiva e adaptiva de softwares</t>
  </si>
  <si>
    <t>Manutenção evolutiva de softwares - Agrega funcionalidades novas</t>
  </si>
  <si>
    <t>Central de serviços: Suporte aos incidentes e falhas</t>
  </si>
  <si>
    <t>Pacote de testes e validação de funcionamento</t>
  </si>
  <si>
    <t>Serviço de hospedagem de arquivos em nuvem</t>
  </si>
  <si>
    <t>Desenvolvimento de software para Centro de Distribuição internacional</t>
  </si>
  <si>
    <t>Por pacote completo de produtos</t>
  </si>
  <si>
    <t>Por semana</t>
  </si>
  <si>
    <t>Por bimestre</t>
  </si>
  <si>
    <t>Por hora</t>
  </si>
  <si>
    <t>Por ano</t>
  </si>
  <si>
    <t>Sistema de banco de dados: Criação de diretórios (upgrade nuvem)</t>
  </si>
  <si>
    <t>Windows 10 / Linux</t>
  </si>
  <si>
    <t>Tablet Android / IOS</t>
  </si>
  <si>
    <t>Windows 10 / Linux / Tablet Android / IOS</t>
  </si>
  <si>
    <t>-</t>
  </si>
  <si>
    <t>1  ano</t>
  </si>
  <si>
    <t>Região de Campinas</t>
  </si>
  <si>
    <t>Internacional</t>
  </si>
  <si>
    <t>Alunos: Marcio Yukio Ito e Vanessa Isabela Denny</t>
  </si>
  <si>
    <t>CATÁLOGO DE SERVIÇOS - CENTRO DE DISTRIBUIÇÃO - Pacote de sistema de controle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</si>
</sst>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4" fillId="0" borderId="1" xfId="2" applyNumberFormat="1" applyFont="1" applyBorder="1" applyAlignment="1">
      <alignment horizontal="center" wrapText="1"/>
    </xf>
    <xf numFmtId="9" fontId="4" fillId="0" borderId="1" xfId="2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/>
    <xf numFmtId="49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4" fontId="2" fillId="0" borderId="1" xfId="1" applyFont="1" applyBorder="1" applyAlignment="1">
      <alignment wrapText="1"/>
    </xf>
    <xf numFmtId="9" fontId="2" fillId="0" borderId="1" xfId="1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1" xfId="0" applyNumberFormat="1" applyFont="1" applyBorder="1" applyAlignment="1">
      <alignment horizontal="center" wrapText="1"/>
    </xf>
    <xf numFmtId="44" fontId="2" fillId="0" borderId="0" xfId="1" applyFont="1" applyAlignment="1">
      <alignment horizontal="center"/>
    </xf>
    <xf numFmtId="44" fontId="3" fillId="3" borderId="1" xfId="1" applyFont="1" applyFill="1" applyBorder="1" applyAlignment="1">
      <alignment horizontal="center" vertical="center" wrapText="1"/>
    </xf>
    <xf numFmtId="44" fontId="2" fillId="0" borderId="1" xfId="1" applyFont="1" applyBorder="1" applyAlignment="1">
      <alignment horizontal="center" wrapText="1"/>
    </xf>
    <xf numFmtId="44" fontId="2" fillId="0" borderId="0" xfId="1" applyFont="1" applyAlignment="1">
      <alignment horizontal="center" wrapText="1"/>
    </xf>
    <xf numFmtId="44" fontId="2" fillId="0" borderId="0" xfId="0" applyNumberFormat="1" applyFont="1" applyAlignment="1">
      <alignment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zoomScaleNormal="100" workbookViewId="0">
      <selection activeCell="E1" sqref="E1"/>
    </sheetView>
  </sheetViews>
  <sheetFormatPr defaultColWidth="21.140625" defaultRowHeight="12" x14ac:dyDescent="0.2"/>
  <cols>
    <col min="1" max="1" width="6.5703125" style="3" bestFit="1" customWidth="1"/>
    <col min="2" max="2" width="8.140625" style="1" customWidth="1"/>
    <col min="3" max="3" width="11.42578125" style="1" bestFit="1" customWidth="1"/>
    <col min="4" max="4" width="32.140625" style="5" customWidth="1"/>
    <col min="5" max="5" width="11.85546875" style="2" customWidth="1"/>
    <col min="6" max="6" width="8.5703125" style="2" bestFit="1" customWidth="1"/>
    <col min="7" max="7" width="15.140625" style="2" bestFit="1" customWidth="1"/>
    <col min="8" max="8" width="11.28515625" style="2" bestFit="1" customWidth="1"/>
    <col min="9" max="9" width="8.7109375" style="2" bestFit="1" customWidth="1"/>
    <col min="10" max="10" width="12.85546875" style="2" bestFit="1" customWidth="1"/>
    <col min="11" max="11" width="16.140625" style="25" customWidth="1"/>
    <col min="12" max="12" width="15" style="2" bestFit="1" customWidth="1"/>
    <col min="13" max="13" width="11.140625" style="2" bestFit="1" customWidth="1"/>
    <col min="14" max="14" width="4.28515625" style="2" bestFit="1" customWidth="1"/>
    <col min="15" max="15" width="8.5703125" style="2" bestFit="1" customWidth="1"/>
    <col min="16" max="16" width="15" style="2" bestFit="1" customWidth="1"/>
    <col min="17" max="17" width="9.28515625" style="3" bestFit="1" customWidth="1"/>
    <col min="18" max="18" width="12.42578125" style="3" bestFit="1" customWidth="1"/>
    <col min="19" max="19" width="13.5703125" style="3" bestFit="1" customWidth="1"/>
    <col min="20" max="16384" width="21.140625" style="3"/>
  </cols>
  <sheetData>
    <row r="1" spans="1:19" ht="15" x14ac:dyDescent="0.25">
      <c r="A1" s="15" t="s">
        <v>58</v>
      </c>
    </row>
    <row r="3" spans="1:19" s="10" customFormat="1" ht="24" x14ac:dyDescent="0.25">
      <c r="A3" s="6" t="s">
        <v>15</v>
      </c>
      <c r="B3" s="6" t="s">
        <v>4</v>
      </c>
      <c r="C3" s="6" t="s">
        <v>7</v>
      </c>
      <c r="D3" s="6" t="s">
        <v>0</v>
      </c>
      <c r="E3" s="6" t="s">
        <v>13</v>
      </c>
      <c r="F3" s="7" t="s">
        <v>6</v>
      </c>
      <c r="G3" s="8" t="s">
        <v>34</v>
      </c>
      <c r="H3" s="8" t="s">
        <v>33</v>
      </c>
      <c r="I3" s="9" t="s">
        <v>8</v>
      </c>
      <c r="J3" s="8" t="s">
        <v>9</v>
      </c>
      <c r="K3" s="26" t="s">
        <v>32</v>
      </c>
      <c r="L3" s="8" t="s">
        <v>14</v>
      </c>
      <c r="M3" s="8" t="s">
        <v>11</v>
      </c>
      <c r="N3" s="8" t="s">
        <v>10</v>
      </c>
      <c r="O3" s="8" t="s">
        <v>31</v>
      </c>
      <c r="P3" s="8" t="s">
        <v>30</v>
      </c>
      <c r="Q3" s="8" t="s">
        <v>28</v>
      </c>
      <c r="R3" s="8" t="s">
        <v>29</v>
      </c>
      <c r="S3" s="8" t="s">
        <v>27</v>
      </c>
    </row>
    <row r="4" spans="1:19" s="23" customFormat="1" ht="48" x14ac:dyDescent="0.2">
      <c r="A4" s="16" t="s">
        <v>16</v>
      </c>
      <c r="B4" s="17" t="s">
        <v>3</v>
      </c>
      <c r="C4" s="18" t="s">
        <v>5</v>
      </c>
      <c r="D4" s="4" t="s">
        <v>35</v>
      </c>
      <c r="E4" s="4" t="s">
        <v>50</v>
      </c>
      <c r="F4" s="19">
        <v>1</v>
      </c>
      <c r="G4" s="4" t="s">
        <v>2</v>
      </c>
      <c r="H4" s="4" t="s">
        <v>2</v>
      </c>
      <c r="I4" s="20" t="s">
        <v>54</v>
      </c>
      <c r="J4" s="4" t="s">
        <v>55</v>
      </c>
      <c r="K4" s="27">
        <v>15000</v>
      </c>
      <c r="L4" s="21">
        <f>F4*K4</f>
        <v>15000</v>
      </c>
      <c r="M4" s="11">
        <v>9.2499999999999999E-2</v>
      </c>
      <c r="N4" s="12">
        <v>0.03</v>
      </c>
      <c r="O4" s="22">
        <f>SUM(M4:N4)</f>
        <v>0.1225</v>
      </c>
      <c r="P4" s="21">
        <f t="shared" ref="P4:P13" si="0">(L4*O4)+L4</f>
        <v>16837.5</v>
      </c>
      <c r="Q4" s="24">
        <v>0.2</v>
      </c>
      <c r="R4" s="21">
        <f>P4*Q4</f>
        <v>3367.5</v>
      </c>
      <c r="S4" s="21">
        <f>P4+R4</f>
        <v>20205</v>
      </c>
    </row>
    <row r="5" spans="1:19" s="23" customFormat="1" ht="24" x14ac:dyDescent="0.2">
      <c r="A5" s="16" t="s">
        <v>17</v>
      </c>
      <c r="B5" s="17" t="s">
        <v>3</v>
      </c>
      <c r="C5" s="18" t="s">
        <v>5</v>
      </c>
      <c r="D5" s="4" t="s">
        <v>49</v>
      </c>
      <c r="E5" s="4" t="s">
        <v>50</v>
      </c>
      <c r="F5" s="19">
        <v>1</v>
      </c>
      <c r="G5" s="4" t="s">
        <v>2</v>
      </c>
      <c r="H5" s="4" t="s">
        <v>2</v>
      </c>
      <c r="I5" s="20" t="s">
        <v>54</v>
      </c>
      <c r="J5" s="4" t="s">
        <v>55</v>
      </c>
      <c r="K5" s="27">
        <v>5000</v>
      </c>
      <c r="L5" s="21">
        <f t="shared" ref="L5:L13" si="1">F5*K5</f>
        <v>5000</v>
      </c>
      <c r="M5" s="11">
        <v>9.2499999999999999E-2</v>
      </c>
      <c r="N5" s="12">
        <v>0.03</v>
      </c>
      <c r="O5" s="22">
        <f t="shared" ref="O5:O13" si="2">SUM(M5:N5)</f>
        <v>0.1225</v>
      </c>
      <c r="P5" s="21">
        <f t="shared" si="0"/>
        <v>5612.5</v>
      </c>
      <c r="Q5" s="24">
        <v>0.2</v>
      </c>
      <c r="R5" s="21">
        <f t="shared" ref="R5:R13" si="3">P5*Q5</f>
        <v>1122.5</v>
      </c>
      <c r="S5" s="21">
        <f t="shared" ref="S5:S13" si="4">P5+R5</f>
        <v>6735</v>
      </c>
    </row>
    <row r="6" spans="1:19" s="23" customFormat="1" ht="24" x14ac:dyDescent="0.2">
      <c r="A6" s="16" t="s">
        <v>18</v>
      </c>
      <c r="B6" s="17" t="s">
        <v>3</v>
      </c>
      <c r="C6" s="18" t="s">
        <v>5</v>
      </c>
      <c r="D6" s="4" t="s">
        <v>36</v>
      </c>
      <c r="E6" s="4" t="s">
        <v>51</v>
      </c>
      <c r="F6" s="19">
        <v>1</v>
      </c>
      <c r="G6" s="4" t="s">
        <v>2</v>
      </c>
      <c r="H6" s="4" t="s">
        <v>2</v>
      </c>
      <c r="I6" s="20" t="s">
        <v>54</v>
      </c>
      <c r="J6" s="4" t="s">
        <v>55</v>
      </c>
      <c r="K6" s="27">
        <v>12000</v>
      </c>
      <c r="L6" s="21">
        <f t="shared" si="1"/>
        <v>12000</v>
      </c>
      <c r="M6" s="11">
        <v>9.2499999999999999E-2</v>
      </c>
      <c r="N6" s="12">
        <v>0.03</v>
      </c>
      <c r="O6" s="22">
        <f t="shared" si="2"/>
        <v>0.1225</v>
      </c>
      <c r="P6" s="21">
        <f t="shared" si="0"/>
        <v>13470</v>
      </c>
      <c r="Q6" s="24">
        <v>0.2</v>
      </c>
      <c r="R6" s="21">
        <f t="shared" si="3"/>
        <v>2694</v>
      </c>
      <c r="S6" s="21">
        <f t="shared" si="4"/>
        <v>16164</v>
      </c>
    </row>
    <row r="7" spans="1:19" s="23" customFormat="1" ht="36" x14ac:dyDescent="0.2">
      <c r="A7" s="16" t="s">
        <v>19</v>
      </c>
      <c r="B7" s="17" t="s">
        <v>3</v>
      </c>
      <c r="C7" s="18" t="s">
        <v>44</v>
      </c>
      <c r="D7" s="4" t="s">
        <v>43</v>
      </c>
      <c r="E7" s="4" t="s">
        <v>52</v>
      </c>
      <c r="F7" s="19">
        <v>1</v>
      </c>
      <c r="G7" s="4" t="s">
        <v>2</v>
      </c>
      <c r="H7" s="4" t="s">
        <v>2</v>
      </c>
      <c r="I7" s="20" t="s">
        <v>54</v>
      </c>
      <c r="J7" s="4" t="s">
        <v>56</v>
      </c>
      <c r="K7" s="27">
        <f>SUM(K4:K6,K8)</f>
        <v>37000</v>
      </c>
      <c r="L7" s="21">
        <f>F7*K7</f>
        <v>37000</v>
      </c>
      <c r="M7" s="11"/>
      <c r="N7" s="12"/>
      <c r="O7" s="22">
        <f>SUM(M7:N7)</f>
        <v>0</v>
      </c>
      <c r="P7" s="21">
        <f>(L7*O7)+L7</f>
        <v>37000</v>
      </c>
      <c r="Q7" s="24">
        <v>0.2</v>
      </c>
      <c r="R7" s="21">
        <f>P7*Q7</f>
        <v>7400</v>
      </c>
      <c r="S7" s="21">
        <f>P7+R7</f>
        <v>44400</v>
      </c>
    </row>
    <row r="8" spans="1:19" s="23" customFormat="1" ht="36" x14ac:dyDescent="0.2">
      <c r="A8" s="16" t="s">
        <v>20</v>
      </c>
      <c r="B8" s="17" t="s">
        <v>3</v>
      </c>
      <c r="C8" s="18" t="s">
        <v>5</v>
      </c>
      <c r="D8" s="4" t="s">
        <v>37</v>
      </c>
      <c r="E8" s="4" t="s">
        <v>53</v>
      </c>
      <c r="F8" s="19">
        <v>1</v>
      </c>
      <c r="G8" s="4" t="s">
        <v>2</v>
      </c>
      <c r="H8" s="4" t="s">
        <v>2</v>
      </c>
      <c r="I8" s="20" t="s">
        <v>54</v>
      </c>
      <c r="J8" s="4" t="s">
        <v>55</v>
      </c>
      <c r="K8" s="27">
        <v>5000</v>
      </c>
      <c r="L8" s="21">
        <f t="shared" si="1"/>
        <v>5000</v>
      </c>
      <c r="M8" s="11">
        <v>9.2499999999999999E-2</v>
      </c>
      <c r="N8" s="12">
        <v>0.03</v>
      </c>
      <c r="O8" s="22">
        <f t="shared" si="2"/>
        <v>0.1225</v>
      </c>
      <c r="P8" s="21">
        <f t="shared" si="0"/>
        <v>5612.5</v>
      </c>
      <c r="Q8" s="24">
        <v>0.2</v>
      </c>
      <c r="R8" s="21">
        <f t="shared" si="3"/>
        <v>1122.5</v>
      </c>
      <c r="S8" s="21">
        <f t="shared" si="4"/>
        <v>6735</v>
      </c>
    </row>
    <row r="9" spans="1:19" s="23" customFormat="1" ht="24" x14ac:dyDescent="0.2">
      <c r="A9" s="16" t="s">
        <v>21</v>
      </c>
      <c r="B9" s="17" t="s">
        <v>26</v>
      </c>
      <c r="C9" s="18" t="s">
        <v>45</v>
      </c>
      <c r="D9" s="4" t="s">
        <v>38</v>
      </c>
      <c r="E9" s="4" t="s">
        <v>53</v>
      </c>
      <c r="F9" s="19">
        <v>0.25</v>
      </c>
      <c r="G9" s="4" t="s">
        <v>12</v>
      </c>
      <c r="H9" s="4" t="s">
        <v>12</v>
      </c>
      <c r="I9" s="20" t="s">
        <v>54</v>
      </c>
      <c r="J9" s="4" t="s">
        <v>55</v>
      </c>
      <c r="K9" s="27">
        <v>3000</v>
      </c>
      <c r="L9" s="21">
        <f t="shared" si="1"/>
        <v>750</v>
      </c>
      <c r="M9" s="11">
        <v>9.2499999999999999E-2</v>
      </c>
      <c r="N9" s="12">
        <v>0.03</v>
      </c>
      <c r="O9" s="22">
        <f t="shared" si="2"/>
        <v>0.1225</v>
      </c>
      <c r="P9" s="21">
        <f t="shared" si="0"/>
        <v>841.875</v>
      </c>
      <c r="Q9" s="24">
        <v>0.1</v>
      </c>
      <c r="R9" s="21">
        <f t="shared" si="3"/>
        <v>84.1875</v>
      </c>
      <c r="S9" s="21">
        <f t="shared" si="4"/>
        <v>926.0625</v>
      </c>
    </row>
    <row r="10" spans="1:19" s="23" customFormat="1" ht="24" x14ac:dyDescent="0.2">
      <c r="A10" s="16" t="s">
        <v>22</v>
      </c>
      <c r="B10" s="17" t="s">
        <v>26</v>
      </c>
      <c r="C10" s="18" t="s">
        <v>46</v>
      </c>
      <c r="D10" s="4" t="s">
        <v>39</v>
      </c>
      <c r="E10" s="4" t="s">
        <v>53</v>
      </c>
      <c r="F10" s="19">
        <v>2</v>
      </c>
      <c r="G10" s="4" t="s">
        <v>12</v>
      </c>
      <c r="H10" s="4" t="s">
        <v>12</v>
      </c>
      <c r="I10" s="20" t="s">
        <v>54</v>
      </c>
      <c r="J10" s="4" t="s">
        <v>55</v>
      </c>
      <c r="K10" s="27">
        <v>3000</v>
      </c>
      <c r="L10" s="21">
        <f t="shared" si="1"/>
        <v>6000</v>
      </c>
      <c r="M10" s="11">
        <v>9.2499999999999999E-2</v>
      </c>
      <c r="N10" s="12">
        <v>0.03</v>
      </c>
      <c r="O10" s="22">
        <f t="shared" si="2"/>
        <v>0.1225</v>
      </c>
      <c r="P10" s="21">
        <f t="shared" si="0"/>
        <v>6735</v>
      </c>
      <c r="Q10" s="24">
        <v>0.1</v>
      </c>
      <c r="R10" s="21">
        <f t="shared" si="3"/>
        <v>673.5</v>
      </c>
      <c r="S10" s="21">
        <f t="shared" si="4"/>
        <v>7408.5</v>
      </c>
    </row>
    <row r="11" spans="1:19" s="23" customFormat="1" ht="24" x14ac:dyDescent="0.2">
      <c r="A11" s="16" t="s">
        <v>23</v>
      </c>
      <c r="B11" s="17" t="s">
        <v>26</v>
      </c>
      <c r="C11" s="18" t="s">
        <v>47</v>
      </c>
      <c r="D11" s="4" t="s">
        <v>40</v>
      </c>
      <c r="E11" s="4" t="s">
        <v>53</v>
      </c>
      <c r="F11" s="19">
        <v>1</v>
      </c>
      <c r="G11" s="4" t="s">
        <v>1</v>
      </c>
      <c r="H11" s="4" t="s">
        <v>1</v>
      </c>
      <c r="I11" s="20" t="s">
        <v>54</v>
      </c>
      <c r="J11" s="4" t="s">
        <v>55</v>
      </c>
      <c r="K11" s="27">
        <v>2500</v>
      </c>
      <c r="L11" s="21">
        <f t="shared" si="1"/>
        <v>2500</v>
      </c>
      <c r="M11" s="11">
        <v>9.2499999999999999E-2</v>
      </c>
      <c r="N11" s="12">
        <v>0.03</v>
      </c>
      <c r="O11" s="22">
        <f t="shared" si="2"/>
        <v>0.1225</v>
      </c>
      <c r="P11" s="21">
        <f t="shared" si="0"/>
        <v>2806.25</v>
      </c>
      <c r="Q11" s="24">
        <v>0.1</v>
      </c>
      <c r="R11" s="21">
        <f t="shared" si="3"/>
        <v>280.625</v>
      </c>
      <c r="S11" s="21">
        <f t="shared" si="4"/>
        <v>3086.875</v>
      </c>
    </row>
    <row r="12" spans="1:19" s="23" customFormat="1" ht="24" x14ac:dyDescent="0.2">
      <c r="A12" s="16" t="s">
        <v>24</v>
      </c>
      <c r="B12" s="17" t="s">
        <v>26</v>
      </c>
      <c r="C12" s="18" t="s">
        <v>48</v>
      </c>
      <c r="D12" s="4" t="s">
        <v>41</v>
      </c>
      <c r="E12" s="4" t="s">
        <v>53</v>
      </c>
      <c r="F12" s="19">
        <v>12</v>
      </c>
      <c r="G12" s="4" t="s">
        <v>2</v>
      </c>
      <c r="H12" s="4" t="s">
        <v>2</v>
      </c>
      <c r="I12" s="20" t="s">
        <v>54</v>
      </c>
      <c r="J12" s="4" t="s">
        <v>55</v>
      </c>
      <c r="K12" s="27">
        <v>8000</v>
      </c>
      <c r="L12" s="21">
        <f t="shared" si="1"/>
        <v>96000</v>
      </c>
      <c r="M12" s="11">
        <v>9.2499999999999999E-2</v>
      </c>
      <c r="N12" s="12">
        <v>0.03</v>
      </c>
      <c r="O12" s="22">
        <f t="shared" si="2"/>
        <v>0.1225</v>
      </c>
      <c r="P12" s="21">
        <f t="shared" si="0"/>
        <v>107760</v>
      </c>
      <c r="Q12" s="24">
        <v>0.1</v>
      </c>
      <c r="R12" s="21">
        <f t="shared" si="3"/>
        <v>10776</v>
      </c>
      <c r="S12" s="21">
        <f t="shared" si="4"/>
        <v>118536</v>
      </c>
    </row>
    <row r="13" spans="1:19" s="23" customFormat="1" ht="24" x14ac:dyDescent="0.2">
      <c r="A13" s="16" t="s">
        <v>25</v>
      </c>
      <c r="B13" s="17" t="s">
        <v>26</v>
      </c>
      <c r="C13" s="18" t="s">
        <v>5</v>
      </c>
      <c r="D13" s="4" t="s">
        <v>42</v>
      </c>
      <c r="E13" s="4" t="s">
        <v>53</v>
      </c>
      <c r="F13" s="19">
        <v>1</v>
      </c>
      <c r="G13" s="4" t="s">
        <v>2</v>
      </c>
      <c r="H13" s="4" t="s">
        <v>2</v>
      </c>
      <c r="I13" s="20" t="s">
        <v>54</v>
      </c>
      <c r="J13" s="4" t="s">
        <v>55</v>
      </c>
      <c r="K13" s="27">
        <v>3000</v>
      </c>
      <c r="L13" s="21">
        <f t="shared" si="1"/>
        <v>3000</v>
      </c>
      <c r="M13" s="11">
        <v>9.2499999999999999E-2</v>
      </c>
      <c r="N13" s="12">
        <v>0.03</v>
      </c>
      <c r="O13" s="22">
        <f t="shared" si="2"/>
        <v>0.1225</v>
      </c>
      <c r="P13" s="21">
        <f t="shared" si="0"/>
        <v>3367.5</v>
      </c>
      <c r="Q13" s="24">
        <v>0.1</v>
      </c>
      <c r="R13" s="21">
        <f t="shared" si="3"/>
        <v>336.75</v>
      </c>
      <c r="S13" s="21">
        <f t="shared" si="4"/>
        <v>3704.25</v>
      </c>
    </row>
    <row r="14" spans="1:19" s="14" customFormat="1" x14ac:dyDescent="0.2">
      <c r="B14" s="13"/>
      <c r="C14" s="13"/>
      <c r="D14" s="5"/>
      <c r="E14" s="5"/>
      <c r="F14" s="5"/>
      <c r="G14" s="5"/>
      <c r="H14" s="5"/>
      <c r="I14" s="5"/>
      <c r="J14" s="5"/>
      <c r="K14" s="28"/>
      <c r="L14" s="5"/>
      <c r="M14" s="5"/>
      <c r="N14" s="5"/>
      <c r="O14" s="5"/>
      <c r="P14" s="5"/>
      <c r="S14" s="29">
        <f>SUM(S4:S13)</f>
        <v>227900.6875</v>
      </c>
    </row>
    <row r="16" spans="1:19" x14ac:dyDescent="0.2">
      <c r="B16" s="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4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Marcio - Vanessa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2018-03-30T01:21:26Z</dcterms:modified>
</cp:coreProperties>
</file>