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645"/>
  </bookViews>
  <sheets>
    <sheet name="Modelo" sheetId="1" r:id="rId1"/>
  </sheets>
  <calcPr calcId="162913"/>
</workbook>
</file>

<file path=xl/calcChain.xml><?xml version="1.0" encoding="utf-8"?>
<calcChain xmlns="http://schemas.openxmlformats.org/spreadsheetml/2006/main">
  <c r="P10" i="1" l="1"/>
  <c r="R10" i="1" s="1"/>
  <c r="S10" i="1" s="1"/>
  <c r="O12" i="1"/>
  <c r="O11" i="1"/>
  <c r="O10" i="1"/>
  <c r="O9" i="1"/>
  <c r="O8" i="1"/>
  <c r="L8" i="1"/>
  <c r="P8" i="1" s="1"/>
  <c r="L9" i="1"/>
  <c r="P9" i="1" s="1"/>
  <c r="R9" i="1" s="1"/>
  <c r="S9" i="1" s="1"/>
  <c r="L10" i="1"/>
  <c r="L11" i="1"/>
  <c r="P11" i="1" s="1"/>
  <c r="R11" i="1" s="1"/>
  <c r="S11" i="1" s="1"/>
  <c r="L12" i="1"/>
  <c r="P12" i="1" s="1"/>
  <c r="R12" i="1" s="1"/>
  <c r="S12" i="1" s="1"/>
  <c r="R8" i="1" l="1"/>
  <c r="S8" i="1"/>
  <c r="L7" i="1"/>
  <c r="L6" i="1"/>
  <c r="L5" i="1"/>
  <c r="L4" i="1"/>
  <c r="L3" i="1"/>
  <c r="O7" i="1"/>
  <c r="O6" i="1"/>
  <c r="O5" i="1"/>
  <c r="O4" i="1"/>
  <c r="O3" i="1"/>
  <c r="P7" i="1" l="1"/>
  <c r="P6" i="1"/>
  <c r="R6" i="1" s="1"/>
  <c r="P4" i="1"/>
  <c r="R4" i="1" s="1"/>
  <c r="S4" i="1" s="1"/>
  <c r="P3" i="1"/>
  <c r="P5" i="1"/>
  <c r="R5" i="1" s="1"/>
  <c r="S5" i="1" s="1"/>
  <c r="R7" i="1"/>
  <c r="S7" i="1" s="1"/>
  <c r="S6" i="1"/>
  <c r="R3" i="1" l="1"/>
  <c r="S3" i="1" s="1"/>
</calcChain>
</file>

<file path=xl/sharedStrings.xml><?xml version="1.0" encoding="utf-8"?>
<sst xmlns="http://schemas.openxmlformats.org/spreadsheetml/2006/main" count="109" uniqueCount="67">
  <si>
    <t>Descrição</t>
  </si>
  <si>
    <t>Preço</t>
  </si>
  <si>
    <t>Cobertura</t>
  </si>
  <si>
    <t>24x7</t>
  </si>
  <si>
    <t>8x5</t>
  </si>
  <si>
    <t>Produto</t>
  </si>
  <si>
    <t>Tipo</t>
  </si>
  <si>
    <t>Serviços</t>
  </si>
  <si>
    <t xml:space="preserve">Serviços </t>
  </si>
  <si>
    <t>Por Hora</t>
  </si>
  <si>
    <t>Por Mês</t>
  </si>
  <si>
    <t>Baseline Mensal</t>
  </si>
  <si>
    <t>Medição</t>
  </si>
  <si>
    <t>Validade</t>
  </si>
  <si>
    <t>Localidade da Prestação</t>
  </si>
  <si>
    <t>Lucratividade</t>
  </si>
  <si>
    <t>Custo C/IMP</t>
  </si>
  <si>
    <t xml:space="preserve">Impostos </t>
  </si>
  <si>
    <t>ISS</t>
  </si>
  <si>
    <t>PIS/COFINS</t>
  </si>
  <si>
    <t>Totais</t>
  </si>
  <si>
    <t>Campinas</t>
  </si>
  <si>
    <t>Sorocaba</t>
  </si>
  <si>
    <t>1 ano</t>
  </si>
  <si>
    <t>SLA</t>
  </si>
  <si>
    <t>Custo S/IMP por item</t>
  </si>
  <si>
    <t>Por Item</t>
  </si>
  <si>
    <t>Por metro</t>
  </si>
  <si>
    <t>Sistema ERP</t>
  </si>
  <si>
    <t>Conexão com internet</t>
  </si>
  <si>
    <t>Possuir impressora  HP</t>
  </si>
  <si>
    <t>Incidente relacionado à maquina</t>
  </si>
  <si>
    <t>Infraestrutura adequada</t>
  </si>
  <si>
    <t>Rede de computadores</t>
  </si>
  <si>
    <t>Dispositivo conectado</t>
  </si>
  <si>
    <t>Energia elétrica</t>
  </si>
  <si>
    <t>Pré-requisitos</t>
  </si>
  <si>
    <t>Canada</t>
  </si>
  <si>
    <t>Provedor de internet</t>
  </si>
  <si>
    <t>2 ano</t>
  </si>
  <si>
    <t>3 meses</t>
  </si>
  <si>
    <t>6 meses</t>
  </si>
  <si>
    <t>2 anos</t>
  </si>
  <si>
    <t>8 meses</t>
  </si>
  <si>
    <t>Indaiatuba</t>
  </si>
  <si>
    <t>Jundiaí</t>
  </si>
  <si>
    <t>Impressora Multifuncional HP</t>
  </si>
  <si>
    <t>1 licença MS Office 365</t>
  </si>
  <si>
    <t>Nobreak sms 4 tomadas 600va bivolt</t>
  </si>
  <si>
    <t>Armazenamento em nuvem em todos dispositivos, aceita qualquer tipo de arquivo, disponibilidade: qualquer lugar - 1 TB quota</t>
  </si>
  <si>
    <t xml:space="preserve">Suporte para impressora Multifuncional HP - Manutenção / configuração </t>
  </si>
  <si>
    <t>Formatação de maquinas - Backup de arquivos e programas / reinstalação do S.O. / recuperação de backup</t>
  </si>
  <si>
    <t>Provedor de internet
Fibra ótica 100MB p/ empresa, taxa de upload de 50 mb e download 100 mb</t>
  </si>
  <si>
    <t>Cabo de rede Fibra emborrachado com duplo esolamento</t>
  </si>
  <si>
    <t>Switch TP-link 24 portas 10/100/1000 MB/s com firewall</t>
  </si>
  <si>
    <t>Help desk com padronização ITIL  / Multiplos canais e solução integrada com CRM</t>
  </si>
  <si>
    <t>Atendimento</t>
  </si>
  <si>
    <t>Solução</t>
  </si>
  <si>
    <t>4h</t>
  </si>
  <si>
    <t>1h</t>
  </si>
  <si>
    <t>30min</t>
  </si>
  <si>
    <t>8h</t>
  </si>
  <si>
    <t>2h</t>
  </si>
  <si>
    <t>1d</t>
  </si>
  <si>
    <t>15min</t>
  </si>
  <si>
    <t>12h</t>
  </si>
  <si>
    <t>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</si>
</sst>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0" fontId="4" fillId="0" borderId="1" xfId="2" applyNumberFormat="1" applyFont="1" applyBorder="1" applyAlignment="1">
      <alignment horizontal="center" vertical="center" wrapText="1"/>
    </xf>
    <xf numFmtId="9" fontId="4" fillId="0" borderId="1" xfId="2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0" fontId="4" fillId="0" borderId="8" xfId="2" applyNumberFormat="1" applyFont="1" applyBorder="1" applyAlignment="1">
      <alignment horizontal="center" vertical="center" wrapText="1"/>
    </xf>
    <xf numFmtId="9" fontId="4" fillId="0" borderId="8" xfId="2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44" fontId="4" fillId="0" borderId="1" xfId="1" applyFont="1" applyBorder="1" applyAlignment="1">
      <alignment horizontal="center" vertical="center" wrapText="1"/>
    </xf>
    <xf numFmtId="9" fontId="4" fillId="0" borderId="1" xfId="1" applyNumberFormat="1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44" fontId="4" fillId="0" borderId="6" xfId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44" fontId="4" fillId="0" borderId="8" xfId="1" applyFont="1" applyBorder="1" applyAlignment="1">
      <alignment horizontal="center" vertical="center" wrapText="1"/>
    </xf>
    <xf numFmtId="9" fontId="4" fillId="0" borderId="8" xfId="1" applyNumberFormat="1" applyFont="1" applyBorder="1" applyAlignment="1">
      <alignment horizontal="center" vertical="center" wrapText="1"/>
    </xf>
    <xf numFmtId="9" fontId="4" fillId="0" borderId="8" xfId="0" applyNumberFormat="1" applyFont="1" applyBorder="1" applyAlignment="1">
      <alignment horizontal="center" vertical="center" wrapText="1"/>
    </xf>
    <xf numFmtId="44" fontId="4" fillId="0" borderId="9" xfId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zoomScale="98" zoomScaleNormal="98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4" sqref="D4"/>
    </sheetView>
  </sheetViews>
  <sheetFormatPr defaultColWidth="21.140625" defaultRowHeight="15.75" x14ac:dyDescent="0.25"/>
  <cols>
    <col min="1" max="1" width="21.140625" style="4"/>
    <col min="2" max="2" width="25.28515625" style="4" bestFit="1" customWidth="1"/>
    <col min="3" max="3" width="24.5703125" style="3" bestFit="1" customWidth="1"/>
    <col min="4" max="4" width="25.85546875" style="3" bestFit="1" customWidth="1"/>
    <col min="5" max="5" width="24" style="3" bestFit="1" customWidth="1"/>
    <col min="6" max="9" width="21.140625" style="3"/>
    <col min="10" max="10" width="25" style="3" bestFit="1" customWidth="1"/>
    <col min="11" max="16" width="21.140625" style="3" customWidth="1"/>
    <col min="17" max="18" width="21.140625" style="1" customWidth="1"/>
    <col min="19" max="16384" width="21.140625" style="1"/>
  </cols>
  <sheetData>
    <row r="1" spans="1:19" ht="19.5" thickBot="1" x14ac:dyDescent="0.3">
      <c r="A1" s="9"/>
      <c r="B1" s="9"/>
      <c r="C1" s="9"/>
      <c r="D1" s="9"/>
      <c r="E1" s="9"/>
      <c r="F1" s="33" t="s">
        <v>24</v>
      </c>
      <c r="G1" s="33"/>
      <c r="H1" s="33"/>
      <c r="I1" s="9"/>
      <c r="J1" s="9"/>
      <c r="K1" s="9"/>
      <c r="L1" s="9"/>
      <c r="M1" s="14" t="s">
        <v>17</v>
      </c>
      <c r="N1" s="14"/>
      <c r="O1" s="14"/>
      <c r="P1" s="10"/>
      <c r="Q1" s="9"/>
      <c r="R1" s="9"/>
      <c r="S1" s="9"/>
    </row>
    <row r="2" spans="1:19" s="2" customFormat="1" ht="37.5" x14ac:dyDescent="0.25">
      <c r="A2" s="21" t="s">
        <v>6</v>
      </c>
      <c r="B2" s="11" t="s">
        <v>12</v>
      </c>
      <c r="C2" s="11" t="s">
        <v>0</v>
      </c>
      <c r="D2" s="11" t="s">
        <v>36</v>
      </c>
      <c r="E2" s="11" t="s">
        <v>11</v>
      </c>
      <c r="F2" s="11" t="s">
        <v>2</v>
      </c>
      <c r="G2" s="11" t="s">
        <v>56</v>
      </c>
      <c r="H2" s="11" t="s">
        <v>57</v>
      </c>
      <c r="I2" s="11" t="s">
        <v>13</v>
      </c>
      <c r="J2" s="11" t="s">
        <v>14</v>
      </c>
      <c r="K2" s="11" t="s">
        <v>25</v>
      </c>
      <c r="L2" s="11"/>
      <c r="M2" s="11" t="s">
        <v>19</v>
      </c>
      <c r="N2" s="11" t="s">
        <v>18</v>
      </c>
      <c r="O2" s="11" t="s">
        <v>20</v>
      </c>
      <c r="P2" s="11" t="s">
        <v>16</v>
      </c>
      <c r="Q2" s="13" t="s">
        <v>15</v>
      </c>
      <c r="R2" s="13"/>
      <c r="S2" s="22" t="s">
        <v>1</v>
      </c>
    </row>
    <row r="3" spans="1:19" ht="93.75" x14ac:dyDescent="0.25">
      <c r="A3" s="23" t="s">
        <v>7</v>
      </c>
      <c r="B3" s="5" t="s">
        <v>9</v>
      </c>
      <c r="C3" s="5" t="s">
        <v>55</v>
      </c>
      <c r="D3" s="5" t="s">
        <v>28</v>
      </c>
      <c r="E3" s="5">
        <v>400</v>
      </c>
      <c r="F3" s="5" t="s">
        <v>4</v>
      </c>
      <c r="G3" s="5" t="s">
        <v>64</v>
      </c>
      <c r="H3" s="5" t="s">
        <v>59</v>
      </c>
      <c r="I3" s="5" t="s">
        <v>23</v>
      </c>
      <c r="J3" s="5" t="s">
        <v>21</v>
      </c>
      <c r="K3" s="24">
        <v>3.5</v>
      </c>
      <c r="L3" s="24">
        <f>E3*K3</f>
        <v>1400</v>
      </c>
      <c r="M3" s="7">
        <v>9.2499999999999999E-2</v>
      </c>
      <c r="N3" s="8">
        <v>0.03</v>
      </c>
      <c r="O3" s="25">
        <f>SUM(M3:N3)</f>
        <v>0.1225</v>
      </c>
      <c r="P3" s="24">
        <f t="shared" ref="P3:P6" si="0">(L3*O3)+L3</f>
        <v>1571.5</v>
      </c>
      <c r="Q3" s="26">
        <v>0.5</v>
      </c>
      <c r="R3" s="24">
        <f>P3*Q3</f>
        <v>785.75</v>
      </c>
      <c r="S3" s="27">
        <f>P3+R3</f>
        <v>2357.25</v>
      </c>
    </row>
    <row r="4" spans="1:19" ht="150" x14ac:dyDescent="0.25">
      <c r="A4" s="23" t="s">
        <v>8</v>
      </c>
      <c r="B4" s="5" t="s">
        <v>10</v>
      </c>
      <c r="C4" s="5" t="s">
        <v>49</v>
      </c>
      <c r="D4" s="5" t="s">
        <v>29</v>
      </c>
      <c r="E4" s="5">
        <v>50</v>
      </c>
      <c r="F4" s="5" t="s">
        <v>3</v>
      </c>
      <c r="G4" s="5" t="s">
        <v>64</v>
      </c>
      <c r="H4" s="5" t="s">
        <v>58</v>
      </c>
      <c r="I4" s="5" t="s">
        <v>39</v>
      </c>
      <c r="J4" s="5" t="s">
        <v>37</v>
      </c>
      <c r="K4" s="24">
        <v>45</v>
      </c>
      <c r="L4" s="24">
        <f>E4*K4</f>
        <v>2250</v>
      </c>
      <c r="M4" s="7">
        <v>0</v>
      </c>
      <c r="N4" s="8">
        <v>0</v>
      </c>
      <c r="O4" s="25">
        <f>SUM(M4:N4)</f>
        <v>0</v>
      </c>
      <c r="P4" s="24">
        <f t="shared" si="0"/>
        <v>2250</v>
      </c>
      <c r="Q4" s="26">
        <v>0.8</v>
      </c>
      <c r="R4" s="24">
        <f>P4*Q4</f>
        <v>1800</v>
      </c>
      <c r="S4" s="27">
        <f>P4+R4</f>
        <v>4050</v>
      </c>
    </row>
    <row r="5" spans="1:19" s="6" customFormat="1" ht="93.75" x14ac:dyDescent="0.25">
      <c r="A5" s="23" t="s">
        <v>8</v>
      </c>
      <c r="B5" s="5" t="s">
        <v>10</v>
      </c>
      <c r="C5" s="5" t="s">
        <v>52</v>
      </c>
      <c r="D5" s="12" t="s">
        <v>32</v>
      </c>
      <c r="E5" s="5">
        <v>10</v>
      </c>
      <c r="F5" s="5" t="s">
        <v>3</v>
      </c>
      <c r="G5" s="5" t="s">
        <v>60</v>
      </c>
      <c r="H5" s="5" t="s">
        <v>61</v>
      </c>
      <c r="I5" s="5" t="s">
        <v>23</v>
      </c>
      <c r="J5" s="5" t="s">
        <v>44</v>
      </c>
      <c r="K5" s="24">
        <v>140</v>
      </c>
      <c r="L5" s="24">
        <f>E5*K5</f>
        <v>1400</v>
      </c>
      <c r="M5" s="7">
        <v>9.2499999999999999E-2</v>
      </c>
      <c r="N5" s="8">
        <v>0.03</v>
      </c>
      <c r="O5" s="25">
        <f>SUM(M5:N5)</f>
        <v>0.1225</v>
      </c>
      <c r="P5" s="24">
        <f t="shared" si="0"/>
        <v>1571.5</v>
      </c>
      <c r="Q5" s="26">
        <v>0.8</v>
      </c>
      <c r="R5" s="24">
        <f>P5*Q5</f>
        <v>1257.2</v>
      </c>
      <c r="S5" s="27">
        <f>P5+R5</f>
        <v>2828.7</v>
      </c>
    </row>
    <row r="6" spans="1:19" s="6" customFormat="1" ht="93.75" x14ac:dyDescent="0.25">
      <c r="A6" s="28" t="s">
        <v>8</v>
      </c>
      <c r="B6" s="15" t="s">
        <v>26</v>
      </c>
      <c r="C6" s="15" t="s">
        <v>50</v>
      </c>
      <c r="D6" s="15" t="s">
        <v>30</v>
      </c>
      <c r="E6" s="15">
        <v>30</v>
      </c>
      <c r="F6" s="15" t="s">
        <v>4</v>
      </c>
      <c r="G6" s="15" t="s">
        <v>64</v>
      </c>
      <c r="H6" s="15" t="s">
        <v>62</v>
      </c>
      <c r="I6" s="15" t="s">
        <v>40</v>
      </c>
      <c r="J6" s="15" t="s">
        <v>45</v>
      </c>
      <c r="K6" s="29">
        <v>60</v>
      </c>
      <c r="L6" s="29">
        <f>E6*K6</f>
        <v>1800</v>
      </c>
      <c r="M6" s="16">
        <v>9.2499999999999999E-2</v>
      </c>
      <c r="N6" s="17">
        <v>0.03</v>
      </c>
      <c r="O6" s="30">
        <f>SUM(M6:N6)</f>
        <v>0.1225</v>
      </c>
      <c r="P6" s="29">
        <f t="shared" si="0"/>
        <v>2020.5</v>
      </c>
      <c r="Q6" s="31">
        <v>0.2</v>
      </c>
      <c r="R6" s="29">
        <f>P6*Q6</f>
        <v>404.1</v>
      </c>
      <c r="S6" s="32">
        <f>P6+R6</f>
        <v>2424.6</v>
      </c>
    </row>
    <row r="7" spans="1:19" s="18" customFormat="1" ht="131.25" x14ac:dyDescent="0.25">
      <c r="A7" s="5" t="s">
        <v>7</v>
      </c>
      <c r="B7" s="5" t="s">
        <v>26</v>
      </c>
      <c r="C7" s="5" t="s">
        <v>51</v>
      </c>
      <c r="D7" s="5" t="s">
        <v>31</v>
      </c>
      <c r="E7" s="5">
        <v>30</v>
      </c>
      <c r="F7" s="5" t="s">
        <v>4</v>
      </c>
      <c r="G7" s="5" t="s">
        <v>64</v>
      </c>
      <c r="H7" s="5" t="s">
        <v>63</v>
      </c>
      <c r="I7" s="5" t="s">
        <v>40</v>
      </c>
      <c r="J7" s="5" t="s">
        <v>22</v>
      </c>
      <c r="K7" s="24">
        <v>50</v>
      </c>
      <c r="L7" s="24">
        <f>E7*K7</f>
        <v>1500</v>
      </c>
      <c r="M7" s="7">
        <v>9.2499999999999999E-2</v>
      </c>
      <c r="N7" s="8">
        <v>0.03</v>
      </c>
      <c r="O7" s="25">
        <f>SUM(M7:N7)</f>
        <v>0.1225</v>
      </c>
      <c r="P7" s="24">
        <f>(L7*O7)+L7</f>
        <v>1683.75</v>
      </c>
      <c r="Q7" s="26">
        <v>0.25</v>
      </c>
      <c r="R7" s="24">
        <f>P7*Q7</f>
        <v>420.9375</v>
      </c>
      <c r="S7" s="24">
        <f>P7+R7</f>
        <v>2104.6875</v>
      </c>
    </row>
    <row r="8" spans="1:19" s="20" customFormat="1" ht="37.5" x14ac:dyDescent="0.25">
      <c r="A8" s="5" t="s">
        <v>5</v>
      </c>
      <c r="B8" s="5" t="s">
        <v>26</v>
      </c>
      <c r="C8" s="5" t="s">
        <v>46</v>
      </c>
      <c r="D8" s="5" t="s">
        <v>34</v>
      </c>
      <c r="E8" s="5">
        <v>10</v>
      </c>
      <c r="F8" s="5" t="s">
        <v>4</v>
      </c>
      <c r="G8" s="5" t="s">
        <v>58</v>
      </c>
      <c r="H8" s="5" t="s">
        <v>58</v>
      </c>
      <c r="I8" s="19" t="s">
        <v>23</v>
      </c>
      <c r="J8" s="19" t="s">
        <v>44</v>
      </c>
      <c r="K8" s="24">
        <v>250</v>
      </c>
      <c r="L8" s="24">
        <f>E8*K8</f>
        <v>2500</v>
      </c>
      <c r="M8" s="7">
        <v>9.2499999999999999E-2</v>
      </c>
      <c r="N8" s="8">
        <v>0.03</v>
      </c>
      <c r="O8" s="25">
        <f t="shared" ref="O8:O12" si="1">SUM(M8:N8)</f>
        <v>0.1225</v>
      </c>
      <c r="P8" s="24">
        <f t="shared" ref="P8:P12" si="2">(L8*O8)+L8</f>
        <v>2806.25</v>
      </c>
      <c r="Q8" s="26">
        <v>0.3</v>
      </c>
      <c r="R8" s="24">
        <f t="shared" ref="R8:R12" si="3">P8*Q8</f>
        <v>841.875</v>
      </c>
      <c r="S8" s="24">
        <f t="shared" ref="S8:S12" si="4">P8+R8</f>
        <v>3648.125</v>
      </c>
    </row>
    <row r="9" spans="1:19" s="20" customFormat="1" ht="37.5" x14ac:dyDescent="0.25">
      <c r="A9" s="5" t="s">
        <v>5</v>
      </c>
      <c r="B9" s="5" t="s">
        <v>10</v>
      </c>
      <c r="C9" s="5" t="s">
        <v>47</v>
      </c>
      <c r="D9" s="5" t="s">
        <v>29</v>
      </c>
      <c r="E9" s="5">
        <v>25</v>
      </c>
      <c r="F9" s="5" t="s">
        <v>4</v>
      </c>
      <c r="G9" s="5" t="s">
        <v>59</v>
      </c>
      <c r="H9" s="5" t="s">
        <v>65</v>
      </c>
      <c r="I9" s="19" t="s">
        <v>23</v>
      </c>
      <c r="J9" s="19" t="s">
        <v>44</v>
      </c>
      <c r="K9" s="24">
        <v>30</v>
      </c>
      <c r="L9" s="24">
        <f>E9*K9</f>
        <v>750</v>
      </c>
      <c r="M9" s="7">
        <v>9.2499999999999999E-2</v>
      </c>
      <c r="N9" s="8">
        <v>0.03</v>
      </c>
      <c r="O9" s="25">
        <f t="shared" si="1"/>
        <v>0.1225</v>
      </c>
      <c r="P9" s="24">
        <f t="shared" si="2"/>
        <v>841.875</v>
      </c>
      <c r="Q9" s="26">
        <v>0.15</v>
      </c>
      <c r="R9" s="24">
        <f t="shared" si="3"/>
        <v>126.28125</v>
      </c>
      <c r="S9" s="24">
        <f t="shared" si="4"/>
        <v>968.15625</v>
      </c>
    </row>
    <row r="10" spans="1:19" s="20" customFormat="1" ht="56.25" x14ac:dyDescent="0.25">
      <c r="A10" s="5" t="s">
        <v>5</v>
      </c>
      <c r="B10" s="5" t="s">
        <v>27</v>
      </c>
      <c r="C10" s="5" t="s">
        <v>53</v>
      </c>
      <c r="D10" s="5" t="s">
        <v>38</v>
      </c>
      <c r="E10" s="5">
        <v>5000</v>
      </c>
      <c r="F10" s="5" t="s">
        <v>4</v>
      </c>
      <c r="G10" s="5" t="s">
        <v>59</v>
      </c>
      <c r="H10" s="5" t="s">
        <v>61</v>
      </c>
      <c r="I10" s="19" t="s">
        <v>41</v>
      </c>
      <c r="J10" s="19" t="s">
        <v>44</v>
      </c>
      <c r="K10" s="24">
        <v>5</v>
      </c>
      <c r="L10" s="24">
        <f>E10*K10</f>
        <v>25000</v>
      </c>
      <c r="M10" s="7">
        <v>9.2499999999999999E-2</v>
      </c>
      <c r="N10" s="8">
        <v>0.03</v>
      </c>
      <c r="O10" s="25">
        <f t="shared" si="1"/>
        <v>0.1225</v>
      </c>
      <c r="P10" s="24">
        <f t="shared" si="2"/>
        <v>28062.5</v>
      </c>
      <c r="Q10" s="26">
        <v>0.1</v>
      </c>
      <c r="R10" s="24">
        <f t="shared" si="3"/>
        <v>2806.25</v>
      </c>
      <c r="S10" s="24">
        <f t="shared" si="4"/>
        <v>30868.75</v>
      </c>
    </row>
    <row r="11" spans="1:19" s="20" customFormat="1" ht="56.25" x14ac:dyDescent="0.25">
      <c r="A11" s="5" t="s">
        <v>5</v>
      </c>
      <c r="B11" s="5" t="s">
        <v>26</v>
      </c>
      <c r="C11" s="5" t="s">
        <v>54</v>
      </c>
      <c r="D11" s="5" t="s">
        <v>33</v>
      </c>
      <c r="E11" s="5">
        <v>10</v>
      </c>
      <c r="F11" s="5" t="s">
        <v>4</v>
      </c>
      <c r="G11" s="5" t="s">
        <v>58</v>
      </c>
      <c r="H11" s="5" t="s">
        <v>65</v>
      </c>
      <c r="I11" s="19" t="s">
        <v>42</v>
      </c>
      <c r="J11" s="19" t="s">
        <v>44</v>
      </c>
      <c r="K11" s="24">
        <v>400</v>
      </c>
      <c r="L11" s="24">
        <f>E11*K11</f>
        <v>4000</v>
      </c>
      <c r="M11" s="7">
        <v>9.2499999999999999E-2</v>
      </c>
      <c r="N11" s="8">
        <v>0.03</v>
      </c>
      <c r="O11" s="25">
        <f t="shared" si="1"/>
        <v>0.1225</v>
      </c>
      <c r="P11" s="24">
        <f t="shared" si="2"/>
        <v>4490</v>
      </c>
      <c r="Q11" s="26">
        <v>0.5</v>
      </c>
      <c r="R11" s="24">
        <f t="shared" si="3"/>
        <v>2245</v>
      </c>
      <c r="S11" s="24">
        <f t="shared" si="4"/>
        <v>6735</v>
      </c>
    </row>
    <row r="12" spans="1:19" s="20" customFormat="1" ht="56.25" x14ac:dyDescent="0.25">
      <c r="A12" s="5" t="s">
        <v>5</v>
      </c>
      <c r="B12" s="5" t="s">
        <v>26</v>
      </c>
      <c r="C12" s="5" t="s">
        <v>48</v>
      </c>
      <c r="D12" s="5" t="s">
        <v>35</v>
      </c>
      <c r="E12" s="5">
        <v>10</v>
      </c>
      <c r="F12" s="5" t="s">
        <v>4</v>
      </c>
      <c r="G12" s="5" t="s">
        <v>59</v>
      </c>
      <c r="H12" s="5" t="s">
        <v>66</v>
      </c>
      <c r="I12" s="19" t="s">
        <v>43</v>
      </c>
      <c r="J12" s="19" t="s">
        <v>44</v>
      </c>
      <c r="K12" s="24">
        <v>330</v>
      </c>
      <c r="L12" s="24">
        <f>E12*K12</f>
        <v>3300</v>
      </c>
      <c r="M12" s="7">
        <v>9.2499999999999999E-2</v>
      </c>
      <c r="N12" s="8">
        <v>0.03</v>
      </c>
      <c r="O12" s="25">
        <f t="shared" si="1"/>
        <v>0.1225</v>
      </c>
      <c r="P12" s="24">
        <f t="shared" si="2"/>
        <v>3704.25</v>
      </c>
      <c r="Q12" s="26">
        <v>0.2</v>
      </c>
      <c r="R12" s="24">
        <f t="shared" si="3"/>
        <v>740.85</v>
      </c>
      <c r="S12" s="24">
        <f t="shared" si="4"/>
        <v>4445.1000000000004</v>
      </c>
    </row>
  </sheetData>
  <mergeCells count="3">
    <mergeCell ref="Q2:R2"/>
    <mergeCell ref="M1:O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2018-03-30T01:13:33Z</dcterms:modified>
</cp:coreProperties>
</file>