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C04D9146-5AE2-460D-B30D-E9733FD51935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Modelo" sheetId="1" r:id="rId1"/>
    <sheet name="cnae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3" i="1"/>
  <c r="N4" i="1"/>
  <c r="N5" i="1"/>
  <c r="N6" i="1"/>
  <c r="N7" i="1"/>
  <c r="N8" i="1"/>
  <c r="N9" i="1"/>
  <c r="N10" i="1"/>
  <c r="N11" i="1"/>
  <c r="N12" i="1"/>
  <c r="N3" i="1"/>
  <c r="J12" i="1" l="1"/>
  <c r="J11" i="1"/>
  <c r="E10" i="1"/>
  <c r="E9" i="1"/>
  <c r="E8" i="1"/>
  <c r="J3" i="1"/>
  <c r="J5" i="1"/>
  <c r="J4" i="1"/>
  <c r="J6" i="1"/>
  <c r="J10" i="1"/>
  <c r="J9" i="1"/>
  <c r="J8" i="1"/>
  <c r="J7" i="1"/>
  <c r="O4" i="1" l="1"/>
  <c r="Q4" i="1" s="1"/>
  <c r="R4" i="1" s="1"/>
  <c r="O11" i="1"/>
  <c r="Q11" i="1" s="1"/>
  <c r="R11" i="1" s="1"/>
  <c r="O3" i="1"/>
  <c r="Q3" i="1" s="1"/>
  <c r="R3" i="1" s="1"/>
  <c r="O5" i="1"/>
  <c r="Q5" i="1" s="1"/>
  <c r="R5" i="1" s="1"/>
  <c r="O10" i="1"/>
  <c r="Q10" i="1" s="1"/>
  <c r="O8" i="1"/>
  <c r="Q8" i="1" s="1"/>
  <c r="R8" i="1" s="1"/>
  <c r="O7" i="1"/>
  <c r="Q7" i="1" s="1"/>
  <c r="R7" i="1" s="1"/>
  <c r="O6" i="1"/>
  <c r="Q6" i="1" s="1"/>
  <c r="R6" i="1" s="1"/>
  <c r="O12" i="1"/>
  <c r="Q12" i="1" s="1"/>
  <c r="R12" i="1" s="1"/>
  <c r="O9" i="1"/>
  <c r="Q9" i="1" s="1"/>
  <c r="R9" i="1" s="1"/>
  <c r="R10" i="1" l="1"/>
</calcChain>
</file>

<file path=xl/sharedStrings.xml><?xml version="1.0" encoding="utf-8"?>
<sst xmlns="http://schemas.openxmlformats.org/spreadsheetml/2006/main" count="102" uniqueCount="58">
  <si>
    <t>Descrição</t>
  </si>
  <si>
    <t>Preço</t>
  </si>
  <si>
    <t>Cobertura</t>
  </si>
  <si>
    <t>8x5</t>
  </si>
  <si>
    <t>Produto</t>
  </si>
  <si>
    <t>Tipo</t>
  </si>
  <si>
    <t>Serviços</t>
  </si>
  <si>
    <t xml:space="preserve">Serviços </t>
  </si>
  <si>
    <t>Por Hora</t>
  </si>
  <si>
    <t>Por Serviço Completo</t>
  </si>
  <si>
    <t>Por item</t>
  </si>
  <si>
    <t>Baseline Mensal</t>
  </si>
  <si>
    <t>Medição</t>
  </si>
  <si>
    <t>Validade</t>
  </si>
  <si>
    <t>Localidade da Prestação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</si>
  <si>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</si>
  <si>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</si>
  <si>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</si>
  <si>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</si>
  <si>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</si>
  <si>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</si>
  <si>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</si>
  <si>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</si>
  <si>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</si>
  <si>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</si>
  <si>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Cnae</t>
  </si>
  <si>
    <t>Guru da TI</t>
  </si>
  <si>
    <t>Empresa</t>
  </si>
  <si>
    <t>Imposto</t>
  </si>
  <si>
    <t>Reparação e manutenção de computadores e de equipamentos periféricos</t>
  </si>
  <si>
    <t>Desenvolvimento de programas de computador sob encomenda</t>
  </si>
  <si>
    <t>Web design</t>
  </si>
  <si>
    <t>.6201-5/01</t>
  </si>
  <si>
    <t>.6201-5/02</t>
  </si>
  <si>
    <t>.9511-8/00</t>
  </si>
  <si>
    <t>.6204-0/00</t>
  </si>
  <si>
    <t>Consultoria em tecnologia da informação</t>
  </si>
  <si>
    <t>Suporte técnico, manutenção e outros serviços em tecnologia da informação</t>
  </si>
  <si>
    <t>Desenvolvimento de aplicações web, sob demanda</t>
  </si>
  <si>
    <t>Campinas e região</t>
  </si>
  <si>
    <t>Consultoria especializada em desenvolvimento web. Analise de propostas para projetos e levantamento de requisitos</t>
  </si>
  <si>
    <t>1 mês</t>
  </si>
  <si>
    <t>Manutenção de computadores sem a realização de backup</t>
  </si>
  <si>
    <t>Manutenção de computadores com a realização de backup</t>
  </si>
  <si>
    <t>Criação de design de páginas web. Usabilidade voltada ao usuário final.</t>
  </si>
  <si>
    <t xml:space="preserve">.6203-1/00 </t>
  </si>
  <si>
    <t>Desenvolvimento e licenciamento de programas de computador não customizáveis</t>
  </si>
  <si>
    <t>Sistema web de ouvidoria para instituições de ensino</t>
  </si>
  <si>
    <t>Sistema web de controle financeiro para pessoa juridica</t>
  </si>
  <si>
    <t>Navegador - Google Chrome v68 ou semelhante</t>
  </si>
  <si>
    <t>Aplicativo de controle financeiro para pessoas fisicas</t>
  </si>
  <si>
    <t>Android 5.0 ou superior
IOS 10 ou superior</t>
  </si>
  <si>
    <t>Aplicação desktop para controle de estoque</t>
  </si>
  <si>
    <t>Windows
2gb RAM
5gb HD</t>
  </si>
  <si>
    <t>Custo item x baseline</t>
  </si>
  <si>
    <t>Aplicação web para controle de horas de funcionários</t>
  </si>
  <si>
    <t>cnae</t>
  </si>
  <si>
    <t>Preços c/ 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</si>
</sst>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Font="1" applyBorder="1"/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164" fontId="2" fillId="0" borderId="6" xfId="1" applyFont="1" applyBorder="1"/>
    <xf numFmtId="0" fontId="2" fillId="0" borderId="8" xfId="0" applyFont="1" applyBorder="1" applyAlignment="1">
      <alignment horizontal="center"/>
    </xf>
    <xf numFmtId="164" fontId="2" fillId="0" borderId="8" xfId="1" applyFont="1" applyBorder="1"/>
    <xf numFmtId="9" fontId="2" fillId="0" borderId="8" xfId="2" applyFont="1" applyBorder="1" applyAlignment="1">
      <alignment horizontal="center"/>
    </xf>
    <xf numFmtId="9" fontId="2" fillId="0" borderId="8" xfId="0" applyNumberFormat="1" applyFont="1" applyBorder="1"/>
    <xf numFmtId="164" fontId="2" fillId="0" borderId="9" xfId="1" applyFont="1" applyBorder="1"/>
    <xf numFmtId="10" fontId="2" fillId="0" borderId="1" xfId="2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3" xfId="0" applyNumberFormat="1" applyBorder="1" applyAlignment="1">
      <alignment horizontal="left" vertical="top"/>
    </xf>
    <xf numFmtId="0" fontId="0" fillId="0" borderId="14" xfId="0" applyBorder="1" applyAlignment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wrapText="1"/>
    </xf>
    <xf numFmtId="9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0" fontId="2" fillId="0" borderId="16" xfId="2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10" fontId="0" fillId="0" borderId="9" xfId="2" applyNumberFormat="1" applyFont="1" applyBorder="1" applyAlignment="1">
      <alignment horizontal="center" vertical="center"/>
    </xf>
    <xf numFmtId="164" fontId="3" fillId="0" borderId="0" xfId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2" zoomScale="90" zoomScaleNormal="90" workbookViewId="0">
      <selection activeCell="P4" sqref="P4"/>
    </sheetView>
  </sheetViews>
  <sheetFormatPr defaultColWidth="21.140625" defaultRowHeight="15.75" x14ac:dyDescent="0.25"/>
  <cols>
    <col min="1" max="2" width="21.140625" style="5"/>
    <col min="3" max="3" width="47" style="4" customWidth="1"/>
    <col min="4" max="4" width="30.140625" style="4" customWidth="1"/>
    <col min="5" max="5" width="24" style="4" bestFit="1" customWidth="1"/>
    <col min="6" max="7" width="21.140625" style="4"/>
    <col min="8" max="8" width="25" style="4" bestFit="1" customWidth="1"/>
    <col min="9" max="9" width="22.42578125" style="4" bestFit="1" customWidth="1"/>
    <col min="10" max="10" width="22" style="4" bestFit="1" customWidth="1"/>
    <col min="11" max="15" width="21.140625" style="4" customWidth="1"/>
    <col min="16" max="17" width="21.140625" style="1" customWidth="1"/>
    <col min="18" max="16384" width="21.140625" style="1"/>
  </cols>
  <sheetData>
    <row r="1" spans="1:19" ht="16.5" thickBot="1" x14ac:dyDescent="0.3">
      <c r="F1" s="3" t="s">
        <v>22</v>
      </c>
      <c r="K1" s="46" t="s">
        <v>17</v>
      </c>
      <c r="L1" s="46"/>
      <c r="M1" s="46"/>
      <c r="N1" s="46"/>
      <c r="O1" s="3"/>
    </row>
    <row r="2" spans="1:19" s="2" customFormat="1" x14ac:dyDescent="0.25">
      <c r="A2" s="11" t="s">
        <v>5</v>
      </c>
      <c r="B2" s="12" t="s">
        <v>12</v>
      </c>
      <c r="C2" s="13" t="s">
        <v>0</v>
      </c>
      <c r="D2" s="13" t="s">
        <v>24</v>
      </c>
      <c r="E2" s="13" t="s">
        <v>11</v>
      </c>
      <c r="F2" s="13" t="s">
        <v>2</v>
      </c>
      <c r="G2" s="13" t="s">
        <v>13</v>
      </c>
      <c r="H2" s="13" t="s">
        <v>14</v>
      </c>
      <c r="I2" s="13" t="s">
        <v>23</v>
      </c>
      <c r="J2" s="13" t="s">
        <v>54</v>
      </c>
      <c r="K2" s="13" t="s">
        <v>19</v>
      </c>
      <c r="L2" s="22" t="s">
        <v>56</v>
      </c>
      <c r="M2" s="13" t="s">
        <v>18</v>
      </c>
      <c r="N2" s="13" t="s">
        <v>20</v>
      </c>
      <c r="O2" s="13" t="s">
        <v>16</v>
      </c>
      <c r="P2" s="45" t="s">
        <v>15</v>
      </c>
      <c r="Q2" s="45"/>
      <c r="R2" s="14" t="s">
        <v>1</v>
      </c>
      <c r="S2" s="2" t="s">
        <v>57</v>
      </c>
    </row>
    <row r="3" spans="1:19" s="2" customFormat="1" ht="31.5" x14ac:dyDescent="0.25">
      <c r="A3" s="30" t="s">
        <v>4</v>
      </c>
      <c r="B3" s="27" t="s">
        <v>10</v>
      </c>
      <c r="C3" s="26" t="s">
        <v>47</v>
      </c>
      <c r="D3" s="26" t="s">
        <v>49</v>
      </c>
      <c r="E3" s="6">
        <v>35</v>
      </c>
      <c r="F3" s="6" t="s">
        <v>3</v>
      </c>
      <c r="G3" s="6" t="s">
        <v>21</v>
      </c>
      <c r="H3" s="6" t="s">
        <v>39</v>
      </c>
      <c r="I3" s="7">
        <v>1000</v>
      </c>
      <c r="J3" s="7">
        <f t="shared" ref="J3:J12" si="0">E3*I3</f>
        <v>35000</v>
      </c>
      <c r="K3" s="21">
        <v>3.6499999999999998E-2</v>
      </c>
      <c r="L3" s="21">
        <v>0.19500000000000001</v>
      </c>
      <c r="M3" s="8"/>
      <c r="N3" s="9">
        <f>SUM(K3,M3)</f>
        <v>3.6499999999999998E-2</v>
      </c>
      <c r="O3" s="7">
        <f t="shared" ref="O3" si="1">(J3*N3)+J3</f>
        <v>36277.5</v>
      </c>
      <c r="P3" s="10">
        <v>0.2</v>
      </c>
      <c r="Q3" s="7">
        <f t="shared" ref="Q3:Q12" si="2">O3*P3</f>
        <v>7255.5</v>
      </c>
      <c r="R3" s="15">
        <f t="shared" ref="R3:R12" si="3">O3+Q3</f>
        <v>43533</v>
      </c>
      <c r="S3" s="51">
        <f>R3*L3+R3</f>
        <v>52021.934999999998</v>
      </c>
    </row>
    <row r="4" spans="1:19" ht="31.5" x14ac:dyDescent="0.25">
      <c r="A4" s="30" t="s">
        <v>4</v>
      </c>
      <c r="B4" s="27" t="s">
        <v>10</v>
      </c>
      <c r="C4" s="26" t="s">
        <v>48</v>
      </c>
      <c r="D4" s="26" t="s">
        <v>49</v>
      </c>
      <c r="E4" s="6">
        <v>65</v>
      </c>
      <c r="F4" s="6" t="s">
        <v>3</v>
      </c>
      <c r="G4" s="6" t="s">
        <v>21</v>
      </c>
      <c r="H4" s="6" t="s">
        <v>39</v>
      </c>
      <c r="I4" s="7">
        <v>1000</v>
      </c>
      <c r="J4" s="7">
        <f t="shared" si="0"/>
        <v>65000</v>
      </c>
      <c r="K4" s="21">
        <v>3.6499999999999998E-2</v>
      </c>
      <c r="L4" s="21">
        <v>0.19500000000000001</v>
      </c>
      <c r="M4" s="8"/>
      <c r="N4" s="9">
        <f t="shared" ref="N4:N12" si="4">SUM(K4,M4)</f>
        <v>3.6499999999999998E-2</v>
      </c>
      <c r="O4" s="7">
        <f t="shared" ref="O4:O5" si="5">(J4*N4)+J4</f>
        <v>67372.5</v>
      </c>
      <c r="P4" s="10">
        <v>0.2</v>
      </c>
      <c r="Q4" s="7">
        <f t="shared" si="2"/>
        <v>13474.5</v>
      </c>
      <c r="R4" s="15">
        <f t="shared" si="3"/>
        <v>80847</v>
      </c>
      <c r="S4" s="51">
        <f t="shared" ref="S4:S12" si="6">R4*L4+R4</f>
        <v>96612.165000000008</v>
      </c>
    </row>
    <row r="5" spans="1:19" ht="31.5" x14ac:dyDescent="0.25">
      <c r="A5" s="30" t="s">
        <v>4</v>
      </c>
      <c r="B5" s="27" t="s">
        <v>10</v>
      </c>
      <c r="C5" s="26" t="s">
        <v>50</v>
      </c>
      <c r="D5" s="26" t="s">
        <v>51</v>
      </c>
      <c r="E5" s="6">
        <v>1200</v>
      </c>
      <c r="F5" s="6" t="s">
        <v>3</v>
      </c>
      <c r="G5" s="6" t="s">
        <v>21</v>
      </c>
      <c r="H5" s="6" t="s">
        <v>39</v>
      </c>
      <c r="I5" s="7">
        <v>15</v>
      </c>
      <c r="J5" s="7">
        <f t="shared" si="0"/>
        <v>18000</v>
      </c>
      <c r="K5" s="21">
        <v>3.6499999999999998E-2</v>
      </c>
      <c r="L5" s="21">
        <v>0.19500000000000001</v>
      </c>
      <c r="M5" s="8"/>
      <c r="N5" s="9">
        <f t="shared" si="4"/>
        <v>3.6499999999999998E-2</v>
      </c>
      <c r="O5" s="7">
        <f t="shared" si="5"/>
        <v>18657</v>
      </c>
      <c r="P5" s="10">
        <v>0.2</v>
      </c>
      <c r="Q5" s="7">
        <f t="shared" si="2"/>
        <v>3731.4</v>
      </c>
      <c r="R5" s="15">
        <f t="shared" si="3"/>
        <v>22388.400000000001</v>
      </c>
      <c r="S5" s="51">
        <f t="shared" si="6"/>
        <v>26754.138000000003</v>
      </c>
    </row>
    <row r="6" spans="1:19" ht="47.25" x14ac:dyDescent="0.25">
      <c r="A6" s="30" t="s">
        <v>4</v>
      </c>
      <c r="B6" s="27" t="s">
        <v>10</v>
      </c>
      <c r="C6" s="26" t="s">
        <v>52</v>
      </c>
      <c r="D6" s="26" t="s">
        <v>53</v>
      </c>
      <c r="E6" s="6">
        <v>120</v>
      </c>
      <c r="F6" s="6" t="s">
        <v>3</v>
      </c>
      <c r="G6" s="6" t="s">
        <v>21</v>
      </c>
      <c r="H6" s="6" t="s">
        <v>39</v>
      </c>
      <c r="I6" s="7">
        <v>250</v>
      </c>
      <c r="J6" s="7">
        <f t="shared" si="0"/>
        <v>30000</v>
      </c>
      <c r="K6" s="21">
        <v>3.6499999999999998E-2</v>
      </c>
      <c r="L6" s="21">
        <v>0.19500000000000001</v>
      </c>
      <c r="M6" s="8"/>
      <c r="N6" s="9">
        <f t="shared" si="4"/>
        <v>3.6499999999999998E-2</v>
      </c>
      <c r="O6" s="7">
        <f t="shared" ref="O6" si="7">(J6*N6)+J6</f>
        <v>31095</v>
      </c>
      <c r="P6" s="10">
        <v>0.2</v>
      </c>
      <c r="Q6" s="7">
        <f t="shared" si="2"/>
        <v>6219</v>
      </c>
      <c r="R6" s="15">
        <f t="shared" si="3"/>
        <v>37314</v>
      </c>
      <c r="S6" s="51">
        <f t="shared" si="6"/>
        <v>44590.23</v>
      </c>
    </row>
    <row r="7" spans="1:19" ht="31.5" x14ac:dyDescent="0.25">
      <c r="A7" s="30" t="s">
        <v>4</v>
      </c>
      <c r="B7" s="27" t="s">
        <v>10</v>
      </c>
      <c r="C7" s="26" t="s">
        <v>55</v>
      </c>
      <c r="D7" s="26" t="s">
        <v>49</v>
      </c>
      <c r="E7" s="6">
        <v>2000</v>
      </c>
      <c r="F7" s="6" t="s">
        <v>3</v>
      </c>
      <c r="G7" s="6" t="s">
        <v>21</v>
      </c>
      <c r="H7" s="6" t="s">
        <v>39</v>
      </c>
      <c r="I7" s="7">
        <v>25</v>
      </c>
      <c r="J7" s="7">
        <f t="shared" si="0"/>
        <v>50000</v>
      </c>
      <c r="K7" s="21">
        <v>3.6499999999999998E-2</v>
      </c>
      <c r="L7" s="21">
        <v>0.19500000000000001</v>
      </c>
      <c r="M7" s="8"/>
      <c r="N7" s="9">
        <f t="shared" si="4"/>
        <v>3.6499999999999998E-2</v>
      </c>
      <c r="O7" s="7">
        <f t="shared" ref="O7:O10" si="8">(J7*N7)+J7</f>
        <v>51825</v>
      </c>
      <c r="P7" s="10">
        <v>0.2</v>
      </c>
      <c r="Q7" s="7">
        <f t="shared" si="2"/>
        <v>10365</v>
      </c>
      <c r="R7" s="15">
        <f t="shared" si="3"/>
        <v>62190</v>
      </c>
      <c r="S7" s="51">
        <f t="shared" si="6"/>
        <v>74317.05</v>
      </c>
    </row>
    <row r="8" spans="1:19" ht="31.5" x14ac:dyDescent="0.25">
      <c r="A8" s="30" t="s">
        <v>7</v>
      </c>
      <c r="B8" s="27" t="s">
        <v>8</v>
      </c>
      <c r="C8" s="26" t="s">
        <v>38</v>
      </c>
      <c r="D8" s="27"/>
      <c r="E8" s="6">
        <f>4*21</f>
        <v>84</v>
      </c>
      <c r="F8" s="6" t="s">
        <v>3</v>
      </c>
      <c r="G8" s="6" t="s">
        <v>21</v>
      </c>
      <c r="H8" s="6" t="s">
        <v>39</v>
      </c>
      <c r="I8" s="7">
        <v>105</v>
      </c>
      <c r="J8" s="7">
        <f t="shared" si="0"/>
        <v>8820</v>
      </c>
      <c r="K8" s="21">
        <v>3.6499999999999998E-2</v>
      </c>
      <c r="L8" s="21">
        <v>0.19500000000000001</v>
      </c>
      <c r="M8" s="8">
        <v>0.02</v>
      </c>
      <c r="N8" s="9">
        <f t="shared" si="4"/>
        <v>5.6499999999999995E-2</v>
      </c>
      <c r="O8" s="7">
        <f t="shared" si="8"/>
        <v>9318.33</v>
      </c>
      <c r="P8" s="10">
        <v>0.1</v>
      </c>
      <c r="Q8" s="7">
        <f t="shared" si="2"/>
        <v>931.83300000000008</v>
      </c>
      <c r="R8" s="15">
        <f t="shared" si="3"/>
        <v>10250.163</v>
      </c>
      <c r="S8" s="51">
        <f t="shared" si="6"/>
        <v>12248.944785</v>
      </c>
    </row>
    <row r="9" spans="1:19" ht="47.25" x14ac:dyDescent="0.25">
      <c r="A9" s="30" t="s">
        <v>7</v>
      </c>
      <c r="B9" s="27" t="s">
        <v>8</v>
      </c>
      <c r="C9" s="26" t="s">
        <v>40</v>
      </c>
      <c r="D9" s="26"/>
      <c r="E9" s="6">
        <f t="shared" ref="E9:E10" si="9">4*21</f>
        <v>84</v>
      </c>
      <c r="F9" s="6" t="s">
        <v>3</v>
      </c>
      <c r="G9" s="6" t="s">
        <v>21</v>
      </c>
      <c r="H9" s="6" t="s">
        <v>39</v>
      </c>
      <c r="I9" s="7">
        <v>110</v>
      </c>
      <c r="J9" s="7">
        <f t="shared" si="0"/>
        <v>9240</v>
      </c>
      <c r="K9" s="21">
        <v>3.6499999999999998E-2</v>
      </c>
      <c r="L9" s="21">
        <v>0.19500000000000001</v>
      </c>
      <c r="M9" s="8">
        <v>0.02</v>
      </c>
      <c r="N9" s="9">
        <f t="shared" si="4"/>
        <v>5.6499999999999995E-2</v>
      </c>
      <c r="O9" s="7">
        <f t="shared" si="8"/>
        <v>9762.06</v>
      </c>
      <c r="P9" s="10">
        <v>0.4</v>
      </c>
      <c r="Q9" s="7">
        <f t="shared" si="2"/>
        <v>3904.8240000000001</v>
      </c>
      <c r="R9" s="15">
        <f t="shared" si="3"/>
        <v>13666.884</v>
      </c>
      <c r="S9" s="51">
        <f t="shared" si="6"/>
        <v>16331.926380000001</v>
      </c>
    </row>
    <row r="10" spans="1:19" ht="31.5" x14ac:dyDescent="0.25">
      <c r="A10" s="30" t="s">
        <v>7</v>
      </c>
      <c r="B10" s="27" t="s">
        <v>9</v>
      </c>
      <c r="C10" s="26" t="s">
        <v>44</v>
      </c>
      <c r="D10" s="27"/>
      <c r="E10" s="6">
        <f t="shared" si="9"/>
        <v>84</v>
      </c>
      <c r="F10" s="6" t="s">
        <v>3</v>
      </c>
      <c r="G10" s="6" t="s">
        <v>21</v>
      </c>
      <c r="H10" s="6" t="s">
        <v>39</v>
      </c>
      <c r="I10" s="7">
        <v>68</v>
      </c>
      <c r="J10" s="7">
        <f t="shared" si="0"/>
        <v>5712</v>
      </c>
      <c r="K10" s="21">
        <v>3.6499999999999998E-2</v>
      </c>
      <c r="L10" s="21">
        <v>0.19500000000000001</v>
      </c>
      <c r="M10" s="8">
        <v>0.02</v>
      </c>
      <c r="N10" s="9">
        <f t="shared" si="4"/>
        <v>5.6499999999999995E-2</v>
      </c>
      <c r="O10" s="7">
        <f t="shared" si="8"/>
        <v>6034.7280000000001</v>
      </c>
      <c r="P10" s="10">
        <v>0.5</v>
      </c>
      <c r="Q10" s="7">
        <f t="shared" si="2"/>
        <v>3017.364</v>
      </c>
      <c r="R10" s="15">
        <f t="shared" si="3"/>
        <v>9052.0920000000006</v>
      </c>
      <c r="S10" s="51">
        <f t="shared" si="6"/>
        <v>10817.249940000002</v>
      </c>
    </row>
    <row r="11" spans="1:19" ht="31.5" x14ac:dyDescent="0.25">
      <c r="A11" s="30" t="s">
        <v>6</v>
      </c>
      <c r="B11" s="27" t="s">
        <v>9</v>
      </c>
      <c r="C11" s="26" t="s">
        <v>42</v>
      </c>
      <c r="D11" s="27"/>
      <c r="E11" s="6">
        <v>1</v>
      </c>
      <c r="F11" s="6" t="s">
        <v>3</v>
      </c>
      <c r="G11" s="6" t="s">
        <v>41</v>
      </c>
      <c r="H11" s="6" t="s">
        <v>39</v>
      </c>
      <c r="I11" s="7">
        <v>50</v>
      </c>
      <c r="J11" s="7">
        <f t="shared" si="0"/>
        <v>50</v>
      </c>
      <c r="K11" s="21">
        <v>3.6499999999999998E-2</v>
      </c>
      <c r="L11" s="21">
        <v>0.06</v>
      </c>
      <c r="M11" s="8">
        <v>0.02</v>
      </c>
      <c r="N11" s="9">
        <f t="shared" si="4"/>
        <v>5.6499999999999995E-2</v>
      </c>
      <c r="O11" s="7">
        <f>(J11*N11)+J11</f>
        <v>52.825000000000003</v>
      </c>
      <c r="P11" s="10">
        <v>0.1</v>
      </c>
      <c r="Q11" s="7">
        <f t="shared" si="2"/>
        <v>5.2825000000000006</v>
      </c>
      <c r="R11" s="15">
        <f t="shared" si="3"/>
        <v>58.107500000000002</v>
      </c>
      <c r="S11" s="51">
        <f t="shared" si="6"/>
        <v>61.59395</v>
      </c>
    </row>
    <row r="12" spans="1:19" ht="32.25" thickBot="1" x14ac:dyDescent="0.3">
      <c r="A12" s="31" t="s">
        <v>6</v>
      </c>
      <c r="B12" s="29" t="s">
        <v>9</v>
      </c>
      <c r="C12" s="28" t="s">
        <v>43</v>
      </c>
      <c r="D12" s="29"/>
      <c r="E12" s="16">
        <v>1</v>
      </c>
      <c r="F12" s="16" t="s">
        <v>3</v>
      </c>
      <c r="G12" s="16" t="s">
        <v>41</v>
      </c>
      <c r="H12" s="16" t="s">
        <v>39</v>
      </c>
      <c r="I12" s="17">
        <v>120</v>
      </c>
      <c r="J12" s="17">
        <f t="shared" si="0"/>
        <v>120</v>
      </c>
      <c r="K12" s="21">
        <v>3.6499999999999998E-2</v>
      </c>
      <c r="L12" s="44">
        <v>0.06</v>
      </c>
      <c r="M12" s="18">
        <v>0.02</v>
      </c>
      <c r="N12" s="9">
        <f t="shared" si="4"/>
        <v>5.6499999999999995E-2</v>
      </c>
      <c r="O12" s="17">
        <f>(J12*N12)+J12</f>
        <v>126.78</v>
      </c>
      <c r="P12" s="19">
        <v>0.1</v>
      </c>
      <c r="Q12" s="17">
        <f t="shared" si="2"/>
        <v>12.678000000000001</v>
      </c>
      <c r="R12" s="20">
        <f t="shared" si="3"/>
        <v>139.458</v>
      </c>
      <c r="S12" s="51">
        <f t="shared" si="6"/>
        <v>147.82548</v>
      </c>
    </row>
  </sheetData>
  <mergeCells count="2">
    <mergeCell ref="P2:Q2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8"/>
  <sheetViews>
    <sheetView workbookViewId="0">
      <selection activeCell="C3" sqref="C3"/>
    </sheetView>
  </sheetViews>
  <sheetFormatPr defaultRowHeight="15" x14ac:dyDescent="0.25"/>
  <cols>
    <col min="2" max="2" width="10.140625" style="24" bestFit="1" customWidth="1"/>
    <col min="3" max="3" width="38.28515625" customWidth="1"/>
    <col min="4" max="4" width="9.140625" style="23"/>
  </cols>
  <sheetData>
    <row r="1" spans="2:4" ht="15.75" thickBot="1" x14ac:dyDescent="0.3">
      <c r="B1" s="25" t="s">
        <v>27</v>
      </c>
      <c r="C1" s="47" t="s">
        <v>26</v>
      </c>
      <c r="D1" s="48"/>
    </row>
    <row r="2" spans="2:4" ht="15.75" thickBot="1" x14ac:dyDescent="0.3">
      <c r="B2" s="32" t="s">
        <v>25</v>
      </c>
      <c r="C2" s="33" t="s">
        <v>0</v>
      </c>
      <c r="D2" s="34" t="s">
        <v>28</v>
      </c>
    </row>
    <row r="3" spans="2:4" ht="45" x14ac:dyDescent="0.25">
      <c r="B3" s="37" t="s">
        <v>34</v>
      </c>
      <c r="C3" s="38" t="s">
        <v>29</v>
      </c>
      <c r="D3" s="39">
        <v>0.06</v>
      </c>
    </row>
    <row r="4" spans="2:4" ht="30" x14ac:dyDescent="0.25">
      <c r="B4" s="40" t="s">
        <v>32</v>
      </c>
      <c r="C4" s="35" t="s">
        <v>30</v>
      </c>
      <c r="D4" s="41">
        <v>0.19500000000000001</v>
      </c>
    </row>
    <row r="5" spans="2:4" x14ac:dyDescent="0.25">
      <c r="B5" s="42" t="s">
        <v>33</v>
      </c>
      <c r="C5" s="36" t="s">
        <v>31</v>
      </c>
      <c r="D5" s="41">
        <v>0.19500000000000001</v>
      </c>
    </row>
    <row r="6" spans="2:4" x14ac:dyDescent="0.25">
      <c r="B6" s="42" t="s">
        <v>35</v>
      </c>
      <c r="C6" s="36" t="s">
        <v>36</v>
      </c>
      <c r="D6" s="41">
        <v>0.19500000000000001</v>
      </c>
    </row>
    <row r="7" spans="2:4" ht="30" x14ac:dyDescent="0.25">
      <c r="B7" s="42" t="s">
        <v>35</v>
      </c>
      <c r="C7" s="35" t="s">
        <v>37</v>
      </c>
      <c r="D7" s="41">
        <v>0.16930000000000001</v>
      </c>
    </row>
    <row r="8" spans="2:4" ht="45.75" thickBot="1" x14ac:dyDescent="0.3">
      <c r="B8" s="43" t="s">
        <v>45</v>
      </c>
      <c r="C8" s="49" t="s">
        <v>46</v>
      </c>
      <c r="D8" s="50">
        <v>0.19500000000000001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cnae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2018-09-25T00:41:02Z</dcterms:modified>
</cp:coreProperties>
</file>