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813050\Desktop\"/>
    </mc:Choice>
  </mc:AlternateContent>
  <bookViews>
    <workbookView xWindow="-120" yWindow="-120" windowWidth="20730" windowHeight="11160"/>
  </bookViews>
  <sheets>
    <sheet name="Catalogo" sheetId="1" r:id="rId1"/>
    <sheet name="Integra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" l="1"/>
  <c r="H17" i="1" l="1"/>
  <c r="K15" i="1"/>
  <c r="J15" i="1"/>
  <c r="I15" i="1"/>
  <c r="P12" i="1"/>
  <c r="M12" i="1"/>
  <c r="P11" i="1"/>
  <c r="M11" i="1"/>
  <c r="P10" i="1"/>
  <c r="M10" i="1"/>
  <c r="Q10" i="1" s="1"/>
  <c r="P9" i="1"/>
  <c r="M9" i="1"/>
  <c r="P8" i="1"/>
  <c r="M8" i="1"/>
  <c r="P7" i="1"/>
  <c r="M7" i="1"/>
  <c r="P6" i="1"/>
  <c r="M6" i="1"/>
  <c r="P5" i="1"/>
  <c r="M5" i="1"/>
  <c r="P4" i="1"/>
  <c r="M4" i="1"/>
  <c r="Q4" i="1" s="1"/>
  <c r="P3" i="1"/>
  <c r="M3" i="1"/>
  <c r="Q12" i="1" l="1"/>
  <c r="S12" i="1" s="1"/>
  <c r="T12" i="1" s="1"/>
  <c r="Q8" i="1"/>
  <c r="Q6" i="1"/>
  <c r="Q5" i="1"/>
  <c r="Q7" i="1"/>
  <c r="S7" i="1" s="1"/>
  <c r="T7" i="1" s="1"/>
  <c r="Q9" i="1"/>
  <c r="T9" i="1" s="1"/>
  <c r="Q11" i="1"/>
  <c r="S11" i="1" s="1"/>
  <c r="T11" i="1" s="1"/>
  <c r="S6" i="1"/>
  <c r="T6" i="1" s="1"/>
  <c r="S10" i="1"/>
  <c r="T10" i="1" s="1"/>
  <c r="Q3" i="1"/>
  <c r="S3" i="1" s="1"/>
  <c r="T3" i="1" s="1"/>
  <c r="S4" i="1"/>
  <c r="T4" i="1" s="1"/>
  <c r="S5" i="1"/>
  <c r="T5" i="1" s="1"/>
  <c r="S8" i="1"/>
  <c r="T8" i="1" s="1"/>
</calcChain>
</file>

<file path=xl/sharedStrings.xml><?xml version="1.0" encoding="utf-8"?>
<sst xmlns="http://schemas.openxmlformats.org/spreadsheetml/2006/main" count="108" uniqueCount="75">
  <si>
    <t>SLA</t>
  </si>
  <si>
    <t>Suporte</t>
  </si>
  <si>
    <t xml:space="preserve">Impostos </t>
  </si>
  <si>
    <t>Tipo</t>
  </si>
  <si>
    <t>Medição</t>
  </si>
  <si>
    <t>Descrição (C, C e C)</t>
  </si>
  <si>
    <t>Prerequisitos</t>
  </si>
  <si>
    <t>Cobertura</t>
  </si>
  <si>
    <t>Prioridade</t>
  </si>
  <si>
    <t>Atendimento (hrs)</t>
  </si>
  <si>
    <t>Resolução (hrs)</t>
  </si>
  <si>
    <t>Validade</t>
  </si>
  <si>
    <t>Localidade da Prestação</t>
  </si>
  <si>
    <t>Custo S/IMP por item</t>
  </si>
  <si>
    <t>Multiplo Custo</t>
  </si>
  <si>
    <t>PIS/COFINS</t>
  </si>
  <si>
    <t>ISS</t>
  </si>
  <si>
    <t>Totais</t>
  </si>
  <si>
    <t>Custo C/IMP</t>
  </si>
  <si>
    <t>Lucratividade</t>
  </si>
  <si>
    <t>Preço</t>
  </si>
  <si>
    <t>Por item</t>
  </si>
  <si>
    <t>24x7</t>
  </si>
  <si>
    <t>1 ano</t>
  </si>
  <si>
    <t>Campinas</t>
  </si>
  <si>
    <t>Por Hora</t>
  </si>
  <si>
    <t>Por Semana</t>
  </si>
  <si>
    <t>Por Mês</t>
  </si>
  <si>
    <t>Por Serviço Completo</t>
  </si>
  <si>
    <t>Qtd. Mensal</t>
  </si>
  <si>
    <t>GTX 1050</t>
  </si>
  <si>
    <t>9x5</t>
  </si>
  <si>
    <t>GTX 1660</t>
  </si>
  <si>
    <t>Placa de video NVIDIA, Arquitetura Pascat, Bosst clock 1518 Mhz, Memoria de 3 GB GDDR5, Velocidade de memoria 7Gbps.</t>
  </si>
  <si>
    <t>Placa de video NVIDIA, Arquitetura Turing, Boost clock 1785 Mhz, Memoria de 6GB GDDR5, Velocidade de memoria 8Gbps.</t>
  </si>
  <si>
    <t>Migração de BD</t>
  </si>
  <si>
    <t>Migração de banco de dados relacional SQL para ORACLE</t>
  </si>
  <si>
    <t>Monitor Dell P2719H</t>
  </si>
  <si>
    <t>Monitor dell, de 27 polegadas, Resolução nativa de 1920x1080 (Full HD) a 60Hz, tempos de resposta 8ms, Conectores HDMI, VGA, DisplayPort</t>
  </si>
  <si>
    <t>14x5</t>
  </si>
  <si>
    <t>Suporte preventivo e corretivo nas maquinas do cliente.</t>
  </si>
  <si>
    <t>12x6</t>
  </si>
  <si>
    <t>Instalação e configuração do servidor</t>
  </si>
  <si>
    <t>instalação e configuração completa do servidor ( Instalação fisica, Instalação do S.O, configuração do servidor para adequação a rede do cliente)</t>
  </si>
  <si>
    <t>Servidor Dell PowerEdge T340</t>
  </si>
  <si>
    <t>Servidor dell powerEdge T340, Processador Xeon  E-2100, 4 Slots DIMM DDR 4 suporte par maximo 64 GB, Armazenamento SATA e SAS, 3 Portas USB 3.0 e 5 Portas USB 2.0.</t>
  </si>
  <si>
    <t>Computador DELL Inspiron Small Desktop</t>
  </si>
  <si>
    <t>Computador dell, com processador i3- 8100, 4 GB de memoria RAM DDR4, Armazenamento de 1 TB, Windows 10 64 bit home</t>
  </si>
  <si>
    <t>Limpeza de impressoras</t>
  </si>
  <si>
    <t>Limpeza de impressoras, incluindo troca de tonner</t>
  </si>
  <si>
    <t>Placa mãe com PCI-EXPRESS x16, fonte de alimentação 350 Watts</t>
  </si>
  <si>
    <t>Placa mãe com PCI-EXPRESS x16, fonte de alimentação 450 Watts</t>
  </si>
  <si>
    <t>Licenças dos bancos de dados SQL e Oracle</t>
  </si>
  <si>
    <t>Análise e desenvolvimento de sistemas</t>
  </si>
  <si>
    <t>Programação</t>
  </si>
  <si>
    <t>Processamento, armazenamento ou hospedagem de dados, textos, imagens, vídeos, páginas eletrônicas, aplicativos e sistemas de informação, entre outros formatos, e congêneres.</t>
  </si>
  <si>
    <t>Elaboração de programas de computadores, inclusive de jogos eletrônicos, independentemente da arquitetura construtiva da máquina em que o programa será executado, incluindo tablets , smartphones e congêneres.</t>
  </si>
  <si>
    <t xml:space="preserve">Licenciamento ou cessão de direito de uso de programas de computação. </t>
  </si>
  <si>
    <t>Assessoria e consultoria em informática.</t>
  </si>
  <si>
    <t>Suporte técnico em informática, inclusive instalação, configuração e manutenção de programas de computação e bancos de dados.</t>
  </si>
  <si>
    <t>Planejamento, confecção, manutenção e atualização de páginas eletrônicas.</t>
  </si>
  <si>
    <t>Disponibilização, sem cessão definitiva, de conteúdos de áudio, vídeo, imagem e texto por meio da internet, respeitada a imunidade de livros, jornais e periódicos (exceto a distribuição de conteúdos pelas prestadoras de serviço de acesso condicionado, de que trata a Lei Federal nº 12.485, de 12 de setembro de 2011, sujeita ao ICMS).</t>
  </si>
  <si>
    <t>Serviços de informática e congêneres</t>
  </si>
  <si>
    <t>Alíquota</t>
  </si>
  <si>
    <t>-</t>
  </si>
  <si>
    <t>Possuir impressoras</t>
  </si>
  <si>
    <t>Possuir um servidor</t>
  </si>
  <si>
    <t>TABELA DE ISSQN - PREFEITURA MUNICIPAL DE CAMPINAS/SP</t>
  </si>
  <si>
    <t>Upgrade de software</t>
  </si>
  <si>
    <t>Upgrade completo em um software de controle de matéria prima devido à nova demanda e controle de produtos</t>
  </si>
  <si>
    <t>Argentina</t>
  </si>
  <si>
    <t>Abner Candido Matias</t>
  </si>
  <si>
    <t>Anderson Cesar</t>
  </si>
  <si>
    <t>Luan Diego</t>
  </si>
  <si>
    <t>Lucas Amstalden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</si>
</sst>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10" fontId="2" fillId="0" borderId="6" xfId="2" applyNumberFormat="1" applyFont="1" applyBorder="1" applyAlignment="1">
      <alignment horizontal="center"/>
    </xf>
    <xf numFmtId="9" fontId="2" fillId="0" borderId="6" xfId="2" applyFont="1" applyBorder="1" applyAlignment="1">
      <alignment horizontal="center"/>
    </xf>
    <xf numFmtId="9" fontId="2" fillId="0" borderId="6" xfId="1" applyNumberFormat="1" applyFont="1" applyBorder="1"/>
    <xf numFmtId="9" fontId="2" fillId="0" borderId="6" xfId="0" applyNumberFormat="1" applyFont="1" applyBorder="1"/>
    <xf numFmtId="44" fontId="2" fillId="0" borderId="7" xfId="1" applyFont="1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44" fontId="2" fillId="2" borderId="9" xfId="1" applyFont="1" applyFill="1" applyBorder="1"/>
    <xf numFmtId="10" fontId="2" fillId="2" borderId="9" xfId="2" applyNumberFormat="1" applyFont="1" applyFill="1" applyBorder="1" applyAlignment="1">
      <alignment horizontal="center"/>
    </xf>
    <xf numFmtId="9" fontId="2" fillId="2" borderId="9" xfId="2" applyFont="1" applyFill="1" applyBorder="1" applyAlignment="1">
      <alignment horizontal="center"/>
    </xf>
    <xf numFmtId="9" fontId="2" fillId="2" borderId="9" xfId="1" applyNumberFormat="1" applyFont="1" applyFill="1" applyBorder="1"/>
    <xf numFmtId="9" fontId="2" fillId="2" borderId="9" xfId="0" applyNumberFormat="1" applyFont="1" applyFill="1" applyBorder="1"/>
    <xf numFmtId="44" fontId="2" fillId="2" borderId="10" xfId="1" applyFont="1" applyFill="1" applyBorder="1"/>
    <xf numFmtId="0" fontId="2" fillId="0" borderId="11" xfId="0" applyFont="1" applyBorder="1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6" xfId="0" applyBorder="1" applyAlignment="1">
      <alignment horizontal="center" vertical="center"/>
    </xf>
    <xf numFmtId="9" fontId="0" fillId="0" borderId="6" xfId="2" applyNumberFormat="1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6" xfId="0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Normal="100" workbookViewId="0">
      <selection activeCell="B28" sqref="B28"/>
    </sheetView>
  </sheetViews>
  <sheetFormatPr defaultRowHeight="15" x14ac:dyDescent="0.25"/>
  <cols>
    <col min="1" max="1" width="40.140625" bestFit="1" customWidth="1"/>
    <col min="2" max="2" width="20.85546875" bestFit="1" customWidth="1"/>
    <col min="3" max="3" width="165.5703125" bestFit="1" customWidth="1"/>
    <col min="4" max="4" width="63.140625" bestFit="1" customWidth="1"/>
    <col min="5" max="5" width="20.42578125" bestFit="1" customWidth="1"/>
    <col min="6" max="6" width="10.85546875" bestFit="1" customWidth="1"/>
    <col min="7" max="7" width="11.28515625" bestFit="1" customWidth="1"/>
    <col min="8" max="8" width="19.28515625" bestFit="1" customWidth="1"/>
    <col min="9" max="9" width="16" bestFit="1" customWidth="1"/>
    <col min="10" max="10" width="9.42578125" bestFit="1" customWidth="1"/>
    <col min="11" max="11" width="25" bestFit="1" customWidth="1"/>
    <col min="12" max="12" width="22.42578125" bestFit="1" customWidth="1"/>
    <col min="13" max="13" width="17" bestFit="1" customWidth="1"/>
    <col min="14" max="14" width="12" bestFit="1" customWidth="1"/>
    <col min="15" max="15" width="3.85546875" bestFit="1" customWidth="1"/>
    <col min="16" max="16" width="6.85546875" bestFit="1" customWidth="1"/>
    <col min="17" max="17" width="14.140625" bestFit="1" customWidth="1"/>
    <col min="18" max="18" width="4.85546875" bestFit="1" customWidth="1"/>
    <col min="19" max="19" width="12.85546875" bestFit="1" customWidth="1"/>
    <col min="20" max="20" width="14.140625" bestFit="1" customWidth="1"/>
    <col min="26" max="26" width="89.7109375" bestFit="1" customWidth="1"/>
  </cols>
  <sheetData>
    <row r="1" spans="1:20" ht="16.5" thickBot="1" x14ac:dyDescent="0.3">
      <c r="A1" s="1"/>
      <c r="B1" s="1"/>
      <c r="C1" s="2"/>
      <c r="D1" s="2"/>
      <c r="E1" s="2"/>
      <c r="F1" s="3" t="s">
        <v>0</v>
      </c>
      <c r="G1" s="33" t="s">
        <v>1</v>
      </c>
      <c r="H1" s="33"/>
      <c r="I1" s="33"/>
      <c r="J1" s="2"/>
      <c r="K1" s="2"/>
      <c r="L1" s="2"/>
      <c r="M1" s="2"/>
      <c r="N1" s="34" t="s">
        <v>2</v>
      </c>
      <c r="O1" s="34"/>
      <c r="P1" s="34"/>
      <c r="Q1" s="3"/>
      <c r="R1" s="4"/>
      <c r="S1" s="4"/>
      <c r="T1" s="4"/>
    </row>
    <row r="2" spans="1:20" ht="15.75" x14ac:dyDescent="0.25">
      <c r="A2" s="5" t="s">
        <v>3</v>
      </c>
      <c r="B2" s="6" t="s">
        <v>4</v>
      </c>
      <c r="C2" s="7" t="s">
        <v>5</v>
      </c>
      <c r="D2" s="7" t="s">
        <v>6</v>
      </c>
      <c r="E2" s="7" t="s">
        <v>29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35" t="s">
        <v>19</v>
      </c>
      <c r="S2" s="35"/>
      <c r="T2" s="8" t="s">
        <v>20</v>
      </c>
    </row>
    <row r="3" spans="1:20" ht="15.75" x14ac:dyDescent="0.25">
      <c r="A3" s="9" t="s">
        <v>30</v>
      </c>
      <c r="B3" s="10" t="s">
        <v>21</v>
      </c>
      <c r="C3" s="11" t="s">
        <v>33</v>
      </c>
      <c r="D3" s="11" t="s">
        <v>50</v>
      </c>
      <c r="E3" s="11">
        <v>3</v>
      </c>
      <c r="F3" s="11" t="s">
        <v>31</v>
      </c>
      <c r="G3" s="11">
        <v>2</v>
      </c>
      <c r="H3" s="11">
        <v>1</v>
      </c>
      <c r="I3" s="11">
        <v>288</v>
      </c>
      <c r="J3" s="11" t="s">
        <v>23</v>
      </c>
      <c r="K3" s="11" t="s">
        <v>24</v>
      </c>
      <c r="L3" s="12">
        <v>950</v>
      </c>
      <c r="M3" s="12">
        <f t="shared" ref="M3:M12" si="0">E3*L3</f>
        <v>2850</v>
      </c>
      <c r="N3" s="13">
        <v>9.2499999999999999E-2</v>
      </c>
      <c r="O3" s="14">
        <v>0</v>
      </c>
      <c r="P3" s="15">
        <f t="shared" ref="P3:P12" si="1">SUM(N3:O3)</f>
        <v>9.2499999999999999E-2</v>
      </c>
      <c r="Q3" s="12">
        <f t="shared" ref="Q3:Q11" si="2">(M3*P3)+M3</f>
        <v>3113.625</v>
      </c>
      <c r="R3" s="16">
        <v>0.2</v>
      </c>
      <c r="S3" s="12">
        <f t="shared" ref="S3:S12" si="3">Q3*R3</f>
        <v>622.72500000000002</v>
      </c>
      <c r="T3" s="17">
        <f t="shared" ref="T3:T12" si="4">Q3+S3</f>
        <v>3736.35</v>
      </c>
    </row>
    <row r="4" spans="1:20" ht="15.75" x14ac:dyDescent="0.25">
      <c r="A4" s="9" t="s">
        <v>32</v>
      </c>
      <c r="B4" s="10" t="s">
        <v>21</v>
      </c>
      <c r="C4" s="11" t="s">
        <v>34</v>
      </c>
      <c r="D4" s="11" t="s">
        <v>51</v>
      </c>
      <c r="E4" s="11">
        <v>1</v>
      </c>
      <c r="F4" s="11" t="s">
        <v>31</v>
      </c>
      <c r="G4" s="11">
        <v>2</v>
      </c>
      <c r="H4" s="11">
        <v>1</v>
      </c>
      <c r="I4" s="11">
        <v>288</v>
      </c>
      <c r="J4" s="11" t="s">
        <v>23</v>
      </c>
      <c r="K4" s="11" t="s">
        <v>24</v>
      </c>
      <c r="L4" s="12">
        <v>1200</v>
      </c>
      <c r="M4" s="12">
        <f t="shared" si="0"/>
        <v>1200</v>
      </c>
      <c r="N4" s="13">
        <v>9.2499999999999999E-2</v>
      </c>
      <c r="O4" s="14">
        <v>0</v>
      </c>
      <c r="P4" s="15">
        <f t="shared" si="1"/>
        <v>9.2499999999999999E-2</v>
      </c>
      <c r="Q4" s="12">
        <f t="shared" si="2"/>
        <v>1311</v>
      </c>
      <c r="R4" s="16">
        <v>0.2</v>
      </c>
      <c r="S4" s="12">
        <f t="shared" si="3"/>
        <v>262.2</v>
      </c>
      <c r="T4" s="17">
        <f t="shared" si="4"/>
        <v>1573.2</v>
      </c>
    </row>
    <row r="5" spans="1:20" ht="15.75" x14ac:dyDescent="0.25">
      <c r="A5" s="9" t="s">
        <v>37</v>
      </c>
      <c r="B5" s="10" t="s">
        <v>21</v>
      </c>
      <c r="C5" s="11" t="s">
        <v>38</v>
      </c>
      <c r="D5" s="11" t="s">
        <v>64</v>
      </c>
      <c r="E5" s="11">
        <v>5</v>
      </c>
      <c r="F5" s="11" t="s">
        <v>39</v>
      </c>
      <c r="G5" s="11">
        <v>3</v>
      </c>
      <c r="H5" s="11">
        <v>1</v>
      </c>
      <c r="I5" s="11">
        <v>288</v>
      </c>
      <c r="J5" s="11" t="s">
        <v>23</v>
      </c>
      <c r="K5" s="11" t="s">
        <v>24</v>
      </c>
      <c r="L5" s="12">
        <v>835.9</v>
      </c>
      <c r="M5" s="12">
        <f t="shared" si="0"/>
        <v>4179.5</v>
      </c>
      <c r="N5" s="13">
        <v>9.2499999999999999E-2</v>
      </c>
      <c r="O5" s="14">
        <v>0.02</v>
      </c>
      <c r="P5" s="15">
        <f t="shared" si="1"/>
        <v>0.1125</v>
      </c>
      <c r="Q5" s="12">
        <f t="shared" si="2"/>
        <v>4649.6937500000004</v>
      </c>
      <c r="R5" s="16">
        <v>0.2</v>
      </c>
      <c r="S5" s="12">
        <f t="shared" si="3"/>
        <v>929.93875000000014</v>
      </c>
      <c r="T5" s="17">
        <f t="shared" si="4"/>
        <v>5579.6325000000006</v>
      </c>
    </row>
    <row r="6" spans="1:20" ht="15.75" x14ac:dyDescent="0.25">
      <c r="A6" s="9" t="s">
        <v>46</v>
      </c>
      <c r="B6" s="10" t="s">
        <v>21</v>
      </c>
      <c r="C6" s="11" t="s">
        <v>47</v>
      </c>
      <c r="D6" s="11" t="s">
        <v>64</v>
      </c>
      <c r="E6" s="11">
        <v>10</v>
      </c>
      <c r="F6" s="11" t="s">
        <v>39</v>
      </c>
      <c r="G6" s="11">
        <v>3</v>
      </c>
      <c r="H6" s="11">
        <v>1</v>
      </c>
      <c r="I6" s="11">
        <v>288</v>
      </c>
      <c r="J6" s="11" t="s">
        <v>23</v>
      </c>
      <c r="K6" s="11" t="s">
        <v>24</v>
      </c>
      <c r="L6" s="12">
        <v>1818.02</v>
      </c>
      <c r="M6" s="12">
        <f t="shared" si="0"/>
        <v>18180.2</v>
      </c>
      <c r="N6" s="13">
        <v>9.2499999999999999E-2</v>
      </c>
      <c r="O6" s="14">
        <v>0.02</v>
      </c>
      <c r="P6" s="15">
        <f t="shared" si="1"/>
        <v>0.1125</v>
      </c>
      <c r="Q6" s="12">
        <f t="shared" si="2"/>
        <v>20225.4725</v>
      </c>
      <c r="R6" s="16">
        <v>0.2</v>
      </c>
      <c r="S6" s="12">
        <f t="shared" si="3"/>
        <v>4045.0945000000002</v>
      </c>
      <c r="T6" s="17">
        <f t="shared" si="4"/>
        <v>24270.566999999999</v>
      </c>
    </row>
    <row r="7" spans="1:20" ht="15.75" x14ac:dyDescent="0.25">
      <c r="A7" s="9" t="s">
        <v>44</v>
      </c>
      <c r="B7" s="10" t="s">
        <v>21</v>
      </c>
      <c r="C7" s="11" t="s">
        <v>45</v>
      </c>
      <c r="D7" s="11" t="s">
        <v>64</v>
      </c>
      <c r="E7" s="11">
        <v>1</v>
      </c>
      <c r="F7" s="11" t="s">
        <v>22</v>
      </c>
      <c r="G7" s="11">
        <v>1</v>
      </c>
      <c r="H7" s="11">
        <v>4</v>
      </c>
      <c r="I7" s="11">
        <v>8</v>
      </c>
      <c r="J7" s="11" t="s">
        <v>23</v>
      </c>
      <c r="K7" s="11" t="s">
        <v>24</v>
      </c>
      <c r="L7" s="12">
        <v>4800.7700000000004</v>
      </c>
      <c r="M7" s="12">
        <f t="shared" si="0"/>
        <v>4800.7700000000004</v>
      </c>
      <c r="N7" s="13">
        <v>9.2499999999999999E-2</v>
      </c>
      <c r="O7" s="14">
        <v>0.02</v>
      </c>
      <c r="P7" s="15">
        <f t="shared" si="1"/>
        <v>0.1125</v>
      </c>
      <c r="Q7" s="12">
        <f t="shared" si="2"/>
        <v>5340.8566250000003</v>
      </c>
      <c r="R7" s="16">
        <v>0.2</v>
      </c>
      <c r="S7" s="12">
        <f t="shared" si="3"/>
        <v>1068.171325</v>
      </c>
      <c r="T7" s="17">
        <f t="shared" si="4"/>
        <v>6409.0279500000006</v>
      </c>
    </row>
    <row r="8" spans="1:20" ht="15.75" x14ac:dyDescent="0.25">
      <c r="A8" s="9" t="s">
        <v>35</v>
      </c>
      <c r="B8" s="10" t="s">
        <v>25</v>
      </c>
      <c r="C8" s="11" t="s">
        <v>36</v>
      </c>
      <c r="D8" s="11" t="s">
        <v>52</v>
      </c>
      <c r="E8" s="11">
        <v>1</v>
      </c>
      <c r="F8" s="11" t="s">
        <v>22</v>
      </c>
      <c r="G8" s="11">
        <v>1</v>
      </c>
      <c r="H8" s="11">
        <v>10</v>
      </c>
      <c r="I8" s="11">
        <v>10</v>
      </c>
      <c r="J8" s="11" t="s">
        <v>23</v>
      </c>
      <c r="K8" s="11" t="s">
        <v>24</v>
      </c>
      <c r="L8" s="12">
        <v>3800</v>
      </c>
      <c r="M8" s="12">
        <f t="shared" si="0"/>
        <v>3800</v>
      </c>
      <c r="N8" s="13">
        <v>9.2499999999999999E-2</v>
      </c>
      <c r="O8" s="14">
        <v>0.02</v>
      </c>
      <c r="P8" s="15">
        <f t="shared" si="1"/>
        <v>0.1125</v>
      </c>
      <c r="Q8" s="12">
        <f t="shared" si="2"/>
        <v>4227.5</v>
      </c>
      <c r="R8" s="16">
        <v>0.25</v>
      </c>
      <c r="S8" s="12">
        <f t="shared" si="3"/>
        <v>1056.875</v>
      </c>
      <c r="T8" s="17">
        <f t="shared" si="4"/>
        <v>5284.375</v>
      </c>
    </row>
    <row r="9" spans="1:20" ht="15.75" x14ac:dyDescent="0.25">
      <c r="A9" s="9" t="s">
        <v>48</v>
      </c>
      <c r="B9" s="10" t="s">
        <v>26</v>
      </c>
      <c r="C9" s="11" t="s">
        <v>49</v>
      </c>
      <c r="D9" s="11" t="s">
        <v>65</v>
      </c>
      <c r="E9" s="11">
        <v>4</v>
      </c>
      <c r="F9" s="11" t="s">
        <v>31</v>
      </c>
      <c r="G9" s="11">
        <v>3</v>
      </c>
      <c r="H9" s="11">
        <v>1</v>
      </c>
      <c r="I9" s="11">
        <v>24</v>
      </c>
      <c r="J9" s="11" t="s">
        <v>23</v>
      </c>
      <c r="K9" s="11" t="s">
        <v>24</v>
      </c>
      <c r="L9" s="12">
        <v>900</v>
      </c>
      <c r="M9" s="12">
        <f t="shared" si="0"/>
        <v>3600</v>
      </c>
      <c r="N9" s="13">
        <v>9.2499999999999999E-2</v>
      </c>
      <c r="O9" s="14">
        <v>0.02</v>
      </c>
      <c r="P9" s="15">
        <f t="shared" si="1"/>
        <v>0.1125</v>
      </c>
      <c r="Q9" s="12">
        <f t="shared" si="2"/>
        <v>4005</v>
      </c>
      <c r="R9" s="16">
        <v>0.1</v>
      </c>
      <c r="S9" s="12">
        <f>Q9*R9</f>
        <v>400.5</v>
      </c>
      <c r="T9" s="17">
        <f t="shared" si="4"/>
        <v>4405.5</v>
      </c>
    </row>
    <row r="10" spans="1:20" ht="15.75" x14ac:dyDescent="0.25">
      <c r="A10" s="9" t="s">
        <v>1</v>
      </c>
      <c r="B10" s="10" t="s">
        <v>27</v>
      </c>
      <c r="C10" s="11" t="s">
        <v>40</v>
      </c>
      <c r="D10" s="11" t="s">
        <v>64</v>
      </c>
      <c r="E10" s="11">
        <v>30</v>
      </c>
      <c r="F10" s="11" t="s">
        <v>41</v>
      </c>
      <c r="G10" s="11">
        <v>1</v>
      </c>
      <c r="H10" s="11">
        <v>2</v>
      </c>
      <c r="I10" s="11">
        <v>4</v>
      </c>
      <c r="J10" s="11" t="s">
        <v>23</v>
      </c>
      <c r="K10" s="11" t="s">
        <v>24</v>
      </c>
      <c r="L10" s="12">
        <v>500</v>
      </c>
      <c r="M10" s="12">
        <f t="shared" si="0"/>
        <v>15000</v>
      </c>
      <c r="N10" s="13">
        <v>9.2499999999999999E-2</v>
      </c>
      <c r="O10" s="14">
        <v>0.02</v>
      </c>
      <c r="P10" s="15">
        <f t="shared" si="1"/>
        <v>0.1125</v>
      </c>
      <c r="Q10" s="12">
        <f t="shared" si="2"/>
        <v>16687.5</v>
      </c>
      <c r="R10" s="16">
        <v>0.4</v>
      </c>
      <c r="S10" s="12">
        <f t="shared" si="3"/>
        <v>6675</v>
      </c>
      <c r="T10" s="17">
        <f t="shared" si="4"/>
        <v>23362.5</v>
      </c>
    </row>
    <row r="11" spans="1:20" ht="15.75" x14ac:dyDescent="0.25">
      <c r="A11" s="9" t="s">
        <v>42</v>
      </c>
      <c r="B11" s="27" t="s">
        <v>28</v>
      </c>
      <c r="C11" s="11" t="s">
        <v>43</v>
      </c>
      <c r="D11" s="11" t="s">
        <v>66</v>
      </c>
      <c r="E11" s="11">
        <v>1</v>
      </c>
      <c r="F11" s="11" t="s">
        <v>22</v>
      </c>
      <c r="G11" s="11">
        <v>1</v>
      </c>
      <c r="H11" s="11">
        <v>2</v>
      </c>
      <c r="I11" s="11">
        <v>5</v>
      </c>
      <c r="J11" s="11" t="s">
        <v>23</v>
      </c>
      <c r="K11" s="11" t="s">
        <v>24</v>
      </c>
      <c r="L11" s="12">
        <v>1350</v>
      </c>
      <c r="M11" s="12">
        <f t="shared" si="0"/>
        <v>1350</v>
      </c>
      <c r="N11" s="13">
        <v>9.2499999999999999E-2</v>
      </c>
      <c r="O11" s="14">
        <v>0.02</v>
      </c>
      <c r="P11" s="15">
        <f t="shared" si="1"/>
        <v>0.1125</v>
      </c>
      <c r="Q11" s="12">
        <f t="shared" si="2"/>
        <v>1501.875</v>
      </c>
      <c r="R11" s="16">
        <v>0.5</v>
      </c>
      <c r="S11" s="12">
        <f t="shared" si="3"/>
        <v>750.9375</v>
      </c>
      <c r="T11" s="17">
        <f t="shared" si="4"/>
        <v>2252.8125</v>
      </c>
    </row>
    <row r="12" spans="1:20" ht="16.5" thickBot="1" x14ac:dyDescent="0.3">
      <c r="A12" s="18" t="s">
        <v>68</v>
      </c>
      <c r="B12" s="19" t="s">
        <v>28</v>
      </c>
      <c r="C12" s="20" t="s">
        <v>69</v>
      </c>
      <c r="D12" s="20" t="s">
        <v>64</v>
      </c>
      <c r="E12" s="20">
        <v>1</v>
      </c>
      <c r="F12" s="20" t="s">
        <v>22</v>
      </c>
      <c r="G12" s="20">
        <v>1</v>
      </c>
      <c r="H12" s="20">
        <v>2</v>
      </c>
      <c r="I12" s="20">
        <v>4</v>
      </c>
      <c r="J12" s="20" t="s">
        <v>23</v>
      </c>
      <c r="K12" s="20" t="s">
        <v>70</v>
      </c>
      <c r="L12" s="21">
        <v>7500</v>
      </c>
      <c r="M12" s="21">
        <f t="shared" si="0"/>
        <v>7500</v>
      </c>
      <c r="N12" s="22">
        <v>9.2499999999999999E-2</v>
      </c>
      <c r="O12" s="23">
        <v>0.02</v>
      </c>
      <c r="P12" s="24">
        <f t="shared" si="1"/>
        <v>0.1125</v>
      </c>
      <c r="Q12" s="21">
        <f>(M12*P12)+M12</f>
        <v>8343.75</v>
      </c>
      <c r="R12" s="25">
        <v>0.2</v>
      </c>
      <c r="S12" s="21">
        <f t="shared" si="3"/>
        <v>1668.75</v>
      </c>
      <c r="T12" s="26">
        <f t="shared" si="4"/>
        <v>10012.5</v>
      </c>
    </row>
    <row r="13" spans="1:20" ht="15.75" thickTop="1" x14ac:dyDescent="0.25"/>
    <row r="15" spans="1:20" x14ac:dyDescent="0.25">
      <c r="A15" s="36" t="s">
        <v>67</v>
      </c>
      <c r="B15" s="36"/>
      <c r="H15" s="28">
        <v>1149</v>
      </c>
      <c r="I15" s="29">
        <f>SUM(H15*9.25%)</f>
        <v>106.2825</v>
      </c>
      <c r="J15" s="29">
        <f>SUM(H15*3%)</f>
        <v>34.47</v>
      </c>
      <c r="K15" s="29">
        <f>SUM(H15*15%)</f>
        <v>172.35</v>
      </c>
    </row>
    <row r="16" spans="1:20" x14ac:dyDescent="0.25">
      <c r="A16" s="32" t="s">
        <v>62</v>
      </c>
      <c r="B16" s="32" t="s">
        <v>63</v>
      </c>
    </row>
    <row r="17" spans="1:8" x14ac:dyDescent="0.25">
      <c r="A17" s="30" t="s">
        <v>53</v>
      </c>
      <c r="B17" s="31">
        <v>0.02</v>
      </c>
      <c r="H17" s="29">
        <f>SUM(H15-I15-J15-K15)</f>
        <v>835.89749999999992</v>
      </c>
    </row>
    <row r="18" spans="1:8" x14ac:dyDescent="0.25">
      <c r="A18" s="30" t="s">
        <v>54</v>
      </c>
      <c r="B18" s="31">
        <v>0.02</v>
      </c>
    </row>
    <row r="19" spans="1:8" x14ac:dyDescent="0.25">
      <c r="A19" s="30" t="s">
        <v>55</v>
      </c>
      <c r="B19" s="31">
        <v>0.02</v>
      </c>
    </row>
    <row r="20" spans="1:8" x14ac:dyDescent="0.25">
      <c r="A20" s="30" t="s">
        <v>56</v>
      </c>
      <c r="B20" s="31">
        <v>0.02</v>
      </c>
    </row>
    <row r="21" spans="1:8" x14ac:dyDescent="0.25">
      <c r="A21" s="30" t="s">
        <v>57</v>
      </c>
      <c r="B21" s="31">
        <v>0.02</v>
      </c>
    </row>
    <row r="22" spans="1:8" x14ac:dyDescent="0.25">
      <c r="A22" s="30" t="s">
        <v>58</v>
      </c>
      <c r="B22" s="31">
        <v>0.02</v>
      </c>
    </row>
    <row r="23" spans="1:8" x14ac:dyDescent="0.25">
      <c r="A23" s="30" t="s">
        <v>59</v>
      </c>
      <c r="B23" s="31">
        <v>0.02</v>
      </c>
    </row>
    <row r="24" spans="1:8" x14ac:dyDescent="0.25">
      <c r="A24" s="30" t="s">
        <v>60</v>
      </c>
      <c r="B24" s="31">
        <v>0.02</v>
      </c>
    </row>
    <row r="25" spans="1:8" x14ac:dyDescent="0.25">
      <c r="A25" s="30" t="s">
        <v>61</v>
      </c>
      <c r="B25" s="31">
        <v>0.02</v>
      </c>
    </row>
  </sheetData>
  <mergeCells count="4">
    <mergeCell ref="G1:I1"/>
    <mergeCell ref="N1:P1"/>
    <mergeCell ref="R2:S2"/>
    <mergeCell ref="A15:B1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7" sqref="C7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Catalogo</vt:lpstr>
      <vt:lpstr>Integrantes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CANDIDO MATIAS</dc:creator>
  <cp:lastModifiedBy>LUCAS AMSTALDEN SOUZA</cp:lastModifiedBy>
  <dcterms:created xsi:type="dcterms:W3CDTF">2019-03-26T00:24:29Z</dcterms:created>
  <dcterms:modified xsi:type="dcterms:W3CDTF">2019-03-29T00:18:46Z</dcterms:modified>
</cp:coreProperties>
</file>