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Modelo" sheetId="1" r:id="rId1"/>
  </sheets>
  <calcPr calcId="162913"/>
</workbook>
</file>

<file path=xl/calcChain.xml><?xml version="1.0" encoding="utf-8"?>
<calcChain xmlns="http://schemas.openxmlformats.org/spreadsheetml/2006/main">
  <c r="P8" i="1" l="1"/>
  <c r="P12" i="1" l="1"/>
  <c r="M12" i="1"/>
  <c r="P11" i="1"/>
  <c r="M11" i="1"/>
  <c r="Q11" i="1" s="1"/>
  <c r="I11" i="1"/>
  <c r="P10" i="1"/>
  <c r="Q10" i="1" s="1"/>
  <c r="M10" i="1"/>
  <c r="I10" i="1"/>
  <c r="H10" i="1"/>
  <c r="P9" i="1"/>
  <c r="M9" i="1"/>
  <c r="Q9" i="1" l="1"/>
  <c r="Q12" i="1"/>
  <c r="S12" i="1" s="1"/>
  <c r="T12" i="1" s="1"/>
  <c r="S11" i="1"/>
  <c r="T11" i="1" s="1"/>
  <c r="S10" i="1"/>
  <c r="T10" i="1" s="1"/>
  <c r="S9" i="1"/>
  <c r="T9" i="1"/>
  <c r="Q8" i="1" l="1"/>
  <c r="M8" i="1"/>
  <c r="P7" i="1"/>
  <c r="M7" i="1"/>
  <c r="Q7" i="1" s="1"/>
  <c r="S8" i="1" l="1"/>
  <c r="T8" i="1" s="1"/>
  <c r="S7" i="1"/>
  <c r="T7" i="1" s="1"/>
  <c r="P3" i="1"/>
  <c r="M3" i="1"/>
  <c r="P5" i="1"/>
  <c r="M5" i="1"/>
  <c r="Q5" i="1" s="1"/>
  <c r="P4" i="1"/>
  <c r="M4" i="1"/>
  <c r="P6" i="1"/>
  <c r="M6" i="1"/>
  <c r="Q6" i="1" l="1"/>
  <c r="S6" i="1" s="1"/>
  <c r="T6" i="1" s="1"/>
  <c r="Q4" i="1"/>
  <c r="S4" i="1" s="1"/>
  <c r="T4" i="1" s="1"/>
  <c r="Q3" i="1"/>
  <c r="S5" i="1"/>
  <c r="T5" i="1" s="1"/>
  <c r="S3" i="1" l="1"/>
  <c r="T3" i="1" s="1"/>
</calcChain>
</file>

<file path=xl/sharedStrings.xml><?xml version="1.0" encoding="utf-8"?>
<sst xmlns="http://schemas.openxmlformats.org/spreadsheetml/2006/main" count="98" uniqueCount="65">
  <si>
    <t>Preço</t>
  </si>
  <si>
    <t>Cobertura</t>
  </si>
  <si>
    <t>8x5</t>
  </si>
  <si>
    <t>Produto</t>
  </si>
  <si>
    <t>Tipo</t>
  </si>
  <si>
    <t xml:space="preserve">Serviços </t>
  </si>
  <si>
    <t>Por Hora</t>
  </si>
  <si>
    <t>Por item</t>
  </si>
  <si>
    <t>Medição</t>
  </si>
  <si>
    <t>Validade</t>
  </si>
  <si>
    <t>Localidade da Prestação</t>
  </si>
  <si>
    <t>Lucratividade</t>
  </si>
  <si>
    <t>Custo C/IMP</t>
  </si>
  <si>
    <t xml:space="preserve">Impostos </t>
  </si>
  <si>
    <t>ISS</t>
  </si>
  <si>
    <t>PIS/COFINS</t>
  </si>
  <si>
    <t>Totais</t>
  </si>
  <si>
    <t>Campinas</t>
  </si>
  <si>
    <t>1 ano</t>
  </si>
  <si>
    <t>12x5</t>
  </si>
  <si>
    <t>SLA</t>
  </si>
  <si>
    <t>Custo S/IMP por item</t>
  </si>
  <si>
    <t>Prerequisitos</t>
  </si>
  <si>
    <t>Atendimento (hrs)</t>
  </si>
  <si>
    <t>Resolução (hrs)</t>
  </si>
  <si>
    <t>Prioridade</t>
  </si>
  <si>
    <t>Quantidade Mensal</t>
  </si>
  <si>
    <t>Descrição (C, C e C)</t>
  </si>
  <si>
    <t>Suporte</t>
  </si>
  <si>
    <t>20x6</t>
  </si>
  <si>
    <t>Multiplo Custo</t>
  </si>
  <si>
    <t>Computador Gamer</t>
  </si>
  <si>
    <t>Monitor e periféricos</t>
  </si>
  <si>
    <t>Monitor</t>
  </si>
  <si>
    <t>Computador/TV</t>
  </si>
  <si>
    <t>8X5</t>
  </si>
  <si>
    <t>Software de gerenciamento de ativos</t>
  </si>
  <si>
    <t>Computador, Infraestrutura de rede, internet</t>
  </si>
  <si>
    <t>Impressora Brother L5652</t>
  </si>
  <si>
    <t>Computador, Infraestrutura de rede</t>
  </si>
  <si>
    <t>Computador, Banco de Dados</t>
  </si>
  <si>
    <t>Por Item</t>
  </si>
  <si>
    <t>Celular Xiaomi Mi Max 2</t>
  </si>
  <si>
    <t>Chip</t>
  </si>
  <si>
    <t>Suporte em Pacote Office</t>
  </si>
  <si>
    <t>Computador*, conexão internet</t>
  </si>
  <si>
    <t>9x5</t>
  </si>
  <si>
    <t>6 meses</t>
  </si>
  <si>
    <t>energia, internet</t>
  </si>
  <si>
    <t>3 anos</t>
  </si>
  <si>
    <t>energia, rede wifi</t>
  </si>
  <si>
    <t>Projetor Led HDMI 130" Wifi</t>
  </si>
  <si>
    <t>Câmera segurança resid. HD visão noturna c/ alarme  Wifi</t>
  </si>
  <si>
    <t>Software de clínica veterinária</t>
  </si>
  <si>
    <t>Serviço Cloud</t>
  </si>
  <si>
    <t>24x7x365</t>
  </si>
  <si>
    <t>ERP ou CRP ou e-mail ou qualquer sistema, banco de dados</t>
  </si>
  <si>
    <t>Por mês</t>
  </si>
  <si>
    <t>http://www.campinas.sp.gov.br</t>
  </si>
  <si>
    <t>https://www.dga.unicamp.br</t>
  </si>
  <si>
    <t>Referências para ISS:</t>
  </si>
  <si>
    <t>Referências para PIS/COFINS de 3,65%</t>
  </si>
  <si>
    <t>https://www.contabilidadenobrasil.com.br</t>
  </si>
  <si>
    <t>Membros: Alan, Nicolas, Roberto, Wilian.</t>
  </si>
  <si>
    <t>Boston, 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</si>
</sst>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1" applyFont="1" applyFill="1" applyBorder="1"/>
    <xf numFmtId="10" fontId="2" fillId="2" borderId="1" xfId="2" applyNumberFormat="1" applyFont="1" applyFill="1" applyBorder="1" applyAlignment="1">
      <alignment horizontal="center"/>
    </xf>
    <xf numFmtId="9" fontId="2" fillId="2" borderId="1" xfId="2" applyFont="1" applyFill="1" applyBorder="1" applyAlignment="1">
      <alignment horizontal="center"/>
    </xf>
    <xf numFmtId="9" fontId="2" fillId="2" borderId="1" xfId="1" applyNumberFormat="1" applyFont="1" applyFill="1" applyBorder="1"/>
    <xf numFmtId="9" fontId="2" fillId="2" borderId="1" xfId="0" applyNumberFormat="1" applyFont="1" applyFill="1" applyBorder="1"/>
    <xf numFmtId="164" fontId="2" fillId="2" borderId="6" xfId="1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/>
    <xf numFmtId="0" fontId="2" fillId="2" borderId="0" xfId="0" applyFont="1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4" fontId="2" fillId="0" borderId="1" xfId="1" applyFont="1" applyFill="1" applyBorder="1"/>
    <xf numFmtId="10" fontId="2" fillId="0" borderId="1" xfId="2" applyNumberFormat="1" applyFont="1" applyFill="1" applyBorder="1" applyAlignment="1">
      <alignment horizontal="center"/>
    </xf>
    <xf numFmtId="9" fontId="2" fillId="0" borderId="1" xfId="2" applyFont="1" applyFill="1" applyBorder="1" applyAlignment="1">
      <alignment horizontal="center"/>
    </xf>
    <xf numFmtId="9" fontId="2" fillId="0" borderId="1" xfId="1" applyNumberFormat="1" applyFont="1" applyFill="1" applyBorder="1"/>
    <xf numFmtId="9" fontId="2" fillId="0" borderId="1" xfId="0" applyNumberFormat="1" applyFont="1" applyFill="1" applyBorder="1"/>
    <xf numFmtId="0" fontId="2" fillId="0" borderId="0" xfId="0" applyFont="1" applyFill="1"/>
    <xf numFmtId="164" fontId="2" fillId="0" borderId="1" xfId="1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164" fontId="2" fillId="0" borderId="6" xfId="1" applyFont="1" applyFill="1" applyBorder="1"/>
    <xf numFmtId="0" fontId="4" fillId="0" borderId="0" xfId="3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164" fontId="2" fillId="2" borderId="0" xfId="1" applyFont="1" applyFill="1" applyBorder="1"/>
    <xf numFmtId="10" fontId="2" fillId="2" borderId="0" xfId="2" applyNumberFormat="1" applyFont="1" applyFill="1" applyBorder="1" applyAlignment="1">
      <alignment horizontal="center"/>
    </xf>
    <xf numFmtId="9" fontId="2" fillId="2" borderId="0" xfId="2" applyFont="1" applyFill="1" applyBorder="1" applyAlignment="1">
      <alignment horizontal="center"/>
    </xf>
    <xf numFmtId="9" fontId="2" fillId="2" borderId="0" xfId="1" applyNumberFormat="1" applyFont="1" applyFill="1" applyBorder="1"/>
    <xf numFmtId="9" fontId="2" fillId="2" borderId="0" xfId="0" applyNumberFormat="1" applyFont="1" applyFill="1" applyBorder="1"/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2" fillId="3" borderId="1" xfId="1" applyFont="1" applyFill="1" applyBorder="1"/>
    <xf numFmtId="10" fontId="2" fillId="3" borderId="1" xfId="2" applyNumberFormat="1" applyFont="1" applyFill="1" applyBorder="1" applyAlignment="1">
      <alignment horizontal="center"/>
    </xf>
    <xf numFmtId="9" fontId="2" fillId="3" borderId="1" xfId="2" applyFont="1" applyFill="1" applyBorder="1" applyAlignment="1">
      <alignment horizontal="center"/>
    </xf>
    <xf numFmtId="9" fontId="2" fillId="3" borderId="1" xfId="1" applyNumberFormat="1" applyFont="1" applyFill="1" applyBorder="1"/>
    <xf numFmtId="9" fontId="2" fillId="3" borderId="1" xfId="0" applyNumberFormat="1" applyFont="1" applyFill="1" applyBorder="1"/>
    <xf numFmtId="164" fontId="2" fillId="3" borderId="6" xfId="1" applyFont="1" applyFill="1" applyBorder="1"/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abilidadenobrasil.com.br/pis-e-cofins/" TargetMode="External"/><Relationship Id="rId2" Type="http://schemas.openxmlformats.org/officeDocument/2006/relationships/hyperlink" Target="https://www.dga.unicamp.br/Conteudos/Documentos/ListaDeServicosISSQNCampinasLei12392_2005.pdf" TargetMode="External"/><Relationship Id="rId1" Type="http://schemas.openxmlformats.org/officeDocument/2006/relationships/hyperlink" Target="http://www.campinas.sp.gov.br/governo/financas/issqn/elementos_issqn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showGridLines="0" tabSelected="1" zoomScale="115" zoomScaleNormal="115" workbookViewId="0">
      <selection activeCell="A12" sqref="A12"/>
    </sheetView>
  </sheetViews>
  <sheetFormatPr defaultColWidth="21.140625" defaultRowHeight="15.75" x14ac:dyDescent="0.25"/>
  <cols>
    <col min="1" max="2" width="21.140625" style="4"/>
    <col min="3" max="3" width="40.28515625" style="3" customWidth="1"/>
    <col min="4" max="4" width="44.42578125" style="3" customWidth="1"/>
    <col min="5" max="5" width="24" style="3" bestFit="1" customWidth="1"/>
    <col min="6" max="11" width="21.140625" style="3"/>
    <col min="12" max="17" width="21.140625" style="3" customWidth="1"/>
    <col min="18" max="19" width="21.140625" style="1" customWidth="1"/>
    <col min="20" max="16384" width="21.140625" style="1"/>
  </cols>
  <sheetData>
    <row r="1" spans="1:20" ht="16.5" thickBot="1" x14ac:dyDescent="0.3">
      <c r="F1" s="2" t="s">
        <v>20</v>
      </c>
      <c r="G1" s="41" t="s">
        <v>28</v>
      </c>
      <c r="H1" s="41"/>
      <c r="I1" s="41"/>
      <c r="N1" s="40" t="s">
        <v>13</v>
      </c>
      <c r="O1" s="40"/>
      <c r="P1" s="40"/>
      <c r="Q1" s="2"/>
    </row>
    <row r="2" spans="1:20" s="18" customFormat="1" x14ac:dyDescent="0.25">
      <c r="A2" s="14" t="s">
        <v>4</v>
      </c>
      <c r="B2" s="15" t="s">
        <v>8</v>
      </c>
      <c r="C2" s="16" t="s">
        <v>27</v>
      </c>
      <c r="D2" s="16" t="s">
        <v>22</v>
      </c>
      <c r="E2" s="16" t="s">
        <v>26</v>
      </c>
      <c r="F2" s="16" t="s">
        <v>1</v>
      </c>
      <c r="G2" s="16" t="s">
        <v>25</v>
      </c>
      <c r="H2" s="16" t="s">
        <v>23</v>
      </c>
      <c r="I2" s="16" t="s">
        <v>24</v>
      </c>
      <c r="J2" s="16" t="s">
        <v>9</v>
      </c>
      <c r="K2" s="16" t="s">
        <v>10</v>
      </c>
      <c r="L2" s="16" t="s">
        <v>21</v>
      </c>
      <c r="M2" s="16" t="s">
        <v>30</v>
      </c>
      <c r="N2" s="16" t="s">
        <v>15</v>
      </c>
      <c r="O2" s="16" t="s">
        <v>14</v>
      </c>
      <c r="P2" s="16" t="s">
        <v>16</v>
      </c>
      <c r="Q2" s="16" t="s">
        <v>12</v>
      </c>
      <c r="R2" s="39" t="s">
        <v>11</v>
      </c>
      <c r="S2" s="39"/>
      <c r="T2" s="17" t="s">
        <v>0</v>
      </c>
    </row>
    <row r="3" spans="1:20" s="27" customFormat="1" x14ac:dyDescent="0.25">
      <c r="A3" s="20" t="s">
        <v>3</v>
      </c>
      <c r="B3" s="20" t="s">
        <v>7</v>
      </c>
      <c r="C3" s="21" t="s">
        <v>31</v>
      </c>
      <c r="D3" s="21" t="s">
        <v>32</v>
      </c>
      <c r="E3" s="21">
        <v>1</v>
      </c>
      <c r="F3" s="21" t="s">
        <v>2</v>
      </c>
      <c r="G3" s="21">
        <v>5</v>
      </c>
      <c r="H3" s="21">
        <v>1</v>
      </c>
      <c r="I3" s="21">
        <v>360</v>
      </c>
      <c r="J3" s="21" t="s">
        <v>18</v>
      </c>
      <c r="K3" s="21" t="s">
        <v>17</v>
      </c>
      <c r="L3" s="22">
        <v>2000</v>
      </c>
      <c r="M3" s="22">
        <f t="shared" ref="M3:M5" si="0">E3*L3</f>
        <v>2000</v>
      </c>
      <c r="N3" s="23">
        <v>9.2499999999999999E-2</v>
      </c>
      <c r="O3" s="24"/>
      <c r="P3" s="25">
        <f t="shared" ref="P3:P5" si="1">SUM(N3:O3)</f>
        <v>9.2499999999999999E-2</v>
      </c>
      <c r="Q3" s="22">
        <f t="shared" ref="Q3" si="2">(M3*P3)+M3</f>
        <v>2185</v>
      </c>
      <c r="R3" s="26">
        <v>0.3</v>
      </c>
      <c r="S3" s="22">
        <f t="shared" ref="S3:S5" si="3">Q3*R3</f>
        <v>655.5</v>
      </c>
      <c r="T3" s="22">
        <f t="shared" ref="T3:T5" si="4">Q3+S3</f>
        <v>2840.5</v>
      </c>
    </row>
    <row r="4" spans="1:20" s="27" customFormat="1" x14ac:dyDescent="0.25">
      <c r="A4" s="20" t="s">
        <v>3</v>
      </c>
      <c r="B4" s="20" t="s">
        <v>7</v>
      </c>
      <c r="C4" s="21" t="s">
        <v>33</v>
      </c>
      <c r="D4" s="21" t="s">
        <v>34</v>
      </c>
      <c r="E4" s="21">
        <v>1</v>
      </c>
      <c r="F4" s="21" t="s">
        <v>35</v>
      </c>
      <c r="G4" s="21">
        <v>5</v>
      </c>
      <c r="H4" s="21">
        <v>1</v>
      </c>
      <c r="I4" s="21">
        <v>360</v>
      </c>
      <c r="J4" s="21" t="s">
        <v>18</v>
      </c>
      <c r="K4" s="21" t="s">
        <v>17</v>
      </c>
      <c r="L4" s="22">
        <v>400</v>
      </c>
      <c r="M4" s="22">
        <f t="shared" si="0"/>
        <v>400</v>
      </c>
      <c r="N4" s="23">
        <v>9.2499999999999999E-2</v>
      </c>
      <c r="O4" s="24"/>
      <c r="P4" s="25">
        <f t="shared" si="1"/>
        <v>9.2499999999999999E-2</v>
      </c>
      <c r="Q4" s="22">
        <f t="shared" ref="Q4:Q5" si="5">(M4*P4)+M4</f>
        <v>437</v>
      </c>
      <c r="R4" s="26">
        <v>0.3</v>
      </c>
      <c r="S4" s="22">
        <f t="shared" si="3"/>
        <v>131.1</v>
      </c>
      <c r="T4" s="22">
        <f t="shared" si="4"/>
        <v>568.1</v>
      </c>
    </row>
    <row r="5" spans="1:20" s="27" customFormat="1" x14ac:dyDescent="0.25">
      <c r="A5" s="20" t="s">
        <v>3</v>
      </c>
      <c r="B5" s="20" t="s">
        <v>7</v>
      </c>
      <c r="C5" s="21" t="s">
        <v>38</v>
      </c>
      <c r="D5" s="21" t="s">
        <v>39</v>
      </c>
      <c r="E5" s="21">
        <v>1</v>
      </c>
      <c r="F5" s="21" t="s">
        <v>2</v>
      </c>
      <c r="G5" s="21">
        <v>5</v>
      </c>
      <c r="H5" s="21">
        <v>1</v>
      </c>
      <c r="I5" s="21">
        <v>360</v>
      </c>
      <c r="J5" s="21" t="s">
        <v>18</v>
      </c>
      <c r="K5" s="21" t="s">
        <v>17</v>
      </c>
      <c r="L5" s="22">
        <v>1500</v>
      </c>
      <c r="M5" s="22">
        <f t="shared" si="0"/>
        <v>1500</v>
      </c>
      <c r="N5" s="23">
        <v>9.2499999999999999E-2</v>
      </c>
      <c r="O5" s="24"/>
      <c r="P5" s="25">
        <f t="shared" si="1"/>
        <v>9.2499999999999999E-2</v>
      </c>
      <c r="Q5" s="22">
        <f t="shared" si="5"/>
        <v>1638.75</v>
      </c>
      <c r="R5" s="26">
        <v>0.2</v>
      </c>
      <c r="S5" s="22">
        <f t="shared" si="3"/>
        <v>327.75</v>
      </c>
      <c r="T5" s="22">
        <f t="shared" si="4"/>
        <v>1966.5</v>
      </c>
    </row>
    <row r="6" spans="1:20" s="19" customFormat="1" x14ac:dyDescent="0.25">
      <c r="A6" s="6" t="s">
        <v>5</v>
      </c>
      <c r="B6" s="6" t="s">
        <v>6</v>
      </c>
      <c r="C6" s="7" t="s">
        <v>36</v>
      </c>
      <c r="D6" s="7" t="s">
        <v>37</v>
      </c>
      <c r="E6" s="7">
        <v>1</v>
      </c>
      <c r="F6" s="7" t="s">
        <v>19</v>
      </c>
      <c r="G6" s="7">
        <v>1</v>
      </c>
      <c r="H6" s="7">
        <v>10</v>
      </c>
      <c r="I6" s="7">
        <v>4</v>
      </c>
      <c r="J6" s="7" t="s">
        <v>18</v>
      </c>
      <c r="K6" s="7" t="s">
        <v>17</v>
      </c>
      <c r="L6" s="8">
        <v>8500</v>
      </c>
      <c r="M6" s="8">
        <f>E6*L6</f>
        <v>8500</v>
      </c>
      <c r="N6" s="9">
        <v>3.6499999999999998E-2</v>
      </c>
      <c r="O6" s="10">
        <v>0.02</v>
      </c>
      <c r="P6" s="11">
        <f>SUM(N6:O6)</f>
        <v>5.6499999999999995E-2</v>
      </c>
      <c r="Q6" s="8">
        <f t="shared" ref="Q6:Q7" si="6">(M6*P6)+M6</f>
        <v>8980.25</v>
      </c>
      <c r="R6" s="12">
        <v>0.3</v>
      </c>
      <c r="S6" s="8">
        <f>Q6*R6</f>
        <v>2694.0749999999998</v>
      </c>
      <c r="T6" s="8">
        <f>Q6+S6</f>
        <v>11674.325000000001</v>
      </c>
    </row>
    <row r="7" spans="1:20" s="19" customFormat="1" x14ac:dyDescent="0.25">
      <c r="A7" s="6" t="s">
        <v>5</v>
      </c>
      <c r="B7" s="6" t="s">
        <v>6</v>
      </c>
      <c r="C7" s="7" t="s">
        <v>53</v>
      </c>
      <c r="D7" s="7" t="s">
        <v>40</v>
      </c>
      <c r="E7" s="7">
        <v>1</v>
      </c>
      <c r="F7" s="7" t="s">
        <v>19</v>
      </c>
      <c r="G7" s="7">
        <v>1</v>
      </c>
      <c r="H7" s="7">
        <v>10</v>
      </c>
      <c r="I7" s="7">
        <v>4</v>
      </c>
      <c r="J7" s="7" t="s">
        <v>18</v>
      </c>
      <c r="K7" s="7" t="s">
        <v>17</v>
      </c>
      <c r="L7" s="8">
        <v>5000</v>
      </c>
      <c r="M7" s="8">
        <f t="shared" ref="M7:M12" si="7">E7*L7</f>
        <v>5000</v>
      </c>
      <c r="N7" s="9">
        <v>9.2499999999999999E-2</v>
      </c>
      <c r="O7" s="10">
        <v>0.02</v>
      </c>
      <c r="P7" s="11">
        <f t="shared" ref="P7" si="8">SUM(N7:O7)</f>
        <v>0.1125</v>
      </c>
      <c r="Q7" s="8">
        <f t="shared" si="6"/>
        <v>5562.5</v>
      </c>
      <c r="R7" s="12">
        <v>0.3</v>
      </c>
      <c r="S7" s="8">
        <f t="shared" ref="S7" si="9">Q7*R7</f>
        <v>1668.75</v>
      </c>
      <c r="T7" s="8">
        <f t="shared" ref="T7" si="10">Q7+S7</f>
        <v>7231.25</v>
      </c>
    </row>
    <row r="8" spans="1:20" s="27" customFormat="1" x14ac:dyDescent="0.25">
      <c r="A8" s="20" t="s">
        <v>3</v>
      </c>
      <c r="B8" s="20" t="s">
        <v>41</v>
      </c>
      <c r="C8" s="21" t="s">
        <v>42</v>
      </c>
      <c r="D8" s="21" t="s">
        <v>43</v>
      </c>
      <c r="E8" s="21">
        <v>1</v>
      </c>
      <c r="F8" s="21" t="s">
        <v>2</v>
      </c>
      <c r="G8" s="21">
        <v>5</v>
      </c>
      <c r="H8" s="21">
        <v>1</v>
      </c>
      <c r="I8" s="21">
        <v>360</v>
      </c>
      <c r="J8" s="21" t="s">
        <v>18</v>
      </c>
      <c r="K8" s="21" t="s">
        <v>17</v>
      </c>
      <c r="L8" s="28">
        <v>1100</v>
      </c>
      <c r="M8" s="28">
        <f t="shared" si="7"/>
        <v>1100</v>
      </c>
      <c r="N8" s="23">
        <v>9.2499999999999999E-2</v>
      </c>
      <c r="O8" s="24"/>
      <c r="P8" s="25">
        <f>SUM(N8:O8)</f>
        <v>9.2499999999999999E-2</v>
      </c>
      <c r="Q8" s="22">
        <f t="shared" ref="Q8:Q12" si="11">(M8*P8)+M8</f>
        <v>1201.75</v>
      </c>
      <c r="R8" s="26">
        <v>0.2</v>
      </c>
      <c r="S8" s="22">
        <f t="shared" ref="S8:S12" si="12">Q8*R8</f>
        <v>240.35000000000002</v>
      </c>
      <c r="T8" s="22">
        <f t="shared" ref="T8:T12" si="13">Q8+S8</f>
        <v>1442.1</v>
      </c>
    </row>
    <row r="9" spans="1:20" s="19" customFormat="1" x14ac:dyDescent="0.25">
      <c r="A9" s="5" t="s">
        <v>5</v>
      </c>
      <c r="B9" s="6" t="s">
        <v>6</v>
      </c>
      <c r="C9" s="7" t="s">
        <v>44</v>
      </c>
      <c r="D9" s="7" t="s">
        <v>45</v>
      </c>
      <c r="E9" s="7">
        <v>10</v>
      </c>
      <c r="F9" s="7" t="s">
        <v>46</v>
      </c>
      <c r="G9" s="7">
        <v>3</v>
      </c>
      <c r="H9" s="7">
        <v>2</v>
      </c>
      <c r="I9" s="7">
        <v>1</v>
      </c>
      <c r="J9" s="7" t="s">
        <v>47</v>
      </c>
      <c r="K9" s="7" t="s">
        <v>17</v>
      </c>
      <c r="L9" s="8">
        <v>175</v>
      </c>
      <c r="M9" s="8">
        <f t="shared" si="7"/>
        <v>1750</v>
      </c>
      <c r="N9" s="9">
        <v>3.6499999999999998E-2</v>
      </c>
      <c r="O9" s="10">
        <v>0.02</v>
      </c>
      <c r="P9" s="11">
        <f t="shared" ref="P9:P12" si="14">SUM(N9:O9)</f>
        <v>5.6499999999999995E-2</v>
      </c>
      <c r="Q9" s="8">
        <f t="shared" si="11"/>
        <v>1848.875</v>
      </c>
      <c r="R9" s="12">
        <v>0.3</v>
      </c>
      <c r="S9" s="8">
        <f t="shared" si="12"/>
        <v>554.66250000000002</v>
      </c>
      <c r="T9" s="13">
        <f t="shared" si="13"/>
        <v>2403.5374999999999</v>
      </c>
    </row>
    <row r="10" spans="1:20" s="27" customFormat="1" x14ac:dyDescent="0.25">
      <c r="A10" s="29" t="s">
        <v>3</v>
      </c>
      <c r="B10" s="20" t="s">
        <v>7</v>
      </c>
      <c r="C10" s="21" t="s">
        <v>52</v>
      </c>
      <c r="D10" s="21" t="s">
        <v>48</v>
      </c>
      <c r="E10" s="21">
        <v>1</v>
      </c>
      <c r="F10" s="21" t="s">
        <v>46</v>
      </c>
      <c r="G10" s="21">
        <v>3</v>
      </c>
      <c r="H10" s="21">
        <f>15/60</f>
        <v>0.25</v>
      </c>
      <c r="I10" s="21">
        <f>15*24</f>
        <v>360</v>
      </c>
      <c r="J10" s="21" t="s">
        <v>49</v>
      </c>
      <c r="K10" s="21" t="s">
        <v>17</v>
      </c>
      <c r="L10" s="22">
        <v>100</v>
      </c>
      <c r="M10" s="22">
        <f t="shared" si="7"/>
        <v>100</v>
      </c>
      <c r="N10" s="23">
        <v>9.2499999999999999E-2</v>
      </c>
      <c r="O10" s="24"/>
      <c r="P10" s="25">
        <f t="shared" si="14"/>
        <v>9.2499999999999999E-2</v>
      </c>
      <c r="Q10" s="22">
        <f t="shared" si="11"/>
        <v>109.25</v>
      </c>
      <c r="R10" s="26">
        <v>0.25</v>
      </c>
      <c r="S10" s="22">
        <f t="shared" si="12"/>
        <v>27.3125</v>
      </c>
      <c r="T10" s="30">
        <f t="shared" si="13"/>
        <v>136.5625</v>
      </c>
    </row>
    <row r="11" spans="1:20" s="27" customFormat="1" x14ac:dyDescent="0.25">
      <c r="A11" s="29" t="s">
        <v>3</v>
      </c>
      <c r="B11" s="20" t="s">
        <v>7</v>
      </c>
      <c r="C11" s="21" t="s">
        <v>51</v>
      </c>
      <c r="D11" s="21" t="s">
        <v>50</v>
      </c>
      <c r="E11" s="21">
        <v>1</v>
      </c>
      <c r="F11" s="21" t="s">
        <v>29</v>
      </c>
      <c r="G11" s="21">
        <v>2</v>
      </c>
      <c r="H11" s="21">
        <v>1</v>
      </c>
      <c r="I11" s="21">
        <f>15*24</f>
        <v>360</v>
      </c>
      <c r="J11" s="21" t="s">
        <v>49</v>
      </c>
      <c r="K11" s="21" t="s">
        <v>17</v>
      </c>
      <c r="L11" s="22">
        <v>300</v>
      </c>
      <c r="M11" s="22">
        <f t="shared" si="7"/>
        <v>300</v>
      </c>
      <c r="N11" s="23">
        <v>9.2499999999999999E-2</v>
      </c>
      <c r="O11" s="24"/>
      <c r="P11" s="25">
        <f t="shared" si="14"/>
        <v>9.2499999999999999E-2</v>
      </c>
      <c r="Q11" s="22">
        <f t="shared" si="11"/>
        <v>327.75</v>
      </c>
      <c r="R11" s="26">
        <v>0.25</v>
      </c>
      <c r="S11" s="22">
        <f t="shared" si="12"/>
        <v>81.9375</v>
      </c>
      <c r="T11" s="30">
        <f t="shared" si="13"/>
        <v>409.6875</v>
      </c>
    </row>
    <row r="12" spans="1:20" s="19" customFormat="1" x14ac:dyDescent="0.25">
      <c r="A12" s="42" t="s">
        <v>5</v>
      </c>
      <c r="B12" s="43" t="s">
        <v>57</v>
      </c>
      <c r="C12" s="44" t="s">
        <v>54</v>
      </c>
      <c r="D12" s="44" t="s">
        <v>56</v>
      </c>
      <c r="E12" s="44">
        <v>1</v>
      </c>
      <c r="F12" s="44" t="s">
        <v>55</v>
      </c>
      <c r="G12" s="44">
        <v>5</v>
      </c>
      <c r="H12" s="44">
        <v>0.75</v>
      </c>
      <c r="I12" s="44">
        <v>8</v>
      </c>
      <c r="J12" s="44" t="s">
        <v>18</v>
      </c>
      <c r="K12" s="44" t="s">
        <v>64</v>
      </c>
      <c r="L12" s="45">
        <v>200</v>
      </c>
      <c r="M12" s="45">
        <f t="shared" si="7"/>
        <v>200</v>
      </c>
      <c r="N12" s="46">
        <v>3.6499999999999998E-2</v>
      </c>
      <c r="O12" s="47">
        <v>0.02</v>
      </c>
      <c r="P12" s="48">
        <f t="shared" si="14"/>
        <v>5.6499999999999995E-2</v>
      </c>
      <c r="Q12" s="45">
        <f t="shared" si="11"/>
        <v>211.3</v>
      </c>
      <c r="R12" s="49">
        <v>0.2</v>
      </c>
      <c r="S12" s="45">
        <f t="shared" si="12"/>
        <v>42.260000000000005</v>
      </c>
      <c r="T12" s="50">
        <f t="shared" si="13"/>
        <v>253.56</v>
      </c>
    </row>
    <row r="13" spans="1:20" s="19" customFormat="1" x14ac:dyDescent="0.25">
      <c r="A13" s="32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4"/>
      <c r="M13" s="34"/>
      <c r="N13" s="35"/>
      <c r="O13" s="36"/>
      <c r="P13" s="37"/>
      <c r="Q13" s="34"/>
      <c r="R13" s="38"/>
      <c r="S13" s="34"/>
      <c r="T13" s="34"/>
    </row>
    <row r="14" spans="1:20" x14ac:dyDescent="0.25">
      <c r="A14" s="4" t="s">
        <v>63</v>
      </c>
      <c r="M14" s="3" t="s">
        <v>61</v>
      </c>
      <c r="O14" s="3" t="s">
        <v>60</v>
      </c>
    </row>
    <row r="15" spans="1:20" x14ac:dyDescent="0.25">
      <c r="L15" s="1"/>
      <c r="M15" s="31" t="s">
        <v>62</v>
      </c>
      <c r="N15" s="1"/>
      <c r="O15" s="31" t="s">
        <v>58</v>
      </c>
    </row>
    <row r="16" spans="1:20" x14ac:dyDescent="0.25">
      <c r="L16" s="1"/>
      <c r="O16" s="31" t="s">
        <v>59</v>
      </c>
    </row>
  </sheetData>
  <mergeCells count="3">
    <mergeCell ref="R2:S2"/>
    <mergeCell ref="N1:P1"/>
    <mergeCell ref="G1:I1"/>
  </mergeCells>
  <hyperlinks>
    <hyperlink ref="O15" r:id="rId1"/>
    <hyperlink ref="O16" r:id="rId2"/>
    <hyperlink ref="M15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2019-03-29T00:21:54Z</dcterms:modified>
</cp:coreProperties>
</file>