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DataAnalysis\Bussiness data analytics using Excel\"/>
    </mc:Choice>
  </mc:AlternateContent>
  <xr:revisionPtr revIDLastSave="0" documentId="13_ncr:1_{513709FA-5502-422D-865A-EBAB6B21881A}" xr6:coauthVersionLast="47" xr6:coauthVersionMax="47" xr10:uidLastSave="{00000000-0000-0000-0000-000000000000}"/>
  <bookViews>
    <workbookView xWindow="-120" yWindow="-120" windowWidth="20730" windowHeight="11160" xr2:uid="{7314F2FB-5001-4680-BC35-924A418A86A4}"/>
  </bookViews>
  <sheets>
    <sheet name="PETROL jeans" sheetId="4" r:id="rId1"/>
    <sheet name="Bookshelfs" sheetId="3" r:id="rId2"/>
    <sheet name="T-shirts vendor" sheetId="2" r:id="rId3"/>
    <sheet name="Budge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  <c r="B14" i="2"/>
  <c r="B16" i="2" s="1"/>
  <c r="E15" i="4"/>
  <c r="E16" i="4"/>
  <c r="E17" i="4"/>
  <c r="E18" i="4"/>
  <c r="E19" i="4"/>
  <c r="D16" i="4"/>
  <c r="D17" i="4" s="1"/>
  <c r="D18" i="4" s="1"/>
  <c r="D19" i="4" s="1"/>
  <c r="D15" i="4"/>
  <c r="C16" i="4"/>
  <c r="C17" i="4" s="1"/>
  <c r="C18" i="4" s="1"/>
  <c r="C19" i="4" s="1"/>
  <c r="C15" i="4"/>
  <c r="B16" i="4"/>
  <c r="B17" i="4" s="1"/>
  <c r="B18" i="4" s="1"/>
  <c r="B19" i="4" s="1"/>
  <c r="D14" i="4"/>
  <c r="C14" i="4"/>
  <c r="B14" i="4"/>
  <c r="B15" i="4" s="1"/>
  <c r="B8" i="4"/>
  <c r="B10" i="4" s="1"/>
  <c r="D6" i="4"/>
  <c r="D5" i="4"/>
  <c r="D4" i="4"/>
  <c r="I7" i="3"/>
  <c r="J7" i="3"/>
  <c r="I8" i="3"/>
  <c r="I9" i="3" s="1"/>
  <c r="J8" i="3"/>
  <c r="J9" i="3" s="1"/>
  <c r="J10" i="3" s="1"/>
  <c r="G7" i="3"/>
  <c r="G8" i="3"/>
  <c r="G9" i="3"/>
  <c r="G10" i="3"/>
  <c r="J6" i="3"/>
  <c r="I6" i="3"/>
  <c r="G6" i="3"/>
  <c r="F6" i="3"/>
  <c r="H6" i="3" s="1"/>
  <c r="K7" i="3"/>
  <c r="K8" i="3"/>
  <c r="K5" i="3"/>
  <c r="H5" i="3"/>
  <c r="J5" i="3"/>
  <c r="I5" i="3"/>
  <c r="G5" i="3"/>
  <c r="F5" i="3"/>
  <c r="C13" i="3"/>
  <c r="B13" i="3"/>
  <c r="C8" i="3"/>
  <c r="C15" i="3" s="1"/>
  <c r="B8" i="3"/>
  <c r="B15" i="3" s="1"/>
  <c r="B12" i="1"/>
  <c r="B21" i="1"/>
  <c r="B9" i="1"/>
  <c r="B5" i="1"/>
  <c r="C9" i="1"/>
  <c r="C5" i="1"/>
  <c r="E14" i="4" l="1"/>
  <c r="F7" i="3"/>
  <c r="K9" i="3"/>
  <c r="I10" i="3"/>
  <c r="K10" i="3" s="1"/>
  <c r="K6" i="3"/>
  <c r="B22" i="1"/>
  <c r="F8" i="3" l="1"/>
  <c r="H7" i="3"/>
  <c r="F9" i="3" l="1"/>
  <c r="H8" i="3"/>
  <c r="H9" i="3" l="1"/>
  <c r="F10" i="3"/>
  <c r="H10" i="3" s="1"/>
</calcChain>
</file>

<file path=xl/sharedStrings.xml><?xml version="1.0" encoding="utf-8"?>
<sst xmlns="http://schemas.openxmlformats.org/spreadsheetml/2006/main" count="73" uniqueCount="63">
  <si>
    <t>Budget</t>
  </si>
  <si>
    <t>Income:</t>
  </si>
  <si>
    <t>Taxes (22%)</t>
  </si>
  <si>
    <t>Dental</t>
  </si>
  <si>
    <t>Retirement</t>
  </si>
  <si>
    <t>Net income:</t>
  </si>
  <si>
    <t>Expenses:</t>
  </si>
  <si>
    <t>Rent</t>
  </si>
  <si>
    <t>Food</t>
  </si>
  <si>
    <t>Car/trasportation</t>
  </si>
  <si>
    <t>Travel</t>
  </si>
  <si>
    <t>Medical</t>
  </si>
  <si>
    <t>Salary</t>
  </si>
  <si>
    <t>Apt items</t>
  </si>
  <si>
    <t>Pet</t>
  </si>
  <si>
    <t>Gifts</t>
  </si>
  <si>
    <t>Savings</t>
  </si>
  <si>
    <t>Loans</t>
  </si>
  <si>
    <t>Total expenses:</t>
  </si>
  <si>
    <t>Net savings:</t>
  </si>
  <si>
    <t>NCAA T-shirt Vendor</t>
  </si>
  <si>
    <t>Costos:</t>
  </si>
  <si>
    <t>Fijo de orden:</t>
  </si>
  <si>
    <t>Costo variable (c/u):</t>
  </si>
  <si>
    <t>Completo:</t>
  </si>
  <si>
    <t>Rebaja:</t>
  </si>
  <si>
    <t>Precios (c/u):</t>
  </si>
  <si>
    <t>Sold at full price:</t>
  </si>
  <si>
    <t>Ordered T-shirts:</t>
  </si>
  <si>
    <t>Resource</t>
  </si>
  <si>
    <t>Cherry</t>
  </si>
  <si>
    <t>Oak</t>
  </si>
  <si>
    <t>Labor</t>
  </si>
  <si>
    <t>Woodworks Bookshelf Co.</t>
  </si>
  <si>
    <t>Material cost</t>
  </si>
  <si>
    <t>Current unit cost</t>
  </si>
  <si>
    <t>Board feet required</t>
  </si>
  <si>
    <t>Labor hour required</t>
  </si>
  <si>
    <t>Current hour cost</t>
  </si>
  <si>
    <t>Cost increment ratio</t>
  </si>
  <si>
    <t>Total cost:</t>
  </si>
  <si>
    <t>Costs per bookshelf</t>
  </si>
  <si>
    <t>Total material cost:</t>
  </si>
  <si>
    <t>Total labor cost:</t>
  </si>
  <si>
    <t>Year</t>
  </si>
  <si>
    <t>Total</t>
  </si>
  <si>
    <t>Labor cost</t>
  </si>
  <si>
    <t>PETROL Jeans. Cost and Profit</t>
  </si>
  <si>
    <t>Unit cost</t>
  </si>
  <si>
    <t>Amount per jeans</t>
  </si>
  <si>
    <t>Cotton</t>
  </si>
  <si>
    <t>Hardware</t>
  </si>
  <si>
    <t>Cost per jeans</t>
  </si>
  <si>
    <t>Total cost per jeans:</t>
  </si>
  <si>
    <t>Revenue per jeans:</t>
  </si>
  <si>
    <t>Profit per jeans:</t>
  </si>
  <si>
    <t>Projected cost per year</t>
  </si>
  <si>
    <t>Pair of jeans</t>
  </si>
  <si>
    <t>Yearly cost increase</t>
  </si>
  <si>
    <t>Sold at low price:</t>
  </si>
  <si>
    <t>Ventas:</t>
  </si>
  <si>
    <t>Inversión:</t>
  </si>
  <si>
    <t>Ganancias: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</si>
</sst>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44">
    <xf numFmtId="0" fontId="0" fillId="0" borderId="0" xfId="0"/>
    <xf numFmtId="0" fontId="3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 applyAlignment="1">
      <alignment horizontal="left"/>
    </xf>
    <xf numFmtId="44" fontId="0" fillId="0" borderId="0" xfId="0" applyNumberFormat="1"/>
    <xf numFmtId="164" fontId="4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/>
    <xf numFmtId="9" fontId="0" fillId="0" borderId="0" xfId="2" applyFont="1"/>
    <xf numFmtId="165" fontId="0" fillId="0" borderId="0" xfId="2" applyNumberFormat="1" applyFont="1"/>
    <xf numFmtId="44" fontId="0" fillId="4" borderId="0" xfId="0" applyNumberFormat="1" applyFill="1"/>
    <xf numFmtId="44" fontId="0" fillId="4" borderId="0" xfId="1" applyFont="1" applyFill="1"/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5" xfId="0" applyNumberFormat="1" applyBorder="1"/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6" xfId="0" applyNumberFormat="1" applyBorder="1"/>
    <xf numFmtId="44" fontId="0" fillId="0" borderId="2" xfId="0" applyNumberFormat="1" applyBorder="1"/>
    <xf numFmtId="44" fontId="0" fillId="0" borderId="9" xfId="0" applyNumberFormat="1" applyBorder="1"/>
    <xf numFmtId="0" fontId="3" fillId="0" borderId="10" xfId="0" applyFont="1" applyBorder="1"/>
    <xf numFmtId="0" fontId="0" fillId="0" borderId="10" xfId="0" applyBorder="1"/>
    <xf numFmtId="44" fontId="0" fillId="0" borderId="10" xfId="1" applyFont="1" applyBorder="1"/>
    <xf numFmtId="44" fontId="0" fillId="0" borderId="10" xfId="0" applyNumberFormat="1" applyBorder="1"/>
    <xf numFmtId="165" fontId="0" fillId="0" borderId="10" xfId="2" applyNumberFormat="1" applyFont="1" applyBorder="1"/>
    <xf numFmtId="0" fontId="5" fillId="2" borderId="2" xfId="0" applyFont="1" applyFill="1" applyBorder="1" applyAlignment="1">
      <alignment horizontal="center"/>
    </xf>
    <xf numFmtId="0" fontId="2" fillId="0" borderId="1" xfId="3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" xfId="3" applyAlignment="1">
      <alignment horizontal="center"/>
    </xf>
    <xf numFmtId="0" fontId="2" fillId="0" borderId="0" xfId="3" applyBorder="1" applyAlignment="1">
      <alignment horizontal="center"/>
    </xf>
    <xf numFmtId="44" fontId="0" fillId="0" borderId="0" xfId="0" applyNumberFormat="1" applyAlignment="1">
      <alignment vertical="center"/>
    </xf>
  </cellXfs>
  <cellStyles count="4">
    <cellStyle name="Encabezado 1" xfId="3" builtinId="16"/>
    <cellStyle name="Moneda" xfId="1" builtinId="4"/>
    <cellStyle name="Normal" xfId="0" builtinId="0"/>
    <cellStyle name="Porcentaje" xfId="2" builtinId="5"/>
  </cellStyles>
  <dxfs count="8">
    <dxf>
      <fill>
        <patternFill>
          <bgColor rgb="FFC00000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alignment horizontal="center" vertical="center" textRotation="0" wrapText="0" indent="0" justifyLastLine="0" shrinkToFit="0" readingOrder="0"/>
    </dxf>
    <dxf>
      <border outline="0">
        <top style="thick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Variation of bookshelf</a:t>
            </a:r>
            <a:r>
              <a:rPr lang="es-MX" baseline="0"/>
              <a:t> costs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Cherry cost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Bookshelfs!$H$5:$H$10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486.68819996000002</c:v>
                </c:pt>
                <c:pt idx="4">
                  <c:v>495.58302956803999</c:v>
                </c:pt>
                <c:pt idx="5">
                  <c:v>504.64954977880797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0C-40AF-B3E3-4D9B89727050}"/>
            </c:ext>
          </c:extLst>
        </c:ser>
        <c:ser>
          <c:idx val="1"/>
          <c:order val="1"/>
          <c:tx>
            <c:v>Oak cost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Bookshelfs!$K$5:$K$10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431.63300000000004</c:v>
                </c:pt>
                <c:pt idx="2">
                  <c:v>438.36988099999996</c:v>
                </c:pt>
                <c:pt idx="3">
                  <c:v>445.212275777</c:v>
                </c:pt>
                <c:pt idx="4">
                  <c:v>452.16184286720897</c:v>
                </c:pt>
                <c:pt idx="5">
                  <c:v>459.22026697398155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0C-40AF-B3E3-4D9B8972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662463"/>
        <c:axId val="1435420159"/>
      </c:lineChart>
      <c:catAx>
        <c:axId val="142666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5420159"/>
        <c:crosses val="autoZero"/>
        <c:auto val="1"/>
        <c:lblAlgn val="ctr"/>
        <c:lblOffset val="100"/>
        <c:noMultiLvlLbl val="0"/>
      </c:catAx>
      <c:valAx>
        <c:axId val="1435420159"/>
        <c:scaling>
          <c:orientation val="minMax"/>
          <c:max val="510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Total cost per bookshelf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666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37250818854261"/>
          <c:y val="0.59340582427196609"/>
          <c:w val="0.16756893242733914"/>
          <c:h val="0.13603377327196664"/>
        </c:manualLayout>
      </c:layout>
      <c:overlay val="1"/>
      <c:spPr>
        <a:solidFill>
          <a:schemeClr val="bg1"/>
        </a:solidFill>
        <a:ln w="63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11</xdr:row>
      <xdr:rowOff>66675</xdr:rowOff>
    </xdr:from>
    <xdr:to>
      <xdr:col>10</xdr:col>
      <xdr:colOff>409575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213C6-104E-BF21-A71E-6B1064715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562841</xdr:colOff>
      <xdr:row>5</xdr:row>
      <xdr:rowOff>7216</xdr:rowOff>
    </xdr:from>
    <xdr:to>
      <xdr:col>5</xdr:col>
      <xdr:colOff>656648</xdr:colOff>
      <xdr:row>12</xdr:row>
      <xdr:rowOff>28863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303E1C2-2FD4-BDD1-497F-C7A9A2C0B24E}"/>
            </a:ext>
          </a:extLst>
        </xdr:cNvPr>
        <xdr:cNvSpPr txBox="1"/>
      </xdr:nvSpPr>
      <xdr:spPr>
        <a:xfrm>
          <a:off x="2662671" y="1031875"/>
          <a:ext cx="2388466" cy="1334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1050"/>
            <a:t>Para obtener el número de camisetas que debe vender para recuperar la inversión:</a:t>
          </a:r>
        </a:p>
        <a:p>
          <a:pPr algn="ctr"/>
          <a:endParaRPr lang="es-MX" sz="1050" baseline="0"/>
        </a:p>
        <a:p>
          <a:pPr algn="ctr"/>
          <a:r>
            <a:rPr lang="es-MX" sz="1050" b="1" baseline="0"/>
            <a:t>=(B10*B5+B4)/B7</a:t>
          </a:r>
        </a:p>
        <a:p>
          <a:pPr algn="ctr"/>
          <a:endParaRPr lang="es-MX" sz="1050" b="0" baseline="0"/>
        </a:p>
        <a:p>
          <a:pPr algn="ctr"/>
          <a:r>
            <a:rPr lang="es-MX" sz="1050" b="0" baseline="0"/>
            <a:t>Obteniendo </a:t>
          </a:r>
          <a:r>
            <a:rPr lang="es-MX" sz="1050" b="1" baseline="0"/>
            <a:t>686</a:t>
          </a:r>
          <a:r>
            <a:rPr lang="es-MX" sz="1050" b="0" baseline="0"/>
            <a:t> camisetas por vender.</a:t>
          </a:r>
          <a:endParaRPr lang="es-MX" sz="1050" b="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CFB792-71E5-496C-BF21-E97A451A6532}" name="PETROL_Projected_cost_year" displayName="PETROL_Projected_cost_year" ref="A13:E19" totalsRowShown="0" headerRowDxfId="7" tableBorderDxfId="6">
  <autoFilter ref="A13:E19" xr:uid="{23CFB792-71E5-496C-BF21-E97A451A6532}"/>
  <tableColumns count="5">
    <tableColumn id="1" xr3:uid="{26DE7239-98E9-4934-BBE8-268633870372}" name="Year" dataDxfId="5"/>
    <tableColumn id="2" xr3:uid="{D1D1A151-388E-4116-8E50-761903CEA21B}" name="Cotton" dataDxfId="4">
      <calculatedColumnFormula>B13*(1+$E$4)</calculatedColumnFormula>
    </tableColumn>
    <tableColumn id="3" xr3:uid="{E707378C-E625-42DA-AD08-63DD0964D782}" name="Hardware" dataDxfId="3">
      <calculatedColumnFormula>C13*(1+$E$5)</calculatedColumnFormula>
    </tableColumn>
    <tableColumn id="4" xr3:uid="{49940579-94BE-4E13-B8FD-7DD33EB111EF}" name="Labor" dataDxfId="2">
      <calculatedColumnFormula>D13+D13*$E$6</calculatedColumnFormula>
    </tableColumn>
    <tableColumn id="5" xr3:uid="{2284E25C-DB61-42D9-B877-C772D126C4ED}" name="Pair of jeans" dataDxfId="1">
      <calculatedColumnFormula>$C$4*B14+$C$5*C14+$C$6*D14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157F-6E90-4264-A2BE-8BEBAEA476FF}">
  <dimension ref="A1:E19"/>
  <sheetViews>
    <sheetView tabSelected="1" zoomScale="108" workbookViewId="0">
      <selection activeCell="F6" sqref="F6"/>
    </sheetView>
  </sheetViews>
  <sheetFormatPr baseColWidth="10" defaultRowHeight="15" x14ac:dyDescent="0.25"/>
  <cols>
    <col min="1" max="1" width="22.85546875" customWidth="1"/>
    <col min="2" max="2" width="12.5703125" customWidth="1"/>
    <col min="3" max="3" width="18.85546875" customWidth="1"/>
    <col min="4" max="4" width="15" customWidth="1"/>
    <col min="5" max="5" width="18.5703125" bestFit="1" customWidth="1"/>
    <col min="7" max="8" width="20.5703125" bestFit="1" customWidth="1"/>
    <col min="9" max="9" width="9.28515625" bestFit="1" customWidth="1"/>
    <col min="10" max="10" width="10.42578125" bestFit="1" customWidth="1"/>
    <col min="11" max="13" width="14" bestFit="1" customWidth="1"/>
    <col min="14" max="14" width="14.28515625" bestFit="1" customWidth="1"/>
    <col min="15" max="15" width="13.5703125" bestFit="1" customWidth="1"/>
    <col min="16" max="16" width="8.7109375" bestFit="1" customWidth="1"/>
    <col min="17" max="17" width="13.5703125" bestFit="1" customWidth="1"/>
    <col min="18" max="18" width="8.7109375" bestFit="1" customWidth="1"/>
    <col min="19" max="19" width="13.5703125" bestFit="1" customWidth="1"/>
    <col min="20" max="20" width="14.28515625" bestFit="1" customWidth="1"/>
  </cols>
  <sheetData>
    <row r="1" spans="1:5" ht="20.25" thickBot="1" x14ac:dyDescent="0.35">
      <c r="A1" s="41" t="s">
        <v>47</v>
      </c>
      <c r="B1" s="41"/>
      <c r="C1" s="41"/>
      <c r="D1" s="41"/>
    </row>
    <row r="2" spans="1:5" ht="15.75" thickTop="1" x14ac:dyDescent="0.25"/>
    <row r="3" spans="1:5" x14ac:dyDescent="0.25">
      <c r="A3" s="29" t="s">
        <v>29</v>
      </c>
      <c r="B3" s="29" t="s">
        <v>48</v>
      </c>
      <c r="C3" s="29" t="s">
        <v>49</v>
      </c>
      <c r="D3" s="29" t="s">
        <v>52</v>
      </c>
      <c r="E3" s="29" t="s">
        <v>58</v>
      </c>
    </row>
    <row r="4" spans="1:5" x14ac:dyDescent="0.25">
      <c r="A4" s="30" t="s">
        <v>50</v>
      </c>
      <c r="B4" s="31">
        <v>1.65</v>
      </c>
      <c r="C4" s="30">
        <v>1.2</v>
      </c>
      <c r="D4" s="32">
        <f>C4*B4</f>
        <v>1.9799999999999998</v>
      </c>
      <c r="E4" s="33">
        <v>0.02</v>
      </c>
    </row>
    <row r="5" spans="1:5" x14ac:dyDescent="0.25">
      <c r="A5" s="30" t="s">
        <v>51</v>
      </c>
      <c r="B5" s="31">
        <v>1.42</v>
      </c>
      <c r="C5" s="30">
        <v>1</v>
      </c>
      <c r="D5" s="32">
        <f>C5*B5</f>
        <v>1.42</v>
      </c>
      <c r="E5" s="33">
        <v>0.03</v>
      </c>
    </row>
    <row r="6" spans="1:5" x14ac:dyDescent="0.25">
      <c r="A6" s="30" t="s">
        <v>32</v>
      </c>
      <c r="B6" s="31">
        <v>12</v>
      </c>
      <c r="C6" s="30">
        <v>4.5</v>
      </c>
      <c r="D6" s="32">
        <f>C6*B6</f>
        <v>54</v>
      </c>
      <c r="E6" s="33">
        <v>2.5000000000000001E-2</v>
      </c>
    </row>
    <row r="8" spans="1:5" x14ac:dyDescent="0.25">
      <c r="A8" s="1" t="s">
        <v>53</v>
      </c>
      <c r="B8" s="6">
        <f>SUM(D4:D6)</f>
        <v>57.4</v>
      </c>
    </row>
    <row r="9" spans="1:5" x14ac:dyDescent="0.25">
      <c r="A9" s="1" t="s">
        <v>54</v>
      </c>
      <c r="B9" s="6">
        <v>150</v>
      </c>
    </row>
    <row r="10" spans="1:5" x14ac:dyDescent="0.25">
      <c r="A10" s="1" t="s">
        <v>55</v>
      </c>
      <c r="B10" s="6">
        <f>B9-B8</f>
        <v>92.6</v>
      </c>
    </row>
    <row r="12" spans="1:5" ht="19.5" x14ac:dyDescent="0.3">
      <c r="A12" s="42" t="s">
        <v>56</v>
      </c>
      <c r="B12" s="42"/>
      <c r="C12" s="42"/>
      <c r="D12" s="42"/>
      <c r="E12" s="42"/>
    </row>
    <row r="13" spans="1:5" x14ac:dyDescent="0.25">
      <c r="A13" s="19" t="s">
        <v>44</v>
      </c>
      <c r="B13" s="19" t="s">
        <v>50</v>
      </c>
      <c r="C13" s="19" t="s">
        <v>51</v>
      </c>
      <c r="D13" s="19" t="s">
        <v>32</v>
      </c>
      <c r="E13" s="19" t="s">
        <v>57</v>
      </c>
    </row>
    <row r="14" spans="1:5" x14ac:dyDescent="0.25">
      <c r="A14" s="13">
        <v>0</v>
      </c>
      <c r="B14" s="6">
        <f>B4</f>
        <v>1.65</v>
      </c>
      <c r="C14" s="6">
        <f>B5</f>
        <v>1.42</v>
      </c>
      <c r="D14" s="6">
        <f>B6</f>
        <v>12</v>
      </c>
      <c r="E14" s="6">
        <f>$C$4*B14+$C$5*C14+$C$6*D14</f>
        <v>57.4</v>
      </c>
    </row>
    <row r="15" spans="1:5" x14ac:dyDescent="0.25">
      <c r="A15" s="13">
        <v>1</v>
      </c>
      <c r="B15" s="6">
        <f>B14*(1+$E$4)</f>
        <v>1.6829999999999998</v>
      </c>
      <c r="C15" s="6">
        <f>C14*(1+$E$5)</f>
        <v>1.4625999999999999</v>
      </c>
      <c r="D15" s="6">
        <f>D14+D14*$E$6</f>
        <v>12.3</v>
      </c>
      <c r="E15" s="6">
        <f t="shared" ref="E15:E19" si="0">$C$4*B15+$C$5*C15+$C$6*D15</f>
        <v>58.8322</v>
      </c>
    </row>
    <row r="16" spans="1:5" x14ac:dyDescent="0.25">
      <c r="A16" s="13">
        <v>2</v>
      </c>
      <c r="B16" s="6">
        <f t="shared" ref="B16:B19" si="1">B15*(1+$E$4)</f>
        <v>1.7166599999999999</v>
      </c>
      <c r="C16" s="6">
        <f t="shared" ref="C16:C19" si="2">C15*(1+$E$5)</f>
        <v>1.506478</v>
      </c>
      <c r="D16" s="6">
        <f t="shared" ref="D16:D19" si="3">D15+D15*$E$6</f>
        <v>12.6075</v>
      </c>
      <c r="E16" s="6">
        <f t="shared" si="0"/>
        <v>60.300220000000003</v>
      </c>
    </row>
    <row r="17" spans="1:5" x14ac:dyDescent="0.25">
      <c r="A17" s="13">
        <v>3</v>
      </c>
      <c r="B17" s="6">
        <f t="shared" si="1"/>
        <v>1.7509931999999999</v>
      </c>
      <c r="C17" s="6">
        <f t="shared" si="2"/>
        <v>1.5516723400000001</v>
      </c>
      <c r="D17" s="6">
        <f t="shared" si="3"/>
        <v>12.9226875</v>
      </c>
      <c r="E17" s="6">
        <f t="shared" si="0"/>
        <v>61.80495793</v>
      </c>
    </row>
    <row r="18" spans="1:5" x14ac:dyDescent="0.25">
      <c r="A18" s="13">
        <v>4</v>
      </c>
      <c r="B18" s="6">
        <f t="shared" si="1"/>
        <v>1.786013064</v>
      </c>
      <c r="C18" s="6">
        <f t="shared" si="2"/>
        <v>1.5982225102000001</v>
      </c>
      <c r="D18" s="6">
        <f t="shared" si="3"/>
        <v>13.2457546875</v>
      </c>
      <c r="E18" s="6">
        <f t="shared" si="0"/>
        <v>63.347334280749998</v>
      </c>
    </row>
    <row r="19" spans="1:5" x14ac:dyDescent="0.25">
      <c r="A19" s="13">
        <v>5</v>
      </c>
      <c r="B19" s="6">
        <f t="shared" si="1"/>
        <v>1.8217333252800001</v>
      </c>
      <c r="C19" s="6">
        <f t="shared" si="2"/>
        <v>1.6461691855060001</v>
      </c>
      <c r="D19" s="6">
        <f t="shared" si="3"/>
        <v>13.576898554687499</v>
      </c>
      <c r="E19" s="6">
        <f t="shared" si="0"/>
        <v>64.92829267193575</v>
      </c>
    </row>
  </sheetData>
  <mergeCells count="2">
    <mergeCell ref="A1:D1"/>
    <mergeCell ref="A12:E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6837-5FC6-4901-B5E5-C677467EC25C}">
  <dimension ref="A1:K15"/>
  <sheetViews>
    <sheetView zoomScale="81"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6.42578125" customWidth="1"/>
    <col min="3" max="3" width="21.85546875" customWidth="1"/>
    <col min="4" max="4" width="11.42578125" customWidth="1"/>
    <col min="5" max="5" width="17.140625" bestFit="1" customWidth="1"/>
    <col min="6" max="6" width="12.42578125" bestFit="1" customWidth="1"/>
    <col min="7" max="7" width="11.5703125" customWidth="1"/>
    <col min="9" max="9" width="12.42578125" bestFit="1" customWidth="1"/>
    <col min="10" max="10" width="11.5703125" customWidth="1"/>
  </cols>
  <sheetData>
    <row r="1" spans="1:11" ht="20.25" thickBot="1" x14ac:dyDescent="0.3">
      <c r="A1" s="35" t="s">
        <v>33</v>
      </c>
      <c r="B1" s="35"/>
      <c r="C1" s="35"/>
      <c r="D1" s="35"/>
    </row>
    <row r="2" spans="1:11" ht="15.75" thickTop="1" x14ac:dyDescent="0.25"/>
    <row r="3" spans="1:11" ht="21.75" customHeight="1" x14ac:dyDescent="0.25">
      <c r="A3" s="19" t="s">
        <v>41</v>
      </c>
      <c r="B3" s="19" t="s">
        <v>30</v>
      </c>
      <c r="C3" s="19" t="s">
        <v>31</v>
      </c>
      <c r="E3" s="39" t="s">
        <v>44</v>
      </c>
      <c r="F3" s="36" t="s">
        <v>30</v>
      </c>
      <c r="G3" s="37"/>
      <c r="H3" s="38"/>
      <c r="I3" s="37" t="s">
        <v>31</v>
      </c>
      <c r="J3" s="37"/>
      <c r="K3" s="38"/>
    </row>
    <row r="4" spans="1:11" ht="25.5" customHeight="1" thickBot="1" x14ac:dyDescent="0.3">
      <c r="E4" s="40"/>
      <c r="F4" s="20" t="s">
        <v>34</v>
      </c>
      <c r="G4" s="20" t="s">
        <v>46</v>
      </c>
      <c r="H4" s="21" t="s">
        <v>45</v>
      </c>
      <c r="I4" s="20" t="s">
        <v>34</v>
      </c>
      <c r="J4" s="20" t="s">
        <v>46</v>
      </c>
      <c r="K4" s="23" t="s">
        <v>45</v>
      </c>
    </row>
    <row r="5" spans="1:11" x14ac:dyDescent="0.25">
      <c r="A5" t="s">
        <v>36</v>
      </c>
      <c r="B5">
        <v>30</v>
      </c>
      <c r="C5">
        <v>30</v>
      </c>
      <c r="E5" s="24">
        <v>0</v>
      </c>
      <c r="F5" s="6">
        <f>$B$8</f>
        <v>165</v>
      </c>
      <c r="G5" s="6">
        <f>$B$13</f>
        <v>296</v>
      </c>
      <c r="H5" s="22">
        <f>F5+G5</f>
        <v>461</v>
      </c>
      <c r="I5" s="6">
        <f>$C$8</f>
        <v>129</v>
      </c>
      <c r="J5" s="6">
        <f>$C$13</f>
        <v>296</v>
      </c>
      <c r="K5" s="22">
        <f>I5+J5</f>
        <v>425</v>
      </c>
    </row>
    <row r="6" spans="1:11" x14ac:dyDescent="0.25">
      <c r="A6" t="s">
        <v>35</v>
      </c>
      <c r="B6" s="14">
        <v>5.5</v>
      </c>
      <c r="C6" s="14">
        <v>4.3</v>
      </c>
      <c r="E6" s="24">
        <v>1</v>
      </c>
      <c r="F6" s="6">
        <f>F5+F5*$B$7</f>
        <v>168.96</v>
      </c>
      <c r="G6" s="6">
        <f>G5+G5*$B$12</f>
        <v>300.44</v>
      </c>
      <c r="H6" s="22">
        <f t="shared" ref="H6:H10" si="0">F6+G6</f>
        <v>469.4</v>
      </c>
      <c r="I6" s="6">
        <f>I5+I5*$C$7</f>
        <v>131.19300000000001</v>
      </c>
      <c r="J6" s="6">
        <f>J5+J5*$C$12</f>
        <v>300.44</v>
      </c>
      <c r="K6" s="22">
        <f t="shared" ref="K6:K10" si="1">I6+J6</f>
        <v>431.63300000000004</v>
      </c>
    </row>
    <row r="7" spans="1:11" x14ac:dyDescent="0.25">
      <c r="A7" t="s">
        <v>39</v>
      </c>
      <c r="B7" s="16">
        <v>2.4E-2</v>
      </c>
      <c r="C7" s="16">
        <v>1.7000000000000001E-2</v>
      </c>
      <c r="E7" s="24">
        <v>2</v>
      </c>
      <c r="F7" s="6">
        <f t="shared" ref="F7:F10" si="2">F6+F6*$B$7</f>
        <v>173.01504</v>
      </c>
      <c r="G7" s="6">
        <f t="shared" ref="G7:G10" si="3">G6+G6*$B$12</f>
        <v>304.94659999999999</v>
      </c>
      <c r="H7" s="22">
        <f t="shared" si="0"/>
        <v>477.96163999999999</v>
      </c>
      <c r="I7" s="6">
        <f t="shared" ref="I7:I10" si="4">I6+I6*$C$7</f>
        <v>133.423281</v>
      </c>
      <c r="J7" s="6">
        <f t="shared" ref="J7:J10" si="5">J6+J6*$C$12</f>
        <v>304.94659999999999</v>
      </c>
      <c r="K7" s="22">
        <f t="shared" si="1"/>
        <v>438.36988099999996</v>
      </c>
    </row>
    <row r="8" spans="1:11" x14ac:dyDescent="0.25">
      <c r="A8" s="10" t="s">
        <v>42</v>
      </c>
      <c r="B8" s="18">
        <f>B5*B6</f>
        <v>165</v>
      </c>
      <c r="C8" s="18">
        <f>C5*C6</f>
        <v>129</v>
      </c>
      <c r="E8" s="24">
        <v>3</v>
      </c>
      <c r="F8" s="6">
        <f t="shared" si="2"/>
        <v>177.16740096000001</v>
      </c>
      <c r="G8" s="6">
        <f t="shared" si="3"/>
        <v>309.52079900000001</v>
      </c>
      <c r="H8" s="22">
        <f t="shared" si="0"/>
        <v>486.68819996000002</v>
      </c>
      <c r="I8" s="6">
        <f t="shared" si="4"/>
        <v>135.69147677699999</v>
      </c>
      <c r="J8" s="6">
        <f t="shared" si="5"/>
        <v>309.52079900000001</v>
      </c>
      <c r="K8" s="22">
        <f t="shared" si="1"/>
        <v>445.212275777</v>
      </c>
    </row>
    <row r="9" spans="1:11" x14ac:dyDescent="0.25">
      <c r="E9" s="24">
        <v>4</v>
      </c>
      <c r="F9" s="6">
        <f t="shared" si="2"/>
        <v>181.41941858304</v>
      </c>
      <c r="G9" s="6">
        <f t="shared" si="3"/>
        <v>314.16361098499999</v>
      </c>
      <c r="H9" s="22">
        <f t="shared" si="0"/>
        <v>495.58302956803999</v>
      </c>
      <c r="I9" s="6">
        <f t="shared" si="4"/>
        <v>137.99823188220898</v>
      </c>
      <c r="J9" s="6">
        <f t="shared" si="5"/>
        <v>314.16361098499999</v>
      </c>
      <c r="K9" s="22">
        <f t="shared" si="1"/>
        <v>452.16184286720897</v>
      </c>
    </row>
    <row r="10" spans="1:11" x14ac:dyDescent="0.25">
      <c r="A10" t="s">
        <v>37</v>
      </c>
      <c r="B10">
        <v>16</v>
      </c>
      <c r="C10">
        <v>16</v>
      </c>
      <c r="E10" s="25">
        <v>5</v>
      </c>
      <c r="F10" s="26">
        <f t="shared" si="2"/>
        <v>185.77348462903296</v>
      </c>
      <c r="G10" s="27">
        <f t="shared" si="3"/>
        <v>318.876065149775</v>
      </c>
      <c r="H10" s="28">
        <f t="shared" si="0"/>
        <v>504.64954977880797</v>
      </c>
      <c r="I10" s="27">
        <f t="shared" si="4"/>
        <v>140.34420182420655</v>
      </c>
      <c r="J10" s="27">
        <f t="shared" si="5"/>
        <v>318.876065149775</v>
      </c>
      <c r="K10" s="28">
        <f t="shared" si="1"/>
        <v>459.22026697398155</v>
      </c>
    </row>
    <row r="11" spans="1:11" x14ac:dyDescent="0.25">
      <c r="A11" t="s">
        <v>38</v>
      </c>
      <c r="B11" s="14">
        <v>18.5</v>
      </c>
      <c r="C11" s="14">
        <v>18.5</v>
      </c>
    </row>
    <row r="12" spans="1:11" x14ac:dyDescent="0.25">
      <c r="A12" t="s">
        <v>39</v>
      </c>
      <c r="B12" s="15">
        <v>1.4999999999999999E-2</v>
      </c>
      <c r="C12" s="15">
        <v>1.4999999999999999E-2</v>
      </c>
    </row>
    <row r="13" spans="1:11" x14ac:dyDescent="0.25">
      <c r="A13" s="10" t="s">
        <v>43</v>
      </c>
      <c r="B13" s="17">
        <f>B10*B11</f>
        <v>296</v>
      </c>
      <c r="C13" s="17">
        <f>C10*C11</f>
        <v>296</v>
      </c>
    </row>
    <row r="15" spans="1:11" x14ac:dyDescent="0.25">
      <c r="A15" s="10" t="s">
        <v>40</v>
      </c>
      <c r="B15" s="17">
        <f>B8+B13</f>
        <v>461</v>
      </c>
      <c r="C15" s="17">
        <f>C8+C13</f>
        <v>425</v>
      </c>
    </row>
  </sheetData>
  <mergeCells count="4">
    <mergeCell ref="A1:D1"/>
    <mergeCell ref="F3:H3"/>
    <mergeCell ref="I3:K3"/>
    <mergeCell ref="E3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48C3-BF5F-48C9-B844-2A3936965983}">
  <dimension ref="A1:B16"/>
  <sheetViews>
    <sheetView zoomScale="132" workbookViewId="0">
      <selection activeCell="G10" sqref="G10"/>
    </sheetView>
  </sheetViews>
  <sheetFormatPr baseColWidth="10" defaultRowHeight="15" x14ac:dyDescent="0.25"/>
  <cols>
    <col min="1" max="1" width="19.42578125" style="8" bestFit="1" customWidth="1"/>
    <col min="2" max="2" width="12" style="8" bestFit="1" customWidth="1"/>
    <col min="3" max="16384" width="11.42578125" style="8"/>
  </cols>
  <sheetData>
    <row r="1" spans="1:2" ht="20.25" thickBot="1" x14ac:dyDescent="0.3">
      <c r="A1" s="35" t="s">
        <v>20</v>
      </c>
      <c r="B1" s="35"/>
    </row>
    <row r="2" spans="1:2" ht="15.75" thickTop="1" x14ac:dyDescent="0.25"/>
    <row r="3" spans="1:2" x14ac:dyDescent="0.25">
      <c r="A3" s="10" t="s">
        <v>21</v>
      </c>
    </row>
    <row r="4" spans="1:2" x14ac:dyDescent="0.25">
      <c r="A4" s="9" t="s">
        <v>22</v>
      </c>
      <c r="B4" s="12">
        <v>750</v>
      </c>
    </row>
    <row r="5" spans="1:2" x14ac:dyDescent="0.25">
      <c r="A5" s="9" t="s">
        <v>23</v>
      </c>
      <c r="B5" s="12">
        <v>8</v>
      </c>
    </row>
    <row r="6" spans="1:2" x14ac:dyDescent="0.25">
      <c r="A6" s="10" t="s">
        <v>26</v>
      </c>
    </row>
    <row r="7" spans="1:2" x14ac:dyDescent="0.25">
      <c r="A7" s="9" t="s">
        <v>24</v>
      </c>
      <c r="B7" s="12">
        <v>18</v>
      </c>
    </row>
    <row r="8" spans="1:2" x14ac:dyDescent="0.25">
      <c r="A8" s="9" t="s">
        <v>25</v>
      </c>
      <c r="B8" s="12">
        <v>6</v>
      </c>
    </row>
    <row r="10" spans="1:2" x14ac:dyDescent="0.25">
      <c r="A10" s="10" t="s">
        <v>28</v>
      </c>
      <c r="B10" s="11">
        <v>1450</v>
      </c>
    </row>
    <row r="11" spans="1:2" x14ac:dyDescent="0.25">
      <c r="A11" s="10" t="s">
        <v>27</v>
      </c>
      <c r="B11" s="11">
        <v>687</v>
      </c>
    </row>
    <row r="12" spans="1:2" x14ac:dyDescent="0.25">
      <c r="A12" s="10" t="s">
        <v>59</v>
      </c>
      <c r="B12" s="11">
        <v>0</v>
      </c>
    </row>
    <row r="14" spans="1:2" x14ac:dyDescent="0.25">
      <c r="A14" s="10" t="s">
        <v>60</v>
      </c>
      <c r="B14" s="43">
        <f>B11*B7+B12*B8</f>
        <v>12366</v>
      </c>
    </row>
    <row r="15" spans="1:2" x14ac:dyDescent="0.25">
      <c r="A15" s="10" t="s">
        <v>61</v>
      </c>
      <c r="B15" s="43">
        <f>B10*B5+B4</f>
        <v>12350</v>
      </c>
    </row>
    <row r="16" spans="1:2" x14ac:dyDescent="0.25">
      <c r="A16" s="10" t="s">
        <v>62</v>
      </c>
      <c r="B16" s="43">
        <f>B14-B15</f>
        <v>16</v>
      </c>
    </row>
  </sheetData>
  <mergeCells count="1">
    <mergeCell ref="A1:B1"/>
  </mergeCells>
  <conditionalFormatting sqref="B12">
    <cfRule type="cellIs" dxfId="0" priority="2" operator="notBetween">
      <formula>0</formula>
      <formula>$B$10-$B$11</formula>
    </cfRule>
  </conditionalFormatting>
  <conditionalFormatting sqref="B11">
    <cfRule type="cellIs" priority="1" operator="notBetween">
      <formula>0</formula>
      <formula>$B$10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9944-60F4-4E5E-9AF6-4F276FBC2052}">
  <dimension ref="A1:C22"/>
  <sheetViews>
    <sheetView zoomScale="99" workbookViewId="0">
      <selection sqref="A1:B1"/>
    </sheetView>
  </sheetViews>
  <sheetFormatPr baseColWidth="10" defaultRowHeight="15" x14ac:dyDescent="0.25"/>
  <cols>
    <col min="1" max="1" width="15.140625" customWidth="1"/>
    <col min="2" max="2" width="14.42578125" customWidth="1"/>
    <col min="3" max="3" width="15.5703125" bestFit="1" customWidth="1"/>
  </cols>
  <sheetData>
    <row r="1" spans="1:3" ht="21" x14ac:dyDescent="0.35">
      <c r="A1" s="34" t="s">
        <v>0</v>
      </c>
      <c r="B1" s="34"/>
    </row>
    <row r="3" spans="1:3" x14ac:dyDescent="0.25">
      <c r="A3" s="1" t="s">
        <v>1</v>
      </c>
    </row>
    <row r="4" spans="1:3" x14ac:dyDescent="0.25">
      <c r="A4" s="2" t="s">
        <v>12</v>
      </c>
      <c r="B4" s="3">
        <v>50000</v>
      </c>
    </row>
    <row r="5" spans="1:3" x14ac:dyDescent="0.25">
      <c r="A5" s="2" t="s">
        <v>2</v>
      </c>
      <c r="B5" s="3">
        <f>22%*B4</f>
        <v>11000</v>
      </c>
      <c r="C5" t="str">
        <f ca="1">_xlfn.FORMULATEXT(B5)</f>
        <v>=22%*B4</v>
      </c>
    </row>
    <row r="6" spans="1:3" x14ac:dyDescent="0.25">
      <c r="A6" s="2" t="s">
        <v>11</v>
      </c>
      <c r="B6" s="3">
        <v>5000</v>
      </c>
    </row>
    <row r="7" spans="1:3" x14ac:dyDescent="0.25">
      <c r="A7" s="2" t="s">
        <v>3</v>
      </c>
      <c r="B7" s="3">
        <v>500</v>
      </c>
    </row>
    <row r="8" spans="1:3" x14ac:dyDescent="0.25">
      <c r="A8" s="2" t="s">
        <v>4</v>
      </c>
      <c r="B8" s="3">
        <v>4000</v>
      </c>
    </row>
    <row r="9" spans="1:3" x14ac:dyDescent="0.25">
      <c r="A9" s="1" t="s">
        <v>5</v>
      </c>
      <c r="B9" s="4">
        <f>B4-B5-B6-B7-B8</f>
        <v>29500</v>
      </c>
      <c r="C9" t="str">
        <f ca="1">_xlfn.FORMULATEXT(B9)</f>
        <v>=B4-B5-B6-B7-B8</v>
      </c>
    </row>
    <row r="11" spans="1:3" x14ac:dyDescent="0.25">
      <c r="A11" s="5" t="s">
        <v>6</v>
      </c>
    </row>
    <row r="12" spans="1:3" x14ac:dyDescent="0.25">
      <c r="A12" s="2" t="s">
        <v>7</v>
      </c>
      <c r="B12" s="3">
        <f>500*12</f>
        <v>6000</v>
      </c>
    </row>
    <row r="13" spans="1:3" x14ac:dyDescent="0.25">
      <c r="A13" s="2" t="s">
        <v>8</v>
      </c>
      <c r="B13" s="3">
        <v>5000</v>
      </c>
    </row>
    <row r="14" spans="1:3" x14ac:dyDescent="0.25">
      <c r="A14" s="2" t="s">
        <v>9</v>
      </c>
      <c r="B14" s="3">
        <v>5000</v>
      </c>
    </row>
    <row r="15" spans="1:3" x14ac:dyDescent="0.25">
      <c r="A15" s="2" t="s">
        <v>10</v>
      </c>
      <c r="B15" s="3">
        <v>2000</v>
      </c>
    </row>
    <row r="16" spans="1:3" x14ac:dyDescent="0.25">
      <c r="A16" s="2" t="s">
        <v>13</v>
      </c>
      <c r="B16" s="3">
        <v>1000</v>
      </c>
    </row>
    <row r="17" spans="1:2" x14ac:dyDescent="0.25">
      <c r="A17" s="2" t="s">
        <v>14</v>
      </c>
      <c r="B17" s="3">
        <v>0</v>
      </c>
    </row>
    <row r="18" spans="1:2" x14ac:dyDescent="0.25">
      <c r="A18" s="2" t="s">
        <v>15</v>
      </c>
      <c r="B18" s="3">
        <v>500</v>
      </c>
    </row>
    <row r="19" spans="1:2" x14ac:dyDescent="0.25">
      <c r="A19" s="2" t="s">
        <v>16</v>
      </c>
      <c r="B19" s="3">
        <v>1000</v>
      </c>
    </row>
    <row r="20" spans="1:2" x14ac:dyDescent="0.25">
      <c r="A20" s="2" t="s">
        <v>17</v>
      </c>
      <c r="B20" s="3">
        <v>9000</v>
      </c>
    </row>
    <row r="21" spans="1:2" x14ac:dyDescent="0.25">
      <c r="A21" s="1" t="s">
        <v>18</v>
      </c>
      <c r="B21" s="4">
        <f>SUM(B12:B20)</f>
        <v>29500</v>
      </c>
    </row>
    <row r="22" spans="1:2" x14ac:dyDescent="0.25">
      <c r="A22" s="5" t="s">
        <v>19</v>
      </c>
      <c r="B22" s="7">
        <f>B9-B21</f>
        <v>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PETROL jeans</vt:lpstr>
      <vt:lpstr>Bookshelfs</vt:lpstr>
      <vt:lpstr>T-shirts vendor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Emilio Tableros</dc:creator>
  <cp:lastModifiedBy>Diego Emilio Tableros</cp:lastModifiedBy>
  <dcterms:created xsi:type="dcterms:W3CDTF">2023-09-04T00:49:05Z</dcterms:created>
  <dcterms:modified xsi:type="dcterms:W3CDTF">2023-09-05T00:23:58Z</dcterms:modified>
</cp:coreProperties>
</file>